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15990" windowHeight="9780" firstSheet="1" activeTab="1"/>
  </bookViews>
  <sheets>
    <sheet name="MAXREFDEF104_COMPLETE" sheetId="2" r:id="rId1"/>
    <sheet name="EPE quotation 220 units" sheetId="5" r:id="rId2"/>
    <sheet name="EPE Quotation 50 units" sheetId="3" state="hidden" r:id="rId3"/>
    <sheet name="EPE Quotation MOQ Full RELL" sheetId="4" r:id="rId4"/>
    <sheet name="Resume" sheetId="9" r:id="rId5"/>
  </sheets>
  <externalReferences>
    <externalReference r:id="rId6"/>
  </externalReferences>
  <definedNames>
    <definedName name="_xlnm._FilterDatabase" localSheetId="1" hidden="1">'EPE quotation 220 units'!$S$3:$T$85</definedName>
    <definedName name="_xlnm._FilterDatabase" localSheetId="3" hidden="1">'EPE Quotation MOQ Full RELL'!$A$3:$W$85</definedName>
    <definedName name="_xlnm._FilterDatabase" localSheetId="0" hidden="1">MAXREFDEF104_COMPLETE!$A$1:$O$83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5"/>
  <c r="X12" i="9"/>
  <c r="N85" i="4"/>
  <c r="O85" s="1"/>
  <c r="N84"/>
  <c r="O84" s="1"/>
  <c r="N82"/>
  <c r="O82" s="1"/>
  <c r="N79"/>
  <c r="O79" s="1"/>
  <c r="N77"/>
  <c r="O77" s="1"/>
  <c r="N76"/>
  <c r="O76" s="1"/>
  <c r="N75"/>
  <c r="O75" s="1"/>
  <c r="N74"/>
  <c r="O74" s="1"/>
  <c r="N73"/>
  <c r="O73" s="1"/>
  <c r="N69"/>
  <c r="O69" s="1"/>
  <c r="N62"/>
  <c r="O62" s="1"/>
  <c r="N54"/>
  <c r="O54" s="1"/>
  <c r="N50"/>
  <c r="O50" s="1"/>
  <c r="N49"/>
  <c r="O49" s="1"/>
  <c r="N46"/>
  <c r="O46" s="1"/>
  <c r="N37"/>
  <c r="O37" s="1"/>
  <c r="N31"/>
  <c r="O31" s="1"/>
  <c r="N24"/>
  <c r="O24" s="1"/>
  <c r="N22"/>
  <c r="O22" s="1"/>
  <c r="N18"/>
  <c r="O18" s="1"/>
  <c r="N17"/>
  <c r="O17" s="1"/>
  <c r="N16"/>
  <c r="O16" s="1"/>
  <c r="N15"/>
  <c r="O15" s="1"/>
  <c r="N7"/>
  <c r="O7" s="1"/>
  <c r="L88" l="1"/>
  <c r="S23" i="5"/>
  <c r="Z6" i="4"/>
  <c r="AA6" s="1"/>
  <c r="M15"/>
  <c r="M16"/>
  <c r="M17"/>
  <c r="M18"/>
  <c r="M22"/>
  <c r="M24"/>
  <c r="M31"/>
  <c r="M37"/>
  <c r="M46"/>
  <c r="M49"/>
  <c r="M50"/>
  <c r="M54"/>
  <c r="M62"/>
  <c r="M73"/>
  <c r="M74"/>
  <c r="M75"/>
  <c r="M76"/>
  <c r="M77"/>
  <c r="M79"/>
  <c r="M82"/>
  <c r="M84"/>
  <c r="M85"/>
  <c r="K4"/>
  <c r="P54" l="1"/>
  <c r="P84"/>
  <c r="P22"/>
  <c r="P85"/>
  <c r="P73"/>
  <c r="P24"/>
  <c r="P31"/>
  <c r="P75"/>
  <c r="P37"/>
  <c r="P82"/>
  <c r="P18"/>
  <c r="P62"/>
  <c r="P74"/>
  <c r="P76"/>
  <c r="P46"/>
  <c r="P77"/>
  <c r="P49"/>
  <c r="P16"/>
  <c r="P79"/>
  <c r="P50"/>
  <c r="P17"/>
  <c r="P15"/>
  <c r="K69"/>
  <c r="M69"/>
  <c r="H5" i="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4"/>
  <c r="M24" i="9"/>
  <c r="M26" s="1"/>
  <c r="N13"/>
  <c r="M13"/>
  <c r="P13" s="1"/>
  <c r="P12"/>
  <c r="P69" i="4" l="1"/>
  <c r="P15" i="9"/>
  <c r="M15"/>
  <c r="T5" i="5" l="1"/>
  <c r="T6"/>
  <c r="T7"/>
  <c r="T8"/>
  <c r="T9"/>
  <c r="T10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1"/>
  <c r="T32"/>
  <c r="T33"/>
  <c r="T34"/>
  <c r="T36"/>
  <c r="T37"/>
  <c r="T38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4"/>
  <c r="J39" i="4"/>
  <c r="T39" i="5" s="1"/>
  <c r="J35" i="4"/>
  <c r="T35" i="5" s="1"/>
  <c r="J30" i="4"/>
  <c r="T30" i="5" s="1"/>
  <c r="J11" i="4"/>
  <c r="T11" i="5" s="1"/>
  <c r="S4"/>
  <c r="S5"/>
  <c r="S6"/>
  <c r="S7"/>
  <c r="S8"/>
  <c r="S9"/>
  <c r="S10"/>
  <c r="S12"/>
  <c r="S13"/>
  <c r="S14"/>
  <c r="S15"/>
  <c r="S16"/>
  <c r="S17"/>
  <c r="S18"/>
  <c r="S19"/>
  <c r="S20"/>
  <c r="S21"/>
  <c r="S22"/>
  <c r="S24"/>
  <c r="S25"/>
  <c r="S26"/>
  <c r="S27"/>
  <c r="S28"/>
  <c r="S29"/>
  <c r="S31"/>
  <c r="S32"/>
  <c r="S33"/>
  <c r="S34"/>
  <c r="S36"/>
  <c r="S37"/>
  <c r="S38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30" l="1"/>
  <c r="S35"/>
  <c r="S39"/>
  <c r="S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5"/>
  <c r="J4"/>
  <c r="K90" l="1"/>
  <c r="K91" s="1"/>
  <c r="K92" s="1"/>
  <c r="K51" i="4"/>
  <c r="Z51"/>
  <c r="AA51" s="1"/>
  <c r="K76"/>
  <c r="Z76"/>
  <c r="AA76" s="1"/>
  <c r="K28"/>
  <c r="Z28"/>
  <c r="AA28" s="1"/>
  <c r="K85"/>
  <c r="Z85"/>
  <c r="AA85" s="1"/>
  <c r="K77"/>
  <c r="Z77"/>
  <c r="AA77" s="1"/>
  <c r="Z69"/>
  <c r="AA69" s="1"/>
  <c r="K61"/>
  <c r="Z61"/>
  <c r="AA61" s="1"/>
  <c r="K53"/>
  <c r="Z53"/>
  <c r="AA53" s="1"/>
  <c r="K45"/>
  <c r="Z45"/>
  <c r="AA45" s="1"/>
  <c r="K37"/>
  <c r="Z37"/>
  <c r="AA37" s="1"/>
  <c r="K29"/>
  <c r="Z29"/>
  <c r="AA29" s="1"/>
  <c r="K21"/>
  <c r="Z21"/>
  <c r="AA21" s="1"/>
  <c r="K13"/>
  <c r="Z13"/>
  <c r="AA13" s="1"/>
  <c r="K5"/>
  <c r="Z5"/>
  <c r="AA5" s="1"/>
  <c r="K59"/>
  <c r="Z59"/>
  <c r="AA59" s="1"/>
  <c r="K19"/>
  <c r="Z19"/>
  <c r="AA19" s="1"/>
  <c r="K84"/>
  <c r="Z84"/>
  <c r="AA84" s="1"/>
  <c r="K36"/>
  <c r="Z36"/>
  <c r="AA36" s="1"/>
  <c r="K12"/>
  <c r="Z12"/>
  <c r="AA12" s="1"/>
  <c r="Z4"/>
  <c r="K78"/>
  <c r="Z78"/>
  <c r="AA78" s="1"/>
  <c r="K70"/>
  <c r="Z70"/>
  <c r="AA70" s="1"/>
  <c r="K62"/>
  <c r="Z62"/>
  <c r="AA62" s="1"/>
  <c r="K54"/>
  <c r="Z54"/>
  <c r="AA54" s="1"/>
  <c r="K46"/>
  <c r="Z46"/>
  <c r="AA46" s="1"/>
  <c r="K38"/>
  <c r="Z38"/>
  <c r="AA38" s="1"/>
  <c r="K30"/>
  <c r="Z30"/>
  <c r="AA30" s="1"/>
  <c r="K22"/>
  <c r="Z22"/>
  <c r="AA22" s="1"/>
  <c r="K14"/>
  <c r="Z14"/>
  <c r="AA14" s="1"/>
  <c r="K6"/>
  <c r="K83"/>
  <c r="Z83"/>
  <c r="AA83" s="1"/>
  <c r="K43"/>
  <c r="Z43"/>
  <c r="AA43" s="1"/>
  <c r="K11"/>
  <c r="Z11"/>
  <c r="AA11" s="1"/>
  <c r="K52"/>
  <c r="Z52"/>
  <c r="AA52" s="1"/>
  <c r="K20"/>
  <c r="Z20"/>
  <c r="AA20" s="1"/>
  <c r="K79"/>
  <c r="Z79"/>
  <c r="AA79" s="1"/>
  <c r="K71"/>
  <c r="Z71"/>
  <c r="AA71" s="1"/>
  <c r="K63"/>
  <c r="Z63"/>
  <c r="AA63" s="1"/>
  <c r="K55"/>
  <c r="Z55"/>
  <c r="AA55" s="1"/>
  <c r="K47"/>
  <c r="Z47"/>
  <c r="AA47" s="1"/>
  <c r="K39"/>
  <c r="Z39"/>
  <c r="AA39" s="1"/>
  <c r="K31"/>
  <c r="Z31"/>
  <c r="AA31" s="1"/>
  <c r="K23"/>
  <c r="Z23"/>
  <c r="AA23" s="1"/>
  <c r="K15"/>
  <c r="Z15"/>
  <c r="AA15" s="1"/>
  <c r="K75"/>
  <c r="Z75"/>
  <c r="AA75" s="1"/>
  <c r="K44"/>
  <c r="Z44"/>
  <c r="AA44" s="1"/>
  <c r="K80"/>
  <c r="Z80"/>
  <c r="AA80" s="1"/>
  <c r="K72"/>
  <c r="Z72"/>
  <c r="AA72" s="1"/>
  <c r="K64"/>
  <c r="Z64"/>
  <c r="AA64" s="1"/>
  <c r="K56"/>
  <c r="Z56"/>
  <c r="AA56" s="1"/>
  <c r="K48"/>
  <c r="Z48"/>
  <c r="AA48" s="1"/>
  <c r="K40"/>
  <c r="Z40"/>
  <c r="AA40" s="1"/>
  <c r="K32"/>
  <c r="Z32"/>
  <c r="AA32" s="1"/>
  <c r="K24"/>
  <c r="Z24"/>
  <c r="AA24" s="1"/>
  <c r="K16"/>
  <c r="Z16"/>
  <c r="AA16" s="1"/>
  <c r="K8"/>
  <c r="Z8"/>
  <c r="AA8" s="1"/>
  <c r="K67"/>
  <c r="Z67"/>
  <c r="AA67" s="1"/>
  <c r="K27"/>
  <c r="Z27"/>
  <c r="AA27" s="1"/>
  <c r="K60"/>
  <c r="Z60"/>
  <c r="AA60" s="1"/>
  <c r="K81"/>
  <c r="Z81"/>
  <c r="AA81" s="1"/>
  <c r="K73"/>
  <c r="Z73"/>
  <c r="AA73" s="1"/>
  <c r="K65"/>
  <c r="Z65"/>
  <c r="AA65" s="1"/>
  <c r="K57"/>
  <c r="Z57"/>
  <c r="AA57" s="1"/>
  <c r="K49"/>
  <c r="Z49"/>
  <c r="AA49" s="1"/>
  <c r="K41"/>
  <c r="Z41"/>
  <c r="AA41" s="1"/>
  <c r="K33"/>
  <c r="Z33"/>
  <c r="AA33" s="1"/>
  <c r="K25"/>
  <c r="Z25"/>
  <c r="AA25" s="1"/>
  <c r="K17"/>
  <c r="Z17"/>
  <c r="AA17" s="1"/>
  <c r="K9"/>
  <c r="Z9"/>
  <c r="AA9" s="1"/>
  <c r="K35"/>
  <c r="Z35"/>
  <c r="AA35" s="1"/>
  <c r="K68"/>
  <c r="Z68"/>
  <c r="AA68" s="1"/>
  <c r="K82"/>
  <c r="Z82"/>
  <c r="AA82" s="1"/>
  <c r="K74"/>
  <c r="Z74"/>
  <c r="AA74" s="1"/>
  <c r="K66"/>
  <c r="Z66"/>
  <c r="AA66" s="1"/>
  <c r="K58"/>
  <c r="Z58"/>
  <c r="AA58" s="1"/>
  <c r="K50"/>
  <c r="Z50"/>
  <c r="AA50" s="1"/>
  <c r="K42"/>
  <c r="Z42"/>
  <c r="AA42" s="1"/>
  <c r="K34"/>
  <c r="Z34"/>
  <c r="AA34" s="1"/>
  <c r="K26"/>
  <c r="Z26"/>
  <c r="AA26" s="1"/>
  <c r="K18"/>
  <c r="Z18"/>
  <c r="AA18" s="1"/>
  <c r="K10"/>
  <c r="Z10"/>
  <c r="AA10" s="1"/>
  <c r="W7" i="9" l="1"/>
  <c r="W8" s="1"/>
  <c r="AA4" i="4"/>
  <c r="I83" i="2" l="1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I86" l="1"/>
  <c r="I88" l="1"/>
  <c r="I89" s="1"/>
  <c r="I90" s="1"/>
  <c r="X7" i="9" l="1"/>
  <c r="X8" s="1"/>
  <c r="L90" i="4"/>
  <c r="L91" s="1"/>
  <c r="L92" s="1"/>
  <c r="M7" l="1"/>
  <c r="P7" s="1"/>
  <c r="K7"/>
  <c r="Z7"/>
  <c r="AA7" s="1"/>
</calcChain>
</file>

<file path=xl/comments1.xml><?xml version="1.0" encoding="utf-8"?>
<comments xmlns="http://schemas.openxmlformats.org/spreadsheetml/2006/main">
  <authors>
    <author>renanalmeida</author>
  </authors>
  <commentList>
    <comment ref="J11" authorId="0">
      <text>
        <r>
          <rPr>
            <b/>
            <sz val="9"/>
            <color indexed="81"/>
            <rFont val="Tahoma"/>
            <family val="2"/>
          </rPr>
          <t>renanalmeida:</t>
        </r>
        <r>
          <rPr>
            <sz val="9"/>
            <color indexed="81"/>
            <rFont val="Tahoma"/>
            <family val="2"/>
          </rPr>
          <t xml:space="preserve">
I calculate the estimated unit price
</t>
        </r>
      </text>
    </comment>
  </commentList>
</comments>
</file>

<file path=xl/sharedStrings.xml><?xml version="1.0" encoding="utf-8"?>
<sst xmlns="http://schemas.openxmlformats.org/spreadsheetml/2006/main" count="2649" uniqueCount="522">
  <si>
    <t>Index</t>
  </si>
  <si>
    <t>Manufacturer Name</t>
  </si>
  <si>
    <t>GRM033C81E104KE14D</t>
  </si>
  <si>
    <t>Murata Electronics</t>
  </si>
  <si>
    <t>CAP CER 0.1UF 25V X6S 0201</t>
  </si>
  <si>
    <t>https://search.murata.co.jp/Ceramy/image/img/A01X/G101/ENG/GRM033C81E104KE14-01.pdf</t>
  </si>
  <si>
    <t>MAX30208CLB+</t>
  </si>
  <si>
    <t>Analog Devices Inc./Maxim Integrated</t>
  </si>
  <si>
    <t>IC TEMP SENSOR</t>
  </si>
  <si>
    <t>https://www.analog.com/media/en/technical-documentation/data-sheets/MAX30208.pdf</t>
  </si>
  <si>
    <t>PCB:MAX30208_HSP3_DEMO_B</t>
  </si>
  <si>
    <t>MAX30208_HSP3_DEMO_B</t>
  </si>
  <si>
    <t>GRM188R61E106MA73J</t>
  </si>
  <si>
    <t>CAP CER 10UF 25V X5R 0603</t>
  </si>
  <si>
    <t>https://search.murata.co.jp/Ceramy/image/img/A01X/G101/ENG/GRM188R61E106MA73-01.pdf</t>
  </si>
  <si>
    <t>GRM188R72A104KA35J</t>
  </si>
  <si>
    <t>CAP CER 0.1UF 100V X7R 0603</t>
  </si>
  <si>
    <t>https://search.murata.co.jp/Ceramy/image/img/A01X/G101/ENG/GRM188R72A104KA35-01.pdf</t>
  </si>
  <si>
    <t>GRM155R61A106ME11J</t>
  </si>
  <si>
    <t>CAP CER 10UF 10V X5R 0402</t>
  </si>
  <si>
    <t>https://search.murata.co.jp/Ceramy/image/img/A01X/G101/ENG/GRM155R61A106ME11-01A.pdf</t>
  </si>
  <si>
    <t>CAP CER 1UF 25V X7R 0603</t>
  </si>
  <si>
    <t>GRM033R61A104KE15J</t>
  </si>
  <si>
    <t>CAP CER 0.1UF 10V X5R 0201</t>
  </si>
  <si>
    <t>https://search.murata.co.jp/Ceramy/image/img/A01X/G101/ENG/GRM033R61A104KE15-01A.pdf</t>
  </si>
  <si>
    <t>CL05A105KO5NNNC</t>
  </si>
  <si>
    <t>Samsung Electro-Mechanics</t>
  </si>
  <si>
    <t>CAP CER 1UF 16V X5R 0402</t>
  </si>
  <si>
    <t>https://media.digikey.com/pdf/Data%20Sheets/Samsung%20PDFs/CL05A105KO5NNNC_Spec_5-2-19.pdf</t>
  </si>
  <si>
    <t>C0603X7R1A103K030BA</t>
  </si>
  <si>
    <t>TDK Corporation</t>
  </si>
  <si>
    <t>CAP CER 10000PF 10V X7R 0201</t>
  </si>
  <si>
    <t>https://product.tdk.com/system/files/dam/doc/product/capacitor/ceramic/mlcc/catalog/mlcc_commercial_general_en.pdf</t>
  </si>
  <si>
    <t>SFH 7016</t>
  </si>
  <si>
    <t>ams-OSRAM USA INC.</t>
  </si>
  <si>
    <t>CHIP LED</t>
  </si>
  <si>
    <t>https://dammedia.osram.info/media/resource/hires/osram-dam-16417795/SFH%207016_EN.pdf</t>
  </si>
  <si>
    <t>1981061-1</t>
  </si>
  <si>
    <t>TE Connectivity AMP Connectors</t>
  </si>
  <si>
    <t>CONN SPRING BATTERY 3POS R/A SMD</t>
  </si>
  <si>
    <t>https://www.te.com/usa-en/product-1981061-1.datasheet.pdf</t>
  </si>
  <si>
    <t>Molex</t>
  </si>
  <si>
    <t>CRCW02010000Z0ED</t>
  </si>
  <si>
    <t>Vishay Dale</t>
  </si>
  <si>
    <t>RES SMD 0 OHM JUMPER 1/20W 0201</t>
  </si>
  <si>
    <t>https://www.vishay.com/docs/20052/crcw0201e3.pdf</t>
  </si>
  <si>
    <t>ERJ-2GE0R00X</t>
  </si>
  <si>
    <t>Panasonic Electronic Components</t>
  </si>
  <si>
    <t>RES SMD 0 OHM JUMPER 1/10W 0402</t>
  </si>
  <si>
    <t>https://industrial.panasonic.com/ww/products/pt/general-purpose-chip-resistors/models/ERJ2GE0R00X</t>
  </si>
  <si>
    <t>ERJ-2RKF1002X</t>
  </si>
  <si>
    <t>RES SMD 10K OHM 1% 1/10W 0402</t>
  </si>
  <si>
    <t>https://industrial.panasonic.com/cdbs/www-data/pdf/RDA0000/AOA0000C304.pdf</t>
  </si>
  <si>
    <t>ERJ-2RKF1003X</t>
  </si>
  <si>
    <t>RES SMD 100K OHM 1% 1/10W 0402</t>
  </si>
  <si>
    <t>PPG + ECG COMBO AFE</t>
  </si>
  <si>
    <t>VEMD8080</t>
  </si>
  <si>
    <t>Vishay Semiconductor Opto Division</t>
  </si>
  <si>
    <t>PHOTODIODE 780 TO 1050 NM</t>
  </si>
  <si>
    <t>https://www.vishay.com/docs/84565/vemd8080.pdf</t>
  </si>
  <si>
    <t>LIS2DS12TR</t>
  </si>
  <si>
    <t>STMicroelectronics</t>
  </si>
  <si>
    <t>ACCEL 2-16G I2C/SPI 12LGA</t>
  </si>
  <si>
    <t>https://www.st.com/content/ccc/resource/technical/document/datasheet/ce/32/55/ac/e1/87/46/84/DM00177048.pdf/files/DM00177048.pdf/jcr:content/translations/en.DM00177048.pdf</t>
  </si>
  <si>
    <t>SIT1572AI-J3-18E-DCC-32.768E</t>
  </si>
  <si>
    <t>SiTime</t>
  </si>
  <si>
    <t>MEMS OSC XO 32.7680KHZ LVCMOS</t>
  </si>
  <si>
    <t>https://www.sitime.com/datasheet/SiT1572</t>
  </si>
  <si>
    <t>2450AT18D0100001E</t>
  </si>
  <si>
    <t>Johanson Technology Inc.</t>
  </si>
  <si>
    <t>RF ANT 2.4GHZ CHIP SOLDER SMD</t>
  </si>
  <si>
    <t>https://www.johansontechnology.com/datasheets/2450AT18D0100/2450AT18D0100.pdf</t>
  </si>
  <si>
    <t>C1005X7R1H104K050BB</t>
  </si>
  <si>
    <t>CAP CER 0.1UF 50V X7R 0402</t>
  </si>
  <si>
    <t>C1005X5R1V225K050BC</t>
  </si>
  <si>
    <t>CAP CER 2.2UF 35V X5R 0402</t>
  </si>
  <si>
    <t>C1005X5R0J475K050BC</t>
  </si>
  <si>
    <t>CAP CER 4.7UF 6.3V X5R 0402</t>
  </si>
  <si>
    <t>C1005X5R0J225K050BC</t>
  </si>
  <si>
    <t>CAP CER 2.2UF 6.3V X5R 0402</t>
  </si>
  <si>
    <t>CAP CER 16PF 50V C0G/NP0 0201</t>
  </si>
  <si>
    <t>https://search.murata.co.jp/Ceramy/image/img/A01X/G101/ENG/GRM0335C1H160JA01-01.pdf</t>
  </si>
  <si>
    <t>GRM033R61A105ME15J</t>
  </si>
  <si>
    <t>CAP CER MLCC</t>
  </si>
  <si>
    <t>GRM033C71C104KE14J</t>
  </si>
  <si>
    <t>CAP CER 0.1UF 16V X7S 0201</t>
  </si>
  <si>
    <t>https://search.murata.co.jp/Ceramy/image/img/A01X/G101/ENG/GRM033C71C104KE14-01A.pdf</t>
  </si>
  <si>
    <t>GRM21BR61A476ME15K</t>
  </si>
  <si>
    <t>CAP CER 47UF 10V X5R 0805</t>
  </si>
  <si>
    <t>https://media.digikey.com/pdf/Data%20Sheets/Murata%20PDFs/Chip_Multilayer_CC_CAT.pdf</t>
  </si>
  <si>
    <t>GRM033R61E472MA12D</t>
  </si>
  <si>
    <t>CAP CER 4700PF 25V X5R 0201</t>
  </si>
  <si>
    <t>https://search.murata.co.jp/Ceramy/image/img/A01X/G101/ENG/GRM033R61E472MA12-01.pdf</t>
  </si>
  <si>
    <t>C0402C105K8PAC7867</t>
  </si>
  <si>
    <t>KEMET</t>
  </si>
  <si>
    <t>CAP CER 1UF 10V X5R 0402</t>
  </si>
  <si>
    <t>https://connect.kemet.com:7667/gateway/IntelliData-ComponentDocumentation/1.0/download/datasheet/C0402C105K8PACTU</t>
  </si>
  <si>
    <t>CL10A226MO7JZNC</t>
  </si>
  <si>
    <t>CAP CER 22UF 16V X5R 0603</t>
  </si>
  <si>
    <t>https://media.digikey.com/pdf/Data%20Sheets/Samsung%20PDFs/CL10A226MO7JZNC_Spec.pdf</t>
  </si>
  <si>
    <t>GRM033C81A105ME05D</t>
  </si>
  <si>
    <t>CAP CER 1UF 10V X6S 0201</t>
  </si>
  <si>
    <t>https://search.murata.co.jp/Ceramy/image/img/A01X/G101/ENG/GRM033C81A105ME05-01.pdf</t>
  </si>
  <si>
    <t>GRM033R71A472KA01D</t>
  </si>
  <si>
    <t>CAP CER 4700PF 10V X7R 0201</t>
  </si>
  <si>
    <t>https://search.murata.co.jp/Ceramy/image/img/A01X/G101/ENG/GRM033R71A472KA01-01.pdf</t>
  </si>
  <si>
    <t>GRM033R61C104KE14D</t>
  </si>
  <si>
    <t>CAP CER 0.1UF 16V X5R 0201</t>
  </si>
  <si>
    <t>https://search.murata.co.jp/Ceramy/image/img/A01X/G101/ENG/GRM033R61C104KE14-01.pdf</t>
  </si>
  <si>
    <t>C1005X5R1V105K050BC</t>
  </si>
  <si>
    <t>CAP CER 1UF 35V X5R 0402</t>
  </si>
  <si>
    <t>C0603X5R1E104M030BB</t>
  </si>
  <si>
    <t>CAP CER 0.1UF 25V X5R 0201</t>
  </si>
  <si>
    <t>KGM05AR51E103KH</t>
  </si>
  <si>
    <t>KYOCERA AVX</t>
  </si>
  <si>
    <t>CAP CER 10000PF 25V X5R 0402</t>
  </si>
  <si>
    <t>https://datasheets.kyocera-avx.com/cx5r.pdf</t>
  </si>
  <si>
    <t>C0603X5R1A104K030BC</t>
  </si>
  <si>
    <t>APFA2507QBDSEEZGKC</t>
  </si>
  <si>
    <t>Kingbright</t>
  </si>
  <si>
    <t>LED RGB CLEAR 4SMD R/A</t>
  </si>
  <si>
    <t>https://www.KingbrightUSA.com/images/catalog/SPEC/APFA2507QBDSEEZGKC.pdf</t>
  </si>
  <si>
    <t>SML-LX0404SIUPGUSB</t>
  </si>
  <si>
    <t>Lumex Opto/Components Inc.</t>
  </si>
  <si>
    <t>LED RGB CLEAR SMD</t>
  </si>
  <si>
    <t>https://media.digikey.com/pdf/Data%20Sheets/Lumex%20PDFs/SML-LX0404SIUPGUSB.pdf</t>
  </si>
  <si>
    <t>TF13BA-6S-0.4SH(800)</t>
  </si>
  <si>
    <t>Hirose Electric Co Ltd</t>
  </si>
  <si>
    <t>CONN FPC BOTTOM 6POS 0.4MM R/A</t>
  </si>
  <si>
    <t>https://www.hirose.com/product/download/?distributor=digikey&amp;type=specSheet&amp;lang=en&amp;num=TF13BA-6S-0.4SH(800)</t>
  </si>
  <si>
    <t>FH26W-25S-0.3SHW(60)</t>
  </si>
  <si>
    <t>CONN FPC BOTTOM 25POS 0.3MM R/A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</si>
  <si>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</si>
  <si>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</si>
  <si>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</si>
  <si>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</si>
  <si>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https://www.jae.com/direct/page/generatePDF/?file_nm=DX07S024JJ3R1300.pdf&amp;orientation=portrait&amp;no_cache=0&amp;path=%2Fen%2Fconnectors%2Fseries%2Fdetail%2Fproduct%2Fid%3D66509%26v=2020031910202910099709</t>
  </si>
  <si>
    <t>DFE201612E-2R2M=P2</t>
  </si>
  <si>
    <t>FIXED IND 2.2UH 1.8A 116MOHM SMD</t>
  </si>
  <si>
    <t>https://search.murata.co.jp/Ceramy/image/img/P02/J(E)TE243A-0006.pdf</t>
  </si>
  <si>
    <t>MLP2012H2R2MT0S1</t>
  </si>
  <si>
    <t>FIXED IND 2.2UH 1A 195 MOHM SMD</t>
  </si>
  <si>
    <t>https://product.tdk.com/en/system/files?file=dam/doc/product/inductor/inductor/smd/catalog/inductor_commercial_power_mlp2012_en.pdf</t>
  </si>
  <si>
    <t>BLM21PG221SN1D</t>
  </si>
  <si>
    <t>FERRITE BEAD 220 OHM 0805 1LN</t>
  </si>
  <si>
    <t>https://www.murata.com/en-us/products/en-us/products/productdata/8796738977822/ENFA0005.pdf</t>
  </si>
  <si>
    <t>HZ1206C202R-10</t>
  </si>
  <si>
    <t>Laird-Signal Integrity Products</t>
  </si>
  <si>
    <t>FERRITE BEAD 2 KOHM 1206 1LN</t>
  </si>
  <si>
    <t>https://media.digikey.com/pdf/Data%20Sheets/Laird%20Technologies/Ferrite_EMI_Cable_Cores.pdf</t>
  </si>
  <si>
    <t>ERJ-1GNF5101C</t>
  </si>
  <si>
    <t>RES SMD 5.1K OHM 1% 1/20W 0201</t>
  </si>
  <si>
    <t>RES SMD 27 OHM 1% 1/20W 0201</t>
  </si>
  <si>
    <t>ERJ-1GNF4701C</t>
  </si>
  <si>
    <t>RES SMD 4.7K OHM 1% 1/20W 0201</t>
  </si>
  <si>
    <t>ERJ-2GEJ103X</t>
  </si>
  <si>
    <t>RES SMD 10K OHM 5% 1/10W 0402</t>
  </si>
  <si>
    <t>https://api.pim.na.industrial.panasonic.com/file_stream/main/fileversion/1242</t>
  </si>
  <si>
    <t>ERJ-2LWFR010X</t>
  </si>
  <si>
    <t>RES 0.01 OHM 1% 1/5W 0402</t>
  </si>
  <si>
    <t>https://industrial.panasonic.com/cdbs/www-data/pdf/RDN0000/AOA0000C313.pdf</t>
  </si>
  <si>
    <t>RES SMD 3.3K OHM 1% 1/20W 0201</t>
  </si>
  <si>
    <t>ERJ-1GNJ103C</t>
  </si>
  <si>
    <t>RES SMD 10K OHM 5% 1/20W 0201</t>
  </si>
  <si>
    <t>ERJ-1GN0R00C</t>
  </si>
  <si>
    <t>https://industrial.panasonic.com/ww/products/pt/general-purpose-chip-resistors/models/ERJ1GN0R00C</t>
  </si>
  <si>
    <t>ERJ-2RKF1004X</t>
  </si>
  <si>
    <t>RES SMD 1M OHM 1% 1/10W 0402</t>
  </si>
  <si>
    <t>RES SMD 10 OHM 1% 1/20W 0201</t>
  </si>
  <si>
    <t>CRCW04024K70FKEDHP</t>
  </si>
  <si>
    <t>RES SMD 4.7K OHM 1% 1/5W 0402</t>
  </si>
  <si>
    <t>https://www.vishay.com/docs/20043/crcwhpe3.pdf</t>
  </si>
  <si>
    <t>ERJ-2GEJ220X</t>
  </si>
  <si>
    <t>RES SMD 22 OHM 5% 1/10W 0402</t>
  </si>
  <si>
    <t>CRCW040210K0FKEE</t>
  </si>
  <si>
    <t>RES SMD 10K OHM 1% 1/16W 0402</t>
  </si>
  <si>
    <t>https://www.vishay.com/docs/20035/dcrcwe3.pdf</t>
  </si>
  <si>
    <t>TNPW04021K00BETD</t>
  </si>
  <si>
    <t>RES 1K OHM 0.1% 1/16W 0402</t>
  </si>
  <si>
    <t>https://www.vishay.com/docs/31006/tnpw.pdf</t>
  </si>
  <si>
    <t>PNM0402E2502BST1</t>
  </si>
  <si>
    <t>Vishay Dale Thin Film</t>
  </si>
  <si>
    <t>RES SMD 25K OHM 0.1% 1/20W 0402</t>
  </si>
  <si>
    <t>https://www.vishay.com/docs/60057/pnm.pdf</t>
  </si>
  <si>
    <t>NCP03XH103J05RL</t>
  </si>
  <si>
    <t>THERMISTOR NTC 10KOHM 3380K 0201</t>
  </si>
  <si>
    <t>https://media.digikey.com/pdf/Data Sheets/Murata PDFs/NCP03 Spec.pdf</t>
  </si>
  <si>
    <t>Würth Elektronik</t>
  </si>
  <si>
    <t>SWITCH TACTILE SPST-NO 0.05A 12V</t>
  </si>
  <si>
    <t>https://www.we-online.com/katalog/datasheet/434153017835.pdf</t>
  </si>
  <si>
    <t>EVP-AA102K</t>
  </si>
  <si>
    <t>SWITCH TACTILE SPST-NO 0.02A 15V</t>
  </si>
  <si>
    <t>https://www3.panasonic.biz/ac/cdn/e/control/switch/light-touch/catalog/sw_lt_eng_3529s.pdf</t>
  </si>
  <si>
    <t>EVKIT PART- IC; PMIC WITH ULTRA-LOW IQ REGULATOR</t>
  </si>
  <si>
    <t>MAX20360FEWZ+T</t>
  </si>
  <si>
    <t>MAX32670GTL+</t>
  </si>
  <si>
    <t>IC MCU 32BIT 384KB FLASH 40TQFN</t>
  </si>
  <si>
    <t>https://datasheets.maximintegrated.com/en/ds/MAX32670.pdf</t>
  </si>
  <si>
    <t>MX25U51245GZ4I54</t>
  </si>
  <si>
    <t>Macronix</t>
  </si>
  <si>
    <t>IC FLASH 512MBIT SPI/QUAD 8WSON</t>
  </si>
  <si>
    <t>https://www.macronix.com/Lists/Datasheet/Attachments/8410/MX25U51245G,%201.8V,%20512Mb,%20v1.2.pdf</t>
  </si>
  <si>
    <t>MAX32666GXMBT+</t>
  </si>
  <si>
    <t>IC MCU 32BIT 1MB FLASH 121CTBGA</t>
  </si>
  <si>
    <t>https://www.analog.com/media/en/technical-documentation/data-sheets/max32665-max32666.pdf</t>
  </si>
  <si>
    <t>MAX9062EBS+TG45</t>
  </si>
  <si>
    <t>IC COMPARATOR 1 W/VOLT REF 4UCSP</t>
  </si>
  <si>
    <t>https://www.analog.com/media/en/technical-documentation/data-sheets/max9060-max9064.pdf</t>
  </si>
  <si>
    <t>MAX3207EAUT+T</t>
  </si>
  <si>
    <t>TVS DIODE SOT23-6</t>
  </si>
  <si>
    <t>https://www.analog.com/media/en/technical-documentation/data-sheets/MAX3205E-MAX3208E.pdf</t>
  </si>
  <si>
    <t>MAX4737EBE+T</t>
  </si>
  <si>
    <t>IC SW SPST-NOX4 4.5OHM 16UCSP</t>
  </si>
  <si>
    <t>https://www.analog.com/media/en/technical-documentation/data-sheets/MAX4737-MAX4739.pdf</t>
  </si>
  <si>
    <t>MAX14689EWL+T</t>
  </si>
  <si>
    <t>IC SWITCH DPDT X 1 450MOHM 9WLP</t>
  </si>
  <si>
    <t>https://www.analog.com/media/en/technical-documentation/data-sheets/MAX14689.pdf</t>
  </si>
  <si>
    <t>ABS07-32.768KHZ-6-T</t>
  </si>
  <si>
    <t>Abracon LLC</t>
  </si>
  <si>
    <t>CRYSTAL 32.7680KHZ 6PF SMD</t>
  </si>
  <si>
    <t>https://abracon.com/Resonators/ABS07.pdf</t>
  </si>
  <si>
    <t>FA-20H 32.0000MF12Y-W3</t>
  </si>
  <si>
    <t>EPSON</t>
  </si>
  <si>
    <t>CRYSTAL 32.0000MHZ 12PF SMD</t>
  </si>
  <si>
    <t>https://support.epson.biz/td/api/doc_check.php?dl=brief_FA-20H&amp;lang=en</t>
  </si>
  <si>
    <t>CM1610H32768DZBT</t>
  </si>
  <si>
    <t>Citizen Finedevice Co Ltd</t>
  </si>
  <si>
    <t>http://cfd.citizen.co.jp/cms/cfd/pdf/english/CM1610H_E.pdf</t>
  </si>
  <si>
    <t>C0603C105K3RAC7867</t>
  </si>
  <si>
    <t>https://connect.kemet.com:7667/gateway/IntelliData-ComponentDocumentation/1.0/download/datasheet/C0603C105K3RACTU</t>
  </si>
  <si>
    <t>10061122-251120HLF</t>
  </si>
  <si>
    <t>Amphenol ICC (FCI)</t>
  </si>
  <si>
    <t>https://www.amphenol-cs.com/media/wysiwyg/files/drawing/10061122.pdf</t>
  </si>
  <si>
    <t>ERJ-1GNF27R0C</t>
  </si>
  <si>
    <t>ERJ-1GNF3301C</t>
  </si>
  <si>
    <t>ERJ-1GNF10R0C</t>
  </si>
  <si>
    <t>MAX86176ENX+T</t>
  </si>
  <si>
    <t>FOB</t>
  </si>
  <si>
    <t>Description</t>
  </si>
  <si>
    <t>Unit Price</t>
  </si>
  <si>
    <t>Total Price</t>
  </si>
  <si>
    <t>Purchase Qt.</t>
  </si>
  <si>
    <t>Datasheet</t>
  </si>
  <si>
    <t>http://www.valvolandia.com.br/baterias/li-po/3-7v-800mah-li-po/bateria-3-7v-800mah-li-on-recarregavel-6x30x48mm-com-conector</t>
  </si>
  <si>
    <t>EX-POWER</t>
  </si>
  <si>
    <t>est. USD CIF</t>
  </si>
  <si>
    <t>est. Unit BRL</t>
  </si>
  <si>
    <t>Host board to sensor board flex cable</t>
  </si>
  <si>
    <t>Battery pack 800mAh 04x30x42</t>
  </si>
  <si>
    <t>https://www.digikey.com.br/en/products/detail/molex/0150150225/3467249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</si>
  <si>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</si>
  <si>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</si>
  <si>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GRM0335C1H160JA01D</t>
  </si>
  <si>
    <t>Quantity per</t>
  </si>
  <si>
    <t>Manufacture Part Number</t>
  </si>
  <si>
    <t>MOQ</t>
  </si>
  <si>
    <t>Assembly qty</t>
  </si>
  <si>
    <t>Shipment Origin</t>
  </si>
  <si>
    <t>Incoterms</t>
  </si>
  <si>
    <t>Lead time</t>
  </si>
  <si>
    <t>Payment terms</t>
  </si>
  <si>
    <t>PROPOSED ALTERNATIVE</t>
  </si>
  <si>
    <t xml:space="preserve">$0.29 </t>
  </si>
  <si>
    <t xml:space="preserve"> $14.26 </t>
  </si>
  <si>
    <t>7 Days</t>
  </si>
  <si>
    <t>USA</t>
  </si>
  <si>
    <t>FCA MIA</t>
  </si>
  <si>
    <t>NET 30</t>
  </si>
  <si>
    <t xml:space="preserve">$6.20 </t>
  </si>
  <si>
    <t xml:space="preserve"> $309.75 </t>
  </si>
  <si>
    <t>25 Days</t>
  </si>
  <si>
    <t>UNABLE TO IDENTIFY</t>
  </si>
  <si>
    <t xml:space="preserve">$-   </t>
  </si>
  <si>
    <t xml:space="preserve">$0.14 </t>
  </si>
  <si>
    <t xml:space="preserve"> $35.88 </t>
  </si>
  <si>
    <t xml:space="preserve">$0.16 </t>
  </si>
  <si>
    <t xml:space="preserve"> $23.89 </t>
  </si>
  <si>
    <t>GRM155R61A106ME11D</t>
  </si>
  <si>
    <t xml:space="preserve">$0.15 </t>
  </si>
  <si>
    <t xml:space="preserve"> $22.58 </t>
  </si>
  <si>
    <t>C0603C105K3RACTU</t>
  </si>
  <si>
    <t xml:space="preserve">$0.25 </t>
  </si>
  <si>
    <t xml:space="preserve"> $12.34 </t>
  </si>
  <si>
    <t xml:space="preserve">$0.26 </t>
  </si>
  <si>
    <t xml:space="preserve"> $13.13 </t>
  </si>
  <si>
    <t xml:space="preserve">$0.32 </t>
  </si>
  <si>
    <t xml:space="preserve"> $15.93 </t>
  </si>
  <si>
    <t xml:space="preserve">$2.50 </t>
  </si>
  <si>
    <t xml:space="preserve"> $125.13 </t>
  </si>
  <si>
    <t xml:space="preserve">$4.22 </t>
  </si>
  <si>
    <t xml:space="preserve"> $210.88 </t>
  </si>
  <si>
    <t>End of Life</t>
  </si>
  <si>
    <t xml:space="preserve">$0.74 </t>
  </si>
  <si>
    <t xml:space="preserve"> $37.01 </t>
  </si>
  <si>
    <t xml:space="preserve">$0.07 </t>
  </si>
  <si>
    <t xml:space="preserve"> $17.06 </t>
  </si>
  <si>
    <t xml:space="preserve">$0.05 </t>
  </si>
  <si>
    <t xml:space="preserve"> $13.65 </t>
  </si>
  <si>
    <t xml:space="preserve">$0.27 </t>
  </si>
  <si>
    <t xml:space="preserve"> $13.74 </t>
  </si>
  <si>
    <t xml:space="preserve">$17.97 </t>
  </si>
  <si>
    <t xml:space="preserve"> $898.63 </t>
  </si>
  <si>
    <t xml:space="preserve">$2.04 </t>
  </si>
  <si>
    <t xml:space="preserve"> $306.08 </t>
  </si>
  <si>
    <t xml:space="preserve">$3.22 </t>
  </si>
  <si>
    <t xml:space="preserve"> $161.00 </t>
  </si>
  <si>
    <t xml:space="preserve">$1.44 </t>
  </si>
  <si>
    <t xml:space="preserve"> $72.10 </t>
  </si>
  <si>
    <t xml:space="preserve">$1.17 </t>
  </si>
  <si>
    <t xml:space="preserve"> $58.63 </t>
  </si>
  <si>
    <t xml:space="preserve"> $16.01 </t>
  </si>
  <si>
    <t xml:space="preserve">$0.50 </t>
  </si>
  <si>
    <t xml:space="preserve"> $24.94 </t>
  </si>
  <si>
    <t xml:space="preserve"> $52.15 </t>
  </si>
  <si>
    <t xml:space="preserve">$0.38 </t>
  </si>
  <si>
    <t xml:space="preserve"> $18.90 </t>
  </si>
  <si>
    <t xml:space="preserve">$0.13 </t>
  </si>
  <si>
    <t xml:space="preserve"> $50.23 </t>
  </si>
  <si>
    <t xml:space="preserve"> $17.76 </t>
  </si>
  <si>
    <t xml:space="preserve">$0.83 </t>
  </si>
  <si>
    <t xml:space="preserve"> $41.48 </t>
  </si>
  <si>
    <t xml:space="preserve"> $12.78 </t>
  </si>
  <si>
    <t>C0402C105K8PACTU</t>
  </si>
  <si>
    <t xml:space="preserve">$0.06 </t>
  </si>
  <si>
    <t xml:space="preserve"> $41.65 </t>
  </si>
  <si>
    <t xml:space="preserve">$0.53 </t>
  </si>
  <si>
    <t xml:space="preserve"> $184.36 </t>
  </si>
  <si>
    <t xml:space="preserve"> $39.90 </t>
  </si>
  <si>
    <t xml:space="preserve">$0.37 </t>
  </si>
  <si>
    <t xml:space="preserve"> $18.29 </t>
  </si>
  <si>
    <t xml:space="preserve">$0.31 </t>
  </si>
  <si>
    <t xml:space="preserve"> $15.58 </t>
  </si>
  <si>
    <t xml:space="preserve">$0.46 </t>
  </si>
  <si>
    <t xml:space="preserve"> $22.75 </t>
  </si>
  <si>
    <t xml:space="preserve">$0.30 </t>
  </si>
  <si>
    <t xml:space="preserve"> $14.96 </t>
  </si>
  <si>
    <t xml:space="preserve">$1.48 </t>
  </si>
  <si>
    <t xml:space="preserve"> $74.03 </t>
  </si>
  <si>
    <t xml:space="preserve">$1.53 </t>
  </si>
  <si>
    <t xml:space="preserve"> $76.30 </t>
  </si>
  <si>
    <t xml:space="preserve">$1.55 </t>
  </si>
  <si>
    <t xml:space="preserve"> $77.26 </t>
  </si>
  <si>
    <t xml:space="preserve">$2.75 </t>
  </si>
  <si>
    <t xml:space="preserve"> $137.38 </t>
  </si>
  <si>
    <t xml:space="preserve">$3.92 </t>
  </si>
  <si>
    <t xml:space="preserve"> $196.00 </t>
  </si>
  <si>
    <t xml:space="preserve">$0.41 </t>
  </si>
  <si>
    <t xml:space="preserve"> $81.20 </t>
  </si>
  <si>
    <t xml:space="preserve">$0.63 </t>
  </si>
  <si>
    <t xml:space="preserve"> $31.59 </t>
  </si>
  <si>
    <t xml:space="preserve">$0.36 </t>
  </si>
  <si>
    <t xml:space="preserve">$0.45 </t>
  </si>
  <si>
    <t xml:space="preserve"> $22.66 </t>
  </si>
  <si>
    <t xml:space="preserve"> $2.63 </t>
  </si>
  <si>
    <t xml:space="preserve"> $14.88 </t>
  </si>
  <si>
    <t xml:space="preserve">$0.11 </t>
  </si>
  <si>
    <t xml:space="preserve"> $13.56 </t>
  </si>
  <si>
    <t xml:space="preserve">$0.55 </t>
  </si>
  <si>
    <t xml:space="preserve"> $27.74 </t>
  </si>
  <si>
    <t xml:space="preserve">$0.09 </t>
  </si>
  <si>
    <t xml:space="preserve"> $17.15 </t>
  </si>
  <si>
    <t xml:space="preserve"> $14.18 </t>
  </si>
  <si>
    <t xml:space="preserve">$0.02 </t>
  </si>
  <si>
    <t xml:space="preserve"> $25.99 </t>
  </si>
  <si>
    <t xml:space="preserve">$0.28 </t>
  </si>
  <si>
    <t xml:space="preserve"> $13.83 </t>
  </si>
  <si>
    <t xml:space="preserve">$0.40 </t>
  </si>
  <si>
    <t xml:space="preserve"> $19.95 </t>
  </si>
  <si>
    <t xml:space="preserve"> $19.60 </t>
  </si>
  <si>
    <t xml:space="preserve">$0.80 </t>
  </si>
  <si>
    <t xml:space="preserve"> $119.70 </t>
  </si>
  <si>
    <t xml:space="preserve">$3.99 </t>
  </si>
  <si>
    <t xml:space="preserve"> $199.50 </t>
  </si>
  <si>
    <t xml:space="preserve">$0.48 </t>
  </si>
  <si>
    <t xml:space="preserve">$1.30 </t>
  </si>
  <si>
    <t xml:space="preserve"> $64.75 </t>
  </si>
  <si>
    <t xml:space="preserve">$1.54 </t>
  </si>
  <si>
    <t xml:space="preserve"> $77.18 </t>
  </si>
  <si>
    <t>MOQ 2000  - Wait SAMPLE RFQ in progress</t>
  </si>
  <si>
    <t xml:space="preserve">$9.97 </t>
  </si>
  <si>
    <t xml:space="preserve"> $-   </t>
  </si>
  <si>
    <t>10 Days</t>
  </si>
  <si>
    <t xml:space="preserve">$6.51 </t>
  </si>
  <si>
    <t xml:space="preserve"> $325.50 </t>
  </si>
  <si>
    <t xml:space="preserve">$13.63 </t>
  </si>
  <si>
    <t xml:space="preserve"> $681.63 </t>
  </si>
  <si>
    <t xml:space="preserve">$21.86 </t>
  </si>
  <si>
    <t xml:space="preserve"> $1,092.88 </t>
  </si>
  <si>
    <t xml:space="preserve">$2.42 </t>
  </si>
  <si>
    <t xml:space="preserve"> $241.50 </t>
  </si>
  <si>
    <t xml:space="preserve">$2.89 </t>
  </si>
  <si>
    <t xml:space="preserve"> $144.38 </t>
  </si>
  <si>
    <t xml:space="preserve">$6.00 </t>
  </si>
  <si>
    <t xml:space="preserve"> $600.25 </t>
  </si>
  <si>
    <t xml:space="preserve">$4.46 </t>
  </si>
  <si>
    <t xml:space="preserve"> $223.13 </t>
  </si>
  <si>
    <t xml:space="preserve">$1.29 </t>
  </si>
  <si>
    <t xml:space="preserve"> $64.40 </t>
  </si>
  <si>
    <t xml:space="preserve">$2.26 </t>
  </si>
  <si>
    <t xml:space="preserve"> $112.88 </t>
  </si>
  <si>
    <t xml:space="preserve">$1.84 </t>
  </si>
  <si>
    <t xml:space="preserve"> $91.79 </t>
  </si>
  <si>
    <t>Suggest Local order.</t>
  </si>
  <si>
    <t xml:space="preserve">$2.63 </t>
  </si>
  <si>
    <t>BRAZIL</t>
  </si>
  <si>
    <t>EXW CAMPINAS</t>
  </si>
  <si>
    <t xml:space="preserve">$3.45 </t>
  </si>
  <si>
    <t xml:space="preserve"> $172.38 </t>
  </si>
  <si>
    <t xml:space="preserve">$8,352.31 </t>
  </si>
  <si>
    <t xml:space="preserve">$167.05 </t>
  </si>
  <si>
    <t xml:space="preserve">$267.27 </t>
  </si>
  <si>
    <t>SPQ</t>
  </si>
  <si>
    <t>Lead time @ 28/6</t>
  </si>
  <si>
    <t>STD LT</t>
  </si>
  <si>
    <t>Validity</t>
  </si>
  <si>
    <t>15 Days</t>
  </si>
  <si>
    <t xml:space="preserve">$206,132.88 </t>
  </si>
  <si>
    <t xml:space="preserve">$4,122.66 </t>
  </si>
  <si>
    <t>Lead time @ 1/7/23</t>
  </si>
  <si>
    <t xml:space="preserve"> </t>
  </si>
  <si>
    <t xml:space="preserve">$16.83 </t>
  </si>
  <si>
    <t>MAX30208CLB+T</t>
  </si>
  <si>
    <t xml:space="preserve">$1,170.40 </t>
  </si>
  <si>
    <t xml:space="preserve">$106.59 </t>
  </si>
  <si>
    <t xml:space="preserve">$57.22 </t>
  </si>
  <si>
    <t xml:space="preserve">$46.00 </t>
  </si>
  <si>
    <t xml:space="preserve">$47.12 </t>
  </si>
  <si>
    <t xml:space="preserve">$13.46 </t>
  </si>
  <si>
    <t xml:space="preserve">$18.70 </t>
  </si>
  <si>
    <t xml:space="preserve">$20.94 </t>
  </si>
  <si>
    <t xml:space="preserve">$384.10 </t>
  </si>
  <si>
    <t xml:space="preserve">$856.46 </t>
  </si>
  <si>
    <t xml:space="preserve">$108.46 </t>
  </si>
  <si>
    <t xml:space="preserve">$24.31 </t>
  </si>
  <si>
    <t xml:space="preserve">$17.20 </t>
  </si>
  <si>
    <t xml:space="preserve">$14.59 </t>
  </si>
  <si>
    <t xml:space="preserve">$2,716.87 </t>
  </si>
  <si>
    <t xml:space="preserve">$1,155.66 </t>
  </si>
  <si>
    <t xml:space="preserve">$383.35 </t>
  </si>
  <si>
    <t xml:space="preserve">$539.31 </t>
  </si>
  <si>
    <t xml:space="preserve">$175.41 </t>
  </si>
  <si>
    <t xml:space="preserve">$21.32 </t>
  </si>
  <si>
    <t xml:space="preserve">$44.13 </t>
  </si>
  <si>
    <t xml:space="preserve">$181.02 </t>
  </si>
  <si>
    <t xml:space="preserve">$28.05 </t>
  </si>
  <si>
    <t xml:space="preserve">$14.96 </t>
  </si>
  <si>
    <t xml:space="preserve">$149.23 </t>
  </si>
  <si>
    <t xml:space="preserve">$117.81 </t>
  </si>
  <si>
    <t xml:space="preserve">$28.80 </t>
  </si>
  <si>
    <t xml:space="preserve">$92.38 </t>
  </si>
  <si>
    <t xml:space="preserve">$13.09 </t>
  </si>
  <si>
    <t xml:space="preserve">$73.30 </t>
  </si>
  <si>
    <t xml:space="preserve">$473.86 </t>
  </si>
  <si>
    <t xml:space="preserve">$169.42 </t>
  </si>
  <si>
    <t xml:space="preserve">$26.18 </t>
  </si>
  <si>
    <t xml:space="preserve">$26.55 </t>
  </si>
  <si>
    <t xml:space="preserve">$19.82 </t>
  </si>
  <si>
    <t xml:space="preserve">$50.49 </t>
  </si>
  <si>
    <t xml:space="preserve">$18.33 </t>
  </si>
  <si>
    <t xml:space="preserve">$184.76 </t>
  </si>
  <si>
    <t xml:space="preserve">$215.42 </t>
  </si>
  <si>
    <t xml:space="preserve">$287.23 </t>
  </si>
  <si>
    <t xml:space="preserve">$523.60 </t>
  </si>
  <si>
    <t xml:space="preserve">$759.59 </t>
  </si>
  <si>
    <t xml:space="preserve">$288.73 </t>
  </si>
  <si>
    <t xml:space="preserve">$80.41 </t>
  </si>
  <si>
    <t xml:space="preserve">$27.68 </t>
  </si>
  <si>
    <t xml:space="preserve">$53.86 </t>
  </si>
  <si>
    <t xml:space="preserve">$3.74 </t>
  </si>
  <si>
    <t xml:space="preserve">$22.44 </t>
  </si>
  <si>
    <t xml:space="preserve">$14.21 </t>
  </si>
  <si>
    <t xml:space="preserve">$44.88 </t>
  </si>
  <si>
    <t xml:space="preserve">$31.42 </t>
  </si>
  <si>
    <t xml:space="preserve">$20.20 </t>
  </si>
  <si>
    <t xml:space="preserve">$60.59 </t>
  </si>
  <si>
    <t xml:space="preserve">$22.07 </t>
  </si>
  <si>
    <t xml:space="preserve">  </t>
  </si>
  <si>
    <t xml:space="preserve">$385.97 </t>
  </si>
  <si>
    <t xml:space="preserve">$624.95 </t>
  </si>
  <si>
    <t xml:space="preserve">$53.11 </t>
  </si>
  <si>
    <t xml:space="preserve">$199.72 </t>
  </si>
  <si>
    <t xml:space="preserve">$252.45 </t>
  </si>
  <si>
    <t xml:space="preserve">$18,000.00 </t>
  </si>
  <si>
    <t xml:space="preserve">$991.76 </t>
  </si>
  <si>
    <t xml:space="preserve">$2,152.92 </t>
  </si>
  <si>
    <t xml:space="preserve">$3,421.88 </t>
  </si>
  <si>
    <t xml:space="preserve">$931.26 </t>
  </si>
  <si>
    <t xml:space="preserve">$464.13 </t>
  </si>
  <si>
    <t xml:space="preserve">$1,968.12 </t>
  </si>
  <si>
    <t xml:space="preserve">$653.27 </t>
  </si>
  <si>
    <t xml:space="preserve">$206.82 </t>
  </si>
  <si>
    <t xml:space="preserve">$375.12 </t>
  </si>
  <si>
    <t xml:space="preserve">$312.29 </t>
  </si>
  <si>
    <t xml:space="preserve">$879.65 </t>
  </si>
  <si>
    <t>Total Price (200)</t>
  </si>
  <si>
    <t>Total</t>
  </si>
  <si>
    <t>P QTY Attrition</t>
  </si>
  <si>
    <t>Analise dos Precos</t>
  </si>
  <si>
    <t>% MOQ mais barato do que  220 units</t>
  </si>
  <si>
    <t>QTD do Excesso</t>
  </si>
  <si>
    <t>Suppliers</t>
  </si>
  <si>
    <t>DigiKey</t>
  </si>
  <si>
    <t>EPE 200</t>
  </si>
  <si>
    <t>EPE 200 - With MOQ</t>
  </si>
  <si>
    <t>Best Scenario</t>
  </si>
  <si>
    <t>Wo/ Attrion</t>
  </si>
  <si>
    <t>Fob</t>
  </si>
  <si>
    <t>Saving</t>
  </si>
  <si>
    <t>Qty. PN</t>
  </si>
  <si>
    <t>69 items</t>
  </si>
  <si>
    <t>15 items</t>
  </si>
  <si>
    <r>
      <rPr>
        <b/>
        <sz val="11"/>
        <color theme="1"/>
        <rFont val="Calibri"/>
        <family val="2"/>
        <scheme val="minor"/>
      </rPr>
      <t>W/</t>
    </r>
    <r>
      <rPr>
        <sz val="11"/>
        <color theme="1"/>
        <rFont val="Calibri"/>
        <family val="2"/>
        <scheme val="minor"/>
      </rPr>
      <t xml:space="preserve"> Attrition</t>
    </r>
  </si>
  <si>
    <t>-</t>
  </si>
  <si>
    <t>PN Cost</t>
  </si>
  <si>
    <t>Excess Cost - 
due to Digikey's MOQ</t>
  </si>
  <si>
    <t>7 items</t>
  </si>
  <si>
    <t>Total Excess Cost</t>
  </si>
  <si>
    <t>Price</t>
  </si>
  <si>
    <t>MOQ Excess</t>
  </si>
  <si>
    <t>EPE- With MOQ</t>
  </si>
  <si>
    <t>EPE 2000 + Attrition</t>
  </si>
  <si>
    <t>Pur QTY Attrition Total Price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</si>
</sst>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[$$-409]* #,##0.00_ ;_-[$$-409]* \-#,##0.00\ ;_-[$$-409]* &quot;-&quot;??_ ;_-@_ "/>
    <numFmt numFmtId="167" formatCode="_-[$R$-416]\ * #,##0.00_-;\-[$R$-416]\ * #,##0.00_-;_-[$R$-416]\ * &quot;-&quot;??_-;_-@_-"/>
    <numFmt numFmtId="168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6">
    <fill>
      <patternFill patternType="none"/>
    </fill>
    <fill>
      <patternFill patternType="gray125"/>
    </fill>
    <fill>
      <patternFill patternType="solid">
        <fgColor rgb="FFB5D57F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1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4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5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7" fillId="17" borderId="0" xfId="0" applyFont="1" applyFill="1"/>
    <xf numFmtId="0" fontId="7" fillId="18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21" borderId="0" xfId="0" applyFont="1" applyFill="1"/>
    <xf numFmtId="0" fontId="7" fillId="22" borderId="0" xfId="0" applyFont="1" applyFill="1"/>
    <xf numFmtId="0" fontId="7" fillId="23" borderId="0" xfId="0" applyFont="1" applyFill="1"/>
    <xf numFmtId="0" fontId="7" fillId="24" borderId="0" xfId="0" applyFont="1" applyFill="1"/>
    <xf numFmtId="0" fontId="7" fillId="25" borderId="0" xfId="0" applyFont="1" applyFill="1"/>
    <xf numFmtId="0" fontId="7" fillId="26" borderId="0" xfId="0" applyFont="1" applyFill="1"/>
    <xf numFmtId="0" fontId="7" fillId="27" borderId="0" xfId="0" applyFont="1" applyFill="1"/>
    <xf numFmtId="0" fontId="7" fillId="28" borderId="0" xfId="0" applyFont="1" applyFill="1"/>
    <xf numFmtId="0" fontId="7" fillId="29" borderId="0" xfId="0" applyFont="1" applyFill="1"/>
    <xf numFmtId="0" fontId="7" fillId="30" borderId="0" xfId="0" applyFont="1" applyFill="1"/>
    <xf numFmtId="0" fontId="7" fillId="31" borderId="0" xfId="0" applyFont="1" applyFill="1"/>
    <xf numFmtId="0" fontId="7" fillId="32" borderId="0" xfId="0" applyFont="1" applyFill="1"/>
    <xf numFmtId="0" fontId="7" fillId="33" borderId="0" xfId="0" applyFont="1" applyFill="1"/>
    <xf numFmtId="0" fontId="7" fillId="34" borderId="0" xfId="0" applyFont="1" applyFill="1"/>
    <xf numFmtId="0" fontId="7" fillId="35" borderId="0" xfId="0" applyFont="1" applyFill="1"/>
    <xf numFmtId="0" fontId="7" fillId="36" borderId="0" xfId="0" applyFont="1" applyFill="1"/>
    <xf numFmtId="0" fontId="7" fillId="37" borderId="0" xfId="0" applyFont="1" applyFill="1"/>
    <xf numFmtId="0" fontId="7" fillId="38" borderId="0" xfId="0" applyFont="1" applyFill="1"/>
    <xf numFmtId="0" fontId="7" fillId="39" borderId="0" xfId="0" applyFont="1" applyFill="1"/>
    <xf numFmtId="0" fontId="7" fillId="40" borderId="0" xfId="0" applyFont="1" applyFill="1"/>
    <xf numFmtId="0" fontId="7" fillId="41" borderId="0" xfId="0" applyFont="1" applyFill="1"/>
    <xf numFmtId="0" fontId="7" fillId="42" borderId="0" xfId="0" applyFont="1" applyFill="1"/>
    <xf numFmtId="0" fontId="7" fillId="43" borderId="0" xfId="0" applyFont="1" applyFill="1"/>
    <xf numFmtId="0" fontId="7" fillId="44" borderId="0" xfId="0" applyFont="1" applyFill="1"/>
    <xf numFmtId="0" fontId="7" fillId="45" borderId="0" xfId="0" applyFont="1" applyFill="1"/>
    <xf numFmtId="0" fontId="7" fillId="46" borderId="0" xfId="0" applyFont="1" applyFill="1"/>
    <xf numFmtId="0" fontId="7" fillId="47" borderId="0" xfId="0" applyFont="1" applyFill="1"/>
    <xf numFmtId="0" fontId="7" fillId="48" borderId="0" xfId="0" applyFont="1" applyFill="1"/>
    <xf numFmtId="0" fontId="7" fillId="49" borderId="0" xfId="0" applyFont="1" applyFill="1"/>
    <xf numFmtId="0" fontId="7" fillId="50" borderId="0" xfId="0" applyFont="1" applyFill="1"/>
    <xf numFmtId="0" fontId="7" fillId="51" borderId="0" xfId="0" applyFont="1" applyFill="1"/>
    <xf numFmtId="0" fontId="7" fillId="52" borderId="0" xfId="0" applyFont="1" applyFill="1"/>
    <xf numFmtId="0" fontId="7" fillId="53" borderId="0" xfId="0" applyFont="1" applyFill="1"/>
    <xf numFmtId="0" fontId="7" fillId="54" borderId="0" xfId="0" applyFont="1" applyFill="1"/>
    <xf numFmtId="0" fontId="7" fillId="55" borderId="0" xfId="0" applyFont="1" applyFill="1"/>
    <xf numFmtId="164" fontId="7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56" borderId="0" xfId="0" applyFont="1" applyFill="1"/>
    <xf numFmtId="0" fontId="7" fillId="57" borderId="0" xfId="0" applyFont="1" applyFill="1"/>
    <xf numFmtId="0" fontId="7" fillId="58" borderId="0" xfId="0" applyFont="1" applyFill="1"/>
    <xf numFmtId="0" fontId="7" fillId="59" borderId="0" xfId="0" applyFont="1" applyFill="1"/>
    <xf numFmtId="0" fontId="7" fillId="60" borderId="0" xfId="0" applyFont="1" applyFill="1"/>
    <xf numFmtId="0" fontId="7" fillId="61" borderId="0" xfId="0" applyFont="1" applyFill="1"/>
    <xf numFmtId="0" fontId="7" fillId="62" borderId="0" xfId="0" applyFont="1" applyFill="1"/>
    <xf numFmtId="0" fontId="7" fillId="63" borderId="0" xfId="0" applyFont="1" applyFill="1"/>
    <xf numFmtId="0" fontId="7" fillId="64" borderId="0" xfId="0" applyFont="1" applyFill="1"/>
    <xf numFmtId="0" fontId="7" fillId="65" borderId="0" xfId="0" applyFont="1" applyFill="1"/>
    <xf numFmtId="0" fontId="7" fillId="66" borderId="0" xfId="0" applyFont="1" applyFill="1"/>
    <xf numFmtId="0" fontId="7" fillId="67" borderId="0" xfId="0" applyFont="1" applyFill="1"/>
    <xf numFmtId="0" fontId="7" fillId="68" borderId="0" xfId="0" applyFont="1" applyFill="1"/>
    <xf numFmtId="0" fontId="7" fillId="69" borderId="0" xfId="0" applyFont="1" applyFill="1"/>
    <xf numFmtId="0" fontId="7" fillId="70" borderId="0" xfId="0" applyFont="1" applyFill="1"/>
    <xf numFmtId="0" fontId="7" fillId="71" borderId="0" xfId="0" applyFont="1" applyFill="1"/>
    <xf numFmtId="0" fontId="7" fillId="72" borderId="0" xfId="0" applyFont="1" applyFill="1"/>
    <xf numFmtId="0" fontId="7" fillId="73" borderId="0" xfId="0" applyFont="1" applyFill="1"/>
    <xf numFmtId="0" fontId="7" fillId="74" borderId="0" xfId="0" applyFont="1" applyFill="1"/>
    <xf numFmtId="0" fontId="7" fillId="75" borderId="0" xfId="0" applyFont="1" applyFill="1"/>
    <xf numFmtId="0" fontId="7" fillId="76" borderId="0" xfId="0" applyFont="1" applyFill="1"/>
    <xf numFmtId="0" fontId="7" fillId="77" borderId="0" xfId="0" applyFont="1" applyFill="1"/>
    <xf numFmtId="0" fontId="7" fillId="78" borderId="0" xfId="0" applyFont="1" applyFill="1"/>
    <xf numFmtId="0" fontId="7" fillId="79" borderId="0" xfId="0" applyFont="1" applyFill="1"/>
    <xf numFmtId="0" fontId="7" fillId="80" borderId="0" xfId="0" applyFont="1" applyFill="1"/>
    <xf numFmtId="0" fontId="7" fillId="81" borderId="0" xfId="0" applyFont="1" applyFill="1"/>
    <xf numFmtId="0" fontId="7" fillId="82" borderId="0" xfId="0" applyFont="1" applyFill="1"/>
    <xf numFmtId="0" fontId="7" fillId="83" borderId="0" xfId="0" applyFont="1" applyFill="1"/>
    <xf numFmtId="0" fontId="7" fillId="84" borderId="0" xfId="0" applyFont="1" applyFill="1"/>
    <xf numFmtId="0" fontId="7" fillId="85" borderId="0" xfId="0" applyFont="1" applyFill="1"/>
    <xf numFmtId="0" fontId="7" fillId="86" borderId="0" xfId="0" applyFont="1" applyFill="1"/>
    <xf numFmtId="0" fontId="7" fillId="87" borderId="0" xfId="0" applyFont="1" applyFill="1"/>
    <xf numFmtId="0" fontId="0" fillId="88" borderId="0" xfId="0" applyFill="1"/>
    <xf numFmtId="8" fontId="7" fillId="0" borderId="0" xfId="0" applyNumberFormat="1" applyFont="1"/>
    <xf numFmtId="8" fontId="7" fillId="89" borderId="0" xfId="0" applyNumberFormat="1" applyFont="1" applyFill="1"/>
    <xf numFmtId="9" fontId="0" fillId="0" borderId="0" xfId="2" applyFont="1"/>
    <xf numFmtId="0" fontId="6" fillId="90" borderId="0" xfId="0" applyFont="1" applyFill="1" applyAlignment="1">
      <alignment horizontal="center"/>
    </xf>
    <xf numFmtId="0" fontId="6" fillId="90" borderId="0" xfId="0" applyFont="1" applyFill="1" applyAlignment="1">
      <alignment horizontal="center" wrapText="1"/>
    </xf>
    <xf numFmtId="0" fontId="6" fillId="90" borderId="0" xfId="0" applyFont="1" applyFill="1" applyAlignment="1">
      <alignment horizontal="left"/>
    </xf>
    <xf numFmtId="8" fontId="0" fillId="0" borderId="0" xfId="0" applyNumberFormat="1"/>
    <xf numFmtId="0" fontId="0" fillId="88" borderId="0" xfId="0" applyFill="1" applyAlignment="1">
      <alignment horizontal="center"/>
    </xf>
    <xf numFmtId="0" fontId="0" fillId="88" borderId="2" xfId="0" applyFill="1" applyBorder="1" applyAlignment="1">
      <alignment horizontal="center"/>
    </xf>
    <xf numFmtId="0" fontId="0" fillId="88" borderId="3" xfId="0" applyFill="1" applyBorder="1" applyAlignment="1">
      <alignment horizontal="center"/>
    </xf>
    <xf numFmtId="0" fontId="0" fillId="88" borderId="4" xfId="0" applyFill="1" applyBorder="1" applyAlignment="1">
      <alignment horizontal="center"/>
    </xf>
    <xf numFmtId="0" fontId="3" fillId="88" borderId="5" xfId="0" applyFont="1" applyFill="1" applyBorder="1" applyAlignment="1">
      <alignment horizontal="center"/>
    </xf>
    <xf numFmtId="166" fontId="0" fillId="88" borderId="0" xfId="0" applyNumberFormat="1" applyFill="1" applyAlignment="1">
      <alignment horizontal="center"/>
    </xf>
    <xf numFmtId="0" fontId="0" fillId="88" borderId="6" xfId="0" applyFill="1" applyBorder="1" applyAlignment="1">
      <alignment horizontal="center"/>
    </xf>
    <xf numFmtId="168" fontId="0" fillId="88" borderId="0" xfId="0" applyNumberFormat="1" applyFill="1" applyAlignment="1">
      <alignment horizontal="center"/>
    </xf>
    <xf numFmtId="168" fontId="7" fillId="0" borderId="0" xfId="0" applyNumberFormat="1" applyFont="1" applyAlignment="1">
      <alignment horizontal="center"/>
    </xf>
    <xf numFmtId="168" fontId="7" fillId="88" borderId="0" xfId="0" applyNumberFormat="1" applyFont="1" applyFill="1" applyAlignment="1">
      <alignment horizontal="center"/>
    </xf>
    <xf numFmtId="0" fontId="0" fillId="88" borderId="7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88" borderId="5" xfId="0" applyFill="1" applyBorder="1" applyAlignment="1">
      <alignment horizontal="center"/>
    </xf>
    <xf numFmtId="168" fontId="0" fillId="92" borderId="0" xfId="0" applyNumberFormat="1" applyFill="1" applyAlignment="1">
      <alignment horizontal="center"/>
    </xf>
    <xf numFmtId="168" fontId="7" fillId="92" borderId="0" xfId="0" applyNumberFormat="1" applyFont="1" applyFill="1" applyAlignment="1">
      <alignment horizontal="center"/>
    </xf>
    <xf numFmtId="0" fontId="0" fillId="88" borderId="8" xfId="0" applyFill="1" applyBorder="1" applyAlignment="1">
      <alignment horizontal="center"/>
    </xf>
    <xf numFmtId="168" fontId="6" fillId="93" borderId="0" xfId="0" applyNumberFormat="1" applyFont="1" applyFill="1" applyAlignment="1">
      <alignment horizontal="center"/>
    </xf>
    <xf numFmtId="168" fontId="3" fillId="93" borderId="0" xfId="0" applyNumberFormat="1" applyFont="1" applyFill="1" applyAlignment="1">
      <alignment horizontal="center"/>
    </xf>
    <xf numFmtId="168" fontId="3" fillId="93" borderId="0" xfId="0" applyNumberFormat="1" applyFont="1" applyFill="1"/>
    <xf numFmtId="0" fontId="3" fillId="88" borderId="5" xfId="0" applyFont="1" applyFill="1" applyBorder="1" applyAlignment="1">
      <alignment horizontal="center" vertical="center" wrapText="1"/>
    </xf>
    <xf numFmtId="0" fontId="3" fillId="88" borderId="5" xfId="0" applyFont="1" applyFill="1" applyBorder="1"/>
    <xf numFmtId="168" fontId="8" fillId="94" borderId="0" xfId="0" applyNumberFormat="1" applyFont="1" applyFill="1" applyAlignment="1">
      <alignment horizontal="center"/>
    </xf>
    <xf numFmtId="168" fontId="6" fillId="92" borderId="0" xfId="0" applyNumberFormat="1" applyFont="1" applyFill="1" applyAlignment="1">
      <alignment horizontal="center"/>
    </xf>
    <xf numFmtId="168" fontId="6" fillId="95" borderId="0" xfId="0" applyNumberFormat="1" applyFont="1" applyFill="1" applyAlignment="1">
      <alignment horizontal="center"/>
    </xf>
    <xf numFmtId="44" fontId="7" fillId="0" borderId="0" xfId="0" applyNumberFormat="1" applyFont="1"/>
    <xf numFmtId="0" fontId="7" fillId="0" borderId="0" xfId="0" applyFont="1" applyFill="1"/>
    <xf numFmtId="0" fontId="11" fillId="91" borderId="1" xfId="0" applyFont="1" applyFill="1" applyBorder="1" applyAlignment="1">
      <alignment horizontal="center"/>
    </xf>
    <xf numFmtId="168" fontId="12" fillId="93" borderId="0" xfId="0" applyNumberFormat="1" applyFont="1" applyFill="1" applyAlignment="1">
      <alignment horizontal="center"/>
    </xf>
    <xf numFmtId="8" fontId="7" fillId="0" borderId="0" xfId="0" applyNumberFormat="1" applyFont="1" applyFill="1"/>
    <xf numFmtId="8" fontId="7" fillId="89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MAXREF104_Digikey_V1_%20Atrition%20NPI%202000%20units.%20REV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EPE Quotation MOQ Full RELL"/>
      <sheetName val="Atrition NPI"/>
      <sheetName val="Temperature Flex"/>
      <sheetName val="Mechanica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  <cell r="S1" t="str">
            <v>Togo 3</v>
          </cell>
          <cell r="T1" t="str">
            <v xml:space="preserve">Fator </v>
          </cell>
          <cell r="U1" t="str">
            <v>Qt Atrition</v>
          </cell>
          <cell r="V1" t="str">
            <v>Purchase Qt. MOQ</v>
          </cell>
          <cell r="W1" t="str">
            <v>Unit Price</v>
          </cell>
          <cell r="X1" t="str">
            <v xml:space="preserve"> Atri + Togo </v>
          </cell>
          <cell r="Y1" t="str">
            <v>Unit Price</v>
          </cell>
          <cell r="Z1" t="str">
            <v>Total Price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2000</v>
          </cell>
          <cell r="T2">
            <v>0.25</v>
          </cell>
          <cell r="U2">
            <v>500</v>
          </cell>
          <cell r="V2">
            <v>15000</v>
          </cell>
          <cell r="W2">
            <v>0.01</v>
          </cell>
          <cell r="X2">
            <v>2500</v>
          </cell>
          <cell r="Y2" t="str">
            <v>0,29</v>
          </cell>
          <cell r="Z2">
            <v>725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2000</v>
          </cell>
          <cell r="T3">
            <v>0.04</v>
          </cell>
          <cell r="U3">
            <v>80</v>
          </cell>
          <cell r="V3">
            <v>2500</v>
          </cell>
          <cell r="W3">
            <v>3.52</v>
          </cell>
          <cell r="X3">
            <v>2080</v>
          </cell>
          <cell r="Y3">
            <v>6.2</v>
          </cell>
          <cell r="Z3">
            <v>12896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Q4"/>
          <cell r="R4">
            <v>0</v>
          </cell>
          <cell r="S4">
            <v>2000</v>
          </cell>
          <cell r="T4">
            <v>0.01</v>
          </cell>
          <cell r="U4">
            <v>20</v>
          </cell>
          <cell r="V4">
            <v>0</v>
          </cell>
          <cell r="W4">
            <v>0</v>
          </cell>
          <cell r="X4">
            <v>2020</v>
          </cell>
          <cell r="Y4"/>
          <cell r="Z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10000</v>
          </cell>
          <cell r="T5">
            <v>0.1</v>
          </cell>
          <cell r="U5">
            <v>1000</v>
          </cell>
          <cell r="V5">
            <v>10000</v>
          </cell>
          <cell r="W5">
            <v>0.08</v>
          </cell>
          <cell r="X5">
            <v>11000</v>
          </cell>
          <cell r="Y5">
            <v>0.14000000000000001</v>
          </cell>
          <cell r="Z5">
            <v>1540.0000000000002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6000</v>
          </cell>
          <cell r="T6">
            <v>0.1</v>
          </cell>
          <cell r="U6">
            <v>600</v>
          </cell>
          <cell r="V6">
            <v>10000</v>
          </cell>
          <cell r="W6">
            <v>0.05</v>
          </cell>
          <cell r="X6">
            <v>6600</v>
          </cell>
          <cell r="Y6">
            <v>0.16</v>
          </cell>
          <cell r="Z6">
            <v>1056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6000</v>
          </cell>
          <cell r="T7">
            <v>0.1</v>
          </cell>
          <cell r="U7">
            <v>600</v>
          </cell>
          <cell r="V7">
            <v>40000</v>
          </cell>
          <cell r="W7">
            <v>0.03</v>
          </cell>
          <cell r="X7">
            <v>6600</v>
          </cell>
          <cell r="Y7">
            <v>0.15</v>
          </cell>
          <cell r="Z7">
            <v>990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2000</v>
          </cell>
          <cell r="T8">
            <v>0.1</v>
          </cell>
          <cell r="U8">
            <v>200</v>
          </cell>
          <cell r="V8">
            <v>15000</v>
          </cell>
          <cell r="W8">
            <v>7.0000000000000007E-2</v>
          </cell>
          <cell r="X8">
            <v>2200</v>
          </cell>
          <cell r="Y8">
            <v>0.25</v>
          </cell>
          <cell r="Z8">
            <v>550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2000</v>
          </cell>
          <cell r="T9">
            <v>0.1</v>
          </cell>
          <cell r="U9">
            <v>200</v>
          </cell>
          <cell r="V9">
            <v>50000</v>
          </cell>
          <cell r="W9">
            <v>0</v>
          </cell>
          <cell r="X9">
            <v>2200</v>
          </cell>
          <cell r="Y9">
            <v>0.26</v>
          </cell>
          <cell r="Z9">
            <v>572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2000</v>
          </cell>
          <cell r="T10">
            <v>0.1</v>
          </cell>
          <cell r="U10">
            <v>200</v>
          </cell>
          <cell r="V10">
            <v>10000</v>
          </cell>
          <cell r="W10">
            <v>0.01</v>
          </cell>
          <cell r="X10">
            <v>2200</v>
          </cell>
          <cell r="Y10">
            <v>0.32</v>
          </cell>
          <cell r="Z10">
            <v>704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2000</v>
          </cell>
          <cell r="T11">
            <v>0.1</v>
          </cell>
          <cell r="U11">
            <v>200</v>
          </cell>
          <cell r="V11">
            <v>15000</v>
          </cell>
          <cell r="W11">
            <v>0.02</v>
          </cell>
          <cell r="X11">
            <v>2200</v>
          </cell>
          <cell r="Y11">
            <v>0.32</v>
          </cell>
          <cell r="Z11">
            <v>704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2000</v>
          </cell>
          <cell r="T12">
            <v>0.1</v>
          </cell>
          <cell r="U12">
            <v>200</v>
          </cell>
          <cell r="V12">
            <v>3000</v>
          </cell>
          <cell r="W12">
            <v>1.24</v>
          </cell>
          <cell r="X12">
            <v>2200</v>
          </cell>
          <cell r="Y12">
            <v>2.5</v>
          </cell>
          <cell r="Z12">
            <v>5500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2000</v>
          </cell>
          <cell r="T13">
            <v>0.1</v>
          </cell>
          <cell r="U13">
            <v>200</v>
          </cell>
          <cell r="V13">
            <v>400</v>
          </cell>
          <cell r="W13">
            <v>3.3</v>
          </cell>
          <cell r="X13">
            <v>2200</v>
          </cell>
          <cell r="Y13">
            <v>4.22</v>
          </cell>
          <cell r="Z13">
            <v>9284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2000</v>
          </cell>
          <cell r="T14">
            <v>0.1</v>
          </cell>
          <cell r="U14">
            <v>200</v>
          </cell>
          <cell r="V14">
            <v>2000</v>
          </cell>
          <cell r="W14">
            <v>0.35</v>
          </cell>
          <cell r="X14">
            <v>2200</v>
          </cell>
          <cell r="Y14">
            <v>0.74</v>
          </cell>
          <cell r="Z14">
            <v>1628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10000</v>
          </cell>
          <cell r="T15">
            <v>0.1</v>
          </cell>
          <cell r="U15">
            <v>1000</v>
          </cell>
          <cell r="V15">
            <v>10000</v>
          </cell>
          <cell r="W15">
            <v>0.01</v>
          </cell>
          <cell r="X15">
            <v>11000</v>
          </cell>
          <cell r="Y15">
            <v>7.0000000000000007E-2</v>
          </cell>
          <cell r="Z15">
            <v>770.00000000000011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10000</v>
          </cell>
          <cell r="T16">
            <v>0.1</v>
          </cell>
          <cell r="U16">
            <v>1000</v>
          </cell>
          <cell r="V16">
            <v>10000</v>
          </cell>
          <cell r="W16">
            <v>0.01</v>
          </cell>
          <cell r="X16">
            <v>11000</v>
          </cell>
          <cell r="Y16">
            <v>0.05</v>
          </cell>
          <cell r="Z16">
            <v>550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4000</v>
          </cell>
          <cell r="T17">
            <v>0.1</v>
          </cell>
          <cell r="U17">
            <v>400</v>
          </cell>
          <cell r="V17">
            <v>10000</v>
          </cell>
          <cell r="W17">
            <v>0.01</v>
          </cell>
          <cell r="X17">
            <v>4400</v>
          </cell>
          <cell r="Y17">
            <v>0.14000000000000001</v>
          </cell>
          <cell r="Z17">
            <v>616.00000000000011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2000</v>
          </cell>
          <cell r="T18">
            <v>0.1</v>
          </cell>
          <cell r="U18">
            <v>200</v>
          </cell>
          <cell r="V18">
            <v>10000</v>
          </cell>
          <cell r="W18">
            <v>0.01</v>
          </cell>
          <cell r="X18">
            <v>2200</v>
          </cell>
          <cell r="Y18">
            <v>0.27</v>
          </cell>
          <cell r="Z18">
            <v>594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2000</v>
          </cell>
          <cell r="T19">
            <v>0.04</v>
          </cell>
          <cell r="U19">
            <v>80</v>
          </cell>
          <cell r="V19">
            <v>2500</v>
          </cell>
          <cell r="W19">
            <v>12.17</v>
          </cell>
          <cell r="X19">
            <v>2080</v>
          </cell>
          <cell r="Y19">
            <v>17.97</v>
          </cell>
          <cell r="Z19">
            <v>37377.599999999999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6000</v>
          </cell>
          <cell r="T20">
            <v>0.1</v>
          </cell>
          <cell r="U20">
            <v>600</v>
          </cell>
          <cell r="V20">
            <v>5000</v>
          </cell>
          <cell r="W20">
            <v>1.44</v>
          </cell>
          <cell r="X20">
            <v>6600</v>
          </cell>
          <cell r="Y20">
            <v>2.04</v>
          </cell>
          <cell r="Z20">
            <v>13464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2000</v>
          </cell>
          <cell r="T21">
            <v>0.1</v>
          </cell>
          <cell r="U21">
            <v>200</v>
          </cell>
          <cell r="V21">
            <v>8000</v>
          </cell>
          <cell r="W21">
            <v>1.79</v>
          </cell>
          <cell r="X21">
            <v>2200</v>
          </cell>
          <cell r="Y21">
            <v>3.22</v>
          </cell>
          <cell r="Z21">
            <v>7084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2000</v>
          </cell>
          <cell r="T22">
            <v>0.1</v>
          </cell>
          <cell r="U22">
            <v>200</v>
          </cell>
          <cell r="V22">
            <v>1000</v>
          </cell>
          <cell r="W22">
            <v>2</v>
          </cell>
          <cell r="X22">
            <v>2200</v>
          </cell>
          <cell r="Y22">
            <v>1.44</v>
          </cell>
          <cell r="Z22">
            <v>3168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2000</v>
          </cell>
          <cell r="T23">
            <v>0.1</v>
          </cell>
          <cell r="U23">
            <v>200</v>
          </cell>
          <cell r="V23">
            <v>3000</v>
          </cell>
          <cell r="W23">
            <v>0.44</v>
          </cell>
          <cell r="X23">
            <v>2200</v>
          </cell>
          <cell r="Y23">
            <v>1.17</v>
          </cell>
          <cell r="Z23">
            <v>2574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2000</v>
          </cell>
          <cell r="T24">
            <v>0.1</v>
          </cell>
          <cell r="U24">
            <v>200</v>
          </cell>
          <cell r="V24">
            <v>10000</v>
          </cell>
          <cell r="W24">
            <v>0.02</v>
          </cell>
          <cell r="X24">
            <v>2200</v>
          </cell>
          <cell r="Y24">
            <v>0.32</v>
          </cell>
          <cell r="Z24">
            <v>704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2000</v>
          </cell>
          <cell r="T25">
            <v>0.1</v>
          </cell>
          <cell r="U25">
            <v>200</v>
          </cell>
          <cell r="V25">
            <v>10000</v>
          </cell>
          <cell r="W25">
            <v>0.09</v>
          </cell>
          <cell r="X25">
            <v>2200</v>
          </cell>
          <cell r="Y25">
            <v>0.5</v>
          </cell>
          <cell r="Z25">
            <v>1100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8000</v>
          </cell>
          <cell r="T26">
            <v>0.1</v>
          </cell>
          <cell r="U26">
            <v>800</v>
          </cell>
          <cell r="V26">
            <v>10000</v>
          </cell>
          <cell r="W26">
            <v>0.13</v>
          </cell>
          <cell r="X26">
            <v>8800</v>
          </cell>
          <cell r="Y26">
            <v>0.26</v>
          </cell>
          <cell r="Z26">
            <v>2288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2000</v>
          </cell>
          <cell r="T27">
            <v>0.1</v>
          </cell>
          <cell r="U27">
            <v>200</v>
          </cell>
          <cell r="V27">
            <v>10000</v>
          </cell>
          <cell r="W27">
            <v>0.05</v>
          </cell>
          <cell r="X27">
            <v>2200</v>
          </cell>
          <cell r="Y27">
            <v>0.38</v>
          </cell>
          <cell r="Z27">
            <v>836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4000</v>
          </cell>
          <cell r="T28">
            <v>0.1</v>
          </cell>
          <cell r="U28">
            <v>400</v>
          </cell>
          <cell r="V28">
            <v>15000</v>
          </cell>
          <cell r="W28">
            <v>0</v>
          </cell>
          <cell r="X28">
            <v>4400</v>
          </cell>
          <cell r="Y28">
            <v>0.13</v>
          </cell>
          <cell r="Z28">
            <v>572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14000</v>
          </cell>
          <cell r="T29">
            <v>0.1</v>
          </cell>
          <cell r="U29">
            <v>1400</v>
          </cell>
          <cell r="V29">
            <v>10000</v>
          </cell>
          <cell r="W29">
            <v>0.08</v>
          </cell>
          <cell r="X29">
            <v>15400</v>
          </cell>
          <cell r="Y29">
            <v>0.14000000000000001</v>
          </cell>
          <cell r="Z29">
            <v>2156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6000</v>
          </cell>
          <cell r="T30">
            <v>0.1</v>
          </cell>
          <cell r="U30">
            <v>600</v>
          </cell>
          <cell r="V30">
            <v>50000</v>
          </cell>
          <cell r="W30">
            <v>0.1</v>
          </cell>
          <cell r="X30">
            <v>6600</v>
          </cell>
          <cell r="Y30">
            <v>0.25</v>
          </cell>
          <cell r="Z30">
            <v>1650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14000</v>
          </cell>
          <cell r="T31">
            <v>0.1</v>
          </cell>
          <cell r="U31">
            <v>1400</v>
          </cell>
          <cell r="V31">
            <v>50000</v>
          </cell>
          <cell r="W31">
            <v>0.01</v>
          </cell>
          <cell r="X31">
            <v>15400</v>
          </cell>
          <cell r="Y31">
            <v>0.05</v>
          </cell>
          <cell r="Z31">
            <v>770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2000</v>
          </cell>
          <cell r="T32">
            <v>0.1</v>
          </cell>
          <cell r="U32">
            <v>200</v>
          </cell>
          <cell r="V32">
            <v>10000</v>
          </cell>
          <cell r="W32">
            <v>0.25</v>
          </cell>
          <cell r="X32">
            <v>2200</v>
          </cell>
          <cell r="Y32">
            <v>0.83</v>
          </cell>
          <cell r="Z32">
            <v>1826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2000</v>
          </cell>
          <cell r="T33">
            <v>0.1</v>
          </cell>
          <cell r="U33">
            <v>200</v>
          </cell>
          <cell r="V33">
            <v>15000</v>
          </cell>
          <cell r="W33">
            <v>0</v>
          </cell>
          <cell r="X33">
            <v>2200</v>
          </cell>
          <cell r="Y33">
            <v>0.26</v>
          </cell>
          <cell r="Z33">
            <v>572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20000</v>
          </cell>
          <cell r="T34">
            <v>0.1</v>
          </cell>
          <cell r="U34">
            <v>2000</v>
          </cell>
          <cell r="V34">
            <v>50000</v>
          </cell>
          <cell r="W34">
            <v>0.02</v>
          </cell>
          <cell r="X34">
            <v>22000</v>
          </cell>
          <cell r="Y34">
            <v>0.06</v>
          </cell>
          <cell r="Z34">
            <v>1320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14000</v>
          </cell>
          <cell r="T35">
            <v>0.1</v>
          </cell>
          <cell r="U35">
            <v>1400</v>
          </cell>
          <cell r="V35">
            <v>4000</v>
          </cell>
          <cell r="W35">
            <v>0.28000000000000003</v>
          </cell>
          <cell r="X35">
            <v>15400</v>
          </cell>
          <cell r="Y35">
            <v>0.53</v>
          </cell>
          <cell r="Z35">
            <v>8162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6000</v>
          </cell>
          <cell r="T36">
            <v>0.1</v>
          </cell>
          <cell r="U36">
            <v>600</v>
          </cell>
          <cell r="V36">
            <v>15000</v>
          </cell>
          <cell r="W36">
            <v>0.11</v>
          </cell>
          <cell r="X36">
            <v>6600</v>
          </cell>
          <cell r="Y36">
            <v>0.27</v>
          </cell>
          <cell r="Z36">
            <v>1782.0000000000002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2000</v>
          </cell>
          <cell r="T37">
            <v>0.1</v>
          </cell>
          <cell r="U37">
            <v>200</v>
          </cell>
          <cell r="V37">
            <v>15000</v>
          </cell>
          <cell r="W37">
            <v>0</v>
          </cell>
          <cell r="X37">
            <v>2200</v>
          </cell>
          <cell r="Y37">
            <v>0.26</v>
          </cell>
          <cell r="Z37">
            <v>572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4000</v>
          </cell>
          <cell r="T38">
            <v>0.1</v>
          </cell>
          <cell r="U38">
            <v>400</v>
          </cell>
          <cell r="V38">
            <v>15000</v>
          </cell>
          <cell r="W38">
            <v>0.01</v>
          </cell>
          <cell r="X38">
            <v>4400</v>
          </cell>
          <cell r="Y38">
            <v>7.0000000000000007E-2</v>
          </cell>
          <cell r="Z38">
            <v>308.00000000000006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2000</v>
          </cell>
          <cell r="T39">
            <v>0.1</v>
          </cell>
          <cell r="U39">
            <v>200</v>
          </cell>
          <cell r="V39">
            <v>10000</v>
          </cell>
          <cell r="W39">
            <v>0.04</v>
          </cell>
          <cell r="X39">
            <v>2200</v>
          </cell>
          <cell r="Y39">
            <v>0.37</v>
          </cell>
          <cell r="Z39">
            <v>814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2000</v>
          </cell>
          <cell r="T40">
            <v>0.1</v>
          </cell>
          <cell r="U40">
            <v>200</v>
          </cell>
          <cell r="V40">
            <v>15000</v>
          </cell>
          <cell r="W40">
            <v>0.02</v>
          </cell>
          <cell r="X40">
            <v>2200</v>
          </cell>
          <cell r="Y40">
            <v>0.31</v>
          </cell>
          <cell r="Z40">
            <v>682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2000</v>
          </cell>
          <cell r="T41">
            <v>0.1</v>
          </cell>
          <cell r="U41">
            <v>200</v>
          </cell>
          <cell r="V41">
            <v>10000</v>
          </cell>
          <cell r="W41">
            <v>0.09</v>
          </cell>
          <cell r="X41">
            <v>2200</v>
          </cell>
          <cell r="Y41">
            <v>0.46</v>
          </cell>
          <cell r="Z41">
            <v>1012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2000</v>
          </cell>
          <cell r="T42">
            <v>0.1</v>
          </cell>
          <cell r="U42">
            <v>200</v>
          </cell>
          <cell r="V42">
            <v>15000</v>
          </cell>
          <cell r="W42">
            <v>0.02</v>
          </cell>
          <cell r="X42">
            <v>2200</v>
          </cell>
          <cell r="Y42">
            <v>0.3</v>
          </cell>
          <cell r="Z42">
            <v>660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2000</v>
          </cell>
          <cell r="T43">
            <v>0.1</v>
          </cell>
          <cell r="U43">
            <v>200</v>
          </cell>
          <cell r="V43">
            <v>3000</v>
          </cell>
          <cell r="W43">
            <v>0.54</v>
          </cell>
          <cell r="X43">
            <v>2200</v>
          </cell>
          <cell r="Y43">
            <v>1.48</v>
          </cell>
          <cell r="Z43">
            <v>3256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2000</v>
          </cell>
          <cell r="T44">
            <v>0.1</v>
          </cell>
          <cell r="U44">
            <v>200</v>
          </cell>
          <cell r="V44">
            <v>2000</v>
          </cell>
          <cell r="W44">
            <v>0.69</v>
          </cell>
          <cell r="X44">
            <v>2200</v>
          </cell>
          <cell r="Y44">
            <v>1.53</v>
          </cell>
          <cell r="Z44">
            <v>3366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2000</v>
          </cell>
          <cell r="T45">
            <v>0.1</v>
          </cell>
          <cell r="U45">
            <v>200</v>
          </cell>
          <cell r="V45">
            <v>5000</v>
          </cell>
          <cell r="W45">
            <v>0.91</v>
          </cell>
          <cell r="X45">
            <v>2200</v>
          </cell>
          <cell r="Y45">
            <v>1.55</v>
          </cell>
          <cell r="Z45">
            <v>3410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2000</v>
          </cell>
          <cell r="T46">
            <v>0.04</v>
          </cell>
          <cell r="U46">
            <v>80</v>
          </cell>
          <cell r="V46">
            <v>5000</v>
          </cell>
          <cell r="W46">
            <v>1.51</v>
          </cell>
          <cell r="X46">
            <v>2080</v>
          </cell>
          <cell r="Y46">
            <v>2.75</v>
          </cell>
          <cell r="Z46">
            <v>5720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2000</v>
          </cell>
          <cell r="T47">
            <v>0.04</v>
          </cell>
          <cell r="U47">
            <v>80</v>
          </cell>
          <cell r="V47">
            <v>1300</v>
          </cell>
          <cell r="W47">
            <v>2.4700000000000002</v>
          </cell>
          <cell r="X47">
            <v>2080</v>
          </cell>
          <cell r="Y47">
            <v>3.92</v>
          </cell>
          <cell r="Z47">
            <v>8153.5999999999995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6000</v>
          </cell>
          <cell r="T48">
            <v>0.1</v>
          </cell>
          <cell r="U48">
            <v>600</v>
          </cell>
          <cell r="V48">
            <v>3000</v>
          </cell>
          <cell r="W48">
            <v>0.21</v>
          </cell>
          <cell r="X48">
            <v>6600</v>
          </cell>
          <cell r="Y48">
            <v>0.41</v>
          </cell>
          <cell r="Z48">
            <v>2706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2000</v>
          </cell>
          <cell r="T49">
            <v>0.1</v>
          </cell>
          <cell r="U49">
            <v>200</v>
          </cell>
          <cell r="V49">
            <v>4000</v>
          </cell>
          <cell r="W49">
            <v>0.2</v>
          </cell>
          <cell r="X49">
            <v>2200</v>
          </cell>
          <cell r="Y49">
            <v>0.63</v>
          </cell>
          <cell r="Z49">
            <v>1386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2000</v>
          </cell>
          <cell r="T50">
            <v>0.1</v>
          </cell>
          <cell r="U50">
            <v>200</v>
          </cell>
          <cell r="V50">
            <v>4000</v>
          </cell>
          <cell r="W50">
            <v>0.05</v>
          </cell>
          <cell r="X50">
            <v>2200</v>
          </cell>
          <cell r="Y50">
            <v>0.36</v>
          </cell>
          <cell r="Z50">
            <v>792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2000</v>
          </cell>
          <cell r="T51">
            <v>0.1</v>
          </cell>
          <cell r="U51">
            <v>200</v>
          </cell>
          <cell r="V51">
            <v>3000</v>
          </cell>
          <cell r="W51">
            <v>0.12</v>
          </cell>
          <cell r="X51">
            <v>2200</v>
          </cell>
          <cell r="Y51">
            <v>0.45</v>
          </cell>
          <cell r="Z51">
            <v>990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2000</v>
          </cell>
          <cell r="T52">
            <v>0.1</v>
          </cell>
          <cell r="U52">
            <v>200</v>
          </cell>
          <cell r="V52">
            <v>10000</v>
          </cell>
          <cell r="W52">
            <v>0.01</v>
          </cell>
          <cell r="X52">
            <v>2200</v>
          </cell>
          <cell r="Y52">
            <v>0.05</v>
          </cell>
          <cell r="Z52">
            <v>110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4000</v>
          </cell>
          <cell r="T53">
            <v>0.1</v>
          </cell>
          <cell r="U53">
            <v>400</v>
          </cell>
          <cell r="V53">
            <v>15000</v>
          </cell>
          <cell r="W53">
            <v>0.01</v>
          </cell>
          <cell r="X53">
            <v>4400</v>
          </cell>
          <cell r="Y53">
            <v>0.15</v>
          </cell>
          <cell r="Z53">
            <v>660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4000</v>
          </cell>
          <cell r="T54">
            <v>0.1</v>
          </cell>
          <cell r="U54">
            <v>400</v>
          </cell>
          <cell r="V54">
            <v>15000</v>
          </cell>
          <cell r="W54">
            <v>0.01</v>
          </cell>
          <cell r="X54">
            <v>4400</v>
          </cell>
          <cell r="Y54">
            <v>0.15</v>
          </cell>
          <cell r="Z54">
            <v>660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6000</v>
          </cell>
          <cell r="T55">
            <v>0.1</v>
          </cell>
          <cell r="U55">
            <v>600</v>
          </cell>
          <cell r="V55">
            <v>15000</v>
          </cell>
          <cell r="W55">
            <v>0.01</v>
          </cell>
          <cell r="X55">
            <v>6600</v>
          </cell>
          <cell r="Y55">
            <v>0.11</v>
          </cell>
          <cell r="Z55">
            <v>726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2000</v>
          </cell>
          <cell r="T56">
            <v>0.1</v>
          </cell>
          <cell r="U56">
            <v>200</v>
          </cell>
          <cell r="V56">
            <v>10000</v>
          </cell>
          <cell r="W56">
            <v>0.01</v>
          </cell>
          <cell r="X56">
            <v>2200</v>
          </cell>
          <cell r="Y56">
            <v>0.27</v>
          </cell>
          <cell r="Z56">
            <v>594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2000</v>
          </cell>
          <cell r="T57">
            <v>0.1</v>
          </cell>
          <cell r="U57">
            <v>200</v>
          </cell>
          <cell r="V57">
            <v>30000</v>
          </cell>
          <cell r="W57">
            <v>0.08</v>
          </cell>
          <cell r="X57">
            <v>2200</v>
          </cell>
          <cell r="Y57">
            <v>0.55000000000000004</v>
          </cell>
          <cell r="Z57">
            <v>1210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6000</v>
          </cell>
          <cell r="T58">
            <v>0.1</v>
          </cell>
          <cell r="U58">
            <v>600</v>
          </cell>
          <cell r="V58">
            <v>15000</v>
          </cell>
          <cell r="W58">
            <v>0.01</v>
          </cell>
          <cell r="X58">
            <v>6600</v>
          </cell>
          <cell r="Y58">
            <v>0.09</v>
          </cell>
          <cell r="Z58">
            <v>594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6000</v>
          </cell>
          <cell r="T59">
            <v>0.1</v>
          </cell>
          <cell r="U59">
            <v>600</v>
          </cell>
          <cell r="V59">
            <v>15000</v>
          </cell>
          <cell r="W59">
            <v>0.01</v>
          </cell>
          <cell r="X59">
            <v>6600</v>
          </cell>
          <cell r="Y59">
            <v>0.09</v>
          </cell>
          <cell r="Z59">
            <v>594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34000</v>
          </cell>
          <cell r="T60">
            <v>0.1</v>
          </cell>
          <cell r="U60">
            <v>3400</v>
          </cell>
          <cell r="V60">
            <v>15000</v>
          </cell>
          <cell r="W60">
            <v>0.01</v>
          </cell>
          <cell r="X60">
            <v>37400</v>
          </cell>
          <cell r="Y60">
            <v>0.02</v>
          </cell>
          <cell r="Z60">
            <v>748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2000</v>
          </cell>
          <cell r="T61">
            <v>0.1</v>
          </cell>
          <cell r="U61">
            <v>200</v>
          </cell>
          <cell r="V61">
            <v>10000</v>
          </cell>
          <cell r="W61">
            <v>0.01</v>
          </cell>
          <cell r="X61">
            <v>2200</v>
          </cell>
          <cell r="Y61">
            <v>0.28000000000000003</v>
          </cell>
          <cell r="Z61">
            <v>616.00000000000011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2000</v>
          </cell>
          <cell r="T62">
            <v>0.1</v>
          </cell>
          <cell r="U62">
            <v>200</v>
          </cell>
          <cell r="V62">
            <v>15000</v>
          </cell>
          <cell r="W62">
            <v>0.01</v>
          </cell>
          <cell r="X62">
            <v>2200</v>
          </cell>
          <cell r="Y62">
            <v>0.3</v>
          </cell>
          <cell r="Z62">
            <v>660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2000</v>
          </cell>
          <cell r="T63">
            <v>0.1</v>
          </cell>
          <cell r="U63">
            <v>200</v>
          </cell>
          <cell r="V63">
            <v>10000</v>
          </cell>
          <cell r="W63">
            <v>0.02</v>
          </cell>
          <cell r="X63">
            <v>2200</v>
          </cell>
          <cell r="Y63">
            <v>0.4</v>
          </cell>
          <cell r="Z63">
            <v>880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2000</v>
          </cell>
          <cell r="T64">
            <v>0.1</v>
          </cell>
          <cell r="U64">
            <v>200</v>
          </cell>
          <cell r="V64">
            <v>10000</v>
          </cell>
          <cell r="W64">
            <v>0.01</v>
          </cell>
          <cell r="X64">
            <v>2200</v>
          </cell>
          <cell r="Y64">
            <v>0.27</v>
          </cell>
          <cell r="Z64">
            <v>594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10000</v>
          </cell>
          <cell r="T65">
            <v>0.1</v>
          </cell>
          <cell r="U65">
            <v>1000</v>
          </cell>
          <cell r="V65">
            <v>50000</v>
          </cell>
          <cell r="W65">
            <v>0.01</v>
          </cell>
          <cell r="X65">
            <v>11000</v>
          </cell>
          <cell r="Y65">
            <v>0.06</v>
          </cell>
          <cell r="Z65">
            <v>660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4000</v>
          </cell>
          <cell r="T66">
            <v>0.1</v>
          </cell>
          <cell r="U66">
            <v>400</v>
          </cell>
          <cell r="V66">
            <v>10000</v>
          </cell>
          <cell r="W66">
            <v>0.44</v>
          </cell>
          <cell r="X66">
            <v>4400</v>
          </cell>
          <cell r="Y66">
            <v>0.8</v>
          </cell>
          <cell r="Z66">
            <v>3520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2000</v>
          </cell>
          <cell r="T67">
            <v>0.1</v>
          </cell>
          <cell r="U67">
            <v>200</v>
          </cell>
          <cell r="V67">
            <v>1000</v>
          </cell>
          <cell r="W67">
            <v>1.72</v>
          </cell>
          <cell r="X67">
            <v>2200</v>
          </cell>
          <cell r="Y67">
            <v>3.99</v>
          </cell>
          <cell r="Z67">
            <v>8778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2000</v>
          </cell>
          <cell r="T68">
            <v>0.3</v>
          </cell>
          <cell r="U68">
            <v>600</v>
          </cell>
          <cell r="V68">
            <v>15000</v>
          </cell>
          <cell r="W68">
            <v>0.1</v>
          </cell>
          <cell r="X68">
            <v>2600</v>
          </cell>
          <cell r="Y68">
            <v>0.48</v>
          </cell>
          <cell r="Z68">
            <v>1248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2000</v>
          </cell>
          <cell r="T69">
            <v>0.1</v>
          </cell>
          <cell r="U69">
            <v>200</v>
          </cell>
          <cell r="V69">
            <v>4000</v>
          </cell>
          <cell r="W69">
            <v>0.6</v>
          </cell>
          <cell r="X69">
            <v>2200</v>
          </cell>
          <cell r="Y69">
            <v>1.3</v>
          </cell>
          <cell r="Z69">
            <v>2860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2000</v>
          </cell>
          <cell r="T70">
            <v>0.1</v>
          </cell>
          <cell r="U70">
            <v>200</v>
          </cell>
          <cell r="V70">
            <v>5000</v>
          </cell>
          <cell r="W70">
            <v>0.74</v>
          </cell>
          <cell r="X70">
            <v>2200</v>
          </cell>
          <cell r="Y70">
            <v>1.54</v>
          </cell>
          <cell r="Z70">
            <v>3388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2000</v>
          </cell>
          <cell r="T71">
            <v>0.05</v>
          </cell>
          <cell r="U71">
            <v>100</v>
          </cell>
          <cell r="V71">
            <v>2000</v>
          </cell>
          <cell r="W71">
            <v>13.97</v>
          </cell>
          <cell r="X71">
            <v>2100</v>
          </cell>
          <cell r="Y71">
            <v>9.9700000000000006</v>
          </cell>
          <cell r="Z71">
            <v>20937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2000</v>
          </cell>
          <cell r="T72">
            <v>0.05</v>
          </cell>
          <cell r="U72">
            <v>100</v>
          </cell>
          <cell r="V72">
            <v>490</v>
          </cell>
          <cell r="W72">
            <v>4.66</v>
          </cell>
          <cell r="X72">
            <v>2100</v>
          </cell>
          <cell r="Y72">
            <v>6.51</v>
          </cell>
          <cell r="Z72">
            <v>13671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2000</v>
          </cell>
          <cell r="T73">
            <v>0.05</v>
          </cell>
          <cell r="U73">
            <v>100</v>
          </cell>
          <cell r="V73">
            <v>480</v>
          </cell>
          <cell r="W73">
            <v>10.96</v>
          </cell>
          <cell r="X73">
            <v>2100</v>
          </cell>
          <cell r="Y73">
            <v>13.63</v>
          </cell>
          <cell r="Z73">
            <v>28623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2000</v>
          </cell>
          <cell r="T74">
            <v>0.05</v>
          </cell>
          <cell r="U74">
            <v>100</v>
          </cell>
          <cell r="V74">
            <v>348</v>
          </cell>
          <cell r="W74">
            <v>17.22</v>
          </cell>
          <cell r="X74">
            <v>2100</v>
          </cell>
          <cell r="Y74">
            <v>21.86</v>
          </cell>
          <cell r="Z74">
            <v>45906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4000</v>
          </cell>
          <cell r="T75">
            <v>0.08</v>
          </cell>
          <cell r="U75">
            <v>320</v>
          </cell>
          <cell r="V75">
            <v>2500</v>
          </cell>
          <cell r="W75">
            <v>1.56</v>
          </cell>
          <cell r="X75">
            <v>4320</v>
          </cell>
          <cell r="Y75">
            <v>2.42</v>
          </cell>
          <cell r="Z75">
            <v>10454.4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2000</v>
          </cell>
          <cell r="T76">
            <v>0.06</v>
          </cell>
          <cell r="U76">
            <v>120</v>
          </cell>
          <cell r="V76">
            <v>2500</v>
          </cell>
          <cell r="W76">
            <v>1.43</v>
          </cell>
          <cell r="X76">
            <v>2120</v>
          </cell>
          <cell r="Y76">
            <v>2.89</v>
          </cell>
          <cell r="Z76">
            <v>6126.8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4000</v>
          </cell>
          <cell r="T77">
            <v>0.06</v>
          </cell>
          <cell r="U77">
            <v>240</v>
          </cell>
          <cell r="V77">
            <v>2500</v>
          </cell>
          <cell r="W77">
            <v>4.37</v>
          </cell>
          <cell r="X77">
            <v>4240</v>
          </cell>
          <cell r="Y77">
            <v>6</v>
          </cell>
          <cell r="Z77">
            <v>25440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2000</v>
          </cell>
          <cell r="T78">
            <v>0.1</v>
          </cell>
          <cell r="U78">
            <v>200</v>
          </cell>
          <cell r="V78">
            <v>2500</v>
          </cell>
          <cell r="W78">
            <v>2.64</v>
          </cell>
          <cell r="X78">
            <v>2200</v>
          </cell>
          <cell r="Y78">
            <v>4.46</v>
          </cell>
          <cell r="Z78">
            <v>9812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2000</v>
          </cell>
          <cell r="T79">
            <v>0.1</v>
          </cell>
          <cell r="U79">
            <v>200</v>
          </cell>
          <cell r="V79">
            <v>3000</v>
          </cell>
          <cell r="W79">
            <v>0.68</v>
          </cell>
          <cell r="X79">
            <v>2200</v>
          </cell>
          <cell r="Y79">
            <v>1.29</v>
          </cell>
          <cell r="Z79">
            <v>2838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2000</v>
          </cell>
          <cell r="T80">
            <v>0.1</v>
          </cell>
          <cell r="U80">
            <v>200</v>
          </cell>
          <cell r="V80">
            <v>250</v>
          </cell>
          <cell r="W80">
            <v>1.65</v>
          </cell>
          <cell r="X80">
            <v>2200</v>
          </cell>
          <cell r="Y80">
            <v>2.2599999999999998</v>
          </cell>
          <cell r="Z80">
            <v>4971.9999999999991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2000</v>
          </cell>
          <cell r="T81">
            <v>0.1</v>
          </cell>
          <cell r="U81">
            <v>200</v>
          </cell>
          <cell r="V81">
            <v>5000</v>
          </cell>
          <cell r="W81">
            <v>1</v>
          </cell>
          <cell r="X81">
            <v>2200</v>
          </cell>
          <cell r="Y81">
            <v>1.84</v>
          </cell>
          <cell r="Z81">
            <v>4048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2000</v>
          </cell>
          <cell r="T82">
            <v>0.05</v>
          </cell>
          <cell r="U82">
            <v>100</v>
          </cell>
          <cell r="V82">
            <v>0</v>
          </cell>
          <cell r="W82" t="e">
            <v>#N/A</v>
          </cell>
          <cell r="X82">
            <v>2100</v>
          </cell>
          <cell r="Y82">
            <v>2.63</v>
          </cell>
          <cell r="Z82">
            <v>5523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Q83"/>
          <cell r="R83">
            <v>0</v>
          </cell>
          <cell r="S83">
            <v>2000</v>
          </cell>
          <cell r="T83">
            <v>0.03</v>
          </cell>
          <cell r="U83">
            <v>60</v>
          </cell>
          <cell r="V83">
            <v>0</v>
          </cell>
          <cell r="W83" t="e">
            <v>#N/A</v>
          </cell>
          <cell r="X83">
            <v>2060</v>
          </cell>
          <cell r="Y83"/>
          <cell r="Z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Q84"/>
          <cell r="R84">
            <v>0</v>
          </cell>
          <cell r="S84">
            <v>2000</v>
          </cell>
          <cell r="T84">
            <v>0.03</v>
          </cell>
          <cell r="U84">
            <v>60</v>
          </cell>
          <cell r="V84">
            <v>0</v>
          </cell>
          <cell r="W84" t="e">
            <v>#N/A</v>
          </cell>
          <cell r="X84">
            <v>2060</v>
          </cell>
          <cell r="Y84"/>
          <cell r="Z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Q85"/>
          <cell r="R85">
            <v>0</v>
          </cell>
          <cell r="S85">
            <v>2000</v>
          </cell>
          <cell r="T85">
            <v>0.04</v>
          </cell>
          <cell r="U85">
            <v>80</v>
          </cell>
          <cell r="V85">
            <v>50</v>
          </cell>
          <cell r="W85">
            <v>2.63</v>
          </cell>
          <cell r="X85">
            <v>2080</v>
          </cell>
          <cell r="Y85"/>
          <cell r="Z85">
            <v>0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2000</v>
          </cell>
          <cell r="T86">
            <v>0.2</v>
          </cell>
          <cell r="U86">
            <v>400</v>
          </cell>
          <cell r="V86">
            <v>1000</v>
          </cell>
          <cell r="W86">
            <v>2.16</v>
          </cell>
          <cell r="X86">
            <v>2400</v>
          </cell>
          <cell r="Y86">
            <v>3.45</v>
          </cell>
          <cell r="Z86">
            <v>8280</v>
          </cell>
        </row>
        <row r="87"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>
            <v>7117.7500000000009</v>
          </cell>
          <cell r="S87"/>
          <cell r="T87"/>
          <cell r="U87"/>
          <cell r="V87"/>
          <cell r="W87"/>
          <cell r="X87"/>
          <cell r="Y87"/>
          <cell r="Z87">
            <v>207679.19999999998</v>
          </cell>
        </row>
        <row r="88">
          <cell r="I88"/>
          <cell r="J88"/>
          <cell r="K88"/>
          <cell r="M88"/>
          <cell r="O88"/>
          <cell r="P88"/>
          <cell r="U88"/>
          <cell r="V88"/>
          <cell r="W88"/>
          <cell r="X88"/>
          <cell r="Y88"/>
          <cell r="Z88"/>
        </row>
        <row r="89">
          <cell r="I89"/>
          <cell r="J89"/>
          <cell r="K89"/>
          <cell r="M89"/>
          <cell r="O89"/>
          <cell r="P89"/>
          <cell r="U89"/>
          <cell r="V89"/>
          <cell r="W89"/>
          <cell r="X89"/>
          <cell r="Y89"/>
          <cell r="Z89"/>
        </row>
        <row r="90">
          <cell r="I90"/>
          <cell r="J90"/>
          <cell r="K90"/>
          <cell r="M90"/>
          <cell r="O90"/>
          <cell r="P90"/>
          <cell r="U90"/>
          <cell r="V90"/>
          <cell r="W90"/>
          <cell r="X90"/>
          <cell r="Y90"/>
          <cell r="Z90"/>
        </row>
        <row r="91">
          <cell r="I91"/>
          <cell r="J91"/>
          <cell r="K91"/>
          <cell r="M91"/>
          <cell r="O91"/>
          <cell r="P91"/>
          <cell r="U91"/>
          <cell r="V91"/>
          <cell r="W91"/>
          <cell r="X91"/>
        </row>
        <row r="92">
          <cell r="I92"/>
          <cell r="J92"/>
          <cell r="K92"/>
          <cell r="M92"/>
          <cell r="O92"/>
          <cell r="P92"/>
          <cell r="U92"/>
          <cell r="V92"/>
          <cell r="W92"/>
          <cell r="X92"/>
        </row>
        <row r="93">
          <cell r="I93"/>
          <cell r="J93"/>
          <cell r="K93"/>
          <cell r="M93"/>
          <cell r="O93"/>
          <cell r="P93"/>
          <cell r="U93"/>
          <cell r="V93"/>
          <cell r="W93"/>
          <cell r="X93"/>
        </row>
        <row r="94">
          <cell r="I94"/>
          <cell r="J94"/>
          <cell r="K94"/>
          <cell r="M94"/>
          <cell r="O94"/>
          <cell r="P94"/>
          <cell r="U94"/>
          <cell r="V94"/>
          <cell r="W94"/>
          <cell r="X94"/>
        </row>
        <row r="95">
          <cell r="I95"/>
          <cell r="J95"/>
          <cell r="K95"/>
          <cell r="M95"/>
          <cell r="O95"/>
          <cell r="P95"/>
          <cell r="U95"/>
          <cell r="V95"/>
          <cell r="W95"/>
          <cell r="X95"/>
        </row>
        <row r="96">
          <cell r="I96"/>
          <cell r="J96"/>
          <cell r="K96"/>
          <cell r="M96"/>
          <cell r="O96"/>
          <cell r="P96"/>
          <cell r="U96"/>
          <cell r="V96"/>
          <cell r="W96"/>
          <cell r="X96"/>
        </row>
        <row r="97">
          <cell r="I97"/>
          <cell r="J97"/>
          <cell r="K97"/>
          <cell r="M97"/>
          <cell r="O97"/>
          <cell r="P97"/>
          <cell r="U97"/>
          <cell r="V97"/>
          <cell r="W97"/>
          <cell r="X97"/>
        </row>
        <row r="98">
          <cell r="I98"/>
          <cell r="J98"/>
          <cell r="K98"/>
          <cell r="M98"/>
          <cell r="O98"/>
          <cell r="P98"/>
          <cell r="U98"/>
          <cell r="V98"/>
          <cell r="W98"/>
          <cell r="X98"/>
        </row>
        <row r="99">
          <cell r="I99"/>
          <cell r="J99"/>
          <cell r="K99"/>
          <cell r="M99"/>
          <cell r="O99"/>
          <cell r="P99"/>
          <cell r="U99"/>
          <cell r="V99"/>
          <cell r="W99"/>
          <cell r="X99"/>
        </row>
        <row r="100">
          <cell r="I100"/>
          <cell r="J100"/>
          <cell r="K100"/>
          <cell r="M100"/>
          <cell r="O100"/>
          <cell r="P100"/>
          <cell r="U100"/>
          <cell r="V100"/>
          <cell r="W100"/>
          <cell r="X100"/>
        </row>
        <row r="101">
          <cell r="I101"/>
          <cell r="J101"/>
          <cell r="K101"/>
          <cell r="M101"/>
          <cell r="O101"/>
          <cell r="P101"/>
          <cell r="U101"/>
          <cell r="V101"/>
          <cell r="W101"/>
          <cell r="X101"/>
        </row>
        <row r="102">
          <cell r="I102"/>
          <cell r="J102"/>
          <cell r="K102"/>
          <cell r="M102"/>
          <cell r="O102"/>
          <cell r="P102"/>
          <cell r="U102"/>
          <cell r="V102"/>
          <cell r="W102"/>
          <cell r="X102"/>
        </row>
        <row r="103">
          <cell r="I103"/>
          <cell r="J103"/>
          <cell r="K103"/>
          <cell r="M103"/>
          <cell r="O103"/>
          <cell r="P103"/>
          <cell r="U103"/>
          <cell r="V103"/>
          <cell r="W103"/>
          <cell r="X103"/>
        </row>
        <row r="104">
          <cell r="I104"/>
          <cell r="J104"/>
          <cell r="K104"/>
          <cell r="M104"/>
          <cell r="O104"/>
          <cell r="P104"/>
          <cell r="U104"/>
          <cell r="V104"/>
          <cell r="W104"/>
          <cell r="X104"/>
        </row>
        <row r="105">
          <cell r="I105"/>
          <cell r="J105"/>
          <cell r="K105"/>
          <cell r="M105"/>
          <cell r="O105"/>
          <cell r="P105"/>
          <cell r="U105"/>
          <cell r="V105"/>
          <cell r="W105"/>
          <cell r="X105"/>
        </row>
        <row r="106">
          <cell r="I106"/>
          <cell r="J106"/>
          <cell r="K106"/>
          <cell r="M106"/>
          <cell r="O106"/>
          <cell r="P106"/>
          <cell r="U106"/>
          <cell r="V106"/>
          <cell r="W106"/>
          <cell r="X106"/>
        </row>
        <row r="107">
          <cell r="I107"/>
          <cell r="J107"/>
          <cell r="K107"/>
          <cell r="M107"/>
          <cell r="O107"/>
          <cell r="P107"/>
          <cell r="U107"/>
          <cell r="V107"/>
          <cell r="W107"/>
          <cell r="X107"/>
        </row>
        <row r="108">
          <cell r="I108"/>
          <cell r="J108"/>
          <cell r="K108"/>
          <cell r="M108"/>
          <cell r="O108"/>
          <cell r="P108"/>
          <cell r="U108"/>
          <cell r="V108"/>
          <cell r="W108"/>
          <cell r="X108"/>
        </row>
        <row r="109">
          <cell r="I109"/>
          <cell r="J109"/>
          <cell r="K109"/>
          <cell r="M109"/>
          <cell r="O109"/>
          <cell r="P109"/>
          <cell r="U109"/>
          <cell r="V109"/>
          <cell r="W109"/>
          <cell r="X109"/>
        </row>
        <row r="110">
          <cell r="I110"/>
          <cell r="J110"/>
          <cell r="K110"/>
          <cell r="M110"/>
          <cell r="O110"/>
          <cell r="P110"/>
          <cell r="U110"/>
          <cell r="V110"/>
          <cell r="W110"/>
          <cell r="X110"/>
        </row>
        <row r="111">
          <cell r="I111"/>
          <cell r="J111"/>
          <cell r="K111"/>
          <cell r="M111"/>
          <cell r="O111"/>
          <cell r="P111"/>
          <cell r="U111"/>
          <cell r="V111"/>
          <cell r="W111"/>
          <cell r="X111"/>
        </row>
        <row r="112">
          <cell r="I112"/>
          <cell r="J112"/>
          <cell r="K112"/>
          <cell r="M112"/>
          <cell r="O112"/>
          <cell r="P112"/>
          <cell r="U112"/>
          <cell r="V112"/>
          <cell r="W112"/>
          <cell r="X112"/>
        </row>
        <row r="113">
          <cell r="I113"/>
          <cell r="J113"/>
          <cell r="K113"/>
          <cell r="M113"/>
          <cell r="O113"/>
          <cell r="P113"/>
          <cell r="U113"/>
          <cell r="V113"/>
          <cell r="W113"/>
          <cell r="X113"/>
        </row>
        <row r="114">
          <cell r="I114"/>
          <cell r="J114"/>
          <cell r="K114"/>
          <cell r="M114"/>
          <cell r="O114"/>
          <cell r="P114"/>
          <cell r="U114"/>
          <cell r="V114"/>
          <cell r="W114"/>
          <cell r="X114"/>
        </row>
        <row r="115">
          <cell r="I115"/>
          <cell r="J115"/>
          <cell r="K115"/>
          <cell r="M115"/>
          <cell r="O115"/>
          <cell r="P115"/>
          <cell r="U115"/>
          <cell r="V115"/>
          <cell r="W115"/>
          <cell r="X115"/>
        </row>
        <row r="116">
          <cell r="I116"/>
          <cell r="J116"/>
          <cell r="K116"/>
          <cell r="M116"/>
          <cell r="O116"/>
          <cell r="P116"/>
          <cell r="U116"/>
          <cell r="V116"/>
          <cell r="W116"/>
          <cell r="X116"/>
        </row>
        <row r="117">
          <cell r="I117"/>
          <cell r="J117"/>
          <cell r="K117"/>
          <cell r="M117"/>
          <cell r="O117"/>
          <cell r="P117"/>
          <cell r="U117"/>
          <cell r="V117"/>
          <cell r="W117"/>
          <cell r="X117"/>
        </row>
        <row r="118">
          <cell r="I118"/>
          <cell r="J118"/>
          <cell r="K118"/>
          <cell r="M118"/>
          <cell r="O118"/>
          <cell r="P118"/>
          <cell r="U118"/>
          <cell r="V118"/>
          <cell r="W118"/>
          <cell r="X118"/>
        </row>
        <row r="119">
          <cell r="I119"/>
          <cell r="J119"/>
          <cell r="K119"/>
          <cell r="M119"/>
          <cell r="O119"/>
          <cell r="P119"/>
          <cell r="U119"/>
          <cell r="V119"/>
          <cell r="W119"/>
          <cell r="X119"/>
        </row>
        <row r="120">
          <cell r="I120"/>
          <cell r="J120"/>
          <cell r="K120"/>
          <cell r="M120"/>
          <cell r="O120"/>
          <cell r="P120"/>
          <cell r="U120"/>
          <cell r="V120"/>
          <cell r="W120"/>
          <cell r="X120"/>
        </row>
        <row r="121">
          <cell r="I121"/>
          <cell r="J121"/>
          <cell r="K121"/>
          <cell r="M121"/>
          <cell r="O121"/>
          <cell r="P121"/>
          <cell r="U121"/>
          <cell r="V121"/>
          <cell r="W121"/>
          <cell r="X121"/>
        </row>
        <row r="122">
          <cell r="I122"/>
          <cell r="J122"/>
          <cell r="K122"/>
          <cell r="M122"/>
          <cell r="O122"/>
          <cell r="P122"/>
          <cell r="U122"/>
          <cell r="V122"/>
          <cell r="W122"/>
          <cell r="X122"/>
        </row>
        <row r="123">
          <cell r="I123"/>
          <cell r="J123"/>
          <cell r="K123"/>
          <cell r="M123"/>
          <cell r="O123"/>
          <cell r="P123"/>
          <cell r="U123"/>
          <cell r="V123"/>
          <cell r="W123"/>
          <cell r="X123"/>
        </row>
        <row r="124">
          <cell r="I124"/>
          <cell r="J124"/>
          <cell r="K124"/>
          <cell r="M124"/>
          <cell r="O124"/>
          <cell r="P124"/>
          <cell r="U124"/>
          <cell r="V124"/>
          <cell r="W124"/>
          <cell r="X124"/>
        </row>
        <row r="125">
          <cell r="I125"/>
          <cell r="J125"/>
          <cell r="K125"/>
          <cell r="M125"/>
          <cell r="O125"/>
          <cell r="P125"/>
          <cell r="U125"/>
          <cell r="V125"/>
          <cell r="W125"/>
          <cell r="X125"/>
        </row>
        <row r="126">
          <cell r="I126"/>
          <cell r="J126"/>
          <cell r="K126"/>
          <cell r="M126"/>
          <cell r="O126"/>
          <cell r="P126"/>
          <cell r="U126"/>
          <cell r="V126"/>
          <cell r="W126"/>
          <cell r="X126"/>
        </row>
        <row r="127">
          <cell r="I127"/>
          <cell r="J127"/>
          <cell r="K127"/>
          <cell r="M127"/>
          <cell r="O127"/>
          <cell r="P127"/>
          <cell r="U127"/>
          <cell r="V127"/>
          <cell r="W127"/>
          <cell r="X127"/>
        </row>
        <row r="128">
          <cell r="I128"/>
          <cell r="J128"/>
          <cell r="K128"/>
          <cell r="M128"/>
          <cell r="O128"/>
          <cell r="P128"/>
          <cell r="U128"/>
          <cell r="V128"/>
          <cell r="W128"/>
          <cell r="X128"/>
        </row>
        <row r="129">
          <cell r="I129"/>
          <cell r="J129"/>
          <cell r="K129"/>
          <cell r="M129"/>
          <cell r="O129"/>
          <cell r="P129"/>
          <cell r="U129"/>
          <cell r="V129"/>
          <cell r="W129"/>
          <cell r="X129"/>
        </row>
        <row r="130">
          <cell r="I130"/>
          <cell r="J130"/>
          <cell r="K130"/>
          <cell r="M130"/>
          <cell r="O130"/>
          <cell r="P130"/>
          <cell r="U130"/>
          <cell r="V130"/>
          <cell r="W130"/>
          <cell r="X130"/>
        </row>
        <row r="131">
          <cell r="I131"/>
          <cell r="J131"/>
          <cell r="K131"/>
          <cell r="M131"/>
          <cell r="O131"/>
          <cell r="P131"/>
          <cell r="U131"/>
          <cell r="V131"/>
          <cell r="W131"/>
          <cell r="X131"/>
        </row>
        <row r="132">
          <cell r="I132"/>
          <cell r="J132"/>
          <cell r="K132"/>
          <cell r="M132"/>
          <cell r="O132"/>
          <cell r="P132"/>
          <cell r="U132"/>
          <cell r="V132"/>
          <cell r="W132"/>
          <cell r="X132"/>
        </row>
        <row r="133">
          <cell r="I133"/>
          <cell r="J133"/>
          <cell r="K133"/>
          <cell r="M133"/>
          <cell r="O133"/>
          <cell r="P133"/>
          <cell r="U133"/>
          <cell r="V133"/>
          <cell r="W133"/>
          <cell r="X133"/>
        </row>
        <row r="134">
          <cell r="I134"/>
          <cell r="J134"/>
          <cell r="K134"/>
          <cell r="M134"/>
          <cell r="O134"/>
          <cell r="P134"/>
          <cell r="U134"/>
          <cell r="V134"/>
          <cell r="W134"/>
          <cell r="X134"/>
        </row>
        <row r="135">
          <cell r="I135"/>
          <cell r="J135"/>
          <cell r="K135"/>
          <cell r="M135"/>
          <cell r="O135"/>
          <cell r="P135"/>
          <cell r="U135"/>
          <cell r="V135"/>
          <cell r="W135"/>
          <cell r="X135"/>
        </row>
        <row r="136">
          <cell r="I136"/>
          <cell r="J136"/>
          <cell r="K136"/>
          <cell r="M136"/>
          <cell r="O136"/>
          <cell r="P136"/>
          <cell r="U136"/>
          <cell r="V136"/>
          <cell r="W136"/>
          <cell r="X136"/>
        </row>
        <row r="137">
          <cell r="I137"/>
          <cell r="J137"/>
          <cell r="K137"/>
          <cell r="M137"/>
          <cell r="O137"/>
          <cell r="P137"/>
          <cell r="U137"/>
          <cell r="V137"/>
          <cell r="W137"/>
          <cell r="X137"/>
        </row>
        <row r="138">
          <cell r="I138"/>
          <cell r="J138"/>
          <cell r="K138"/>
          <cell r="M138"/>
          <cell r="O138"/>
          <cell r="P138"/>
          <cell r="U138"/>
          <cell r="V138"/>
          <cell r="W138"/>
          <cell r="X138"/>
        </row>
        <row r="139">
          <cell r="I139"/>
          <cell r="J139"/>
          <cell r="K139"/>
          <cell r="M139"/>
          <cell r="O139"/>
          <cell r="P139"/>
          <cell r="U139"/>
          <cell r="V139"/>
          <cell r="W139"/>
          <cell r="X139"/>
        </row>
        <row r="140">
          <cell r="I140"/>
          <cell r="J140"/>
          <cell r="K140"/>
          <cell r="M140"/>
          <cell r="O140"/>
          <cell r="P140"/>
          <cell r="U140"/>
          <cell r="V140"/>
          <cell r="W140"/>
          <cell r="X140"/>
        </row>
        <row r="141">
          <cell r="I141"/>
          <cell r="J141"/>
          <cell r="K141"/>
          <cell r="M141"/>
          <cell r="O141"/>
          <cell r="P141"/>
          <cell r="U141"/>
          <cell r="V141"/>
          <cell r="W141"/>
          <cell r="X141"/>
        </row>
        <row r="142">
          <cell r="I142"/>
          <cell r="J142"/>
          <cell r="K142"/>
          <cell r="M142"/>
          <cell r="O142"/>
          <cell r="P142"/>
          <cell r="U142"/>
          <cell r="V142"/>
          <cell r="W142"/>
          <cell r="X142"/>
        </row>
        <row r="143">
          <cell r="I143"/>
          <cell r="J143"/>
          <cell r="K143"/>
          <cell r="M143"/>
          <cell r="O143"/>
          <cell r="P143"/>
          <cell r="U143"/>
          <cell r="V143"/>
          <cell r="W143"/>
          <cell r="X143"/>
        </row>
        <row r="144">
          <cell r="I144"/>
          <cell r="J144"/>
          <cell r="K144"/>
          <cell r="M144"/>
          <cell r="O144"/>
          <cell r="P144"/>
          <cell r="U144"/>
          <cell r="V144"/>
          <cell r="W144"/>
          <cell r="X144"/>
        </row>
        <row r="145">
          <cell r="I145"/>
          <cell r="J145"/>
          <cell r="K145"/>
          <cell r="M145"/>
          <cell r="O145"/>
          <cell r="P145"/>
          <cell r="U145"/>
          <cell r="V145"/>
          <cell r="W145"/>
          <cell r="X145"/>
        </row>
        <row r="146">
          <cell r="I146"/>
          <cell r="J146"/>
          <cell r="K146"/>
          <cell r="M146"/>
          <cell r="O146"/>
          <cell r="P146"/>
          <cell r="U146"/>
          <cell r="V146"/>
          <cell r="W146"/>
          <cell r="X146"/>
        </row>
        <row r="147">
          <cell r="I147"/>
          <cell r="J147"/>
          <cell r="K147"/>
          <cell r="M147"/>
          <cell r="O147"/>
          <cell r="P147"/>
          <cell r="U147"/>
          <cell r="V147"/>
          <cell r="W147"/>
          <cell r="X147"/>
        </row>
        <row r="148">
          <cell r="I148"/>
          <cell r="J148"/>
          <cell r="K148"/>
          <cell r="M148"/>
          <cell r="O148"/>
          <cell r="P148"/>
          <cell r="U148"/>
          <cell r="V148"/>
          <cell r="W148"/>
          <cell r="X148"/>
        </row>
        <row r="149">
          <cell r="I149"/>
          <cell r="J149"/>
          <cell r="K149"/>
          <cell r="M149"/>
          <cell r="O149"/>
          <cell r="P149"/>
          <cell r="U149"/>
          <cell r="V149"/>
          <cell r="W149"/>
          <cell r="X149"/>
        </row>
        <row r="150">
          <cell r="I150"/>
          <cell r="J150"/>
          <cell r="K150"/>
          <cell r="M150"/>
          <cell r="O150"/>
          <cell r="P150"/>
          <cell r="U150"/>
          <cell r="V150"/>
          <cell r="W150"/>
          <cell r="X150"/>
        </row>
        <row r="151">
          <cell r="I151"/>
          <cell r="J151"/>
          <cell r="K151"/>
          <cell r="M151"/>
          <cell r="O151"/>
          <cell r="P151"/>
          <cell r="U151"/>
          <cell r="V151"/>
          <cell r="W151"/>
          <cell r="X151"/>
        </row>
        <row r="152">
          <cell r="I152"/>
          <cell r="J152"/>
          <cell r="K152"/>
          <cell r="M152"/>
          <cell r="O152"/>
          <cell r="P152"/>
          <cell r="U152"/>
          <cell r="V152"/>
          <cell r="W152"/>
          <cell r="X152"/>
        </row>
        <row r="153">
          <cell r="I153"/>
          <cell r="J153"/>
          <cell r="K153"/>
          <cell r="M153"/>
          <cell r="O153"/>
          <cell r="P153"/>
          <cell r="U153"/>
          <cell r="V153"/>
          <cell r="W153"/>
          <cell r="X153"/>
        </row>
        <row r="154">
          <cell r="I154"/>
          <cell r="J154"/>
          <cell r="K154"/>
          <cell r="M154"/>
          <cell r="O154"/>
          <cell r="P154"/>
          <cell r="U154"/>
          <cell r="V154"/>
          <cell r="W154"/>
          <cell r="X154"/>
        </row>
        <row r="155">
          <cell r="I155"/>
          <cell r="J155"/>
          <cell r="K155"/>
          <cell r="M155"/>
          <cell r="O155"/>
          <cell r="P155"/>
          <cell r="U155"/>
          <cell r="V155"/>
          <cell r="W155"/>
          <cell r="X155"/>
        </row>
        <row r="156">
          <cell r="I156"/>
          <cell r="J156"/>
          <cell r="K156"/>
          <cell r="M156"/>
          <cell r="O156"/>
          <cell r="P156"/>
          <cell r="U156"/>
          <cell r="V156"/>
          <cell r="W156"/>
          <cell r="X156"/>
        </row>
        <row r="157">
          <cell r="I157"/>
          <cell r="J157"/>
          <cell r="K157"/>
          <cell r="M157"/>
          <cell r="O157"/>
          <cell r="P157"/>
          <cell r="U157"/>
          <cell r="V157"/>
          <cell r="W157"/>
          <cell r="X157"/>
        </row>
        <row r="158">
          <cell r="I158"/>
          <cell r="J158"/>
          <cell r="K158"/>
          <cell r="M158"/>
          <cell r="O158"/>
          <cell r="P158"/>
          <cell r="U158"/>
          <cell r="V158"/>
          <cell r="W158"/>
          <cell r="X158"/>
        </row>
        <row r="159">
          <cell r="I159"/>
          <cell r="J159"/>
          <cell r="K159"/>
          <cell r="M159"/>
          <cell r="O159"/>
          <cell r="P159"/>
          <cell r="U159"/>
          <cell r="V159"/>
          <cell r="W159"/>
          <cell r="X159"/>
        </row>
        <row r="160">
          <cell r="I160"/>
          <cell r="J160"/>
          <cell r="K160"/>
          <cell r="M160"/>
          <cell r="O160"/>
          <cell r="P160"/>
          <cell r="U160"/>
          <cell r="V160"/>
          <cell r="W160"/>
          <cell r="X160"/>
        </row>
        <row r="161">
          <cell r="I161"/>
          <cell r="J161"/>
          <cell r="K161"/>
          <cell r="M161"/>
          <cell r="O161"/>
          <cell r="P161"/>
          <cell r="U161"/>
          <cell r="V161"/>
          <cell r="W161"/>
          <cell r="X161"/>
        </row>
        <row r="162">
          <cell r="I162"/>
          <cell r="J162"/>
          <cell r="K162"/>
          <cell r="M162"/>
          <cell r="O162"/>
          <cell r="P162"/>
          <cell r="U162"/>
          <cell r="V162"/>
          <cell r="W162"/>
          <cell r="X162"/>
        </row>
        <row r="163">
          <cell r="I163"/>
          <cell r="J163"/>
          <cell r="K163"/>
          <cell r="M163"/>
          <cell r="O163"/>
          <cell r="P163"/>
          <cell r="U163"/>
          <cell r="V163"/>
          <cell r="W163"/>
          <cell r="X163"/>
        </row>
        <row r="164">
          <cell r="I164"/>
          <cell r="J164"/>
          <cell r="K164"/>
          <cell r="M164"/>
          <cell r="O164"/>
          <cell r="P164"/>
          <cell r="U164"/>
          <cell r="V164"/>
          <cell r="W164"/>
          <cell r="X164"/>
        </row>
        <row r="165">
          <cell r="I165"/>
          <cell r="J165"/>
          <cell r="K165"/>
          <cell r="M165"/>
          <cell r="O165"/>
          <cell r="P165"/>
          <cell r="U165"/>
          <cell r="V165"/>
          <cell r="W165"/>
          <cell r="X165"/>
        </row>
        <row r="166">
          <cell r="I166"/>
          <cell r="J166"/>
          <cell r="K166"/>
          <cell r="M166"/>
          <cell r="O166"/>
          <cell r="P166"/>
          <cell r="U166"/>
          <cell r="V166"/>
          <cell r="W166"/>
          <cell r="X166"/>
        </row>
        <row r="167">
          <cell r="I167"/>
          <cell r="J167"/>
          <cell r="K167"/>
          <cell r="M167"/>
          <cell r="O167"/>
          <cell r="P167"/>
          <cell r="U167"/>
          <cell r="V167"/>
          <cell r="W167"/>
          <cell r="X167"/>
        </row>
        <row r="168">
          <cell r="I168"/>
          <cell r="J168"/>
          <cell r="K168"/>
          <cell r="M168"/>
          <cell r="O168"/>
          <cell r="P168"/>
          <cell r="U168"/>
          <cell r="V168"/>
          <cell r="W168"/>
          <cell r="X168"/>
        </row>
        <row r="169">
          <cell r="I169"/>
          <cell r="J169"/>
          <cell r="K169"/>
          <cell r="M169"/>
          <cell r="O169"/>
          <cell r="P169"/>
          <cell r="U169"/>
          <cell r="V169"/>
          <cell r="W169"/>
          <cell r="X169"/>
        </row>
        <row r="170">
          <cell r="I170"/>
          <cell r="J170"/>
          <cell r="K170"/>
          <cell r="M170"/>
          <cell r="O170"/>
          <cell r="P170"/>
          <cell r="U170"/>
          <cell r="V170"/>
          <cell r="W170"/>
          <cell r="X170"/>
        </row>
        <row r="171">
          <cell r="I171"/>
          <cell r="J171"/>
          <cell r="K171"/>
          <cell r="M171"/>
          <cell r="O171"/>
          <cell r="P171"/>
          <cell r="U171"/>
          <cell r="V171"/>
          <cell r="W171"/>
          <cell r="X171"/>
        </row>
        <row r="172">
          <cell r="I172"/>
          <cell r="J172"/>
          <cell r="K172"/>
          <cell r="M172"/>
          <cell r="O172"/>
          <cell r="P172"/>
          <cell r="U172"/>
          <cell r="V172"/>
          <cell r="W172"/>
          <cell r="X172"/>
        </row>
        <row r="173">
          <cell r="I173"/>
          <cell r="J173"/>
          <cell r="K173"/>
          <cell r="M173"/>
          <cell r="O173"/>
          <cell r="P173"/>
          <cell r="U173"/>
          <cell r="V173"/>
          <cell r="W173"/>
          <cell r="X173"/>
        </row>
        <row r="174">
          <cell r="I174"/>
          <cell r="J174"/>
          <cell r="K174"/>
          <cell r="M174"/>
          <cell r="O174"/>
          <cell r="P174"/>
          <cell r="U174"/>
          <cell r="V174"/>
          <cell r="W174"/>
          <cell r="X174"/>
        </row>
        <row r="175">
          <cell r="I175"/>
          <cell r="J175"/>
          <cell r="K175"/>
          <cell r="M175"/>
          <cell r="O175"/>
          <cell r="P175"/>
          <cell r="U175"/>
          <cell r="V175"/>
          <cell r="W175"/>
          <cell r="X175"/>
        </row>
        <row r="176">
          <cell r="I176"/>
          <cell r="J176"/>
          <cell r="K176"/>
          <cell r="M176"/>
          <cell r="O176"/>
          <cell r="P176"/>
          <cell r="U176"/>
          <cell r="V176"/>
          <cell r="W176"/>
          <cell r="X176"/>
        </row>
        <row r="177">
          <cell r="I177"/>
          <cell r="J177"/>
          <cell r="K177"/>
          <cell r="M177"/>
          <cell r="O177"/>
          <cell r="P177"/>
          <cell r="U177"/>
          <cell r="V177"/>
          <cell r="W177"/>
          <cell r="X177"/>
        </row>
        <row r="178">
          <cell r="I178"/>
          <cell r="J178"/>
          <cell r="K178"/>
          <cell r="M178"/>
          <cell r="O178"/>
          <cell r="P178"/>
          <cell r="U178"/>
          <cell r="V178"/>
          <cell r="W178"/>
          <cell r="X178"/>
        </row>
        <row r="179">
          <cell r="I179"/>
          <cell r="J179"/>
          <cell r="K179"/>
          <cell r="M179"/>
          <cell r="O179"/>
          <cell r="P179"/>
          <cell r="U179"/>
          <cell r="V179"/>
          <cell r="W179"/>
          <cell r="X179"/>
        </row>
        <row r="180">
          <cell r="I180"/>
          <cell r="J180"/>
          <cell r="K180"/>
          <cell r="M180"/>
          <cell r="O180"/>
          <cell r="P180"/>
          <cell r="U180"/>
          <cell r="V180"/>
          <cell r="W180"/>
          <cell r="X180"/>
        </row>
        <row r="181">
          <cell r="I181"/>
          <cell r="J181"/>
          <cell r="K181"/>
          <cell r="M181"/>
          <cell r="O181"/>
          <cell r="P181"/>
          <cell r="U181"/>
          <cell r="V181"/>
          <cell r="W181"/>
          <cell r="X181"/>
        </row>
        <row r="182">
          <cell r="I182"/>
          <cell r="J182"/>
          <cell r="K182"/>
          <cell r="M182"/>
          <cell r="O182"/>
          <cell r="P182"/>
          <cell r="U182"/>
          <cell r="V182"/>
          <cell r="W182"/>
          <cell r="X182"/>
        </row>
        <row r="183">
          <cell r="I183"/>
          <cell r="J183"/>
          <cell r="K183"/>
          <cell r="M183"/>
          <cell r="O183"/>
          <cell r="P183"/>
          <cell r="U183"/>
          <cell r="V183"/>
          <cell r="W183"/>
          <cell r="X183"/>
        </row>
        <row r="184">
          <cell r="I184"/>
          <cell r="J184"/>
          <cell r="K184"/>
          <cell r="M184"/>
          <cell r="O184"/>
          <cell r="P184"/>
          <cell r="U184"/>
          <cell r="V184"/>
          <cell r="W184"/>
          <cell r="X184"/>
        </row>
        <row r="185">
          <cell r="I185"/>
          <cell r="J185"/>
          <cell r="K185"/>
          <cell r="M185"/>
          <cell r="O185"/>
          <cell r="P185"/>
          <cell r="U185"/>
          <cell r="V185"/>
          <cell r="W185"/>
          <cell r="X185"/>
        </row>
        <row r="186">
          <cell r="I186"/>
          <cell r="J186"/>
          <cell r="K186"/>
          <cell r="M186"/>
          <cell r="O186"/>
          <cell r="P186"/>
          <cell r="U186"/>
          <cell r="V186"/>
          <cell r="W186"/>
          <cell r="X186"/>
        </row>
        <row r="187">
          <cell r="I187"/>
          <cell r="J187"/>
          <cell r="K187"/>
          <cell r="M187"/>
          <cell r="O187"/>
          <cell r="P187"/>
          <cell r="U187"/>
          <cell r="V187"/>
          <cell r="W187"/>
          <cell r="X187"/>
        </row>
        <row r="188">
          <cell r="I188"/>
          <cell r="J188"/>
          <cell r="K188"/>
          <cell r="M188"/>
          <cell r="O188"/>
          <cell r="P188"/>
          <cell r="U188"/>
          <cell r="V188"/>
          <cell r="W188"/>
          <cell r="X188"/>
        </row>
        <row r="189">
          <cell r="I189"/>
          <cell r="J189"/>
          <cell r="K189"/>
          <cell r="M189"/>
          <cell r="O189"/>
          <cell r="P189"/>
          <cell r="U189"/>
          <cell r="V189"/>
          <cell r="W189"/>
          <cell r="X189"/>
        </row>
        <row r="190">
          <cell r="I190"/>
          <cell r="J190"/>
          <cell r="K190"/>
          <cell r="M190"/>
          <cell r="O190"/>
          <cell r="P190"/>
          <cell r="U190"/>
          <cell r="V190"/>
          <cell r="W190"/>
          <cell r="X190"/>
        </row>
        <row r="191">
          <cell r="I191"/>
          <cell r="J191"/>
          <cell r="K191"/>
          <cell r="M191"/>
          <cell r="O191"/>
          <cell r="P191"/>
          <cell r="U191"/>
          <cell r="V191"/>
          <cell r="W191"/>
          <cell r="X191"/>
        </row>
        <row r="192">
          <cell r="I192"/>
          <cell r="J192"/>
          <cell r="K192"/>
          <cell r="M192"/>
          <cell r="O192"/>
          <cell r="P192"/>
          <cell r="U192"/>
          <cell r="V192"/>
          <cell r="W192"/>
          <cell r="X192"/>
        </row>
        <row r="193">
          <cell r="I193"/>
          <cell r="J193"/>
          <cell r="K193"/>
          <cell r="M193"/>
          <cell r="O193"/>
          <cell r="P193"/>
          <cell r="U193"/>
          <cell r="V193"/>
          <cell r="W193"/>
          <cell r="X193"/>
        </row>
        <row r="194">
          <cell r="I194"/>
          <cell r="J194"/>
          <cell r="K194"/>
          <cell r="M194"/>
          <cell r="O194"/>
          <cell r="P194"/>
          <cell r="U194"/>
          <cell r="V194"/>
          <cell r="W194"/>
          <cell r="X194"/>
        </row>
        <row r="195">
          <cell r="I195"/>
          <cell r="J195"/>
          <cell r="K195"/>
          <cell r="M195"/>
          <cell r="O195"/>
          <cell r="P195"/>
          <cell r="U195"/>
          <cell r="V195"/>
          <cell r="W195"/>
          <cell r="X195"/>
        </row>
        <row r="196">
          <cell r="I196"/>
          <cell r="J196"/>
          <cell r="K196"/>
          <cell r="M196"/>
          <cell r="O196"/>
          <cell r="P196"/>
          <cell r="U196"/>
          <cell r="V196"/>
          <cell r="W196"/>
          <cell r="X196"/>
        </row>
        <row r="197">
          <cell r="I197"/>
          <cell r="J197"/>
          <cell r="K197"/>
          <cell r="M197"/>
          <cell r="O197"/>
          <cell r="P197"/>
          <cell r="U197"/>
          <cell r="V197"/>
          <cell r="W197"/>
          <cell r="X197"/>
        </row>
        <row r="198">
          <cell r="I198"/>
          <cell r="J198"/>
          <cell r="K198"/>
          <cell r="M198"/>
          <cell r="O198"/>
          <cell r="P198"/>
          <cell r="U198"/>
          <cell r="V198"/>
          <cell r="W198"/>
          <cell r="X198"/>
        </row>
        <row r="199">
          <cell r="I199"/>
          <cell r="J199"/>
          <cell r="K199"/>
          <cell r="M199"/>
          <cell r="O199"/>
          <cell r="P199"/>
          <cell r="U199"/>
          <cell r="V199"/>
          <cell r="W199"/>
          <cell r="X199"/>
        </row>
        <row r="200">
          <cell r="I200"/>
          <cell r="J200"/>
          <cell r="K200"/>
          <cell r="M200"/>
          <cell r="O200"/>
          <cell r="P200"/>
          <cell r="U200"/>
          <cell r="V200"/>
          <cell r="W200"/>
          <cell r="X200"/>
        </row>
        <row r="201">
          <cell r="I201"/>
          <cell r="J201"/>
          <cell r="K201"/>
          <cell r="M201"/>
          <cell r="O201"/>
          <cell r="P201"/>
          <cell r="U201"/>
          <cell r="V201"/>
          <cell r="W201"/>
          <cell r="X201"/>
        </row>
        <row r="202">
          <cell r="I202"/>
          <cell r="J202"/>
          <cell r="K202"/>
          <cell r="M202"/>
          <cell r="O202"/>
          <cell r="P202"/>
          <cell r="U202"/>
          <cell r="V202"/>
          <cell r="W202"/>
          <cell r="X202"/>
        </row>
        <row r="203">
          <cell r="I203"/>
          <cell r="J203"/>
          <cell r="K203"/>
          <cell r="M203"/>
          <cell r="O203"/>
          <cell r="P203"/>
          <cell r="U203"/>
          <cell r="V203"/>
          <cell r="W203"/>
          <cell r="X203"/>
        </row>
        <row r="204">
          <cell r="I204"/>
          <cell r="J204"/>
          <cell r="K204"/>
          <cell r="M204"/>
          <cell r="O204"/>
          <cell r="P204"/>
          <cell r="U204"/>
          <cell r="V204"/>
          <cell r="W204"/>
          <cell r="X204"/>
        </row>
        <row r="205">
          <cell r="I205"/>
          <cell r="J205"/>
          <cell r="K205"/>
          <cell r="M205"/>
          <cell r="O205"/>
          <cell r="P205"/>
          <cell r="U205"/>
          <cell r="V205"/>
          <cell r="W205"/>
          <cell r="X205"/>
        </row>
        <row r="206">
          <cell r="I206"/>
          <cell r="J206"/>
          <cell r="K206"/>
          <cell r="M206"/>
          <cell r="O206"/>
          <cell r="P206"/>
          <cell r="U206"/>
          <cell r="V206"/>
          <cell r="W206"/>
          <cell r="X206"/>
        </row>
        <row r="207">
          <cell r="I207"/>
          <cell r="J207"/>
          <cell r="K207"/>
          <cell r="M207"/>
          <cell r="O207"/>
          <cell r="P207"/>
          <cell r="U207"/>
          <cell r="V207"/>
          <cell r="W207"/>
          <cell r="X207"/>
        </row>
        <row r="208">
          <cell r="I208"/>
          <cell r="J208"/>
          <cell r="K208"/>
          <cell r="M208"/>
          <cell r="O208"/>
          <cell r="P208"/>
          <cell r="U208"/>
          <cell r="V208"/>
          <cell r="W208"/>
          <cell r="X208"/>
        </row>
        <row r="209">
          <cell r="I209"/>
          <cell r="J209"/>
          <cell r="K209"/>
          <cell r="M209"/>
          <cell r="O209"/>
          <cell r="P209"/>
          <cell r="U209"/>
          <cell r="V209"/>
          <cell r="W209"/>
          <cell r="X209"/>
        </row>
        <row r="210">
          <cell r="I210"/>
          <cell r="J210"/>
          <cell r="K210"/>
          <cell r="M210"/>
          <cell r="O210"/>
          <cell r="P210"/>
          <cell r="U210"/>
          <cell r="V210"/>
          <cell r="W210"/>
          <cell r="X210"/>
        </row>
        <row r="211">
          <cell r="I211"/>
          <cell r="J211"/>
          <cell r="K211"/>
          <cell r="M211"/>
          <cell r="O211"/>
          <cell r="P211"/>
          <cell r="U211"/>
          <cell r="V211"/>
          <cell r="W211"/>
          <cell r="X211"/>
        </row>
        <row r="212">
          <cell r="I212"/>
          <cell r="J212"/>
          <cell r="K212"/>
          <cell r="M212"/>
          <cell r="O212"/>
          <cell r="P212"/>
          <cell r="U212"/>
          <cell r="V212"/>
          <cell r="W212"/>
          <cell r="X212"/>
        </row>
        <row r="213">
          <cell r="I213"/>
          <cell r="J213"/>
          <cell r="K213"/>
          <cell r="M213"/>
          <cell r="O213"/>
          <cell r="P213"/>
          <cell r="U213"/>
          <cell r="V213"/>
          <cell r="W213"/>
          <cell r="X213"/>
        </row>
        <row r="214">
          <cell r="I214"/>
          <cell r="J214"/>
          <cell r="K214"/>
          <cell r="M214"/>
          <cell r="O214"/>
          <cell r="P214"/>
          <cell r="U214"/>
          <cell r="V214"/>
          <cell r="W214"/>
          <cell r="X214"/>
        </row>
        <row r="215">
          <cell r="I215"/>
          <cell r="J215"/>
          <cell r="K215"/>
          <cell r="M215"/>
          <cell r="O215"/>
          <cell r="P215"/>
          <cell r="U215"/>
          <cell r="V215"/>
          <cell r="W215"/>
          <cell r="X215"/>
        </row>
        <row r="216">
          <cell r="I216"/>
          <cell r="J216"/>
          <cell r="K216"/>
          <cell r="M216"/>
          <cell r="O216"/>
          <cell r="P216"/>
          <cell r="U216"/>
          <cell r="V216"/>
          <cell r="W216"/>
          <cell r="X216"/>
        </row>
        <row r="217">
          <cell r="I217"/>
          <cell r="J217"/>
          <cell r="K217"/>
          <cell r="M217"/>
          <cell r="O217"/>
          <cell r="P217"/>
          <cell r="U217"/>
          <cell r="V217"/>
          <cell r="W217"/>
          <cell r="X217"/>
        </row>
        <row r="218">
          <cell r="I218"/>
          <cell r="J218"/>
          <cell r="K218"/>
          <cell r="M218"/>
          <cell r="O218"/>
          <cell r="P218"/>
          <cell r="U218"/>
          <cell r="V218"/>
          <cell r="W218"/>
          <cell r="X218"/>
        </row>
        <row r="219">
          <cell r="I219"/>
          <cell r="J219"/>
          <cell r="K219"/>
          <cell r="M219"/>
          <cell r="O219"/>
          <cell r="P219"/>
          <cell r="U219"/>
          <cell r="V219"/>
          <cell r="W219"/>
          <cell r="X219"/>
        </row>
        <row r="220">
          <cell r="I220"/>
          <cell r="J220"/>
          <cell r="K220"/>
          <cell r="M220"/>
          <cell r="O220"/>
          <cell r="P220"/>
          <cell r="U220"/>
          <cell r="V220"/>
          <cell r="W220"/>
          <cell r="X220"/>
        </row>
        <row r="221">
          <cell r="I221"/>
          <cell r="J221"/>
          <cell r="K221"/>
          <cell r="M221"/>
          <cell r="O221"/>
          <cell r="P221"/>
          <cell r="U221"/>
          <cell r="V221"/>
          <cell r="W221"/>
          <cell r="X221"/>
        </row>
        <row r="222">
          <cell r="I222"/>
          <cell r="J222"/>
          <cell r="K222"/>
          <cell r="M222"/>
          <cell r="O222"/>
          <cell r="P222"/>
          <cell r="U222"/>
          <cell r="V222"/>
          <cell r="W222"/>
          <cell r="X222"/>
        </row>
        <row r="223">
          <cell r="I223"/>
          <cell r="J223"/>
          <cell r="K223"/>
          <cell r="M223"/>
          <cell r="O223"/>
          <cell r="P223"/>
          <cell r="U223"/>
          <cell r="V223"/>
          <cell r="W223"/>
          <cell r="X223"/>
        </row>
        <row r="224">
          <cell r="I224"/>
          <cell r="J224"/>
          <cell r="K224"/>
          <cell r="M224"/>
          <cell r="O224"/>
          <cell r="P224"/>
          <cell r="U224"/>
          <cell r="V224"/>
          <cell r="W224"/>
          <cell r="X224"/>
        </row>
        <row r="225">
          <cell r="I225"/>
          <cell r="J225"/>
          <cell r="K225"/>
          <cell r="M225"/>
          <cell r="O225"/>
          <cell r="P225"/>
          <cell r="U225"/>
          <cell r="V225"/>
          <cell r="W225"/>
          <cell r="X225"/>
        </row>
        <row r="226">
          <cell r="I226"/>
          <cell r="J226"/>
          <cell r="K226"/>
          <cell r="M226"/>
          <cell r="O226"/>
          <cell r="P226"/>
          <cell r="U226"/>
          <cell r="V226"/>
          <cell r="W226"/>
          <cell r="X226"/>
        </row>
        <row r="227">
          <cell r="I227"/>
          <cell r="J227"/>
          <cell r="K227"/>
          <cell r="M227"/>
          <cell r="O227"/>
          <cell r="P227"/>
          <cell r="U227"/>
          <cell r="V227"/>
          <cell r="W227"/>
          <cell r="X227"/>
        </row>
        <row r="228">
          <cell r="I228"/>
          <cell r="J228"/>
          <cell r="K228"/>
          <cell r="M228"/>
          <cell r="O228"/>
          <cell r="P228"/>
          <cell r="U228"/>
          <cell r="V228"/>
          <cell r="W228"/>
          <cell r="X228"/>
        </row>
        <row r="229">
          <cell r="I229"/>
          <cell r="J229"/>
          <cell r="K229"/>
          <cell r="M229"/>
          <cell r="O229"/>
          <cell r="P229"/>
          <cell r="U229"/>
          <cell r="V229"/>
          <cell r="W229"/>
          <cell r="X229"/>
        </row>
        <row r="230">
          <cell r="I230"/>
          <cell r="J230"/>
          <cell r="K230"/>
          <cell r="M230"/>
          <cell r="O230"/>
          <cell r="P230"/>
          <cell r="U230"/>
          <cell r="V230"/>
          <cell r="W230"/>
          <cell r="X230"/>
        </row>
        <row r="231">
          <cell r="I231"/>
          <cell r="J231"/>
          <cell r="K231"/>
          <cell r="M231"/>
          <cell r="O231"/>
          <cell r="P231"/>
          <cell r="U231"/>
          <cell r="V231"/>
          <cell r="W231"/>
          <cell r="X231"/>
        </row>
        <row r="232">
          <cell r="I232"/>
          <cell r="J232"/>
          <cell r="K232"/>
          <cell r="M232"/>
          <cell r="O232"/>
          <cell r="P232"/>
          <cell r="U232"/>
          <cell r="V232"/>
          <cell r="W232"/>
          <cell r="X232"/>
        </row>
        <row r="233">
          <cell r="I233"/>
          <cell r="J233"/>
          <cell r="K233"/>
          <cell r="M233"/>
          <cell r="O233"/>
          <cell r="P233"/>
          <cell r="U233"/>
          <cell r="V233"/>
          <cell r="W233"/>
          <cell r="X233"/>
        </row>
        <row r="234">
          <cell r="I234"/>
          <cell r="J234"/>
          <cell r="K234"/>
          <cell r="M234"/>
          <cell r="O234"/>
          <cell r="P234"/>
          <cell r="U234"/>
          <cell r="V234"/>
          <cell r="W234"/>
          <cell r="X234"/>
        </row>
        <row r="235">
          <cell r="I235"/>
          <cell r="J235"/>
          <cell r="K235"/>
          <cell r="M235"/>
          <cell r="O235"/>
          <cell r="P235"/>
          <cell r="U235"/>
          <cell r="V235"/>
          <cell r="W235"/>
          <cell r="X235"/>
        </row>
        <row r="236">
          <cell r="I236"/>
          <cell r="J236"/>
          <cell r="K236"/>
          <cell r="M236"/>
          <cell r="O236"/>
          <cell r="P236"/>
          <cell r="U236"/>
          <cell r="V236"/>
          <cell r="W236"/>
          <cell r="X236"/>
        </row>
        <row r="237">
          <cell r="I237"/>
          <cell r="J237"/>
          <cell r="K237"/>
          <cell r="M237"/>
          <cell r="O237"/>
          <cell r="P237"/>
          <cell r="U237"/>
          <cell r="V237"/>
          <cell r="W237"/>
          <cell r="X237"/>
        </row>
        <row r="238">
          <cell r="I238"/>
          <cell r="J238"/>
          <cell r="K238"/>
          <cell r="M238"/>
          <cell r="O238"/>
          <cell r="P238"/>
          <cell r="U238"/>
          <cell r="V238"/>
          <cell r="W238"/>
          <cell r="X238"/>
        </row>
        <row r="239">
          <cell r="I239"/>
          <cell r="J239"/>
          <cell r="K239"/>
          <cell r="M239"/>
          <cell r="O239"/>
          <cell r="P239"/>
          <cell r="U239"/>
          <cell r="V239"/>
          <cell r="W239"/>
          <cell r="X239"/>
        </row>
        <row r="240">
          <cell r="I240"/>
          <cell r="J240"/>
          <cell r="K240"/>
          <cell r="M240"/>
          <cell r="O240"/>
          <cell r="P240"/>
          <cell r="U240"/>
          <cell r="V240"/>
          <cell r="W240"/>
          <cell r="X240"/>
        </row>
        <row r="241">
          <cell r="I241"/>
          <cell r="J241"/>
          <cell r="K241"/>
          <cell r="M241"/>
          <cell r="O241"/>
          <cell r="P241"/>
          <cell r="U241"/>
          <cell r="V241"/>
          <cell r="W241"/>
          <cell r="X241"/>
        </row>
        <row r="242">
          <cell r="I242"/>
          <cell r="J242"/>
          <cell r="K242"/>
          <cell r="M242"/>
          <cell r="O242"/>
          <cell r="P242"/>
          <cell r="U242"/>
          <cell r="V242"/>
          <cell r="W242"/>
          <cell r="X242"/>
        </row>
        <row r="243">
          <cell r="I243"/>
          <cell r="J243"/>
          <cell r="K243"/>
          <cell r="M243"/>
          <cell r="O243"/>
          <cell r="P243"/>
          <cell r="U243"/>
          <cell r="V243"/>
          <cell r="W243"/>
          <cell r="X243"/>
        </row>
        <row r="244">
          <cell r="I244"/>
          <cell r="J244"/>
          <cell r="K244"/>
          <cell r="M244"/>
          <cell r="O244"/>
          <cell r="P244"/>
          <cell r="U244"/>
          <cell r="V244"/>
          <cell r="W244"/>
          <cell r="X244"/>
        </row>
        <row r="245">
          <cell r="I245"/>
          <cell r="J245"/>
          <cell r="K245"/>
          <cell r="M245"/>
          <cell r="O245"/>
          <cell r="P245"/>
          <cell r="U245"/>
          <cell r="V245"/>
          <cell r="W245"/>
          <cell r="X245"/>
        </row>
        <row r="246">
          <cell r="I246"/>
          <cell r="J246"/>
          <cell r="K246"/>
          <cell r="M246"/>
          <cell r="O246"/>
          <cell r="P246"/>
          <cell r="U246"/>
          <cell r="V246"/>
          <cell r="W246"/>
          <cell r="X246"/>
        </row>
        <row r="247">
          <cell r="I247"/>
          <cell r="J247"/>
          <cell r="K247"/>
          <cell r="M247"/>
          <cell r="O247"/>
          <cell r="P247"/>
          <cell r="U247"/>
          <cell r="V247"/>
          <cell r="W247"/>
          <cell r="X247"/>
        </row>
        <row r="248">
          <cell r="I248"/>
          <cell r="J248"/>
          <cell r="K248"/>
          <cell r="M248"/>
          <cell r="O248"/>
          <cell r="P248"/>
          <cell r="U248"/>
          <cell r="V248"/>
          <cell r="W248"/>
          <cell r="X248"/>
        </row>
        <row r="249">
          <cell r="I249"/>
          <cell r="J249"/>
          <cell r="K249"/>
          <cell r="M249"/>
          <cell r="O249"/>
          <cell r="P249"/>
          <cell r="U249"/>
          <cell r="V249"/>
          <cell r="W249"/>
          <cell r="X249"/>
        </row>
        <row r="250">
          <cell r="I250"/>
          <cell r="J250"/>
          <cell r="K250"/>
          <cell r="M250"/>
          <cell r="O250"/>
          <cell r="P250"/>
          <cell r="U250"/>
          <cell r="V250"/>
          <cell r="W250"/>
          <cell r="X250"/>
        </row>
        <row r="251">
          <cell r="I251"/>
          <cell r="J251"/>
          <cell r="K251"/>
          <cell r="M251"/>
          <cell r="O251"/>
          <cell r="P251"/>
          <cell r="U251"/>
          <cell r="V251"/>
          <cell r="W251"/>
          <cell r="X251"/>
        </row>
        <row r="252">
          <cell r="I252"/>
          <cell r="J252"/>
          <cell r="K252"/>
          <cell r="M252"/>
          <cell r="O252"/>
          <cell r="P252"/>
          <cell r="U252"/>
          <cell r="V252"/>
          <cell r="W252"/>
          <cell r="X252"/>
        </row>
        <row r="253">
          <cell r="I253"/>
          <cell r="J253"/>
          <cell r="K253"/>
          <cell r="M253"/>
          <cell r="O253"/>
          <cell r="P253"/>
          <cell r="U253"/>
          <cell r="V253"/>
          <cell r="W253"/>
          <cell r="X253"/>
        </row>
        <row r="254">
          <cell r="I254"/>
          <cell r="J254"/>
          <cell r="K254"/>
          <cell r="M254"/>
          <cell r="O254"/>
          <cell r="P254"/>
          <cell r="U254"/>
          <cell r="V254"/>
          <cell r="W254"/>
          <cell r="X254"/>
        </row>
        <row r="255">
          <cell r="I255"/>
          <cell r="J255"/>
          <cell r="K255"/>
          <cell r="M255"/>
          <cell r="O255"/>
          <cell r="P255"/>
          <cell r="U255"/>
          <cell r="V255"/>
          <cell r="W255"/>
          <cell r="X255"/>
        </row>
        <row r="256">
          <cell r="I256"/>
          <cell r="J256"/>
          <cell r="K256"/>
          <cell r="M256"/>
          <cell r="O256"/>
          <cell r="P256"/>
          <cell r="U256"/>
          <cell r="V256"/>
          <cell r="W256"/>
          <cell r="X256"/>
        </row>
        <row r="257">
          <cell r="I257"/>
          <cell r="J257"/>
          <cell r="K257"/>
          <cell r="M257"/>
          <cell r="O257"/>
          <cell r="P257"/>
          <cell r="U257"/>
          <cell r="V257"/>
          <cell r="W257"/>
          <cell r="X257"/>
        </row>
        <row r="258">
          <cell r="I258"/>
          <cell r="J258"/>
          <cell r="K258"/>
          <cell r="M258"/>
          <cell r="O258"/>
          <cell r="P258"/>
          <cell r="U258"/>
          <cell r="V258"/>
          <cell r="W258"/>
          <cell r="X258"/>
        </row>
        <row r="259">
          <cell r="I259"/>
          <cell r="J259"/>
          <cell r="K259"/>
          <cell r="M259"/>
          <cell r="O259"/>
          <cell r="P259"/>
          <cell r="U259"/>
          <cell r="V259"/>
          <cell r="W259"/>
          <cell r="X259"/>
        </row>
        <row r="260">
          <cell r="I260"/>
          <cell r="J260"/>
          <cell r="K260"/>
          <cell r="M260"/>
          <cell r="O260"/>
          <cell r="P260"/>
          <cell r="U260"/>
          <cell r="V260"/>
          <cell r="W260"/>
          <cell r="X260"/>
        </row>
        <row r="261">
          <cell r="I261"/>
          <cell r="J261"/>
          <cell r="K261"/>
          <cell r="M261"/>
          <cell r="O261"/>
          <cell r="P261"/>
          <cell r="U261"/>
          <cell r="V261"/>
          <cell r="W261"/>
          <cell r="X261"/>
        </row>
        <row r="262">
          <cell r="I262"/>
          <cell r="J262"/>
          <cell r="K262"/>
          <cell r="M262"/>
          <cell r="O262"/>
          <cell r="P262"/>
          <cell r="U262"/>
          <cell r="V262"/>
          <cell r="W262"/>
          <cell r="X262"/>
        </row>
        <row r="263">
          <cell r="I263"/>
          <cell r="J263"/>
          <cell r="K263"/>
          <cell r="M263"/>
          <cell r="O263"/>
          <cell r="P263"/>
          <cell r="U263"/>
          <cell r="V263"/>
          <cell r="W263"/>
          <cell r="X263"/>
        </row>
        <row r="264">
          <cell r="I264"/>
          <cell r="J264"/>
          <cell r="K264"/>
          <cell r="M264"/>
          <cell r="O264"/>
          <cell r="P264"/>
          <cell r="U264"/>
          <cell r="V264"/>
          <cell r="W264"/>
          <cell r="X264"/>
        </row>
        <row r="265">
          <cell r="I265"/>
          <cell r="J265"/>
          <cell r="K265"/>
          <cell r="M265"/>
          <cell r="O265"/>
          <cell r="P265"/>
          <cell r="U265"/>
          <cell r="V265"/>
          <cell r="W265"/>
          <cell r="X265"/>
        </row>
        <row r="266">
          <cell r="I266"/>
          <cell r="J266"/>
          <cell r="K266"/>
          <cell r="M266"/>
          <cell r="O266"/>
          <cell r="P266"/>
          <cell r="U266"/>
          <cell r="V266"/>
          <cell r="W266"/>
          <cell r="X266"/>
        </row>
        <row r="267">
          <cell r="I267"/>
          <cell r="J267"/>
          <cell r="K267"/>
          <cell r="M267"/>
          <cell r="O267"/>
          <cell r="P267"/>
          <cell r="U267"/>
          <cell r="V267"/>
          <cell r="W267"/>
          <cell r="X267"/>
        </row>
        <row r="268">
          <cell r="I268"/>
          <cell r="J268"/>
          <cell r="K268"/>
          <cell r="M268"/>
          <cell r="O268"/>
          <cell r="P268"/>
          <cell r="U268"/>
          <cell r="V268"/>
          <cell r="W268"/>
          <cell r="X268"/>
        </row>
        <row r="269">
          <cell r="I269"/>
          <cell r="J269"/>
          <cell r="K269"/>
          <cell r="M269"/>
          <cell r="O269"/>
          <cell r="P269"/>
          <cell r="U269"/>
          <cell r="V269"/>
          <cell r="W269"/>
          <cell r="X269"/>
        </row>
        <row r="270">
          <cell r="I270"/>
          <cell r="J270"/>
          <cell r="K270"/>
          <cell r="M270"/>
          <cell r="O270"/>
          <cell r="P270"/>
          <cell r="U270"/>
          <cell r="V270"/>
          <cell r="W270"/>
          <cell r="X270"/>
        </row>
        <row r="271">
          <cell r="I271"/>
          <cell r="J271"/>
          <cell r="K271"/>
          <cell r="M271"/>
          <cell r="O271"/>
          <cell r="P271"/>
          <cell r="U271"/>
          <cell r="V271"/>
          <cell r="W271"/>
          <cell r="X271"/>
        </row>
        <row r="272">
          <cell r="I272"/>
          <cell r="J272"/>
          <cell r="K272"/>
          <cell r="M272"/>
          <cell r="O272"/>
          <cell r="P272"/>
          <cell r="U272"/>
          <cell r="V272"/>
          <cell r="W272"/>
          <cell r="X272"/>
        </row>
        <row r="273">
          <cell r="I273"/>
          <cell r="J273"/>
          <cell r="K273"/>
          <cell r="M273"/>
          <cell r="O273"/>
          <cell r="P273"/>
          <cell r="U273"/>
          <cell r="V273"/>
          <cell r="W273"/>
          <cell r="X273"/>
        </row>
        <row r="274">
          <cell r="I274"/>
          <cell r="J274"/>
          <cell r="K274"/>
          <cell r="M274"/>
          <cell r="O274"/>
          <cell r="P274"/>
          <cell r="U274"/>
          <cell r="V274"/>
          <cell r="W274"/>
          <cell r="X274"/>
        </row>
        <row r="275">
          <cell r="I275"/>
          <cell r="J275"/>
          <cell r="K275"/>
          <cell r="M275"/>
          <cell r="O275"/>
          <cell r="P275"/>
          <cell r="U275"/>
          <cell r="V275"/>
          <cell r="W275"/>
          <cell r="X275"/>
        </row>
        <row r="276">
          <cell r="I276"/>
          <cell r="J276"/>
          <cell r="K276"/>
          <cell r="M276"/>
          <cell r="O276"/>
          <cell r="P276"/>
          <cell r="U276"/>
          <cell r="V276"/>
          <cell r="W276"/>
          <cell r="X276"/>
        </row>
        <row r="277">
          <cell r="I277"/>
          <cell r="J277"/>
          <cell r="K277"/>
          <cell r="M277"/>
          <cell r="O277"/>
          <cell r="P277"/>
          <cell r="U277"/>
          <cell r="V277"/>
          <cell r="W277"/>
          <cell r="X277"/>
        </row>
        <row r="278">
          <cell r="I278"/>
          <cell r="J278"/>
          <cell r="K278"/>
          <cell r="M278"/>
          <cell r="O278"/>
          <cell r="P278"/>
          <cell r="U278"/>
          <cell r="V278"/>
          <cell r="W278"/>
          <cell r="X278"/>
        </row>
        <row r="279">
          <cell r="I279"/>
          <cell r="J279"/>
          <cell r="K279"/>
          <cell r="M279"/>
          <cell r="O279"/>
          <cell r="P279"/>
          <cell r="U279"/>
          <cell r="V279"/>
          <cell r="W279"/>
          <cell r="X279"/>
        </row>
        <row r="280">
          <cell r="I280"/>
          <cell r="J280"/>
          <cell r="K280"/>
          <cell r="M280"/>
          <cell r="O280"/>
          <cell r="P280"/>
          <cell r="U280"/>
          <cell r="V280"/>
          <cell r="W280"/>
          <cell r="X280"/>
        </row>
        <row r="281">
          <cell r="I281"/>
          <cell r="J281"/>
          <cell r="K281"/>
          <cell r="M281"/>
          <cell r="O281"/>
          <cell r="P281"/>
          <cell r="U281"/>
          <cell r="V281"/>
          <cell r="W281"/>
          <cell r="X281"/>
        </row>
        <row r="282">
          <cell r="I282"/>
          <cell r="J282"/>
          <cell r="K282"/>
          <cell r="M282"/>
          <cell r="O282"/>
          <cell r="P282"/>
          <cell r="U282"/>
          <cell r="V282"/>
          <cell r="W282"/>
          <cell r="X282"/>
        </row>
        <row r="283">
          <cell r="I283"/>
          <cell r="J283"/>
          <cell r="K283"/>
          <cell r="M283"/>
          <cell r="O283"/>
          <cell r="P283"/>
          <cell r="U283"/>
          <cell r="V283"/>
          <cell r="W283"/>
          <cell r="X283"/>
        </row>
        <row r="284">
          <cell r="I284"/>
          <cell r="J284"/>
          <cell r="K284"/>
          <cell r="M284"/>
          <cell r="O284"/>
          <cell r="P284"/>
          <cell r="U284"/>
          <cell r="V284"/>
          <cell r="W284"/>
          <cell r="X284"/>
        </row>
        <row r="285">
          <cell r="I285"/>
          <cell r="J285"/>
          <cell r="K285"/>
          <cell r="M285"/>
          <cell r="O285"/>
          <cell r="P285"/>
          <cell r="U285"/>
          <cell r="V285"/>
          <cell r="W285"/>
          <cell r="X285"/>
        </row>
        <row r="286">
          <cell r="I286"/>
          <cell r="J286"/>
          <cell r="K286"/>
          <cell r="M286"/>
          <cell r="O286"/>
          <cell r="P286"/>
          <cell r="U286"/>
          <cell r="V286"/>
          <cell r="W286"/>
          <cell r="X286"/>
        </row>
        <row r="287">
          <cell r="I287"/>
          <cell r="J287"/>
          <cell r="K287"/>
          <cell r="M287"/>
          <cell r="O287"/>
          <cell r="P287"/>
          <cell r="U287"/>
          <cell r="V287"/>
          <cell r="W287"/>
          <cell r="X287"/>
        </row>
        <row r="288">
          <cell r="I288"/>
          <cell r="J288"/>
          <cell r="K288"/>
          <cell r="M288"/>
          <cell r="O288"/>
          <cell r="P288"/>
          <cell r="U288"/>
          <cell r="V288"/>
          <cell r="W288"/>
          <cell r="X288"/>
        </row>
        <row r="289">
          <cell r="I289"/>
          <cell r="J289"/>
          <cell r="K289"/>
          <cell r="M289"/>
          <cell r="O289"/>
          <cell r="P289"/>
          <cell r="U289"/>
          <cell r="V289"/>
          <cell r="W289"/>
          <cell r="X289"/>
        </row>
        <row r="290">
          <cell r="I290"/>
          <cell r="J290"/>
          <cell r="K290"/>
          <cell r="M290"/>
          <cell r="O290"/>
          <cell r="P290"/>
          <cell r="U290"/>
          <cell r="V290"/>
          <cell r="W290"/>
          <cell r="X290"/>
        </row>
        <row r="291">
          <cell r="I291"/>
          <cell r="J291"/>
          <cell r="K291"/>
          <cell r="M291"/>
          <cell r="O291"/>
          <cell r="P291"/>
          <cell r="U291"/>
          <cell r="V291"/>
          <cell r="W291"/>
          <cell r="X291"/>
        </row>
        <row r="292">
          <cell r="I292"/>
          <cell r="J292"/>
          <cell r="K292"/>
          <cell r="M292"/>
          <cell r="O292"/>
          <cell r="P292"/>
          <cell r="U292"/>
          <cell r="V292"/>
          <cell r="W292"/>
          <cell r="X292"/>
        </row>
        <row r="293">
          <cell r="I293"/>
          <cell r="J293"/>
          <cell r="K293"/>
          <cell r="M293"/>
          <cell r="O293"/>
          <cell r="P293"/>
          <cell r="U293"/>
          <cell r="V293"/>
          <cell r="W293"/>
          <cell r="X293"/>
        </row>
        <row r="294">
          <cell r="I294"/>
          <cell r="J294"/>
          <cell r="K294"/>
          <cell r="M294"/>
          <cell r="O294"/>
          <cell r="P294"/>
          <cell r="U294"/>
          <cell r="V294"/>
          <cell r="W294"/>
          <cell r="X294"/>
        </row>
        <row r="295">
          <cell r="I295"/>
          <cell r="J295"/>
          <cell r="K295"/>
          <cell r="M295"/>
          <cell r="O295"/>
          <cell r="P295"/>
          <cell r="U295"/>
          <cell r="V295"/>
          <cell r="W295"/>
          <cell r="X295"/>
        </row>
        <row r="296">
          <cell r="I296"/>
          <cell r="J296"/>
          <cell r="K296"/>
          <cell r="M296"/>
          <cell r="O296"/>
          <cell r="P296"/>
          <cell r="U296"/>
          <cell r="V296"/>
          <cell r="W296"/>
          <cell r="X296"/>
        </row>
        <row r="297">
          <cell r="I297"/>
          <cell r="J297"/>
          <cell r="K297"/>
          <cell r="M297"/>
          <cell r="O297"/>
          <cell r="P297"/>
          <cell r="U297"/>
          <cell r="V297"/>
          <cell r="W297"/>
          <cell r="X297"/>
        </row>
        <row r="298">
          <cell r="I298"/>
          <cell r="J298"/>
          <cell r="K298"/>
          <cell r="M298"/>
          <cell r="O298"/>
          <cell r="P298"/>
          <cell r="U298"/>
          <cell r="V298"/>
          <cell r="W298"/>
          <cell r="X298"/>
        </row>
        <row r="299">
          <cell r="I299"/>
          <cell r="J299"/>
          <cell r="K299"/>
          <cell r="M299"/>
          <cell r="O299"/>
          <cell r="P299"/>
          <cell r="U299"/>
          <cell r="V299"/>
          <cell r="W299"/>
          <cell r="X299"/>
        </row>
        <row r="300">
          <cell r="I300"/>
          <cell r="J300"/>
          <cell r="K300"/>
          <cell r="M300"/>
          <cell r="O300"/>
          <cell r="P300"/>
          <cell r="U300"/>
          <cell r="V300"/>
          <cell r="W300"/>
          <cell r="X300"/>
        </row>
        <row r="301">
          <cell r="I301"/>
          <cell r="J301"/>
          <cell r="K301"/>
          <cell r="M301"/>
          <cell r="O301"/>
          <cell r="P301"/>
          <cell r="U301"/>
          <cell r="V301"/>
          <cell r="W301"/>
          <cell r="X301"/>
        </row>
        <row r="302">
          <cell r="I302"/>
          <cell r="J302"/>
          <cell r="K302"/>
          <cell r="M302"/>
          <cell r="O302"/>
          <cell r="P302"/>
          <cell r="U302"/>
          <cell r="V302"/>
          <cell r="W302"/>
          <cell r="X302"/>
        </row>
        <row r="303">
          <cell r="I303"/>
          <cell r="J303"/>
          <cell r="K303"/>
          <cell r="M303"/>
          <cell r="O303"/>
          <cell r="P303"/>
          <cell r="U303"/>
          <cell r="V303"/>
          <cell r="W303"/>
          <cell r="X303"/>
        </row>
        <row r="304">
          <cell r="I304"/>
          <cell r="J304"/>
          <cell r="K304"/>
          <cell r="M304"/>
          <cell r="O304"/>
          <cell r="P304"/>
          <cell r="U304"/>
          <cell r="V304"/>
          <cell r="W304"/>
          <cell r="X304"/>
        </row>
        <row r="305">
          <cell r="I305"/>
          <cell r="J305"/>
          <cell r="K305"/>
          <cell r="M305"/>
          <cell r="O305"/>
          <cell r="P305"/>
          <cell r="U305"/>
          <cell r="V305"/>
          <cell r="W305"/>
          <cell r="X305"/>
        </row>
        <row r="306">
          <cell r="I306"/>
          <cell r="J306"/>
          <cell r="K306"/>
          <cell r="M306"/>
          <cell r="O306"/>
          <cell r="P306"/>
          <cell r="U306"/>
          <cell r="V306"/>
          <cell r="W306"/>
          <cell r="X306"/>
        </row>
        <row r="307">
          <cell r="I307"/>
          <cell r="J307"/>
          <cell r="K307"/>
          <cell r="M307"/>
          <cell r="O307"/>
          <cell r="P307"/>
          <cell r="U307"/>
          <cell r="V307"/>
          <cell r="W307"/>
          <cell r="X307"/>
        </row>
        <row r="308">
          <cell r="I308"/>
          <cell r="J308"/>
          <cell r="K308"/>
          <cell r="M308"/>
          <cell r="O308"/>
          <cell r="P308"/>
          <cell r="U308"/>
          <cell r="V308"/>
          <cell r="W308"/>
          <cell r="X308"/>
        </row>
        <row r="309">
          <cell r="I309"/>
          <cell r="J309"/>
          <cell r="K309"/>
          <cell r="M309"/>
          <cell r="O309"/>
          <cell r="P309"/>
          <cell r="U309"/>
          <cell r="V309"/>
          <cell r="W309"/>
          <cell r="X309"/>
        </row>
        <row r="310">
          <cell r="I310"/>
          <cell r="J310"/>
          <cell r="K310"/>
          <cell r="M310"/>
          <cell r="O310"/>
          <cell r="P310"/>
          <cell r="U310"/>
          <cell r="V310"/>
          <cell r="W310"/>
          <cell r="X310"/>
        </row>
        <row r="311">
          <cell r="I311"/>
          <cell r="J311"/>
          <cell r="K311"/>
          <cell r="M311"/>
          <cell r="O311"/>
          <cell r="P311"/>
          <cell r="U311"/>
          <cell r="V311"/>
          <cell r="W311"/>
          <cell r="X311"/>
        </row>
        <row r="312">
          <cell r="I312"/>
          <cell r="J312"/>
          <cell r="K312"/>
          <cell r="M312"/>
          <cell r="O312"/>
          <cell r="P312"/>
          <cell r="U312"/>
          <cell r="V312"/>
          <cell r="W312"/>
          <cell r="X312"/>
        </row>
        <row r="313">
          <cell r="I313"/>
          <cell r="J313"/>
          <cell r="K313"/>
          <cell r="M313"/>
          <cell r="O313"/>
          <cell r="P313"/>
          <cell r="U313"/>
          <cell r="V313"/>
          <cell r="W313"/>
          <cell r="X313"/>
        </row>
        <row r="314">
          <cell r="I314"/>
          <cell r="J314"/>
          <cell r="K314"/>
          <cell r="M314"/>
          <cell r="O314"/>
          <cell r="P314"/>
          <cell r="U314"/>
          <cell r="V314"/>
          <cell r="W314"/>
          <cell r="X314"/>
        </row>
        <row r="315">
          <cell r="I315"/>
          <cell r="J315"/>
          <cell r="K315"/>
          <cell r="M315"/>
          <cell r="O315"/>
          <cell r="P315"/>
          <cell r="U315"/>
          <cell r="V315"/>
          <cell r="W315"/>
          <cell r="X315"/>
        </row>
        <row r="316">
          <cell r="I316"/>
          <cell r="J316"/>
          <cell r="K316"/>
          <cell r="M316"/>
          <cell r="O316"/>
          <cell r="P316"/>
          <cell r="U316"/>
          <cell r="V316"/>
          <cell r="W316"/>
          <cell r="X316"/>
        </row>
        <row r="317">
          <cell r="I317"/>
          <cell r="J317"/>
          <cell r="K317"/>
          <cell r="M317"/>
          <cell r="O317"/>
          <cell r="P317"/>
          <cell r="U317"/>
          <cell r="V317"/>
          <cell r="W317"/>
          <cell r="X317"/>
        </row>
        <row r="318">
          <cell r="I318"/>
          <cell r="J318"/>
          <cell r="K318"/>
          <cell r="M318"/>
          <cell r="O318"/>
          <cell r="P318"/>
          <cell r="U318"/>
          <cell r="V318"/>
          <cell r="W318"/>
          <cell r="X318"/>
        </row>
        <row r="319">
          <cell r="I319"/>
          <cell r="J319"/>
          <cell r="K319"/>
          <cell r="M319"/>
          <cell r="O319"/>
          <cell r="P319"/>
          <cell r="U319"/>
          <cell r="V319"/>
          <cell r="W319"/>
          <cell r="X319"/>
        </row>
        <row r="320">
          <cell r="I320"/>
          <cell r="J320"/>
          <cell r="K320"/>
          <cell r="M320"/>
          <cell r="O320"/>
          <cell r="P320"/>
          <cell r="U320"/>
          <cell r="V320"/>
          <cell r="W320"/>
          <cell r="X320"/>
        </row>
        <row r="321">
          <cell r="I321"/>
          <cell r="J321"/>
          <cell r="K321"/>
          <cell r="M321"/>
          <cell r="O321"/>
          <cell r="P321"/>
          <cell r="U321"/>
          <cell r="V321"/>
          <cell r="W321"/>
          <cell r="X321"/>
        </row>
        <row r="322">
          <cell r="I322"/>
          <cell r="J322"/>
          <cell r="K322"/>
          <cell r="M322"/>
          <cell r="O322"/>
          <cell r="P322"/>
          <cell r="U322"/>
          <cell r="V322"/>
          <cell r="W322"/>
          <cell r="X322"/>
        </row>
        <row r="323">
          <cell r="I323"/>
          <cell r="J323"/>
          <cell r="K323"/>
          <cell r="M323"/>
          <cell r="O323"/>
          <cell r="P323"/>
          <cell r="U323"/>
          <cell r="V323"/>
          <cell r="W323"/>
          <cell r="X323"/>
        </row>
        <row r="324">
          <cell r="I324"/>
          <cell r="J324"/>
          <cell r="K324"/>
          <cell r="M324"/>
          <cell r="O324"/>
          <cell r="P324"/>
          <cell r="U324"/>
          <cell r="V324"/>
          <cell r="W324"/>
          <cell r="X324"/>
        </row>
        <row r="325">
          <cell r="I325"/>
          <cell r="J325"/>
          <cell r="K325"/>
          <cell r="M325"/>
          <cell r="O325"/>
          <cell r="P325"/>
          <cell r="U325"/>
          <cell r="V325"/>
          <cell r="W325"/>
          <cell r="X325"/>
        </row>
        <row r="326">
          <cell r="I326"/>
          <cell r="J326"/>
          <cell r="K326"/>
          <cell r="M326"/>
          <cell r="O326"/>
          <cell r="P326"/>
          <cell r="U326"/>
          <cell r="V326"/>
          <cell r="W326"/>
          <cell r="X326"/>
        </row>
        <row r="327">
          <cell r="I327"/>
          <cell r="J327"/>
          <cell r="K327"/>
          <cell r="M327"/>
          <cell r="O327"/>
          <cell r="P327"/>
          <cell r="U327"/>
          <cell r="V327"/>
          <cell r="W327"/>
          <cell r="X327"/>
        </row>
        <row r="328">
          <cell r="I328"/>
          <cell r="J328"/>
          <cell r="K328"/>
          <cell r="M328"/>
          <cell r="O328"/>
          <cell r="P328"/>
          <cell r="U328"/>
          <cell r="V328"/>
          <cell r="W328"/>
          <cell r="X328"/>
        </row>
        <row r="329">
          <cell r="I329"/>
          <cell r="J329"/>
          <cell r="K329"/>
          <cell r="M329"/>
          <cell r="O329"/>
          <cell r="P329"/>
          <cell r="U329"/>
          <cell r="V329"/>
          <cell r="W329"/>
          <cell r="X329"/>
        </row>
        <row r="330">
          <cell r="I330"/>
          <cell r="J330"/>
          <cell r="K330"/>
          <cell r="M330"/>
          <cell r="O330"/>
          <cell r="P330"/>
          <cell r="U330"/>
          <cell r="V330"/>
          <cell r="W330"/>
          <cell r="X330"/>
        </row>
        <row r="331">
          <cell r="I331"/>
          <cell r="J331"/>
          <cell r="K331"/>
          <cell r="M331"/>
          <cell r="O331"/>
          <cell r="P331"/>
          <cell r="U331"/>
          <cell r="V331"/>
          <cell r="W331"/>
          <cell r="X331"/>
        </row>
        <row r="332">
          <cell r="I332"/>
          <cell r="J332"/>
          <cell r="K332"/>
          <cell r="M332"/>
          <cell r="O332"/>
          <cell r="P332"/>
          <cell r="U332"/>
          <cell r="V332"/>
          <cell r="W332"/>
          <cell r="X332"/>
        </row>
        <row r="333">
          <cell r="I333"/>
          <cell r="J333"/>
          <cell r="K333"/>
          <cell r="M333"/>
          <cell r="O333"/>
          <cell r="P333"/>
          <cell r="U333"/>
          <cell r="V333"/>
          <cell r="W333"/>
          <cell r="X333"/>
        </row>
        <row r="334">
          <cell r="I334"/>
          <cell r="J334"/>
          <cell r="K334"/>
          <cell r="M334"/>
          <cell r="O334"/>
          <cell r="P334"/>
          <cell r="U334"/>
          <cell r="V334"/>
          <cell r="W334"/>
          <cell r="X334"/>
        </row>
        <row r="335">
          <cell r="I335"/>
          <cell r="J335"/>
          <cell r="K335"/>
          <cell r="M335"/>
          <cell r="O335"/>
          <cell r="P335"/>
          <cell r="U335"/>
          <cell r="V335"/>
          <cell r="W335"/>
          <cell r="X335"/>
        </row>
        <row r="336">
          <cell r="I336"/>
          <cell r="J336"/>
          <cell r="K336"/>
          <cell r="M336"/>
          <cell r="O336"/>
          <cell r="P336"/>
          <cell r="U336"/>
          <cell r="V336"/>
          <cell r="W336"/>
          <cell r="X336"/>
        </row>
        <row r="337">
          <cell r="I337"/>
          <cell r="J337"/>
          <cell r="K337"/>
          <cell r="M337"/>
          <cell r="O337"/>
          <cell r="P337"/>
          <cell r="U337"/>
          <cell r="V337"/>
          <cell r="W337"/>
          <cell r="X337"/>
        </row>
        <row r="338">
          <cell r="I338"/>
          <cell r="J338"/>
          <cell r="K338"/>
          <cell r="M338"/>
          <cell r="O338"/>
          <cell r="P338"/>
          <cell r="U338"/>
          <cell r="V338"/>
          <cell r="W338"/>
          <cell r="X338"/>
        </row>
        <row r="339">
          <cell r="I339"/>
          <cell r="J339"/>
          <cell r="K339"/>
          <cell r="M339"/>
          <cell r="O339"/>
          <cell r="P339"/>
          <cell r="U339"/>
          <cell r="V339"/>
          <cell r="W339"/>
          <cell r="X339"/>
        </row>
        <row r="340">
          <cell r="I340"/>
          <cell r="J340"/>
          <cell r="K340"/>
          <cell r="M340"/>
          <cell r="O340"/>
          <cell r="P340"/>
          <cell r="U340"/>
          <cell r="V340"/>
          <cell r="W340"/>
          <cell r="X340"/>
        </row>
        <row r="341">
          <cell r="I341"/>
          <cell r="J341"/>
          <cell r="K341"/>
          <cell r="M341"/>
          <cell r="O341"/>
          <cell r="P341"/>
          <cell r="U341"/>
          <cell r="V341"/>
          <cell r="W341"/>
          <cell r="X341"/>
        </row>
        <row r="342">
          <cell r="I342"/>
          <cell r="J342"/>
          <cell r="K342"/>
          <cell r="M342"/>
          <cell r="O342"/>
          <cell r="P342"/>
          <cell r="U342"/>
          <cell r="V342"/>
          <cell r="W342"/>
          <cell r="X342"/>
        </row>
        <row r="343">
          <cell r="I343"/>
          <cell r="J343"/>
          <cell r="K343"/>
          <cell r="M343"/>
          <cell r="O343"/>
          <cell r="P343"/>
          <cell r="U343"/>
          <cell r="V343"/>
          <cell r="W343"/>
          <cell r="X343"/>
        </row>
        <row r="344">
          <cell r="I344"/>
          <cell r="J344"/>
          <cell r="K344"/>
          <cell r="M344"/>
          <cell r="O344"/>
          <cell r="P344"/>
          <cell r="U344"/>
          <cell r="V344"/>
          <cell r="W344"/>
          <cell r="X344"/>
        </row>
        <row r="345">
          <cell r="I345"/>
          <cell r="J345"/>
          <cell r="K345"/>
          <cell r="M345"/>
          <cell r="O345"/>
          <cell r="P345"/>
          <cell r="U345"/>
          <cell r="V345"/>
          <cell r="W345"/>
          <cell r="X345"/>
        </row>
        <row r="346">
          <cell r="I346"/>
          <cell r="J346"/>
          <cell r="K346"/>
          <cell r="M346"/>
          <cell r="O346"/>
          <cell r="P346"/>
          <cell r="U346"/>
          <cell r="V346"/>
          <cell r="W346"/>
          <cell r="X346"/>
        </row>
        <row r="347">
          <cell r="I347"/>
          <cell r="J347"/>
          <cell r="K347"/>
          <cell r="M347"/>
          <cell r="O347"/>
          <cell r="P347"/>
          <cell r="U347"/>
          <cell r="V347"/>
          <cell r="W347"/>
          <cell r="X347"/>
        </row>
        <row r="348">
          <cell r="I348"/>
          <cell r="J348"/>
          <cell r="K348"/>
          <cell r="M348"/>
          <cell r="O348"/>
          <cell r="P348"/>
          <cell r="U348"/>
          <cell r="V348"/>
          <cell r="W348"/>
          <cell r="X348"/>
        </row>
        <row r="349">
          <cell r="I349"/>
          <cell r="J349"/>
          <cell r="K349"/>
          <cell r="M349"/>
          <cell r="O349"/>
          <cell r="P349"/>
          <cell r="U349"/>
          <cell r="V349"/>
          <cell r="W349"/>
          <cell r="X349"/>
        </row>
        <row r="350">
          <cell r="I350"/>
          <cell r="J350"/>
          <cell r="K350"/>
          <cell r="M350"/>
          <cell r="O350"/>
          <cell r="P350"/>
          <cell r="U350"/>
          <cell r="V350"/>
          <cell r="W350"/>
          <cell r="X350"/>
        </row>
        <row r="351">
          <cell r="I351"/>
          <cell r="J351"/>
          <cell r="K351"/>
          <cell r="M351"/>
          <cell r="O351"/>
          <cell r="P351"/>
          <cell r="U351"/>
          <cell r="V351"/>
          <cell r="W351"/>
          <cell r="X351"/>
        </row>
        <row r="352">
          <cell r="I352"/>
          <cell r="J352"/>
          <cell r="K352"/>
          <cell r="M352"/>
          <cell r="O352"/>
          <cell r="P352"/>
          <cell r="U352"/>
          <cell r="V352"/>
          <cell r="W352"/>
          <cell r="X352"/>
        </row>
        <row r="353">
          <cell r="I353"/>
          <cell r="J353"/>
          <cell r="K353"/>
          <cell r="M353"/>
          <cell r="O353"/>
          <cell r="P353"/>
          <cell r="U353"/>
          <cell r="V353"/>
          <cell r="W353"/>
          <cell r="X353"/>
        </row>
        <row r="354">
          <cell r="I354"/>
          <cell r="J354"/>
          <cell r="K354"/>
          <cell r="M354"/>
          <cell r="O354"/>
          <cell r="P354"/>
          <cell r="U354"/>
          <cell r="V354"/>
          <cell r="W354"/>
          <cell r="X354"/>
        </row>
        <row r="355">
          <cell r="I355"/>
          <cell r="J355"/>
          <cell r="K355"/>
          <cell r="M355"/>
          <cell r="O355"/>
          <cell r="P355"/>
          <cell r="U355"/>
          <cell r="V355"/>
          <cell r="W355"/>
          <cell r="X355"/>
        </row>
        <row r="356">
          <cell r="I356"/>
          <cell r="J356"/>
          <cell r="K356"/>
          <cell r="M356"/>
          <cell r="O356"/>
          <cell r="P356"/>
          <cell r="U356"/>
          <cell r="V356"/>
          <cell r="W356"/>
          <cell r="X356"/>
        </row>
        <row r="357">
          <cell r="I357"/>
          <cell r="J357"/>
          <cell r="K357"/>
          <cell r="M357"/>
          <cell r="O357"/>
          <cell r="P357"/>
          <cell r="U357"/>
          <cell r="V357"/>
          <cell r="W357"/>
          <cell r="X357"/>
        </row>
        <row r="358">
          <cell r="I358"/>
          <cell r="J358"/>
          <cell r="K358"/>
          <cell r="M358"/>
          <cell r="O358"/>
          <cell r="P358"/>
          <cell r="U358"/>
          <cell r="V358"/>
          <cell r="W358"/>
          <cell r="X358"/>
        </row>
        <row r="359">
          <cell r="I359"/>
          <cell r="J359"/>
          <cell r="K359"/>
          <cell r="M359"/>
          <cell r="O359"/>
          <cell r="P359"/>
          <cell r="U359"/>
          <cell r="V359"/>
          <cell r="W359"/>
          <cell r="X359"/>
        </row>
        <row r="360">
          <cell r="I360"/>
          <cell r="J360"/>
          <cell r="K360"/>
          <cell r="M360"/>
          <cell r="O360"/>
          <cell r="P360"/>
          <cell r="U360"/>
          <cell r="V360"/>
          <cell r="W360"/>
          <cell r="X360"/>
        </row>
        <row r="361">
          <cell r="I361"/>
          <cell r="J361"/>
          <cell r="K361"/>
          <cell r="M361"/>
          <cell r="O361"/>
          <cell r="P361"/>
          <cell r="U361"/>
          <cell r="V361"/>
          <cell r="W361"/>
          <cell r="X361"/>
        </row>
        <row r="362">
          <cell r="I362"/>
          <cell r="J362"/>
          <cell r="K362"/>
          <cell r="M362"/>
          <cell r="O362"/>
          <cell r="P362"/>
          <cell r="U362"/>
          <cell r="V362"/>
          <cell r="W362"/>
          <cell r="X362"/>
        </row>
        <row r="363">
          <cell r="I363"/>
          <cell r="J363"/>
          <cell r="K363"/>
          <cell r="M363"/>
          <cell r="O363"/>
          <cell r="P363"/>
          <cell r="U363"/>
          <cell r="V363"/>
          <cell r="W363"/>
          <cell r="X363"/>
        </row>
        <row r="364">
          <cell r="I364"/>
          <cell r="J364"/>
          <cell r="K364"/>
          <cell r="M364"/>
          <cell r="O364"/>
          <cell r="P364"/>
          <cell r="U364"/>
          <cell r="V364"/>
          <cell r="W364"/>
          <cell r="X364"/>
        </row>
        <row r="365">
          <cell r="I365"/>
          <cell r="J365"/>
          <cell r="K365"/>
          <cell r="M365"/>
          <cell r="O365"/>
          <cell r="P365"/>
          <cell r="U365"/>
          <cell r="V365"/>
          <cell r="W365"/>
          <cell r="X365"/>
        </row>
        <row r="366">
          <cell r="I366"/>
          <cell r="J366"/>
          <cell r="K366"/>
          <cell r="M366"/>
          <cell r="O366"/>
          <cell r="P366"/>
          <cell r="U366"/>
          <cell r="V366"/>
          <cell r="W366"/>
          <cell r="X366"/>
        </row>
        <row r="367">
          <cell r="I367"/>
          <cell r="J367"/>
          <cell r="K367"/>
          <cell r="M367"/>
          <cell r="O367"/>
          <cell r="P367"/>
          <cell r="U367"/>
          <cell r="V367"/>
          <cell r="W367"/>
          <cell r="X367"/>
        </row>
        <row r="368">
          <cell r="I368"/>
          <cell r="J368"/>
          <cell r="K368"/>
          <cell r="M368"/>
          <cell r="O368"/>
          <cell r="P368"/>
          <cell r="U368"/>
          <cell r="V368"/>
          <cell r="W368"/>
          <cell r="X368"/>
        </row>
        <row r="369">
          <cell r="I369"/>
          <cell r="J369"/>
          <cell r="K369"/>
          <cell r="M369"/>
          <cell r="O369"/>
          <cell r="P369"/>
          <cell r="U369"/>
          <cell r="V369"/>
          <cell r="W369"/>
          <cell r="X369"/>
        </row>
        <row r="370">
          <cell r="I370"/>
          <cell r="J370"/>
          <cell r="K370"/>
          <cell r="M370"/>
          <cell r="O370"/>
          <cell r="P370"/>
          <cell r="U370"/>
          <cell r="V370"/>
          <cell r="W370"/>
          <cell r="X370"/>
        </row>
        <row r="371">
          <cell r="I371"/>
          <cell r="J371"/>
          <cell r="K371"/>
          <cell r="M371"/>
          <cell r="O371"/>
          <cell r="P371"/>
          <cell r="U371"/>
          <cell r="V371"/>
          <cell r="W371"/>
          <cell r="X371"/>
        </row>
        <row r="372">
          <cell r="I372"/>
          <cell r="J372"/>
          <cell r="K372"/>
          <cell r="M372"/>
          <cell r="O372"/>
          <cell r="P372"/>
          <cell r="U372"/>
          <cell r="V372"/>
          <cell r="W372"/>
          <cell r="X372"/>
        </row>
        <row r="373">
          <cell r="I373"/>
          <cell r="J373"/>
          <cell r="K373"/>
          <cell r="M373"/>
          <cell r="O373"/>
          <cell r="P373"/>
          <cell r="U373"/>
          <cell r="V373"/>
          <cell r="W373"/>
          <cell r="X373"/>
        </row>
        <row r="374">
          <cell r="I374"/>
          <cell r="J374"/>
          <cell r="K374"/>
          <cell r="M374"/>
          <cell r="O374"/>
          <cell r="P374"/>
          <cell r="U374"/>
          <cell r="V374"/>
          <cell r="W374"/>
          <cell r="X374"/>
        </row>
        <row r="375">
          <cell r="I375"/>
          <cell r="J375"/>
          <cell r="K375"/>
          <cell r="M375"/>
          <cell r="O375"/>
          <cell r="P375"/>
          <cell r="U375"/>
          <cell r="V375"/>
          <cell r="W375"/>
          <cell r="X375"/>
        </row>
        <row r="376">
          <cell r="I376"/>
          <cell r="J376"/>
          <cell r="K376"/>
          <cell r="M376"/>
          <cell r="O376"/>
          <cell r="P376"/>
          <cell r="U376"/>
          <cell r="V376"/>
          <cell r="W376"/>
          <cell r="X376"/>
        </row>
        <row r="377">
          <cell r="I377"/>
          <cell r="J377"/>
          <cell r="K377"/>
          <cell r="M377"/>
          <cell r="O377"/>
          <cell r="P377"/>
          <cell r="U377"/>
          <cell r="V377"/>
          <cell r="W377"/>
          <cell r="X377"/>
        </row>
        <row r="378">
          <cell r="I378"/>
          <cell r="J378"/>
          <cell r="K378"/>
          <cell r="M378"/>
          <cell r="O378"/>
          <cell r="P378"/>
          <cell r="U378"/>
          <cell r="V378"/>
          <cell r="W378"/>
          <cell r="X378"/>
        </row>
        <row r="379">
          <cell r="I379"/>
          <cell r="J379"/>
          <cell r="K379"/>
          <cell r="M379"/>
          <cell r="O379"/>
          <cell r="P379"/>
          <cell r="U379"/>
          <cell r="V379"/>
          <cell r="W379"/>
          <cell r="X379"/>
        </row>
        <row r="380">
          <cell r="I380"/>
          <cell r="J380"/>
          <cell r="K380"/>
          <cell r="M380"/>
          <cell r="O380"/>
          <cell r="P380"/>
          <cell r="U380"/>
          <cell r="V380"/>
          <cell r="W380"/>
          <cell r="X380"/>
        </row>
        <row r="381">
          <cell r="I381"/>
          <cell r="J381"/>
          <cell r="K381"/>
          <cell r="M381"/>
          <cell r="O381"/>
          <cell r="P381"/>
          <cell r="U381"/>
          <cell r="V381"/>
          <cell r="W381"/>
          <cell r="X381"/>
        </row>
        <row r="382">
          <cell r="I382"/>
          <cell r="J382"/>
          <cell r="K382"/>
          <cell r="M382"/>
          <cell r="O382"/>
          <cell r="P382"/>
          <cell r="U382"/>
          <cell r="V382"/>
          <cell r="W382"/>
          <cell r="X382"/>
        </row>
        <row r="383">
          <cell r="I383"/>
          <cell r="J383"/>
          <cell r="K383"/>
          <cell r="M383"/>
          <cell r="O383"/>
          <cell r="P383"/>
          <cell r="U383"/>
          <cell r="V383"/>
          <cell r="W383"/>
          <cell r="X383"/>
        </row>
        <row r="384">
          <cell r="I384"/>
          <cell r="J384"/>
          <cell r="K384"/>
          <cell r="M384"/>
          <cell r="O384"/>
          <cell r="P384"/>
          <cell r="U384"/>
          <cell r="V384"/>
          <cell r="W384"/>
          <cell r="X384"/>
        </row>
        <row r="385">
          <cell r="I385"/>
          <cell r="J385"/>
          <cell r="K385"/>
          <cell r="M385"/>
          <cell r="O385"/>
          <cell r="P385"/>
          <cell r="U385"/>
          <cell r="V385"/>
          <cell r="W385"/>
          <cell r="X385"/>
        </row>
        <row r="386">
          <cell r="I386"/>
          <cell r="J386"/>
          <cell r="K386"/>
          <cell r="M386"/>
          <cell r="O386"/>
          <cell r="P386"/>
          <cell r="U386"/>
          <cell r="V386"/>
          <cell r="W386"/>
          <cell r="X386"/>
        </row>
        <row r="387">
          <cell r="I387"/>
          <cell r="J387"/>
          <cell r="K387"/>
          <cell r="M387"/>
          <cell r="O387"/>
          <cell r="P387"/>
          <cell r="U387"/>
          <cell r="V387"/>
          <cell r="W387"/>
          <cell r="X387"/>
        </row>
        <row r="388">
          <cell r="I388"/>
          <cell r="J388"/>
          <cell r="K388"/>
          <cell r="M388"/>
          <cell r="O388"/>
          <cell r="P388"/>
          <cell r="U388"/>
          <cell r="V388"/>
          <cell r="W388"/>
          <cell r="X388"/>
        </row>
        <row r="389">
          <cell r="I389"/>
          <cell r="J389"/>
          <cell r="K389"/>
          <cell r="M389"/>
          <cell r="O389"/>
          <cell r="P389"/>
          <cell r="U389"/>
          <cell r="V389"/>
          <cell r="W389"/>
          <cell r="X389"/>
        </row>
        <row r="390">
          <cell r="I390"/>
          <cell r="J390"/>
          <cell r="K390"/>
          <cell r="M390"/>
          <cell r="O390"/>
          <cell r="P390"/>
          <cell r="U390"/>
          <cell r="V390"/>
          <cell r="W390"/>
          <cell r="X390"/>
        </row>
        <row r="391">
          <cell r="I391"/>
          <cell r="J391"/>
          <cell r="K391"/>
          <cell r="M391"/>
          <cell r="O391"/>
          <cell r="P391"/>
          <cell r="U391"/>
          <cell r="V391"/>
          <cell r="W391"/>
          <cell r="X391"/>
        </row>
        <row r="392">
          <cell r="I392"/>
          <cell r="J392"/>
          <cell r="K392"/>
          <cell r="M392"/>
          <cell r="O392"/>
          <cell r="P392"/>
          <cell r="U392"/>
          <cell r="V392"/>
          <cell r="W392"/>
          <cell r="X392"/>
        </row>
        <row r="393">
          <cell r="I393"/>
          <cell r="J393"/>
          <cell r="K393"/>
          <cell r="M393"/>
          <cell r="O393"/>
          <cell r="P393"/>
          <cell r="U393"/>
          <cell r="V393"/>
          <cell r="W393"/>
          <cell r="X393"/>
        </row>
        <row r="394">
          <cell r="I394"/>
          <cell r="J394"/>
          <cell r="K394"/>
          <cell r="M394"/>
          <cell r="O394"/>
          <cell r="P394"/>
          <cell r="U394"/>
          <cell r="V394"/>
          <cell r="W394"/>
          <cell r="X394"/>
        </row>
        <row r="395">
          <cell r="I395"/>
          <cell r="J395"/>
          <cell r="K395"/>
          <cell r="M395"/>
          <cell r="O395"/>
          <cell r="P395"/>
          <cell r="U395"/>
          <cell r="V395"/>
          <cell r="W395"/>
          <cell r="X395"/>
        </row>
        <row r="396">
          <cell r="I396"/>
          <cell r="J396"/>
          <cell r="K396"/>
          <cell r="M396"/>
          <cell r="O396"/>
          <cell r="P396"/>
          <cell r="U396"/>
          <cell r="V396"/>
          <cell r="W396"/>
          <cell r="X396"/>
        </row>
        <row r="397">
          <cell r="I397"/>
          <cell r="J397"/>
          <cell r="K397"/>
          <cell r="M397"/>
          <cell r="O397"/>
          <cell r="P397"/>
          <cell r="U397"/>
          <cell r="V397"/>
          <cell r="W397"/>
          <cell r="X397"/>
        </row>
        <row r="398">
          <cell r="I398"/>
          <cell r="J398"/>
          <cell r="K398"/>
          <cell r="M398"/>
          <cell r="O398"/>
          <cell r="P398"/>
          <cell r="U398"/>
          <cell r="V398"/>
          <cell r="W398"/>
          <cell r="X398"/>
        </row>
        <row r="399">
          <cell r="I399"/>
          <cell r="J399"/>
          <cell r="K399"/>
          <cell r="M399"/>
          <cell r="O399"/>
          <cell r="P399"/>
          <cell r="U399"/>
          <cell r="V399"/>
          <cell r="W399"/>
          <cell r="X399"/>
        </row>
        <row r="400">
          <cell r="I400"/>
          <cell r="J400"/>
          <cell r="K400"/>
          <cell r="M400"/>
          <cell r="O400"/>
          <cell r="P400"/>
          <cell r="U400"/>
          <cell r="V400"/>
          <cell r="W400"/>
          <cell r="X400"/>
        </row>
        <row r="401">
          <cell r="I401"/>
          <cell r="J401"/>
          <cell r="K401"/>
          <cell r="M401"/>
          <cell r="O401"/>
          <cell r="P401"/>
          <cell r="U401"/>
          <cell r="V401"/>
          <cell r="W401"/>
          <cell r="X401"/>
        </row>
        <row r="402">
          <cell r="I402"/>
          <cell r="J402"/>
          <cell r="K402"/>
          <cell r="M402"/>
          <cell r="O402"/>
          <cell r="P402"/>
          <cell r="U402"/>
          <cell r="V402"/>
          <cell r="W402"/>
          <cell r="X402"/>
        </row>
        <row r="403">
          <cell r="I403"/>
          <cell r="J403"/>
          <cell r="K403"/>
          <cell r="M403"/>
          <cell r="O403"/>
          <cell r="P403"/>
          <cell r="U403"/>
          <cell r="V403"/>
          <cell r="W403"/>
          <cell r="X403"/>
        </row>
        <row r="404">
          <cell r="I404"/>
          <cell r="J404"/>
          <cell r="K404"/>
          <cell r="M404"/>
          <cell r="O404"/>
          <cell r="P404"/>
          <cell r="U404"/>
          <cell r="V404"/>
          <cell r="W404"/>
          <cell r="X404"/>
        </row>
        <row r="405">
          <cell r="I405"/>
          <cell r="J405"/>
          <cell r="K405"/>
          <cell r="M405"/>
          <cell r="O405"/>
          <cell r="P405"/>
          <cell r="U405"/>
          <cell r="V405"/>
          <cell r="W405"/>
          <cell r="X405"/>
        </row>
        <row r="406">
          <cell r="I406"/>
          <cell r="J406"/>
          <cell r="K406"/>
          <cell r="M406"/>
          <cell r="O406"/>
          <cell r="P406"/>
          <cell r="U406"/>
          <cell r="V406"/>
          <cell r="W406"/>
          <cell r="X406"/>
        </row>
        <row r="407">
          <cell r="I407"/>
          <cell r="J407"/>
          <cell r="K407"/>
          <cell r="M407"/>
          <cell r="O407"/>
          <cell r="P407"/>
          <cell r="U407"/>
          <cell r="V407"/>
          <cell r="W407"/>
          <cell r="X407"/>
        </row>
        <row r="408">
          <cell r="I408"/>
          <cell r="J408"/>
          <cell r="K408"/>
          <cell r="M408"/>
          <cell r="O408"/>
          <cell r="P408"/>
          <cell r="U408"/>
          <cell r="V408"/>
          <cell r="W408"/>
          <cell r="X408"/>
        </row>
        <row r="409">
          <cell r="I409"/>
          <cell r="J409"/>
          <cell r="K409"/>
          <cell r="M409"/>
          <cell r="O409"/>
          <cell r="P409"/>
          <cell r="U409"/>
          <cell r="V409"/>
          <cell r="W409"/>
          <cell r="X409"/>
        </row>
        <row r="410">
          <cell r="I410"/>
          <cell r="J410"/>
          <cell r="K410"/>
          <cell r="M410"/>
          <cell r="O410"/>
          <cell r="P410"/>
          <cell r="U410"/>
          <cell r="V410"/>
          <cell r="W410"/>
          <cell r="X410"/>
        </row>
        <row r="411">
          <cell r="I411"/>
          <cell r="J411"/>
          <cell r="K411"/>
          <cell r="M411"/>
          <cell r="O411"/>
          <cell r="P411"/>
          <cell r="U411"/>
          <cell r="V411"/>
          <cell r="W411"/>
          <cell r="X411"/>
        </row>
        <row r="412">
          <cell r="I412"/>
          <cell r="J412"/>
          <cell r="K412"/>
          <cell r="M412"/>
          <cell r="O412"/>
          <cell r="P412"/>
          <cell r="U412"/>
          <cell r="V412"/>
          <cell r="W412"/>
          <cell r="X412"/>
        </row>
        <row r="413">
          <cell r="I413"/>
          <cell r="J413"/>
          <cell r="K413"/>
          <cell r="M413"/>
          <cell r="O413"/>
          <cell r="P413"/>
          <cell r="U413"/>
          <cell r="V413"/>
          <cell r="W413"/>
          <cell r="X413"/>
        </row>
        <row r="414">
          <cell r="I414"/>
          <cell r="J414"/>
          <cell r="K414"/>
          <cell r="M414"/>
          <cell r="O414"/>
          <cell r="P414"/>
          <cell r="U414"/>
          <cell r="V414"/>
          <cell r="W414"/>
          <cell r="X414"/>
        </row>
        <row r="415">
          <cell r="I415"/>
          <cell r="J415"/>
          <cell r="K415"/>
          <cell r="M415"/>
          <cell r="O415"/>
          <cell r="P415"/>
          <cell r="U415"/>
          <cell r="V415"/>
          <cell r="W415"/>
          <cell r="X415"/>
        </row>
        <row r="416">
          <cell r="I416"/>
          <cell r="J416"/>
          <cell r="K416"/>
          <cell r="M416"/>
          <cell r="O416"/>
          <cell r="P416"/>
          <cell r="U416"/>
          <cell r="V416"/>
          <cell r="W416"/>
          <cell r="X416"/>
        </row>
        <row r="417">
          <cell r="I417"/>
          <cell r="J417"/>
          <cell r="K417"/>
          <cell r="M417"/>
          <cell r="O417"/>
          <cell r="P417"/>
          <cell r="U417"/>
          <cell r="V417"/>
          <cell r="W417"/>
          <cell r="X417"/>
        </row>
        <row r="418">
          <cell r="I418"/>
          <cell r="J418"/>
          <cell r="K418"/>
          <cell r="M418"/>
          <cell r="O418"/>
          <cell r="P418"/>
          <cell r="U418"/>
          <cell r="V418"/>
          <cell r="W418"/>
          <cell r="X418"/>
        </row>
        <row r="419">
          <cell r="I419"/>
          <cell r="J419"/>
          <cell r="K419"/>
          <cell r="M419"/>
          <cell r="O419"/>
          <cell r="P419"/>
          <cell r="U419"/>
          <cell r="V419"/>
          <cell r="W419"/>
          <cell r="X419"/>
        </row>
        <row r="420">
          <cell r="I420"/>
          <cell r="J420"/>
          <cell r="K420"/>
          <cell r="M420"/>
          <cell r="O420"/>
          <cell r="P420"/>
          <cell r="U420"/>
          <cell r="V420"/>
          <cell r="W420"/>
          <cell r="X420"/>
        </row>
        <row r="421">
          <cell r="I421"/>
          <cell r="J421"/>
          <cell r="K421"/>
          <cell r="M421"/>
          <cell r="O421"/>
          <cell r="P421"/>
          <cell r="U421"/>
          <cell r="V421"/>
          <cell r="W421"/>
          <cell r="X421"/>
        </row>
        <row r="422">
          <cell r="I422"/>
          <cell r="J422"/>
          <cell r="K422"/>
          <cell r="M422"/>
          <cell r="O422"/>
          <cell r="P422"/>
          <cell r="U422"/>
          <cell r="V422"/>
          <cell r="W422"/>
          <cell r="X422"/>
        </row>
        <row r="423">
          <cell r="I423"/>
          <cell r="J423"/>
          <cell r="K423"/>
          <cell r="M423"/>
          <cell r="O423"/>
          <cell r="P423"/>
          <cell r="U423"/>
          <cell r="V423"/>
          <cell r="W423"/>
          <cell r="X423"/>
        </row>
        <row r="424">
          <cell r="I424"/>
          <cell r="J424"/>
          <cell r="K424"/>
          <cell r="M424"/>
          <cell r="O424"/>
          <cell r="P424"/>
          <cell r="U424"/>
          <cell r="V424"/>
          <cell r="W424"/>
          <cell r="X424"/>
        </row>
        <row r="425">
          <cell r="I425"/>
          <cell r="J425"/>
          <cell r="K425"/>
          <cell r="M425"/>
          <cell r="O425"/>
          <cell r="P425"/>
          <cell r="U425"/>
          <cell r="V425"/>
          <cell r="W425"/>
          <cell r="X425"/>
        </row>
        <row r="426">
          <cell r="I426"/>
          <cell r="J426"/>
          <cell r="K426"/>
          <cell r="M426"/>
          <cell r="O426"/>
          <cell r="P426"/>
          <cell r="U426"/>
          <cell r="V426"/>
          <cell r="W426"/>
          <cell r="X426"/>
        </row>
        <row r="427">
          <cell r="I427"/>
          <cell r="J427"/>
          <cell r="K427"/>
          <cell r="M427"/>
          <cell r="O427"/>
          <cell r="P427"/>
          <cell r="U427"/>
          <cell r="V427"/>
          <cell r="W427"/>
          <cell r="X427"/>
        </row>
        <row r="428">
          <cell r="I428"/>
          <cell r="J428"/>
          <cell r="K428"/>
          <cell r="M428"/>
          <cell r="O428"/>
          <cell r="P428"/>
          <cell r="U428"/>
          <cell r="V428"/>
          <cell r="W428"/>
          <cell r="X428"/>
        </row>
        <row r="429">
          <cell r="I429"/>
          <cell r="J429"/>
          <cell r="K429"/>
          <cell r="M429"/>
          <cell r="O429"/>
          <cell r="P429"/>
          <cell r="U429"/>
          <cell r="V429"/>
          <cell r="W429"/>
          <cell r="X429"/>
        </row>
        <row r="430">
          <cell r="I430"/>
          <cell r="J430"/>
          <cell r="K430"/>
          <cell r="M430"/>
          <cell r="O430"/>
          <cell r="P430"/>
          <cell r="U430"/>
          <cell r="V430"/>
          <cell r="W430"/>
          <cell r="X430"/>
        </row>
        <row r="431">
          <cell r="I431"/>
          <cell r="J431"/>
          <cell r="K431"/>
          <cell r="M431"/>
          <cell r="O431"/>
          <cell r="P431"/>
          <cell r="U431"/>
          <cell r="V431"/>
          <cell r="W431"/>
          <cell r="X431"/>
        </row>
        <row r="432">
          <cell r="I432"/>
          <cell r="J432"/>
          <cell r="K432"/>
          <cell r="M432"/>
          <cell r="O432"/>
          <cell r="P432"/>
          <cell r="U432"/>
          <cell r="V432"/>
          <cell r="W432"/>
          <cell r="X432"/>
        </row>
        <row r="433">
          <cell r="I433"/>
          <cell r="J433"/>
          <cell r="K433"/>
          <cell r="M433"/>
          <cell r="O433"/>
          <cell r="P433"/>
          <cell r="U433"/>
          <cell r="V433"/>
          <cell r="W433"/>
          <cell r="X433"/>
        </row>
        <row r="434">
          <cell r="I434"/>
          <cell r="J434"/>
          <cell r="K434"/>
          <cell r="M434"/>
          <cell r="O434"/>
          <cell r="P434"/>
          <cell r="U434"/>
          <cell r="V434"/>
          <cell r="W434"/>
          <cell r="X434"/>
        </row>
        <row r="435">
          <cell r="I435"/>
          <cell r="J435"/>
          <cell r="K435"/>
          <cell r="M435"/>
          <cell r="O435"/>
          <cell r="P435"/>
          <cell r="U435"/>
          <cell r="V435"/>
          <cell r="W435"/>
          <cell r="X435"/>
        </row>
        <row r="436">
          <cell r="I436"/>
          <cell r="J436"/>
          <cell r="K436"/>
          <cell r="M436"/>
          <cell r="O436"/>
          <cell r="P436"/>
          <cell r="U436"/>
          <cell r="V436"/>
          <cell r="W436"/>
          <cell r="X436"/>
        </row>
        <row r="437">
          <cell r="I437"/>
          <cell r="J437"/>
          <cell r="K437"/>
          <cell r="M437"/>
          <cell r="O437"/>
          <cell r="P437"/>
          <cell r="U437"/>
          <cell r="V437"/>
          <cell r="W437"/>
          <cell r="X437"/>
        </row>
        <row r="438">
          <cell r="I438"/>
          <cell r="J438"/>
          <cell r="K438"/>
          <cell r="M438"/>
          <cell r="O438"/>
          <cell r="P438"/>
          <cell r="U438"/>
          <cell r="V438"/>
          <cell r="W438"/>
          <cell r="X438"/>
        </row>
        <row r="439">
          <cell r="I439"/>
          <cell r="J439"/>
          <cell r="K439"/>
          <cell r="M439"/>
          <cell r="O439"/>
          <cell r="P439"/>
          <cell r="U439"/>
          <cell r="V439"/>
          <cell r="W439"/>
          <cell r="X439"/>
        </row>
        <row r="440">
          <cell r="I440"/>
          <cell r="J440"/>
          <cell r="K440"/>
          <cell r="M440"/>
          <cell r="O440"/>
          <cell r="P440"/>
          <cell r="U440"/>
          <cell r="V440"/>
          <cell r="W440"/>
          <cell r="X440"/>
        </row>
        <row r="441">
          <cell r="I441"/>
          <cell r="J441"/>
          <cell r="K441"/>
          <cell r="M441"/>
          <cell r="O441"/>
          <cell r="P441"/>
          <cell r="U441"/>
          <cell r="V441"/>
          <cell r="W441"/>
          <cell r="X441"/>
        </row>
        <row r="442">
          <cell r="I442"/>
          <cell r="J442"/>
          <cell r="K442"/>
          <cell r="M442"/>
          <cell r="O442"/>
          <cell r="P442"/>
          <cell r="U442"/>
          <cell r="V442"/>
          <cell r="W442"/>
          <cell r="X442"/>
        </row>
        <row r="443">
          <cell r="I443"/>
          <cell r="J443"/>
          <cell r="K443"/>
          <cell r="M443"/>
          <cell r="O443"/>
          <cell r="P443"/>
          <cell r="U443"/>
          <cell r="V443"/>
          <cell r="W443"/>
          <cell r="X443"/>
        </row>
        <row r="444">
          <cell r="I444"/>
          <cell r="J444"/>
          <cell r="K444"/>
          <cell r="M444"/>
          <cell r="O444"/>
          <cell r="P444"/>
          <cell r="U444"/>
          <cell r="V444"/>
          <cell r="W444"/>
          <cell r="X444"/>
        </row>
        <row r="445">
          <cell r="I445"/>
          <cell r="J445"/>
          <cell r="K445"/>
          <cell r="M445"/>
          <cell r="O445"/>
          <cell r="P445"/>
          <cell r="U445"/>
          <cell r="V445"/>
          <cell r="W445"/>
          <cell r="X445"/>
        </row>
        <row r="446">
          <cell r="I446"/>
          <cell r="J446"/>
          <cell r="K446"/>
          <cell r="M446"/>
          <cell r="O446"/>
          <cell r="P446"/>
          <cell r="U446"/>
          <cell r="V446"/>
          <cell r="W446"/>
          <cell r="X446"/>
        </row>
        <row r="447">
          <cell r="I447"/>
          <cell r="J447"/>
          <cell r="K447"/>
          <cell r="M447"/>
          <cell r="O447"/>
          <cell r="P447"/>
          <cell r="U447"/>
          <cell r="V447"/>
          <cell r="W447"/>
          <cell r="X447"/>
        </row>
        <row r="448">
          <cell r="I448"/>
          <cell r="J448"/>
          <cell r="K448"/>
          <cell r="M448"/>
          <cell r="O448"/>
          <cell r="P448"/>
          <cell r="U448"/>
          <cell r="V448"/>
          <cell r="W448"/>
          <cell r="X448"/>
        </row>
        <row r="449">
          <cell r="I449"/>
          <cell r="J449"/>
          <cell r="K449"/>
          <cell r="M449"/>
          <cell r="O449"/>
          <cell r="P449"/>
          <cell r="U449"/>
          <cell r="V449"/>
          <cell r="W449"/>
          <cell r="X449"/>
        </row>
        <row r="450">
          <cell r="I450"/>
          <cell r="J450"/>
          <cell r="K450"/>
          <cell r="M450"/>
          <cell r="O450"/>
          <cell r="P450"/>
          <cell r="U450"/>
          <cell r="V450"/>
          <cell r="W450"/>
          <cell r="X450"/>
        </row>
        <row r="451">
          <cell r="I451"/>
          <cell r="J451"/>
          <cell r="K451"/>
          <cell r="M451"/>
          <cell r="O451"/>
          <cell r="P451"/>
          <cell r="U451"/>
          <cell r="V451"/>
          <cell r="W451"/>
          <cell r="X451"/>
        </row>
        <row r="452">
          <cell r="I452"/>
          <cell r="J452"/>
          <cell r="K452"/>
          <cell r="M452"/>
          <cell r="O452"/>
          <cell r="P452"/>
          <cell r="U452"/>
          <cell r="V452"/>
          <cell r="W452"/>
          <cell r="X452"/>
        </row>
        <row r="453">
          <cell r="I453"/>
          <cell r="J453"/>
          <cell r="K453"/>
          <cell r="M453"/>
          <cell r="O453"/>
          <cell r="P453"/>
          <cell r="U453"/>
          <cell r="V453"/>
          <cell r="W453"/>
          <cell r="X453"/>
        </row>
        <row r="454">
          <cell r="I454"/>
          <cell r="J454"/>
          <cell r="K454"/>
          <cell r="M454"/>
          <cell r="O454"/>
          <cell r="P454"/>
          <cell r="U454"/>
          <cell r="V454"/>
          <cell r="W454"/>
          <cell r="X454"/>
        </row>
        <row r="455">
          <cell r="I455"/>
          <cell r="J455"/>
          <cell r="K455"/>
          <cell r="M455"/>
          <cell r="O455"/>
          <cell r="P455"/>
          <cell r="U455"/>
          <cell r="V455"/>
          <cell r="W455"/>
          <cell r="X455"/>
        </row>
        <row r="456">
          <cell r="I456"/>
          <cell r="J456"/>
          <cell r="K456"/>
          <cell r="M456"/>
          <cell r="O456"/>
          <cell r="P456"/>
          <cell r="U456"/>
          <cell r="V456"/>
          <cell r="W456"/>
          <cell r="X456"/>
        </row>
        <row r="457">
          <cell r="I457"/>
          <cell r="J457"/>
          <cell r="K457"/>
          <cell r="M457"/>
          <cell r="O457"/>
          <cell r="P457"/>
          <cell r="U457"/>
          <cell r="V457"/>
          <cell r="W457"/>
          <cell r="X457"/>
        </row>
        <row r="458">
          <cell r="I458"/>
          <cell r="J458"/>
          <cell r="K458"/>
          <cell r="M458"/>
          <cell r="O458"/>
          <cell r="P458"/>
          <cell r="U458"/>
          <cell r="V458"/>
          <cell r="W458"/>
          <cell r="X458"/>
        </row>
        <row r="459">
          <cell r="I459"/>
          <cell r="J459"/>
          <cell r="K459"/>
          <cell r="M459"/>
          <cell r="O459"/>
          <cell r="P459"/>
          <cell r="U459"/>
          <cell r="V459"/>
          <cell r="W459"/>
          <cell r="X459"/>
        </row>
        <row r="460">
          <cell r="I460"/>
          <cell r="J460"/>
          <cell r="K460"/>
          <cell r="M460"/>
          <cell r="O460"/>
          <cell r="P460"/>
          <cell r="U460"/>
          <cell r="V460"/>
          <cell r="W460"/>
          <cell r="X460"/>
        </row>
        <row r="461">
          <cell r="I461"/>
          <cell r="J461"/>
          <cell r="K461"/>
          <cell r="M461"/>
          <cell r="O461"/>
          <cell r="P461"/>
          <cell r="U461"/>
          <cell r="V461"/>
          <cell r="W461"/>
          <cell r="X461"/>
        </row>
        <row r="462">
          <cell r="I462"/>
          <cell r="J462"/>
          <cell r="K462"/>
          <cell r="M462"/>
          <cell r="O462"/>
          <cell r="P462"/>
          <cell r="U462"/>
          <cell r="V462"/>
          <cell r="W462"/>
          <cell r="X462"/>
        </row>
        <row r="463">
          <cell r="I463"/>
          <cell r="J463"/>
          <cell r="K463"/>
          <cell r="M463"/>
          <cell r="O463"/>
          <cell r="P463"/>
          <cell r="U463"/>
          <cell r="V463"/>
          <cell r="W463"/>
          <cell r="X463"/>
        </row>
        <row r="464">
          <cell r="I464"/>
          <cell r="J464"/>
          <cell r="K464"/>
          <cell r="M464"/>
          <cell r="O464"/>
          <cell r="P464"/>
          <cell r="U464"/>
          <cell r="V464"/>
          <cell r="W464"/>
          <cell r="X464"/>
        </row>
        <row r="465">
          <cell r="I465"/>
          <cell r="J465"/>
          <cell r="K465"/>
          <cell r="M465"/>
          <cell r="O465"/>
          <cell r="P465"/>
          <cell r="U465"/>
          <cell r="V465"/>
          <cell r="W465"/>
          <cell r="X465"/>
        </row>
        <row r="466">
          <cell r="I466"/>
          <cell r="J466"/>
          <cell r="K466"/>
          <cell r="M466"/>
          <cell r="O466"/>
          <cell r="P466"/>
          <cell r="U466"/>
          <cell r="V466"/>
          <cell r="W466"/>
          <cell r="X466"/>
        </row>
        <row r="467">
          <cell r="I467"/>
          <cell r="J467"/>
          <cell r="K467"/>
          <cell r="M467"/>
          <cell r="O467"/>
          <cell r="P467"/>
          <cell r="U467"/>
          <cell r="V467"/>
          <cell r="W467"/>
          <cell r="X467"/>
        </row>
        <row r="468">
          <cell r="I468"/>
          <cell r="J468"/>
          <cell r="K468"/>
          <cell r="M468"/>
          <cell r="O468"/>
          <cell r="P468"/>
          <cell r="U468"/>
          <cell r="V468"/>
          <cell r="W468"/>
          <cell r="X468"/>
        </row>
        <row r="469">
          <cell r="I469"/>
          <cell r="J469"/>
          <cell r="K469"/>
          <cell r="M469"/>
          <cell r="O469"/>
          <cell r="P469"/>
          <cell r="U469"/>
          <cell r="V469"/>
          <cell r="W469"/>
          <cell r="X469"/>
        </row>
        <row r="470">
          <cell r="I470"/>
          <cell r="J470"/>
          <cell r="K470"/>
          <cell r="M470"/>
          <cell r="O470"/>
          <cell r="P470"/>
          <cell r="U470"/>
          <cell r="V470"/>
          <cell r="W470"/>
          <cell r="X470"/>
        </row>
        <row r="471">
          <cell r="I471"/>
          <cell r="J471"/>
          <cell r="K471"/>
          <cell r="M471"/>
          <cell r="O471"/>
          <cell r="P471"/>
          <cell r="U471"/>
          <cell r="V471"/>
          <cell r="W471"/>
          <cell r="X471"/>
        </row>
        <row r="472">
          <cell r="I472"/>
          <cell r="J472"/>
          <cell r="K472"/>
          <cell r="M472"/>
          <cell r="O472"/>
          <cell r="P472"/>
          <cell r="U472"/>
          <cell r="V472"/>
          <cell r="W472"/>
          <cell r="X472"/>
        </row>
        <row r="473">
          <cell r="I473"/>
          <cell r="J473"/>
          <cell r="K473"/>
          <cell r="M473"/>
          <cell r="O473"/>
          <cell r="P473"/>
          <cell r="U473"/>
          <cell r="V473"/>
          <cell r="W473"/>
          <cell r="X473"/>
        </row>
        <row r="474">
          <cell r="I474"/>
          <cell r="J474"/>
          <cell r="K474"/>
          <cell r="M474"/>
          <cell r="O474"/>
          <cell r="P474"/>
          <cell r="U474"/>
          <cell r="V474"/>
          <cell r="W474"/>
          <cell r="X474"/>
        </row>
        <row r="475">
          <cell r="I475"/>
          <cell r="J475"/>
          <cell r="K475"/>
          <cell r="M475"/>
          <cell r="O475"/>
          <cell r="P475"/>
          <cell r="U475"/>
          <cell r="V475"/>
          <cell r="W475"/>
          <cell r="X475"/>
        </row>
        <row r="476">
          <cell r="I476"/>
          <cell r="J476"/>
          <cell r="K476"/>
          <cell r="M476"/>
          <cell r="O476"/>
          <cell r="P476"/>
          <cell r="U476"/>
          <cell r="V476"/>
          <cell r="W476"/>
          <cell r="X476"/>
        </row>
        <row r="477">
          <cell r="I477"/>
          <cell r="J477"/>
          <cell r="K477"/>
          <cell r="M477"/>
          <cell r="O477"/>
          <cell r="P477"/>
          <cell r="U477"/>
          <cell r="V477"/>
          <cell r="W477"/>
          <cell r="X477"/>
        </row>
        <row r="478">
          <cell r="I478"/>
          <cell r="J478"/>
          <cell r="K478"/>
          <cell r="M478"/>
          <cell r="O478"/>
          <cell r="P478"/>
          <cell r="U478"/>
          <cell r="V478"/>
          <cell r="W478"/>
          <cell r="X478"/>
        </row>
        <row r="479">
          <cell r="I479"/>
          <cell r="J479"/>
          <cell r="K479"/>
          <cell r="M479"/>
          <cell r="O479"/>
          <cell r="P479"/>
          <cell r="U479"/>
          <cell r="V479"/>
          <cell r="W479"/>
          <cell r="X479"/>
        </row>
        <row r="480">
          <cell r="I480"/>
          <cell r="J480"/>
          <cell r="K480"/>
          <cell r="M480"/>
          <cell r="O480"/>
          <cell r="P480"/>
          <cell r="U480"/>
          <cell r="V480"/>
          <cell r="W480"/>
          <cell r="X480"/>
        </row>
        <row r="481">
          <cell r="I481"/>
          <cell r="J481"/>
          <cell r="K481"/>
          <cell r="M481"/>
          <cell r="O481"/>
          <cell r="P481"/>
          <cell r="U481"/>
          <cell r="V481"/>
          <cell r="W481"/>
          <cell r="X481"/>
        </row>
        <row r="482">
          <cell r="I482"/>
          <cell r="J482"/>
          <cell r="K482"/>
          <cell r="M482"/>
          <cell r="O482"/>
          <cell r="P482"/>
          <cell r="U482"/>
          <cell r="V482"/>
          <cell r="W482"/>
          <cell r="X482"/>
        </row>
        <row r="483">
          <cell r="I483"/>
          <cell r="J483"/>
          <cell r="K483"/>
          <cell r="M483"/>
          <cell r="O483"/>
          <cell r="P483"/>
          <cell r="U483"/>
          <cell r="V483"/>
          <cell r="W483"/>
          <cell r="X483"/>
        </row>
        <row r="484">
          <cell r="I484"/>
          <cell r="J484"/>
          <cell r="K484"/>
          <cell r="M484"/>
          <cell r="O484"/>
          <cell r="P484"/>
          <cell r="U484"/>
          <cell r="V484"/>
          <cell r="W484"/>
          <cell r="X484"/>
        </row>
        <row r="485">
          <cell r="I485"/>
          <cell r="J485"/>
          <cell r="K485"/>
          <cell r="M485"/>
          <cell r="O485"/>
          <cell r="P485"/>
          <cell r="U485"/>
          <cell r="V485"/>
          <cell r="W485"/>
          <cell r="X485"/>
        </row>
        <row r="486">
          <cell r="I486"/>
          <cell r="J486"/>
          <cell r="K486"/>
          <cell r="M486"/>
          <cell r="O486"/>
          <cell r="P486"/>
          <cell r="U486"/>
          <cell r="V486"/>
          <cell r="W486"/>
          <cell r="X486"/>
        </row>
        <row r="487">
          <cell r="I487"/>
          <cell r="J487"/>
          <cell r="K487"/>
          <cell r="M487"/>
          <cell r="O487"/>
          <cell r="P487"/>
          <cell r="U487"/>
          <cell r="V487"/>
          <cell r="W487"/>
          <cell r="X487"/>
        </row>
        <row r="488">
          <cell r="I488"/>
          <cell r="J488"/>
          <cell r="K488"/>
          <cell r="M488"/>
          <cell r="O488"/>
          <cell r="P488"/>
          <cell r="U488"/>
          <cell r="V488"/>
          <cell r="W488"/>
          <cell r="X488"/>
        </row>
        <row r="489">
          <cell r="I489"/>
          <cell r="J489"/>
          <cell r="K489"/>
          <cell r="M489"/>
          <cell r="O489"/>
          <cell r="P489"/>
          <cell r="U489"/>
          <cell r="V489"/>
          <cell r="W489"/>
          <cell r="X489"/>
        </row>
        <row r="490">
          <cell r="I490"/>
          <cell r="J490"/>
          <cell r="K490"/>
          <cell r="M490"/>
          <cell r="O490"/>
          <cell r="P490"/>
          <cell r="U490"/>
          <cell r="V490"/>
          <cell r="W490"/>
          <cell r="X490"/>
        </row>
        <row r="491">
          <cell r="I491"/>
          <cell r="J491"/>
          <cell r="K491"/>
          <cell r="M491"/>
          <cell r="O491"/>
          <cell r="P491"/>
          <cell r="U491"/>
          <cell r="V491"/>
          <cell r="W491"/>
          <cell r="X491"/>
        </row>
        <row r="492">
          <cell r="I492"/>
          <cell r="J492"/>
          <cell r="K492"/>
          <cell r="M492"/>
          <cell r="O492"/>
          <cell r="P492"/>
          <cell r="U492"/>
          <cell r="V492"/>
          <cell r="W492"/>
          <cell r="X492"/>
        </row>
        <row r="493">
          <cell r="I493"/>
          <cell r="J493"/>
          <cell r="K493"/>
          <cell r="M493"/>
          <cell r="O493"/>
          <cell r="P493"/>
          <cell r="U493"/>
          <cell r="V493"/>
          <cell r="W493"/>
          <cell r="X493"/>
        </row>
        <row r="494">
          <cell r="I494"/>
          <cell r="J494"/>
          <cell r="K494"/>
          <cell r="M494"/>
          <cell r="O494"/>
          <cell r="P494"/>
          <cell r="U494"/>
          <cell r="V494"/>
          <cell r="W494"/>
          <cell r="X494"/>
        </row>
        <row r="495">
          <cell r="I495"/>
          <cell r="J495"/>
          <cell r="K495"/>
          <cell r="M495"/>
          <cell r="O495"/>
          <cell r="P495"/>
          <cell r="U495"/>
          <cell r="V495"/>
          <cell r="W495"/>
          <cell r="X495"/>
        </row>
        <row r="496">
          <cell r="I496"/>
          <cell r="J496"/>
          <cell r="K496"/>
          <cell r="M496"/>
          <cell r="O496"/>
          <cell r="P496"/>
          <cell r="U496"/>
          <cell r="V496"/>
          <cell r="W496"/>
          <cell r="X496"/>
        </row>
        <row r="497">
          <cell r="I497"/>
          <cell r="J497"/>
          <cell r="K497"/>
          <cell r="M497"/>
          <cell r="O497"/>
          <cell r="P497"/>
          <cell r="U497"/>
          <cell r="V497"/>
          <cell r="W497"/>
          <cell r="X497"/>
        </row>
        <row r="498">
          <cell r="I498"/>
          <cell r="J498"/>
          <cell r="K498"/>
          <cell r="M498"/>
          <cell r="O498"/>
          <cell r="P498"/>
          <cell r="U498"/>
          <cell r="V498"/>
          <cell r="W498"/>
          <cell r="X498"/>
        </row>
        <row r="499">
          <cell r="I499"/>
          <cell r="J499"/>
          <cell r="K499"/>
          <cell r="M499"/>
          <cell r="O499"/>
          <cell r="P499"/>
          <cell r="U499"/>
          <cell r="V499"/>
          <cell r="W499"/>
          <cell r="X499"/>
        </row>
        <row r="500">
          <cell r="I500"/>
          <cell r="J500"/>
          <cell r="K500"/>
          <cell r="M500"/>
          <cell r="O500"/>
          <cell r="P500"/>
          <cell r="U500"/>
          <cell r="V500"/>
          <cell r="W500"/>
          <cell r="X500"/>
        </row>
        <row r="501">
          <cell r="I501"/>
          <cell r="J501"/>
          <cell r="K501"/>
          <cell r="M501"/>
          <cell r="O501"/>
          <cell r="P501"/>
          <cell r="U501"/>
          <cell r="V501"/>
          <cell r="W501"/>
          <cell r="X501"/>
        </row>
        <row r="502">
          <cell r="I502"/>
          <cell r="J502"/>
          <cell r="K502"/>
          <cell r="M502"/>
          <cell r="O502"/>
          <cell r="P502"/>
          <cell r="U502"/>
          <cell r="V502"/>
          <cell r="W502"/>
          <cell r="X502"/>
        </row>
        <row r="503">
          <cell r="I503"/>
          <cell r="J503"/>
          <cell r="K503"/>
          <cell r="M503"/>
          <cell r="O503"/>
          <cell r="P503"/>
          <cell r="U503"/>
          <cell r="V503"/>
          <cell r="W503"/>
          <cell r="X503"/>
        </row>
        <row r="504">
          <cell r="I504"/>
          <cell r="J504"/>
          <cell r="K504"/>
          <cell r="M504"/>
          <cell r="O504"/>
          <cell r="P504"/>
          <cell r="U504"/>
          <cell r="V504"/>
          <cell r="W504"/>
          <cell r="X504"/>
        </row>
        <row r="505">
          <cell r="I505"/>
          <cell r="J505"/>
          <cell r="K505"/>
          <cell r="M505"/>
          <cell r="O505"/>
          <cell r="P505"/>
          <cell r="U505"/>
          <cell r="V505"/>
          <cell r="W505"/>
          <cell r="X505"/>
        </row>
        <row r="506">
          <cell r="I506"/>
          <cell r="J506"/>
          <cell r="K506"/>
          <cell r="M506"/>
          <cell r="O506"/>
          <cell r="P506"/>
          <cell r="U506"/>
          <cell r="V506"/>
          <cell r="W506"/>
          <cell r="X506"/>
        </row>
        <row r="507">
          <cell r="I507"/>
          <cell r="J507"/>
          <cell r="K507"/>
          <cell r="M507"/>
          <cell r="O507"/>
          <cell r="P507"/>
          <cell r="U507"/>
          <cell r="V507"/>
          <cell r="W507"/>
          <cell r="X507"/>
        </row>
        <row r="508">
          <cell r="I508"/>
          <cell r="J508"/>
          <cell r="K508"/>
          <cell r="M508"/>
          <cell r="O508"/>
          <cell r="P508"/>
          <cell r="U508"/>
          <cell r="V508"/>
          <cell r="W508"/>
          <cell r="X508"/>
        </row>
        <row r="509">
          <cell r="I509"/>
          <cell r="J509"/>
          <cell r="K509"/>
          <cell r="M509"/>
          <cell r="O509"/>
          <cell r="P509"/>
          <cell r="U509"/>
          <cell r="V509"/>
          <cell r="W509"/>
          <cell r="X509"/>
        </row>
        <row r="510">
          <cell r="I510"/>
          <cell r="J510"/>
          <cell r="K510"/>
          <cell r="M510"/>
          <cell r="O510"/>
          <cell r="P510"/>
          <cell r="U510"/>
          <cell r="V510"/>
          <cell r="W510"/>
          <cell r="X510"/>
        </row>
        <row r="511">
          <cell r="I511"/>
          <cell r="J511"/>
          <cell r="K511"/>
          <cell r="M511"/>
          <cell r="O511"/>
          <cell r="P511"/>
          <cell r="U511"/>
          <cell r="V511"/>
          <cell r="W511"/>
          <cell r="X511"/>
        </row>
        <row r="512">
          <cell r="I512"/>
          <cell r="J512"/>
          <cell r="K512"/>
          <cell r="M512"/>
          <cell r="O512"/>
          <cell r="P512"/>
          <cell r="U512"/>
          <cell r="V512"/>
          <cell r="W512"/>
          <cell r="X512"/>
        </row>
        <row r="513">
          <cell r="I513"/>
          <cell r="J513"/>
          <cell r="K513"/>
          <cell r="M513"/>
          <cell r="O513"/>
          <cell r="P513"/>
          <cell r="U513"/>
          <cell r="V513"/>
          <cell r="W513"/>
          <cell r="X513"/>
        </row>
        <row r="514">
          <cell r="I514"/>
          <cell r="J514"/>
          <cell r="K514"/>
          <cell r="M514"/>
          <cell r="O514"/>
          <cell r="P514"/>
          <cell r="U514"/>
          <cell r="V514"/>
          <cell r="W514"/>
          <cell r="X514"/>
        </row>
        <row r="515">
          <cell r="I515"/>
          <cell r="J515"/>
          <cell r="K515"/>
          <cell r="M515"/>
          <cell r="O515"/>
          <cell r="P515"/>
          <cell r="U515"/>
          <cell r="V515"/>
          <cell r="W515"/>
          <cell r="X515"/>
        </row>
        <row r="516">
          <cell r="I516"/>
          <cell r="J516"/>
          <cell r="K516"/>
          <cell r="M516"/>
          <cell r="O516"/>
          <cell r="P516"/>
          <cell r="U516"/>
          <cell r="V516"/>
          <cell r="W516"/>
          <cell r="X516"/>
        </row>
        <row r="517">
          <cell r="I517"/>
          <cell r="J517"/>
          <cell r="K517"/>
          <cell r="M517"/>
          <cell r="O517"/>
          <cell r="P517"/>
          <cell r="U517"/>
          <cell r="V517"/>
          <cell r="W517"/>
          <cell r="X517"/>
        </row>
        <row r="518">
          <cell r="I518"/>
          <cell r="J518"/>
          <cell r="K518"/>
          <cell r="M518"/>
          <cell r="O518"/>
          <cell r="P518"/>
          <cell r="U518"/>
          <cell r="V518"/>
          <cell r="W518"/>
          <cell r="X518"/>
        </row>
        <row r="519">
          <cell r="I519"/>
          <cell r="J519"/>
          <cell r="K519"/>
          <cell r="M519"/>
          <cell r="O519"/>
          <cell r="P519"/>
          <cell r="U519"/>
          <cell r="V519"/>
          <cell r="W519"/>
          <cell r="X519"/>
        </row>
        <row r="520">
          <cell r="I520"/>
          <cell r="J520"/>
          <cell r="K520"/>
          <cell r="M520"/>
          <cell r="O520"/>
          <cell r="P520"/>
          <cell r="U520"/>
          <cell r="V520"/>
          <cell r="W520"/>
          <cell r="X520"/>
        </row>
        <row r="521">
          <cell r="I521"/>
          <cell r="J521"/>
          <cell r="K521"/>
          <cell r="M521"/>
          <cell r="O521"/>
          <cell r="P521"/>
          <cell r="U521"/>
          <cell r="V521"/>
          <cell r="W521"/>
          <cell r="X521"/>
        </row>
        <row r="522">
          <cell r="I522"/>
          <cell r="J522"/>
          <cell r="K522"/>
          <cell r="M522"/>
          <cell r="O522"/>
          <cell r="P522"/>
          <cell r="U522"/>
          <cell r="V522"/>
          <cell r="W522"/>
          <cell r="X522"/>
        </row>
        <row r="523">
          <cell r="I523"/>
          <cell r="J523"/>
          <cell r="K523"/>
          <cell r="M523"/>
          <cell r="O523"/>
          <cell r="P523"/>
          <cell r="U523"/>
          <cell r="V523"/>
          <cell r="W523"/>
          <cell r="X523"/>
        </row>
        <row r="524">
          <cell r="I524"/>
          <cell r="J524"/>
          <cell r="K524"/>
          <cell r="M524"/>
          <cell r="O524"/>
          <cell r="P524"/>
          <cell r="U524"/>
          <cell r="V524"/>
          <cell r="W524"/>
          <cell r="X524"/>
        </row>
        <row r="525">
          <cell r="I525"/>
          <cell r="J525"/>
          <cell r="K525"/>
          <cell r="M525"/>
          <cell r="O525"/>
          <cell r="P525"/>
          <cell r="U525"/>
          <cell r="V525"/>
          <cell r="W525"/>
          <cell r="X525"/>
        </row>
        <row r="526">
          <cell r="I526"/>
          <cell r="J526"/>
          <cell r="K526"/>
          <cell r="M526"/>
          <cell r="O526"/>
          <cell r="P526"/>
          <cell r="U526"/>
          <cell r="V526"/>
          <cell r="W526"/>
          <cell r="X526"/>
        </row>
        <row r="527">
          <cell r="I527"/>
          <cell r="J527"/>
          <cell r="K527"/>
          <cell r="M527"/>
          <cell r="O527"/>
          <cell r="P527"/>
          <cell r="U527"/>
          <cell r="V527"/>
          <cell r="W527"/>
          <cell r="X527"/>
        </row>
        <row r="528">
          <cell r="I528"/>
          <cell r="J528"/>
          <cell r="K528"/>
          <cell r="M528"/>
          <cell r="O528"/>
          <cell r="P528"/>
          <cell r="U528"/>
          <cell r="V528"/>
          <cell r="W528"/>
          <cell r="X528"/>
        </row>
        <row r="529">
          <cell r="I529"/>
          <cell r="J529"/>
          <cell r="K529"/>
          <cell r="M529"/>
          <cell r="O529"/>
          <cell r="P529"/>
          <cell r="U529"/>
          <cell r="V529"/>
          <cell r="W529"/>
          <cell r="X529"/>
        </row>
        <row r="530">
          <cell r="I530"/>
          <cell r="J530"/>
          <cell r="K530"/>
          <cell r="M530"/>
          <cell r="O530"/>
          <cell r="P530"/>
          <cell r="U530"/>
          <cell r="V530"/>
          <cell r="W530"/>
          <cell r="X530"/>
        </row>
        <row r="531">
          <cell r="I531"/>
          <cell r="J531"/>
          <cell r="K531"/>
          <cell r="M531"/>
          <cell r="O531"/>
          <cell r="P531"/>
          <cell r="U531"/>
          <cell r="V531"/>
          <cell r="W531"/>
          <cell r="X531"/>
        </row>
        <row r="532">
          <cell r="I532"/>
          <cell r="J532"/>
          <cell r="K532"/>
          <cell r="M532"/>
          <cell r="O532"/>
          <cell r="P532"/>
          <cell r="U532"/>
          <cell r="V532"/>
          <cell r="W532"/>
          <cell r="X532"/>
        </row>
        <row r="533">
          <cell r="I533"/>
          <cell r="J533"/>
          <cell r="K533"/>
          <cell r="M533"/>
          <cell r="O533"/>
          <cell r="P533"/>
          <cell r="U533"/>
          <cell r="V533"/>
          <cell r="W533"/>
          <cell r="X533"/>
        </row>
        <row r="534">
          <cell r="I534"/>
          <cell r="J534"/>
          <cell r="K534"/>
          <cell r="M534"/>
          <cell r="O534"/>
          <cell r="P534"/>
          <cell r="U534"/>
          <cell r="V534"/>
          <cell r="W534"/>
          <cell r="X534"/>
        </row>
        <row r="535">
          <cell r="I535"/>
          <cell r="J535"/>
          <cell r="K535"/>
          <cell r="M535"/>
          <cell r="O535"/>
          <cell r="P535"/>
          <cell r="U535"/>
          <cell r="V535"/>
          <cell r="W535"/>
          <cell r="X535"/>
        </row>
        <row r="536">
          <cell r="I536"/>
          <cell r="J536"/>
          <cell r="K536"/>
          <cell r="M536"/>
          <cell r="O536"/>
          <cell r="P536"/>
          <cell r="U536"/>
          <cell r="V536"/>
          <cell r="W536"/>
          <cell r="X536"/>
        </row>
        <row r="537">
          <cell r="I537"/>
          <cell r="J537"/>
          <cell r="K537"/>
          <cell r="M537"/>
          <cell r="O537"/>
          <cell r="P537"/>
          <cell r="U537"/>
          <cell r="V537"/>
          <cell r="W537"/>
          <cell r="X537"/>
        </row>
        <row r="538">
          <cell r="I538"/>
          <cell r="J538"/>
          <cell r="K538"/>
          <cell r="M538"/>
          <cell r="O538"/>
          <cell r="P538"/>
          <cell r="U538"/>
          <cell r="V538"/>
          <cell r="W538"/>
          <cell r="X538"/>
        </row>
        <row r="539">
          <cell r="I539"/>
          <cell r="J539"/>
          <cell r="K539"/>
          <cell r="M539"/>
          <cell r="O539"/>
          <cell r="P539"/>
          <cell r="U539"/>
          <cell r="V539"/>
          <cell r="W539"/>
          <cell r="X539"/>
        </row>
        <row r="540">
          <cell r="I540"/>
          <cell r="J540"/>
          <cell r="K540"/>
          <cell r="M540"/>
          <cell r="O540"/>
          <cell r="P540"/>
          <cell r="U540"/>
          <cell r="V540"/>
          <cell r="W540"/>
          <cell r="X540"/>
        </row>
        <row r="541">
          <cell r="I541"/>
          <cell r="J541"/>
          <cell r="K541"/>
          <cell r="M541"/>
          <cell r="O541"/>
          <cell r="P541"/>
          <cell r="U541"/>
          <cell r="V541"/>
          <cell r="W541"/>
          <cell r="X541"/>
        </row>
        <row r="542">
          <cell r="I542"/>
          <cell r="J542"/>
          <cell r="K542"/>
          <cell r="M542"/>
          <cell r="O542"/>
          <cell r="P542"/>
          <cell r="U542"/>
          <cell r="V542"/>
          <cell r="W542"/>
          <cell r="X542"/>
        </row>
        <row r="543">
          <cell r="I543"/>
          <cell r="J543"/>
          <cell r="K543"/>
          <cell r="M543"/>
          <cell r="O543"/>
          <cell r="P543"/>
          <cell r="U543"/>
          <cell r="V543"/>
          <cell r="W543"/>
          <cell r="X543"/>
        </row>
        <row r="544">
          <cell r="I544"/>
          <cell r="J544"/>
          <cell r="K544"/>
          <cell r="M544"/>
          <cell r="O544"/>
          <cell r="P544"/>
          <cell r="U544"/>
          <cell r="V544"/>
          <cell r="W544"/>
          <cell r="X544"/>
        </row>
        <row r="545">
          <cell r="I545"/>
          <cell r="J545"/>
          <cell r="K545"/>
          <cell r="M545"/>
          <cell r="O545"/>
          <cell r="P545"/>
          <cell r="U545"/>
          <cell r="V545"/>
          <cell r="W545"/>
          <cell r="X545"/>
        </row>
        <row r="546">
          <cell r="I546"/>
          <cell r="J546"/>
          <cell r="K546"/>
          <cell r="M546"/>
          <cell r="O546"/>
          <cell r="P546"/>
          <cell r="U546"/>
          <cell r="V546"/>
          <cell r="W546"/>
          <cell r="X546"/>
        </row>
        <row r="547">
          <cell r="I547"/>
          <cell r="J547"/>
          <cell r="K547"/>
          <cell r="M547"/>
          <cell r="O547"/>
          <cell r="P547"/>
          <cell r="U547"/>
          <cell r="V547"/>
          <cell r="W547"/>
          <cell r="X547"/>
        </row>
        <row r="548">
          <cell r="I548"/>
          <cell r="J548"/>
          <cell r="K548"/>
          <cell r="M548"/>
          <cell r="O548"/>
          <cell r="P548"/>
          <cell r="U548"/>
          <cell r="V548"/>
          <cell r="W548"/>
          <cell r="X548"/>
        </row>
        <row r="549">
          <cell r="I549"/>
          <cell r="J549"/>
          <cell r="K549"/>
          <cell r="M549"/>
          <cell r="O549"/>
          <cell r="P549"/>
          <cell r="U549"/>
          <cell r="V549"/>
          <cell r="W549"/>
          <cell r="X549"/>
        </row>
        <row r="550">
          <cell r="I550"/>
          <cell r="J550"/>
          <cell r="K550"/>
          <cell r="M550"/>
          <cell r="O550"/>
          <cell r="P550"/>
          <cell r="U550"/>
          <cell r="V550"/>
          <cell r="W550"/>
          <cell r="X550"/>
        </row>
        <row r="551">
          <cell r="I551"/>
          <cell r="J551"/>
          <cell r="K551"/>
          <cell r="M551"/>
          <cell r="O551"/>
          <cell r="P551"/>
          <cell r="U551"/>
          <cell r="V551"/>
          <cell r="W551"/>
          <cell r="X551"/>
        </row>
        <row r="552">
          <cell r="I552"/>
          <cell r="J552"/>
          <cell r="K552"/>
          <cell r="M552"/>
          <cell r="O552"/>
          <cell r="P552"/>
          <cell r="U552"/>
          <cell r="V552"/>
          <cell r="W552"/>
          <cell r="X552"/>
        </row>
        <row r="553">
          <cell r="I553"/>
          <cell r="J553"/>
          <cell r="K553"/>
          <cell r="M553"/>
          <cell r="O553"/>
          <cell r="P553"/>
          <cell r="U553"/>
          <cell r="V553"/>
          <cell r="W553"/>
          <cell r="X553"/>
        </row>
        <row r="554">
          <cell r="I554"/>
          <cell r="J554"/>
          <cell r="K554"/>
          <cell r="M554"/>
          <cell r="O554"/>
          <cell r="P554"/>
          <cell r="U554"/>
          <cell r="V554"/>
          <cell r="W554"/>
          <cell r="X554"/>
        </row>
        <row r="555">
          <cell r="I555"/>
          <cell r="J555"/>
          <cell r="K555"/>
          <cell r="M555"/>
          <cell r="O555"/>
          <cell r="P555"/>
          <cell r="U555"/>
          <cell r="V555"/>
          <cell r="W555"/>
          <cell r="X555"/>
        </row>
        <row r="556">
          <cell r="I556"/>
          <cell r="J556"/>
          <cell r="K556"/>
          <cell r="M556"/>
          <cell r="O556"/>
          <cell r="P556"/>
          <cell r="U556"/>
          <cell r="V556"/>
          <cell r="W556"/>
          <cell r="X556"/>
        </row>
        <row r="557">
          <cell r="I557"/>
          <cell r="J557"/>
          <cell r="K557"/>
          <cell r="M557"/>
          <cell r="O557"/>
          <cell r="P557"/>
          <cell r="U557"/>
          <cell r="V557"/>
          <cell r="W557"/>
          <cell r="X557"/>
        </row>
        <row r="558">
          <cell r="I558"/>
          <cell r="J558"/>
          <cell r="K558"/>
          <cell r="M558"/>
          <cell r="O558"/>
          <cell r="P558"/>
          <cell r="U558"/>
          <cell r="V558"/>
          <cell r="W558"/>
          <cell r="X558"/>
        </row>
        <row r="559">
          <cell r="I559"/>
          <cell r="J559"/>
          <cell r="K559"/>
          <cell r="M559"/>
          <cell r="O559"/>
          <cell r="P559"/>
          <cell r="U559"/>
          <cell r="V559"/>
          <cell r="W559"/>
          <cell r="X559"/>
        </row>
        <row r="560">
          <cell r="I560"/>
          <cell r="J560"/>
          <cell r="K560"/>
          <cell r="M560"/>
          <cell r="O560"/>
          <cell r="P560"/>
          <cell r="U560"/>
          <cell r="V560"/>
          <cell r="W560"/>
          <cell r="X560"/>
        </row>
        <row r="561">
          <cell r="I561"/>
          <cell r="J561"/>
          <cell r="K561"/>
          <cell r="M561"/>
          <cell r="O561"/>
          <cell r="P561"/>
          <cell r="U561"/>
          <cell r="V561"/>
          <cell r="W561"/>
          <cell r="X561"/>
        </row>
        <row r="562">
          <cell r="I562"/>
          <cell r="J562"/>
          <cell r="K562"/>
          <cell r="M562"/>
          <cell r="O562"/>
          <cell r="P562"/>
          <cell r="U562"/>
          <cell r="V562"/>
          <cell r="W562"/>
          <cell r="X562"/>
        </row>
        <row r="563">
          <cell r="I563"/>
          <cell r="J563"/>
          <cell r="K563"/>
          <cell r="M563"/>
          <cell r="O563"/>
          <cell r="P563"/>
          <cell r="U563"/>
          <cell r="V563"/>
          <cell r="W563"/>
          <cell r="X563"/>
        </row>
        <row r="564">
          <cell r="I564"/>
          <cell r="J564"/>
          <cell r="K564"/>
          <cell r="M564"/>
          <cell r="O564"/>
          <cell r="P564"/>
          <cell r="U564"/>
          <cell r="V564"/>
          <cell r="W564"/>
          <cell r="X564"/>
        </row>
        <row r="565">
          <cell r="I565"/>
          <cell r="J565"/>
          <cell r="K565"/>
          <cell r="M565"/>
          <cell r="O565"/>
          <cell r="P565"/>
          <cell r="U565"/>
          <cell r="V565"/>
          <cell r="W565"/>
          <cell r="X565"/>
        </row>
        <row r="566">
          <cell r="I566"/>
          <cell r="J566"/>
          <cell r="K566"/>
          <cell r="M566"/>
          <cell r="O566"/>
          <cell r="P566"/>
          <cell r="U566"/>
          <cell r="V566"/>
          <cell r="W566"/>
          <cell r="X566"/>
        </row>
        <row r="567">
          <cell r="I567"/>
          <cell r="J567"/>
          <cell r="K567"/>
          <cell r="M567"/>
          <cell r="O567"/>
          <cell r="P567"/>
          <cell r="U567"/>
          <cell r="V567"/>
          <cell r="W567"/>
          <cell r="X567"/>
        </row>
        <row r="568">
          <cell r="I568"/>
          <cell r="J568"/>
          <cell r="K568"/>
          <cell r="M568"/>
          <cell r="O568"/>
          <cell r="P568"/>
          <cell r="U568"/>
          <cell r="V568"/>
          <cell r="W568"/>
          <cell r="X568"/>
        </row>
        <row r="569">
          <cell r="I569"/>
          <cell r="J569"/>
          <cell r="K569"/>
          <cell r="M569"/>
          <cell r="O569"/>
          <cell r="P569"/>
          <cell r="U569"/>
          <cell r="V569"/>
          <cell r="W569"/>
          <cell r="X569"/>
        </row>
        <row r="570">
          <cell r="I570"/>
          <cell r="J570"/>
          <cell r="K570"/>
          <cell r="M570"/>
          <cell r="O570"/>
          <cell r="P570"/>
          <cell r="U570"/>
          <cell r="V570"/>
          <cell r="W570"/>
          <cell r="X570"/>
        </row>
        <row r="571">
          <cell r="I571"/>
          <cell r="J571"/>
          <cell r="K571"/>
          <cell r="M571"/>
          <cell r="O571"/>
          <cell r="P571"/>
          <cell r="U571"/>
          <cell r="V571"/>
          <cell r="W571"/>
          <cell r="X571"/>
        </row>
        <row r="572">
          <cell r="I572"/>
          <cell r="J572"/>
          <cell r="K572"/>
          <cell r="M572"/>
          <cell r="O572"/>
          <cell r="P572"/>
          <cell r="U572"/>
          <cell r="V572"/>
          <cell r="W572"/>
          <cell r="X572"/>
        </row>
        <row r="573">
          <cell r="I573"/>
          <cell r="J573"/>
          <cell r="K573"/>
          <cell r="M573"/>
          <cell r="O573"/>
          <cell r="P573"/>
          <cell r="U573"/>
          <cell r="V573"/>
          <cell r="W573"/>
          <cell r="X573"/>
        </row>
        <row r="574">
          <cell r="I574"/>
          <cell r="J574"/>
          <cell r="K574"/>
          <cell r="M574"/>
          <cell r="O574"/>
          <cell r="P574"/>
          <cell r="U574"/>
          <cell r="V574"/>
          <cell r="W574"/>
          <cell r="X574"/>
        </row>
        <row r="575">
          <cell r="I575"/>
          <cell r="J575"/>
          <cell r="K575"/>
          <cell r="M575"/>
          <cell r="O575"/>
          <cell r="P575"/>
          <cell r="U575"/>
          <cell r="V575"/>
          <cell r="W575"/>
          <cell r="X575"/>
        </row>
        <row r="576">
          <cell r="I576"/>
          <cell r="J576"/>
          <cell r="K576"/>
          <cell r="M576"/>
          <cell r="O576"/>
          <cell r="P576"/>
          <cell r="U576"/>
          <cell r="V576"/>
          <cell r="W576"/>
          <cell r="X576"/>
        </row>
        <row r="577">
          <cell r="I577"/>
          <cell r="J577"/>
          <cell r="K577"/>
          <cell r="M577"/>
          <cell r="O577"/>
          <cell r="P577"/>
          <cell r="U577"/>
          <cell r="V577"/>
          <cell r="W577"/>
          <cell r="X577"/>
        </row>
        <row r="578">
          <cell r="I578"/>
          <cell r="J578"/>
          <cell r="K578"/>
          <cell r="M578"/>
          <cell r="O578"/>
          <cell r="P578"/>
          <cell r="U578"/>
          <cell r="V578"/>
          <cell r="W578"/>
          <cell r="X578"/>
        </row>
        <row r="579">
          <cell r="I579"/>
          <cell r="J579"/>
          <cell r="K579"/>
          <cell r="M579"/>
          <cell r="O579"/>
          <cell r="P579"/>
          <cell r="U579"/>
          <cell r="V579"/>
          <cell r="W579"/>
          <cell r="X579"/>
        </row>
        <row r="580">
          <cell r="I580"/>
          <cell r="J580"/>
          <cell r="K580"/>
          <cell r="M580"/>
          <cell r="O580"/>
          <cell r="P580"/>
          <cell r="U580"/>
          <cell r="V580"/>
          <cell r="W580"/>
          <cell r="X580"/>
        </row>
        <row r="581">
          <cell r="I581"/>
          <cell r="J581"/>
          <cell r="K581"/>
          <cell r="M581"/>
          <cell r="O581"/>
          <cell r="P581"/>
          <cell r="U581"/>
          <cell r="V581"/>
          <cell r="W581"/>
          <cell r="X581"/>
        </row>
        <row r="582">
          <cell r="I582"/>
          <cell r="J582"/>
          <cell r="K582"/>
          <cell r="M582"/>
          <cell r="O582"/>
          <cell r="P582"/>
          <cell r="U582"/>
          <cell r="V582"/>
          <cell r="W582"/>
          <cell r="X582"/>
        </row>
        <row r="583">
          <cell r="I583"/>
          <cell r="J583"/>
          <cell r="K583"/>
          <cell r="M583"/>
          <cell r="O583"/>
          <cell r="P583"/>
          <cell r="U583"/>
          <cell r="V583"/>
          <cell r="W583"/>
          <cell r="X583"/>
        </row>
        <row r="584">
          <cell r="I584"/>
          <cell r="J584"/>
          <cell r="K584"/>
          <cell r="M584"/>
          <cell r="O584"/>
          <cell r="P584"/>
          <cell r="U584"/>
          <cell r="V584"/>
          <cell r="W584"/>
          <cell r="X584"/>
        </row>
        <row r="585">
          <cell r="I585"/>
          <cell r="J585"/>
          <cell r="K585"/>
          <cell r="M585"/>
          <cell r="O585"/>
          <cell r="P585"/>
          <cell r="U585"/>
          <cell r="V585"/>
          <cell r="W585"/>
          <cell r="X585"/>
        </row>
        <row r="586">
          <cell r="I586"/>
          <cell r="J586"/>
          <cell r="K586"/>
          <cell r="M586"/>
          <cell r="O586"/>
          <cell r="P586"/>
          <cell r="U586"/>
          <cell r="V586"/>
          <cell r="W586"/>
          <cell r="X586"/>
        </row>
        <row r="587">
          <cell r="I587"/>
          <cell r="J587"/>
          <cell r="K587"/>
          <cell r="M587"/>
          <cell r="O587"/>
          <cell r="P587"/>
          <cell r="U587"/>
          <cell r="V587"/>
          <cell r="W587"/>
          <cell r="X587"/>
        </row>
        <row r="588">
          <cell r="I588"/>
          <cell r="J588"/>
          <cell r="K588"/>
          <cell r="M588"/>
          <cell r="O588"/>
          <cell r="P588"/>
          <cell r="U588"/>
          <cell r="V588"/>
          <cell r="W588"/>
          <cell r="X588"/>
        </row>
        <row r="589">
          <cell r="I589"/>
          <cell r="J589"/>
          <cell r="K589"/>
          <cell r="M589"/>
          <cell r="O589"/>
          <cell r="P589"/>
          <cell r="U589"/>
          <cell r="V589"/>
          <cell r="W589"/>
          <cell r="X589"/>
        </row>
        <row r="590">
          <cell r="I590"/>
          <cell r="J590"/>
          <cell r="K590"/>
          <cell r="M590"/>
          <cell r="O590"/>
          <cell r="P590"/>
          <cell r="U590"/>
          <cell r="V590"/>
          <cell r="W590"/>
          <cell r="X590"/>
        </row>
        <row r="591">
          <cell r="I591"/>
          <cell r="J591"/>
          <cell r="K591"/>
          <cell r="M591"/>
          <cell r="O591"/>
          <cell r="P591"/>
          <cell r="U591"/>
          <cell r="V591"/>
          <cell r="W591"/>
          <cell r="X591"/>
        </row>
        <row r="592">
          <cell r="I592"/>
          <cell r="J592"/>
          <cell r="K592"/>
          <cell r="M592"/>
          <cell r="O592"/>
          <cell r="P592"/>
          <cell r="U592"/>
          <cell r="V592"/>
          <cell r="W592"/>
          <cell r="X592"/>
        </row>
        <row r="593">
          <cell r="I593"/>
          <cell r="J593"/>
          <cell r="K593"/>
          <cell r="M593"/>
          <cell r="O593"/>
          <cell r="P593"/>
          <cell r="U593"/>
          <cell r="V593"/>
          <cell r="W593"/>
          <cell r="X593"/>
        </row>
        <row r="594">
          <cell r="I594"/>
          <cell r="J594"/>
          <cell r="K594"/>
          <cell r="M594"/>
          <cell r="O594"/>
          <cell r="P594"/>
          <cell r="U594"/>
          <cell r="V594"/>
          <cell r="W594"/>
          <cell r="X594"/>
        </row>
        <row r="595">
          <cell r="I595"/>
          <cell r="J595"/>
          <cell r="K595"/>
          <cell r="M595"/>
          <cell r="O595"/>
          <cell r="P595"/>
          <cell r="U595"/>
          <cell r="V595"/>
          <cell r="W595"/>
          <cell r="X595"/>
        </row>
        <row r="596">
          <cell r="I596"/>
          <cell r="J596"/>
          <cell r="K596"/>
          <cell r="M596"/>
          <cell r="O596"/>
          <cell r="P596"/>
          <cell r="U596"/>
          <cell r="V596"/>
          <cell r="W596"/>
          <cell r="X596"/>
        </row>
        <row r="597">
          <cell r="I597"/>
          <cell r="J597"/>
          <cell r="K597"/>
          <cell r="M597"/>
          <cell r="O597"/>
          <cell r="P597"/>
          <cell r="U597"/>
          <cell r="V597"/>
          <cell r="W597"/>
          <cell r="X597"/>
        </row>
        <row r="598">
          <cell r="I598"/>
          <cell r="J598"/>
          <cell r="K598"/>
          <cell r="M598"/>
          <cell r="O598"/>
          <cell r="P598"/>
          <cell r="U598"/>
          <cell r="V598"/>
          <cell r="W598"/>
          <cell r="X598"/>
        </row>
        <row r="599">
          <cell r="I599"/>
          <cell r="J599"/>
          <cell r="K599"/>
          <cell r="M599"/>
          <cell r="O599"/>
          <cell r="P599"/>
          <cell r="U599"/>
          <cell r="V599"/>
          <cell r="W599"/>
          <cell r="X599"/>
        </row>
        <row r="600">
          <cell r="I600"/>
          <cell r="J600"/>
          <cell r="K600"/>
          <cell r="M600"/>
          <cell r="O600"/>
          <cell r="P600"/>
          <cell r="U600"/>
          <cell r="V600"/>
          <cell r="W600"/>
          <cell r="X600"/>
        </row>
        <row r="601">
          <cell r="I601"/>
          <cell r="J601"/>
          <cell r="K601"/>
          <cell r="M601"/>
          <cell r="O601"/>
          <cell r="P601"/>
          <cell r="U601"/>
          <cell r="V601"/>
          <cell r="W601"/>
          <cell r="X601"/>
        </row>
        <row r="602">
          <cell r="I602"/>
          <cell r="J602"/>
          <cell r="K602"/>
          <cell r="M602"/>
          <cell r="O602"/>
          <cell r="P602"/>
          <cell r="U602"/>
          <cell r="V602"/>
          <cell r="W602"/>
          <cell r="X602"/>
        </row>
        <row r="603">
          <cell r="I603"/>
          <cell r="J603"/>
          <cell r="K603"/>
          <cell r="M603"/>
          <cell r="O603"/>
          <cell r="P603"/>
          <cell r="U603"/>
          <cell r="V603"/>
          <cell r="W603"/>
          <cell r="X603"/>
        </row>
        <row r="604">
          <cell r="I604"/>
          <cell r="J604"/>
          <cell r="K604"/>
          <cell r="M604"/>
          <cell r="O604"/>
          <cell r="P604"/>
          <cell r="U604"/>
          <cell r="V604"/>
          <cell r="W604"/>
          <cell r="X604"/>
        </row>
        <row r="605">
          <cell r="I605"/>
          <cell r="J605"/>
          <cell r="K605"/>
          <cell r="M605"/>
          <cell r="O605"/>
          <cell r="P605"/>
          <cell r="U605"/>
          <cell r="V605"/>
          <cell r="W605"/>
          <cell r="X605"/>
        </row>
        <row r="606">
          <cell r="I606"/>
          <cell r="J606"/>
          <cell r="K606"/>
          <cell r="M606"/>
          <cell r="O606"/>
          <cell r="P606"/>
          <cell r="U606"/>
          <cell r="V606"/>
          <cell r="W606"/>
          <cell r="X606"/>
        </row>
        <row r="607">
          <cell r="I607"/>
          <cell r="J607"/>
          <cell r="K607"/>
          <cell r="M607"/>
          <cell r="O607"/>
          <cell r="P607"/>
          <cell r="U607"/>
          <cell r="V607"/>
          <cell r="W607"/>
          <cell r="X607"/>
        </row>
        <row r="608">
          <cell r="I608"/>
          <cell r="J608"/>
          <cell r="K608"/>
          <cell r="M608"/>
          <cell r="O608"/>
          <cell r="P608"/>
          <cell r="U608"/>
          <cell r="V608"/>
          <cell r="W608"/>
          <cell r="X608"/>
        </row>
        <row r="609">
          <cell r="I609"/>
          <cell r="J609"/>
          <cell r="K609"/>
          <cell r="M609"/>
          <cell r="O609"/>
          <cell r="P609"/>
          <cell r="U609"/>
          <cell r="V609"/>
          <cell r="W609"/>
          <cell r="X609"/>
        </row>
        <row r="610">
          <cell r="I610"/>
          <cell r="J610"/>
          <cell r="K610"/>
          <cell r="M610"/>
          <cell r="O610"/>
          <cell r="P610"/>
          <cell r="U610"/>
          <cell r="V610"/>
          <cell r="W610"/>
          <cell r="X610"/>
        </row>
        <row r="611">
          <cell r="I611"/>
          <cell r="J611"/>
          <cell r="K611"/>
          <cell r="M611"/>
          <cell r="O611"/>
          <cell r="P611"/>
          <cell r="U611"/>
          <cell r="V611"/>
          <cell r="W611"/>
          <cell r="X611"/>
        </row>
        <row r="612">
          <cell r="I612"/>
          <cell r="J612"/>
          <cell r="K612"/>
          <cell r="M612"/>
          <cell r="O612"/>
          <cell r="P612"/>
          <cell r="U612"/>
          <cell r="V612"/>
          <cell r="W612"/>
          <cell r="X612"/>
        </row>
        <row r="613">
          <cell r="I613"/>
          <cell r="J613"/>
          <cell r="K613"/>
          <cell r="M613"/>
          <cell r="O613"/>
          <cell r="P613"/>
          <cell r="U613"/>
          <cell r="V613"/>
          <cell r="W613"/>
          <cell r="X613"/>
        </row>
        <row r="614">
          <cell r="I614"/>
          <cell r="J614"/>
          <cell r="K614"/>
          <cell r="M614"/>
          <cell r="O614"/>
          <cell r="P614"/>
          <cell r="U614"/>
          <cell r="V614"/>
          <cell r="W614"/>
          <cell r="X614"/>
        </row>
        <row r="615">
          <cell r="I615"/>
          <cell r="J615"/>
          <cell r="K615"/>
          <cell r="M615"/>
          <cell r="O615"/>
          <cell r="P615"/>
          <cell r="U615"/>
          <cell r="V615"/>
          <cell r="W615"/>
          <cell r="X615"/>
        </row>
        <row r="616">
          <cell r="I616"/>
          <cell r="J616"/>
          <cell r="K616"/>
          <cell r="M616"/>
          <cell r="O616"/>
          <cell r="P616"/>
          <cell r="U616"/>
          <cell r="V616"/>
          <cell r="W616"/>
          <cell r="X616"/>
        </row>
        <row r="617">
          <cell r="I617"/>
          <cell r="J617"/>
          <cell r="K617"/>
          <cell r="M617"/>
          <cell r="O617"/>
          <cell r="P617"/>
          <cell r="U617"/>
          <cell r="V617"/>
          <cell r="W617"/>
          <cell r="X617"/>
        </row>
        <row r="618">
          <cell r="I618"/>
          <cell r="J618"/>
          <cell r="K618"/>
          <cell r="M618"/>
          <cell r="O618"/>
          <cell r="P618"/>
          <cell r="U618"/>
          <cell r="V618"/>
          <cell r="W618"/>
          <cell r="X618"/>
        </row>
        <row r="619">
          <cell r="I619"/>
          <cell r="J619"/>
          <cell r="K619"/>
          <cell r="M619"/>
          <cell r="O619"/>
          <cell r="P619"/>
          <cell r="U619"/>
          <cell r="V619"/>
          <cell r="W619"/>
          <cell r="X619"/>
        </row>
        <row r="620">
          <cell r="I620"/>
          <cell r="J620"/>
          <cell r="K620"/>
          <cell r="M620"/>
          <cell r="O620"/>
          <cell r="P620"/>
          <cell r="U620"/>
          <cell r="V620"/>
          <cell r="W620"/>
          <cell r="X620"/>
        </row>
        <row r="621">
          <cell r="I621"/>
          <cell r="J621"/>
          <cell r="K621"/>
          <cell r="M621"/>
          <cell r="O621"/>
          <cell r="P621"/>
          <cell r="U621"/>
          <cell r="V621"/>
          <cell r="W621"/>
          <cell r="X621"/>
        </row>
        <row r="622">
          <cell r="I622"/>
          <cell r="J622"/>
          <cell r="K622"/>
          <cell r="M622"/>
          <cell r="O622"/>
          <cell r="P622"/>
          <cell r="U622"/>
          <cell r="V622"/>
          <cell r="W622"/>
          <cell r="X622"/>
        </row>
        <row r="623">
          <cell r="I623"/>
          <cell r="J623"/>
          <cell r="K623"/>
          <cell r="M623"/>
          <cell r="O623"/>
          <cell r="P623"/>
          <cell r="U623"/>
          <cell r="V623"/>
          <cell r="W623"/>
          <cell r="X623"/>
        </row>
        <row r="624">
          <cell r="I624"/>
          <cell r="J624"/>
          <cell r="K624"/>
          <cell r="M624"/>
          <cell r="O624"/>
          <cell r="P624"/>
          <cell r="U624"/>
          <cell r="V624"/>
          <cell r="W624"/>
          <cell r="X624"/>
        </row>
        <row r="625">
          <cell r="I625"/>
          <cell r="J625"/>
          <cell r="K625"/>
          <cell r="M625"/>
          <cell r="O625"/>
          <cell r="P625"/>
          <cell r="U625"/>
          <cell r="V625"/>
          <cell r="W625"/>
          <cell r="X625"/>
        </row>
        <row r="626">
          <cell r="I626"/>
          <cell r="J626"/>
          <cell r="K626"/>
          <cell r="M626"/>
          <cell r="O626"/>
          <cell r="P626"/>
          <cell r="U626"/>
          <cell r="V626"/>
          <cell r="W626"/>
          <cell r="X626"/>
        </row>
        <row r="627">
          <cell r="I627"/>
          <cell r="J627"/>
          <cell r="K627"/>
          <cell r="M627"/>
          <cell r="O627"/>
          <cell r="P627"/>
          <cell r="U627"/>
          <cell r="V627"/>
          <cell r="W627"/>
          <cell r="X627"/>
        </row>
        <row r="628">
          <cell r="I628"/>
          <cell r="J628"/>
          <cell r="K628"/>
          <cell r="M628"/>
          <cell r="O628"/>
          <cell r="P628"/>
          <cell r="U628"/>
          <cell r="V628"/>
          <cell r="W628"/>
          <cell r="X628"/>
        </row>
        <row r="629">
          <cell r="I629"/>
          <cell r="J629"/>
          <cell r="K629"/>
          <cell r="M629"/>
          <cell r="O629"/>
          <cell r="P629"/>
          <cell r="U629"/>
          <cell r="V629"/>
          <cell r="W629"/>
          <cell r="X629"/>
        </row>
        <row r="630">
          <cell r="I630"/>
          <cell r="J630"/>
          <cell r="K630"/>
          <cell r="M630"/>
          <cell r="O630"/>
          <cell r="P630"/>
          <cell r="U630"/>
          <cell r="V630"/>
          <cell r="W630"/>
          <cell r="X630"/>
        </row>
        <row r="631">
          <cell r="I631"/>
          <cell r="J631"/>
          <cell r="K631"/>
          <cell r="M631"/>
          <cell r="O631"/>
          <cell r="P631"/>
          <cell r="U631"/>
          <cell r="V631"/>
          <cell r="W631"/>
          <cell r="X631"/>
        </row>
        <row r="632">
          <cell r="I632"/>
          <cell r="J632"/>
          <cell r="K632"/>
          <cell r="M632"/>
          <cell r="O632"/>
          <cell r="P632"/>
          <cell r="U632"/>
          <cell r="V632"/>
          <cell r="W632"/>
          <cell r="X632"/>
        </row>
        <row r="633">
          <cell r="I633"/>
          <cell r="J633"/>
          <cell r="K633"/>
          <cell r="M633"/>
          <cell r="O633"/>
          <cell r="P633"/>
          <cell r="U633"/>
          <cell r="V633"/>
          <cell r="W633"/>
          <cell r="X633"/>
        </row>
        <row r="634">
          <cell r="I634"/>
          <cell r="J634"/>
          <cell r="K634"/>
          <cell r="M634"/>
          <cell r="O634"/>
          <cell r="P634"/>
          <cell r="U634"/>
          <cell r="V634"/>
          <cell r="W634"/>
          <cell r="X634"/>
        </row>
        <row r="635">
          <cell r="I635"/>
          <cell r="J635"/>
          <cell r="K635"/>
          <cell r="M635"/>
          <cell r="O635"/>
          <cell r="P635"/>
          <cell r="U635"/>
          <cell r="V635"/>
          <cell r="W635"/>
          <cell r="X635"/>
        </row>
        <row r="636">
          <cell r="I636"/>
          <cell r="J636"/>
          <cell r="K636"/>
          <cell r="M636"/>
          <cell r="O636"/>
          <cell r="P636"/>
          <cell r="U636"/>
          <cell r="V636"/>
          <cell r="W636"/>
          <cell r="X636"/>
        </row>
        <row r="637">
          <cell r="I637"/>
          <cell r="J637"/>
          <cell r="K637"/>
          <cell r="M637"/>
          <cell r="O637"/>
          <cell r="P637"/>
          <cell r="U637"/>
          <cell r="V637"/>
          <cell r="W637"/>
          <cell r="X637"/>
        </row>
        <row r="638">
          <cell r="I638"/>
          <cell r="J638"/>
          <cell r="K638"/>
          <cell r="M638"/>
          <cell r="O638"/>
          <cell r="P638"/>
          <cell r="U638"/>
          <cell r="V638"/>
          <cell r="W638"/>
          <cell r="X638"/>
        </row>
        <row r="639">
          <cell r="I639"/>
          <cell r="J639"/>
          <cell r="K639"/>
          <cell r="M639"/>
          <cell r="O639"/>
          <cell r="P639"/>
          <cell r="U639"/>
          <cell r="V639"/>
          <cell r="W639"/>
          <cell r="X639"/>
        </row>
        <row r="640">
          <cell r="I640"/>
          <cell r="J640"/>
          <cell r="K640"/>
          <cell r="M640"/>
          <cell r="O640"/>
          <cell r="P640"/>
          <cell r="U640"/>
          <cell r="V640"/>
          <cell r="W640"/>
          <cell r="X640"/>
        </row>
        <row r="641">
          <cell r="I641"/>
          <cell r="J641"/>
          <cell r="K641"/>
          <cell r="M641"/>
          <cell r="O641"/>
          <cell r="P641"/>
          <cell r="U641"/>
          <cell r="V641"/>
          <cell r="W641"/>
          <cell r="X641"/>
        </row>
        <row r="642">
          <cell r="I642"/>
          <cell r="J642"/>
          <cell r="K642"/>
          <cell r="M642"/>
          <cell r="O642"/>
          <cell r="P642"/>
          <cell r="U642"/>
          <cell r="V642"/>
          <cell r="W642"/>
          <cell r="X642"/>
        </row>
        <row r="643">
          <cell r="I643"/>
          <cell r="J643"/>
          <cell r="K643"/>
          <cell r="M643"/>
          <cell r="O643"/>
          <cell r="P643"/>
          <cell r="U643"/>
          <cell r="V643"/>
          <cell r="W643"/>
          <cell r="X643"/>
        </row>
        <row r="644">
          <cell r="I644"/>
          <cell r="J644"/>
          <cell r="K644"/>
          <cell r="M644"/>
          <cell r="O644"/>
          <cell r="P644"/>
          <cell r="U644"/>
          <cell r="V644"/>
          <cell r="W644"/>
          <cell r="X644"/>
        </row>
        <row r="645">
          <cell r="I645"/>
          <cell r="J645"/>
          <cell r="K645"/>
          <cell r="M645"/>
          <cell r="O645"/>
          <cell r="P645"/>
          <cell r="U645"/>
          <cell r="V645"/>
          <cell r="W645"/>
          <cell r="X645"/>
        </row>
        <row r="646">
          <cell r="I646"/>
          <cell r="J646"/>
          <cell r="K646"/>
          <cell r="M646"/>
          <cell r="O646"/>
          <cell r="P646"/>
          <cell r="U646"/>
          <cell r="V646"/>
          <cell r="W646"/>
          <cell r="X646"/>
        </row>
        <row r="647">
          <cell r="I647"/>
          <cell r="J647"/>
          <cell r="K647"/>
          <cell r="M647"/>
          <cell r="O647"/>
          <cell r="P647"/>
          <cell r="U647"/>
          <cell r="V647"/>
          <cell r="W647"/>
          <cell r="X647"/>
        </row>
        <row r="648">
          <cell r="I648"/>
          <cell r="J648"/>
          <cell r="K648"/>
          <cell r="M648"/>
          <cell r="O648"/>
          <cell r="P648"/>
          <cell r="U648"/>
          <cell r="V648"/>
          <cell r="W648"/>
          <cell r="X648"/>
        </row>
        <row r="649">
          <cell r="I649"/>
          <cell r="J649"/>
          <cell r="K649"/>
          <cell r="M649"/>
          <cell r="O649"/>
          <cell r="P649"/>
          <cell r="U649"/>
          <cell r="V649"/>
          <cell r="W649"/>
          <cell r="X649"/>
        </row>
        <row r="650">
          <cell r="I650"/>
          <cell r="J650"/>
          <cell r="K650"/>
          <cell r="M650"/>
          <cell r="O650"/>
          <cell r="P650"/>
          <cell r="U650"/>
          <cell r="V650"/>
          <cell r="W650"/>
          <cell r="X650"/>
        </row>
        <row r="651">
          <cell r="I651"/>
          <cell r="J651"/>
          <cell r="K651"/>
          <cell r="M651"/>
          <cell r="O651"/>
          <cell r="P651"/>
          <cell r="U651"/>
          <cell r="V651"/>
          <cell r="W651"/>
          <cell r="X651"/>
        </row>
        <row r="652">
          <cell r="I652"/>
          <cell r="J652"/>
          <cell r="K652"/>
          <cell r="M652"/>
          <cell r="O652"/>
          <cell r="P652"/>
          <cell r="U652"/>
          <cell r="V652"/>
          <cell r="W652"/>
          <cell r="X652"/>
        </row>
        <row r="653">
          <cell r="I653"/>
          <cell r="J653"/>
          <cell r="K653"/>
          <cell r="M653"/>
          <cell r="O653"/>
          <cell r="P653"/>
          <cell r="U653"/>
          <cell r="V653"/>
          <cell r="W653"/>
          <cell r="X653"/>
        </row>
        <row r="654">
          <cell r="I654"/>
          <cell r="J654"/>
          <cell r="K654"/>
          <cell r="M654"/>
          <cell r="O654"/>
          <cell r="P654"/>
          <cell r="U654"/>
          <cell r="V654"/>
          <cell r="W654"/>
          <cell r="X654"/>
        </row>
        <row r="655">
          <cell r="I655"/>
          <cell r="J655"/>
          <cell r="K655"/>
          <cell r="M655"/>
          <cell r="O655"/>
          <cell r="P655"/>
          <cell r="U655"/>
          <cell r="V655"/>
          <cell r="W655"/>
          <cell r="X655"/>
        </row>
        <row r="656">
          <cell r="I656"/>
          <cell r="J656"/>
          <cell r="K656"/>
          <cell r="M656"/>
          <cell r="O656"/>
          <cell r="P656"/>
          <cell r="U656"/>
          <cell r="V656"/>
          <cell r="W656"/>
          <cell r="X656"/>
        </row>
        <row r="657">
          <cell r="I657"/>
          <cell r="J657"/>
          <cell r="K657"/>
          <cell r="M657"/>
          <cell r="O657"/>
          <cell r="P657"/>
          <cell r="U657"/>
          <cell r="V657"/>
          <cell r="W657"/>
          <cell r="X657"/>
        </row>
        <row r="658">
          <cell r="I658"/>
          <cell r="J658"/>
          <cell r="K658"/>
          <cell r="M658"/>
          <cell r="O658"/>
          <cell r="P658"/>
          <cell r="U658"/>
          <cell r="V658"/>
          <cell r="W658"/>
          <cell r="X658"/>
        </row>
        <row r="659">
          <cell r="I659"/>
          <cell r="J659"/>
          <cell r="K659"/>
          <cell r="M659"/>
          <cell r="O659"/>
          <cell r="P659"/>
          <cell r="U659"/>
          <cell r="V659"/>
          <cell r="W659"/>
          <cell r="X659"/>
        </row>
        <row r="660">
          <cell r="I660"/>
          <cell r="J660"/>
          <cell r="K660"/>
          <cell r="M660"/>
          <cell r="O660"/>
          <cell r="P660"/>
          <cell r="U660"/>
          <cell r="V660"/>
          <cell r="W660"/>
          <cell r="X660"/>
        </row>
        <row r="661">
          <cell r="I661"/>
          <cell r="J661"/>
          <cell r="K661"/>
          <cell r="M661"/>
          <cell r="O661"/>
          <cell r="P661"/>
          <cell r="U661"/>
          <cell r="V661"/>
          <cell r="W661"/>
          <cell r="X661"/>
        </row>
        <row r="662">
          <cell r="I662"/>
          <cell r="J662"/>
          <cell r="K662"/>
          <cell r="M662"/>
          <cell r="O662"/>
          <cell r="P662"/>
          <cell r="U662"/>
          <cell r="V662"/>
          <cell r="W662"/>
          <cell r="X662"/>
        </row>
        <row r="663">
          <cell r="I663"/>
          <cell r="J663"/>
          <cell r="K663"/>
          <cell r="M663"/>
          <cell r="O663"/>
          <cell r="P663"/>
          <cell r="U663"/>
          <cell r="V663"/>
          <cell r="W663"/>
          <cell r="X663"/>
        </row>
        <row r="664">
          <cell r="I664"/>
          <cell r="J664"/>
          <cell r="K664"/>
          <cell r="M664"/>
          <cell r="O664"/>
          <cell r="P664"/>
          <cell r="U664"/>
          <cell r="V664"/>
          <cell r="W664"/>
          <cell r="X664"/>
        </row>
        <row r="665">
          <cell r="I665"/>
          <cell r="J665"/>
          <cell r="K665"/>
          <cell r="M665"/>
          <cell r="O665"/>
          <cell r="P665"/>
          <cell r="U665"/>
          <cell r="V665"/>
          <cell r="W665"/>
          <cell r="X665"/>
        </row>
        <row r="666">
          <cell r="I666"/>
          <cell r="J666"/>
          <cell r="K666"/>
          <cell r="M666"/>
          <cell r="O666"/>
          <cell r="P666"/>
          <cell r="U666"/>
          <cell r="V666"/>
          <cell r="W666"/>
          <cell r="X666"/>
        </row>
        <row r="667">
          <cell r="I667"/>
          <cell r="J667"/>
          <cell r="K667"/>
          <cell r="M667"/>
          <cell r="O667"/>
          <cell r="P667"/>
          <cell r="U667"/>
          <cell r="V667"/>
          <cell r="W667"/>
          <cell r="X667"/>
        </row>
        <row r="668">
          <cell r="I668"/>
          <cell r="J668"/>
          <cell r="K668"/>
          <cell r="M668"/>
          <cell r="O668"/>
          <cell r="P668"/>
          <cell r="U668"/>
          <cell r="V668"/>
          <cell r="W668"/>
          <cell r="X668"/>
        </row>
        <row r="669">
          <cell r="I669"/>
          <cell r="J669"/>
          <cell r="K669"/>
          <cell r="M669"/>
          <cell r="O669"/>
          <cell r="P669"/>
          <cell r="U669"/>
          <cell r="V669"/>
          <cell r="W669"/>
          <cell r="X669"/>
        </row>
        <row r="670">
          <cell r="I670"/>
          <cell r="J670"/>
          <cell r="K670"/>
          <cell r="M670"/>
          <cell r="O670"/>
          <cell r="P670"/>
          <cell r="U670"/>
          <cell r="V670"/>
          <cell r="W670"/>
          <cell r="X670"/>
        </row>
        <row r="671">
          <cell r="I671"/>
          <cell r="J671"/>
          <cell r="K671"/>
          <cell r="M671"/>
          <cell r="O671"/>
          <cell r="P671"/>
          <cell r="U671"/>
          <cell r="V671"/>
          <cell r="W671"/>
          <cell r="X671"/>
        </row>
        <row r="672">
          <cell r="I672"/>
          <cell r="J672"/>
          <cell r="K672"/>
          <cell r="M672"/>
          <cell r="O672"/>
          <cell r="P672"/>
          <cell r="U672"/>
          <cell r="V672"/>
          <cell r="W672"/>
          <cell r="X672"/>
        </row>
        <row r="673">
          <cell r="I673"/>
          <cell r="J673"/>
          <cell r="K673"/>
          <cell r="M673"/>
          <cell r="O673"/>
          <cell r="P673"/>
          <cell r="U673"/>
          <cell r="V673"/>
          <cell r="W673"/>
          <cell r="X673"/>
        </row>
        <row r="674">
          <cell r="I674"/>
          <cell r="J674"/>
          <cell r="K674"/>
          <cell r="M674"/>
          <cell r="O674"/>
          <cell r="P674"/>
          <cell r="U674"/>
          <cell r="V674"/>
          <cell r="W674"/>
          <cell r="X674"/>
        </row>
        <row r="675">
          <cell r="I675"/>
          <cell r="J675"/>
          <cell r="K675"/>
          <cell r="M675"/>
          <cell r="O675"/>
          <cell r="P675"/>
          <cell r="U675"/>
          <cell r="V675"/>
          <cell r="W675"/>
          <cell r="X675"/>
        </row>
        <row r="676">
          <cell r="I676"/>
          <cell r="J676"/>
          <cell r="K676"/>
          <cell r="M676"/>
          <cell r="O676"/>
          <cell r="P676"/>
          <cell r="U676"/>
          <cell r="V676"/>
          <cell r="W676"/>
          <cell r="X676"/>
        </row>
        <row r="677">
          <cell r="I677"/>
          <cell r="J677"/>
          <cell r="K677"/>
          <cell r="M677"/>
          <cell r="O677"/>
          <cell r="P677"/>
          <cell r="U677"/>
          <cell r="V677"/>
          <cell r="W677"/>
          <cell r="X677"/>
        </row>
        <row r="678">
          <cell r="I678"/>
          <cell r="J678"/>
          <cell r="K678"/>
          <cell r="M678"/>
          <cell r="O678"/>
          <cell r="P678"/>
          <cell r="U678"/>
          <cell r="V678"/>
          <cell r="W678"/>
          <cell r="X678"/>
        </row>
        <row r="679">
          <cell r="I679"/>
          <cell r="J679"/>
          <cell r="K679"/>
          <cell r="M679"/>
          <cell r="O679"/>
          <cell r="P679"/>
          <cell r="U679"/>
          <cell r="V679"/>
          <cell r="W679"/>
          <cell r="X679"/>
        </row>
        <row r="680">
          <cell r="I680"/>
          <cell r="J680"/>
          <cell r="K680"/>
          <cell r="M680"/>
          <cell r="O680"/>
          <cell r="P680"/>
          <cell r="U680"/>
          <cell r="V680"/>
          <cell r="W680"/>
          <cell r="X680"/>
        </row>
        <row r="681">
          <cell r="I681"/>
          <cell r="J681"/>
          <cell r="K681"/>
          <cell r="M681"/>
          <cell r="O681"/>
          <cell r="P681"/>
          <cell r="U681"/>
          <cell r="V681"/>
          <cell r="W681"/>
          <cell r="X681"/>
        </row>
        <row r="682">
          <cell r="I682"/>
          <cell r="J682"/>
          <cell r="K682"/>
          <cell r="M682"/>
          <cell r="O682"/>
          <cell r="P682"/>
          <cell r="U682"/>
          <cell r="V682"/>
          <cell r="W682"/>
          <cell r="X682"/>
        </row>
        <row r="683">
          <cell r="I683"/>
          <cell r="J683"/>
          <cell r="K683"/>
          <cell r="M683"/>
          <cell r="O683"/>
          <cell r="P683"/>
          <cell r="U683"/>
          <cell r="V683"/>
          <cell r="W683"/>
          <cell r="X683"/>
        </row>
        <row r="684">
          <cell r="I684"/>
          <cell r="J684"/>
          <cell r="K684"/>
          <cell r="M684"/>
          <cell r="O684"/>
          <cell r="P684"/>
          <cell r="U684"/>
          <cell r="V684"/>
          <cell r="W684"/>
          <cell r="X684"/>
        </row>
        <row r="685">
          <cell r="I685"/>
          <cell r="J685"/>
          <cell r="K685"/>
          <cell r="M685"/>
          <cell r="O685"/>
          <cell r="P685"/>
          <cell r="U685"/>
          <cell r="V685"/>
          <cell r="W685"/>
          <cell r="X685"/>
        </row>
        <row r="686">
          <cell r="I686"/>
          <cell r="J686"/>
          <cell r="K686"/>
          <cell r="M686"/>
          <cell r="O686"/>
          <cell r="P686"/>
          <cell r="U686"/>
          <cell r="V686"/>
          <cell r="W686"/>
          <cell r="X686"/>
        </row>
        <row r="687">
          <cell r="I687"/>
          <cell r="J687"/>
          <cell r="K687"/>
          <cell r="M687"/>
          <cell r="O687"/>
          <cell r="P687"/>
          <cell r="U687"/>
          <cell r="V687"/>
          <cell r="W687"/>
          <cell r="X687"/>
        </row>
        <row r="688">
          <cell r="I688"/>
          <cell r="J688"/>
          <cell r="K688"/>
          <cell r="M688"/>
          <cell r="O688"/>
          <cell r="P688"/>
          <cell r="U688"/>
          <cell r="V688"/>
          <cell r="W688"/>
          <cell r="X688"/>
        </row>
        <row r="689">
          <cell r="I689"/>
          <cell r="J689"/>
          <cell r="K689"/>
          <cell r="M689"/>
          <cell r="O689"/>
          <cell r="P689"/>
          <cell r="U689"/>
          <cell r="V689"/>
          <cell r="W689"/>
          <cell r="X689"/>
        </row>
        <row r="690">
          <cell r="I690"/>
          <cell r="J690"/>
          <cell r="K690"/>
          <cell r="M690"/>
          <cell r="O690"/>
          <cell r="P690"/>
          <cell r="U690"/>
          <cell r="V690"/>
          <cell r="W690"/>
          <cell r="X690"/>
        </row>
        <row r="691">
          <cell r="I691"/>
          <cell r="J691"/>
          <cell r="K691"/>
          <cell r="M691"/>
          <cell r="O691"/>
          <cell r="P691"/>
          <cell r="U691"/>
          <cell r="V691"/>
          <cell r="W691"/>
          <cell r="X691"/>
        </row>
        <row r="692">
          <cell r="I692"/>
          <cell r="J692"/>
          <cell r="K692"/>
          <cell r="M692"/>
          <cell r="O692"/>
          <cell r="P692"/>
          <cell r="U692"/>
          <cell r="V692"/>
          <cell r="W692"/>
          <cell r="X692"/>
        </row>
        <row r="693">
          <cell r="I693"/>
          <cell r="J693"/>
          <cell r="K693"/>
          <cell r="M693"/>
          <cell r="O693"/>
          <cell r="P693"/>
          <cell r="U693"/>
          <cell r="V693"/>
          <cell r="W693"/>
          <cell r="X693"/>
        </row>
        <row r="694">
          <cell r="I694"/>
          <cell r="J694"/>
          <cell r="K694"/>
          <cell r="M694"/>
          <cell r="O694"/>
          <cell r="P694"/>
          <cell r="U694"/>
          <cell r="V694"/>
          <cell r="W694"/>
          <cell r="X694"/>
        </row>
        <row r="695">
          <cell r="I695"/>
          <cell r="J695"/>
          <cell r="K695"/>
          <cell r="M695"/>
          <cell r="O695"/>
          <cell r="P695"/>
          <cell r="U695"/>
          <cell r="V695"/>
          <cell r="W695"/>
          <cell r="X695"/>
        </row>
        <row r="696">
          <cell r="I696"/>
          <cell r="J696"/>
          <cell r="K696"/>
          <cell r="M696"/>
          <cell r="O696"/>
          <cell r="P696"/>
          <cell r="U696"/>
          <cell r="V696"/>
          <cell r="W696"/>
          <cell r="X696"/>
        </row>
        <row r="697">
          <cell r="I697"/>
          <cell r="J697"/>
          <cell r="K697"/>
          <cell r="M697"/>
          <cell r="O697"/>
          <cell r="P697"/>
          <cell r="U697"/>
          <cell r="V697"/>
          <cell r="W697"/>
          <cell r="X697"/>
        </row>
        <row r="698">
          <cell r="I698"/>
          <cell r="J698"/>
          <cell r="K698"/>
          <cell r="M698"/>
          <cell r="O698"/>
          <cell r="P698"/>
          <cell r="U698"/>
          <cell r="V698"/>
          <cell r="W698"/>
          <cell r="X698"/>
        </row>
        <row r="699">
          <cell r="I699"/>
          <cell r="J699"/>
          <cell r="K699"/>
          <cell r="M699"/>
          <cell r="O699"/>
          <cell r="P699"/>
          <cell r="U699"/>
          <cell r="V699"/>
          <cell r="W699"/>
          <cell r="X699"/>
        </row>
        <row r="700">
          <cell r="I700"/>
          <cell r="J700"/>
          <cell r="K700"/>
          <cell r="M700"/>
          <cell r="O700"/>
          <cell r="P700"/>
          <cell r="U700"/>
          <cell r="V700"/>
          <cell r="W700"/>
          <cell r="X700"/>
        </row>
        <row r="701">
          <cell r="I701"/>
          <cell r="J701"/>
          <cell r="K701"/>
          <cell r="M701"/>
          <cell r="O701"/>
          <cell r="P701"/>
          <cell r="U701"/>
          <cell r="V701"/>
          <cell r="W701"/>
          <cell r="X701"/>
        </row>
        <row r="702">
          <cell r="I702"/>
          <cell r="J702"/>
          <cell r="K702"/>
          <cell r="M702"/>
          <cell r="O702"/>
          <cell r="P702"/>
          <cell r="U702"/>
          <cell r="V702"/>
          <cell r="W702"/>
          <cell r="X702"/>
        </row>
        <row r="703">
          <cell r="I703"/>
          <cell r="J703"/>
          <cell r="K703"/>
          <cell r="M703"/>
          <cell r="O703"/>
          <cell r="P703"/>
          <cell r="U703"/>
          <cell r="V703"/>
          <cell r="W703"/>
          <cell r="X703"/>
        </row>
        <row r="704">
          <cell r="I704"/>
          <cell r="J704"/>
          <cell r="K704"/>
          <cell r="M704"/>
          <cell r="O704"/>
          <cell r="P704"/>
          <cell r="U704"/>
          <cell r="V704"/>
          <cell r="W704"/>
          <cell r="X704"/>
        </row>
        <row r="705">
          <cell r="I705"/>
          <cell r="J705"/>
          <cell r="K705"/>
          <cell r="M705"/>
          <cell r="O705"/>
          <cell r="P705"/>
          <cell r="U705"/>
          <cell r="V705"/>
          <cell r="W705"/>
          <cell r="X705"/>
        </row>
        <row r="706">
          <cell r="I706"/>
          <cell r="J706"/>
          <cell r="K706"/>
          <cell r="M706"/>
          <cell r="O706"/>
          <cell r="P706"/>
          <cell r="U706"/>
          <cell r="V706"/>
          <cell r="W706"/>
          <cell r="X706"/>
        </row>
        <row r="707">
          <cell r="I707"/>
          <cell r="J707"/>
          <cell r="K707"/>
          <cell r="M707"/>
          <cell r="O707"/>
          <cell r="P707"/>
          <cell r="U707"/>
          <cell r="V707"/>
          <cell r="W707"/>
          <cell r="X707"/>
        </row>
        <row r="708">
          <cell r="I708"/>
          <cell r="J708"/>
          <cell r="K708"/>
          <cell r="M708"/>
          <cell r="O708"/>
          <cell r="P708"/>
          <cell r="U708"/>
          <cell r="V708"/>
          <cell r="W708"/>
          <cell r="X708"/>
        </row>
        <row r="709">
          <cell r="I709"/>
          <cell r="J709"/>
          <cell r="K709"/>
          <cell r="M709"/>
          <cell r="O709"/>
          <cell r="P709"/>
          <cell r="U709"/>
          <cell r="V709"/>
          <cell r="W709"/>
          <cell r="X709"/>
        </row>
        <row r="710">
          <cell r="I710"/>
          <cell r="J710"/>
          <cell r="K710"/>
          <cell r="M710"/>
          <cell r="O710"/>
          <cell r="P710"/>
          <cell r="U710"/>
          <cell r="V710"/>
          <cell r="W710"/>
          <cell r="X710"/>
        </row>
        <row r="711">
          <cell r="I711"/>
          <cell r="J711"/>
          <cell r="K711"/>
          <cell r="M711"/>
          <cell r="O711"/>
          <cell r="P711"/>
          <cell r="U711"/>
          <cell r="V711"/>
          <cell r="W711"/>
          <cell r="X711"/>
        </row>
        <row r="712">
          <cell r="I712"/>
          <cell r="J712"/>
          <cell r="K712"/>
          <cell r="M712"/>
          <cell r="O712"/>
          <cell r="P712"/>
          <cell r="U712"/>
          <cell r="V712"/>
          <cell r="W712"/>
          <cell r="X712"/>
        </row>
        <row r="713">
          <cell r="I713"/>
          <cell r="J713"/>
          <cell r="K713"/>
          <cell r="M713"/>
          <cell r="O713"/>
          <cell r="P713"/>
          <cell r="U713"/>
          <cell r="V713"/>
          <cell r="W713"/>
          <cell r="X713"/>
        </row>
        <row r="714">
          <cell r="I714"/>
          <cell r="J714"/>
          <cell r="K714"/>
          <cell r="M714"/>
          <cell r="O714"/>
          <cell r="P714"/>
          <cell r="U714"/>
          <cell r="V714"/>
          <cell r="W714"/>
          <cell r="X714"/>
        </row>
        <row r="715">
          <cell r="I715"/>
          <cell r="J715"/>
          <cell r="K715"/>
          <cell r="M715"/>
          <cell r="O715"/>
          <cell r="P715"/>
          <cell r="U715"/>
          <cell r="V715"/>
          <cell r="W715"/>
          <cell r="X715"/>
        </row>
        <row r="716">
          <cell r="I716"/>
          <cell r="J716"/>
          <cell r="K716"/>
          <cell r="M716"/>
          <cell r="O716"/>
          <cell r="P716"/>
          <cell r="U716"/>
          <cell r="V716"/>
          <cell r="W716"/>
          <cell r="X716"/>
        </row>
        <row r="717">
          <cell r="I717"/>
          <cell r="J717"/>
          <cell r="K717"/>
          <cell r="M717"/>
          <cell r="O717"/>
          <cell r="P717"/>
          <cell r="U717"/>
          <cell r="V717"/>
          <cell r="W717"/>
          <cell r="X717"/>
        </row>
        <row r="718">
          <cell r="I718"/>
          <cell r="J718"/>
          <cell r="K718"/>
          <cell r="M718"/>
          <cell r="O718"/>
          <cell r="P718"/>
          <cell r="U718"/>
          <cell r="V718"/>
          <cell r="W718"/>
          <cell r="X718"/>
        </row>
        <row r="719">
          <cell r="I719"/>
          <cell r="J719"/>
          <cell r="K719"/>
          <cell r="M719"/>
          <cell r="O719"/>
          <cell r="P719"/>
          <cell r="U719"/>
          <cell r="V719"/>
          <cell r="W719"/>
          <cell r="X719"/>
        </row>
        <row r="720">
          <cell r="I720"/>
          <cell r="J720"/>
          <cell r="K720"/>
          <cell r="M720"/>
          <cell r="O720"/>
          <cell r="P720"/>
          <cell r="U720"/>
          <cell r="V720"/>
          <cell r="W720"/>
          <cell r="X720"/>
        </row>
        <row r="721">
          <cell r="I721"/>
          <cell r="J721"/>
          <cell r="K721"/>
          <cell r="M721"/>
          <cell r="O721"/>
          <cell r="P721"/>
          <cell r="U721"/>
          <cell r="V721"/>
          <cell r="W721"/>
          <cell r="X721"/>
        </row>
        <row r="722">
          <cell r="I722"/>
          <cell r="J722"/>
          <cell r="K722"/>
          <cell r="M722"/>
          <cell r="O722"/>
          <cell r="P722"/>
          <cell r="U722"/>
          <cell r="V722"/>
          <cell r="W722"/>
          <cell r="X722"/>
        </row>
        <row r="723">
          <cell r="I723"/>
          <cell r="J723"/>
          <cell r="K723"/>
          <cell r="M723"/>
          <cell r="O723"/>
          <cell r="P723"/>
          <cell r="U723"/>
          <cell r="V723"/>
          <cell r="W723"/>
          <cell r="X723"/>
        </row>
        <row r="724">
          <cell r="I724"/>
          <cell r="J724"/>
          <cell r="K724"/>
          <cell r="M724"/>
          <cell r="O724"/>
          <cell r="P724"/>
          <cell r="U724"/>
          <cell r="V724"/>
          <cell r="W724"/>
          <cell r="X724"/>
        </row>
        <row r="725">
          <cell r="I725"/>
          <cell r="J725"/>
          <cell r="K725"/>
          <cell r="M725"/>
          <cell r="O725"/>
          <cell r="P725"/>
          <cell r="U725"/>
          <cell r="V725"/>
          <cell r="W725"/>
          <cell r="X725"/>
        </row>
        <row r="726">
          <cell r="I726"/>
          <cell r="J726"/>
          <cell r="K726"/>
          <cell r="M726"/>
          <cell r="O726"/>
          <cell r="P726"/>
          <cell r="U726"/>
          <cell r="V726"/>
          <cell r="W726"/>
          <cell r="X726"/>
        </row>
        <row r="727">
          <cell r="I727"/>
          <cell r="J727"/>
          <cell r="K727"/>
          <cell r="M727"/>
          <cell r="O727"/>
          <cell r="P727"/>
          <cell r="U727"/>
          <cell r="V727"/>
          <cell r="W727"/>
          <cell r="X727"/>
        </row>
        <row r="728">
          <cell r="I728"/>
          <cell r="J728"/>
          <cell r="K728"/>
          <cell r="M728"/>
          <cell r="O728"/>
          <cell r="P728"/>
          <cell r="U728"/>
          <cell r="V728"/>
          <cell r="W728"/>
          <cell r="X728"/>
        </row>
        <row r="729">
          <cell r="I729"/>
          <cell r="J729"/>
          <cell r="K729"/>
          <cell r="M729"/>
          <cell r="O729"/>
          <cell r="P729"/>
          <cell r="U729"/>
          <cell r="V729"/>
          <cell r="W729"/>
          <cell r="X729"/>
        </row>
        <row r="730">
          <cell r="I730"/>
          <cell r="J730"/>
          <cell r="K730"/>
          <cell r="M730"/>
          <cell r="O730"/>
          <cell r="P730"/>
          <cell r="U730"/>
          <cell r="V730"/>
          <cell r="W730"/>
          <cell r="X730"/>
        </row>
        <row r="731">
          <cell r="I731"/>
          <cell r="J731"/>
          <cell r="K731"/>
          <cell r="M731"/>
          <cell r="O731"/>
          <cell r="P731"/>
          <cell r="U731"/>
          <cell r="V731"/>
          <cell r="W731"/>
          <cell r="X731"/>
        </row>
        <row r="732">
          <cell r="I732"/>
          <cell r="J732"/>
          <cell r="K732"/>
          <cell r="M732"/>
          <cell r="O732"/>
          <cell r="P732"/>
          <cell r="U732"/>
          <cell r="V732"/>
          <cell r="W732"/>
          <cell r="X732"/>
        </row>
        <row r="733">
          <cell r="I733"/>
          <cell r="J733"/>
          <cell r="K733"/>
          <cell r="M733"/>
          <cell r="O733"/>
          <cell r="P733"/>
          <cell r="U733"/>
          <cell r="V733"/>
          <cell r="W733"/>
          <cell r="X733"/>
        </row>
        <row r="734">
          <cell r="I734"/>
          <cell r="J734"/>
          <cell r="K734"/>
          <cell r="M734"/>
          <cell r="O734"/>
          <cell r="P734"/>
          <cell r="U734"/>
          <cell r="V734"/>
          <cell r="W734"/>
          <cell r="X734"/>
        </row>
        <row r="735">
          <cell r="I735"/>
          <cell r="J735"/>
          <cell r="K735"/>
          <cell r="M735"/>
          <cell r="O735"/>
          <cell r="P735"/>
          <cell r="U735"/>
          <cell r="V735"/>
          <cell r="W735"/>
          <cell r="X735"/>
        </row>
        <row r="736">
          <cell r="I736"/>
          <cell r="J736"/>
          <cell r="K736"/>
          <cell r="M736"/>
          <cell r="O736"/>
          <cell r="P736"/>
          <cell r="U736"/>
          <cell r="V736"/>
          <cell r="W736"/>
          <cell r="X736"/>
        </row>
        <row r="737">
          <cell r="I737"/>
          <cell r="J737"/>
          <cell r="K737"/>
          <cell r="M737"/>
          <cell r="O737"/>
          <cell r="P737"/>
          <cell r="U737"/>
          <cell r="V737"/>
          <cell r="W737"/>
          <cell r="X737"/>
        </row>
        <row r="738">
          <cell r="I738"/>
          <cell r="J738"/>
          <cell r="K738"/>
          <cell r="M738"/>
          <cell r="O738"/>
          <cell r="P738"/>
          <cell r="U738"/>
          <cell r="V738"/>
          <cell r="W738"/>
          <cell r="X738"/>
        </row>
        <row r="739">
          <cell r="I739"/>
          <cell r="J739"/>
          <cell r="K739"/>
          <cell r="M739"/>
          <cell r="O739"/>
          <cell r="P739"/>
          <cell r="U739"/>
          <cell r="V739"/>
          <cell r="W739"/>
          <cell r="X739"/>
        </row>
        <row r="740">
          <cell r="I740"/>
          <cell r="J740"/>
          <cell r="K740"/>
          <cell r="M740"/>
          <cell r="O740"/>
          <cell r="P740"/>
          <cell r="U740"/>
          <cell r="V740"/>
          <cell r="W740"/>
          <cell r="X740"/>
        </row>
        <row r="741">
          <cell r="I741"/>
          <cell r="J741"/>
          <cell r="K741"/>
          <cell r="M741"/>
          <cell r="O741"/>
          <cell r="P741"/>
          <cell r="U741"/>
          <cell r="V741"/>
          <cell r="W741"/>
          <cell r="X741"/>
        </row>
        <row r="742">
          <cell r="I742"/>
          <cell r="J742"/>
          <cell r="K742"/>
          <cell r="M742"/>
          <cell r="O742"/>
          <cell r="P742"/>
          <cell r="U742"/>
          <cell r="V742"/>
          <cell r="W742"/>
          <cell r="X742"/>
        </row>
        <row r="743">
          <cell r="I743"/>
          <cell r="J743"/>
          <cell r="K743"/>
          <cell r="M743"/>
          <cell r="O743"/>
          <cell r="P743"/>
          <cell r="U743"/>
          <cell r="V743"/>
          <cell r="W743"/>
          <cell r="X743"/>
        </row>
        <row r="744">
          <cell r="I744"/>
          <cell r="J744"/>
          <cell r="K744"/>
          <cell r="M744"/>
          <cell r="O744"/>
          <cell r="P744"/>
          <cell r="U744"/>
          <cell r="V744"/>
          <cell r="W744"/>
          <cell r="X744"/>
        </row>
        <row r="745">
          <cell r="I745"/>
          <cell r="J745"/>
          <cell r="K745"/>
          <cell r="M745"/>
          <cell r="O745"/>
          <cell r="P745"/>
          <cell r="U745"/>
          <cell r="V745"/>
          <cell r="W745"/>
          <cell r="X745"/>
        </row>
        <row r="746">
          <cell r="I746"/>
          <cell r="J746"/>
          <cell r="K746"/>
          <cell r="M746"/>
          <cell r="O746"/>
          <cell r="P746"/>
          <cell r="U746"/>
          <cell r="V746"/>
          <cell r="W746"/>
          <cell r="X746"/>
        </row>
        <row r="747">
          <cell r="I747"/>
          <cell r="J747"/>
          <cell r="K747"/>
          <cell r="M747"/>
          <cell r="O747"/>
          <cell r="P747"/>
          <cell r="U747"/>
          <cell r="V747"/>
          <cell r="W747"/>
          <cell r="X747"/>
        </row>
        <row r="748">
          <cell r="I748"/>
          <cell r="J748"/>
          <cell r="K748"/>
          <cell r="M748"/>
          <cell r="O748"/>
          <cell r="P748"/>
          <cell r="U748"/>
          <cell r="V748"/>
          <cell r="W748"/>
          <cell r="X748"/>
        </row>
        <row r="749">
          <cell r="I749"/>
          <cell r="J749"/>
          <cell r="K749"/>
          <cell r="M749"/>
          <cell r="O749"/>
          <cell r="P749"/>
          <cell r="U749"/>
          <cell r="V749"/>
          <cell r="W749"/>
          <cell r="X749"/>
        </row>
        <row r="750">
          <cell r="I750"/>
          <cell r="J750"/>
          <cell r="K750"/>
          <cell r="M750"/>
          <cell r="O750"/>
          <cell r="P750"/>
          <cell r="U750"/>
          <cell r="V750"/>
          <cell r="W750"/>
          <cell r="X750"/>
        </row>
        <row r="751">
          <cell r="I751"/>
          <cell r="J751"/>
          <cell r="K751"/>
          <cell r="M751"/>
          <cell r="O751"/>
          <cell r="P751"/>
          <cell r="U751"/>
          <cell r="V751"/>
          <cell r="W751"/>
          <cell r="X751"/>
        </row>
        <row r="752">
          <cell r="I752"/>
          <cell r="J752"/>
          <cell r="K752"/>
          <cell r="M752"/>
          <cell r="O752"/>
          <cell r="P752"/>
          <cell r="U752"/>
          <cell r="V752"/>
          <cell r="W752"/>
          <cell r="X752"/>
        </row>
        <row r="753">
          <cell r="I753"/>
          <cell r="J753"/>
          <cell r="K753"/>
          <cell r="M753"/>
          <cell r="O753"/>
          <cell r="P753"/>
          <cell r="U753"/>
          <cell r="V753"/>
          <cell r="W753"/>
          <cell r="X753"/>
        </row>
        <row r="754">
          <cell r="I754"/>
          <cell r="J754"/>
          <cell r="K754"/>
          <cell r="M754"/>
          <cell r="O754"/>
          <cell r="P754"/>
          <cell r="U754"/>
          <cell r="V754"/>
          <cell r="W754"/>
          <cell r="X754"/>
        </row>
        <row r="755">
          <cell r="I755"/>
          <cell r="J755"/>
          <cell r="K755"/>
          <cell r="M755"/>
          <cell r="O755"/>
          <cell r="P755"/>
          <cell r="U755"/>
          <cell r="V755"/>
          <cell r="W755"/>
          <cell r="X755"/>
        </row>
        <row r="756">
          <cell r="I756"/>
          <cell r="J756"/>
          <cell r="K756"/>
          <cell r="M756"/>
          <cell r="O756"/>
          <cell r="P756"/>
          <cell r="U756"/>
          <cell r="V756"/>
          <cell r="W756"/>
          <cell r="X756"/>
        </row>
        <row r="757">
          <cell r="I757"/>
          <cell r="J757"/>
          <cell r="K757"/>
          <cell r="M757"/>
          <cell r="O757"/>
          <cell r="P757"/>
          <cell r="U757"/>
          <cell r="V757"/>
          <cell r="W757"/>
          <cell r="X757"/>
        </row>
        <row r="758">
          <cell r="I758"/>
          <cell r="J758"/>
          <cell r="K758"/>
          <cell r="M758"/>
          <cell r="O758"/>
          <cell r="P758"/>
          <cell r="U758"/>
          <cell r="V758"/>
          <cell r="W758"/>
          <cell r="X758"/>
        </row>
        <row r="759">
          <cell r="I759"/>
          <cell r="J759"/>
          <cell r="K759"/>
          <cell r="M759"/>
          <cell r="O759"/>
          <cell r="P759"/>
          <cell r="U759"/>
          <cell r="V759"/>
          <cell r="W759"/>
          <cell r="X759"/>
        </row>
        <row r="760">
          <cell r="I760"/>
          <cell r="J760"/>
          <cell r="K760"/>
          <cell r="M760"/>
          <cell r="O760"/>
          <cell r="P760"/>
          <cell r="U760"/>
          <cell r="V760"/>
          <cell r="W760"/>
          <cell r="X760"/>
        </row>
        <row r="761">
          <cell r="I761"/>
          <cell r="J761"/>
          <cell r="K761"/>
          <cell r="M761"/>
          <cell r="O761"/>
          <cell r="P761"/>
          <cell r="U761"/>
          <cell r="V761"/>
          <cell r="W761"/>
          <cell r="X761"/>
        </row>
        <row r="762">
          <cell r="I762"/>
          <cell r="J762"/>
          <cell r="K762"/>
          <cell r="M762"/>
          <cell r="O762"/>
          <cell r="P762"/>
          <cell r="U762"/>
          <cell r="V762"/>
          <cell r="W762"/>
          <cell r="X762"/>
        </row>
        <row r="763">
          <cell r="I763"/>
          <cell r="J763"/>
          <cell r="K763"/>
          <cell r="M763"/>
          <cell r="O763"/>
          <cell r="P763"/>
          <cell r="U763"/>
          <cell r="V763"/>
          <cell r="W763"/>
          <cell r="X763"/>
        </row>
        <row r="764">
          <cell r="I764"/>
          <cell r="J764"/>
          <cell r="K764"/>
          <cell r="M764"/>
          <cell r="O764"/>
          <cell r="P764"/>
          <cell r="U764"/>
          <cell r="V764"/>
          <cell r="W764"/>
          <cell r="X764"/>
        </row>
        <row r="765">
          <cell r="I765"/>
          <cell r="J765"/>
          <cell r="K765"/>
          <cell r="M765"/>
          <cell r="O765"/>
          <cell r="P765"/>
          <cell r="U765"/>
          <cell r="V765"/>
          <cell r="W765"/>
          <cell r="X765"/>
        </row>
        <row r="766">
          <cell r="I766"/>
          <cell r="J766"/>
          <cell r="K766"/>
          <cell r="M766"/>
          <cell r="O766"/>
          <cell r="P766"/>
          <cell r="U766"/>
          <cell r="V766"/>
          <cell r="W766"/>
          <cell r="X766"/>
        </row>
        <row r="767">
          <cell r="I767"/>
          <cell r="J767"/>
          <cell r="K767"/>
          <cell r="M767"/>
          <cell r="O767"/>
          <cell r="P767"/>
          <cell r="U767"/>
          <cell r="V767"/>
          <cell r="W767"/>
          <cell r="X767"/>
        </row>
        <row r="768">
          <cell r="I768"/>
          <cell r="J768"/>
          <cell r="K768"/>
          <cell r="M768"/>
          <cell r="O768"/>
          <cell r="P768"/>
          <cell r="U768"/>
          <cell r="V768"/>
          <cell r="W768"/>
          <cell r="X768"/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15.7109375" bestFit="1" customWidth="1"/>
    <col min="6" max="6" width="13.28515625" bestFit="1" customWidth="1"/>
    <col min="7" max="7" width="16.7109375" bestFit="1" customWidth="1"/>
    <col min="8" max="8" width="15.42578125" style="3" bestFit="1" customWidth="1"/>
    <col min="9" max="9" width="16" style="3" bestFit="1" customWidth="1"/>
    <col min="10" max="10" width="11.28515625" bestFit="1" customWidth="1"/>
    <col min="11" max="11" width="16.28515625" bestFit="1" customWidth="1"/>
    <col min="12" max="14" width="16.28515625" customWidth="1"/>
    <col min="15" max="15" width="84.28515625" customWidth="1"/>
  </cols>
  <sheetData>
    <row r="1" spans="1:15" s="5" customFormat="1">
      <c r="A1" s="5" t="s">
        <v>0</v>
      </c>
      <c r="B1" s="5" t="s">
        <v>254</v>
      </c>
      <c r="C1" s="5" t="s">
        <v>1</v>
      </c>
      <c r="D1" s="5" t="s">
        <v>238</v>
      </c>
      <c r="E1" s="5" t="s">
        <v>256</v>
      </c>
      <c r="F1" s="5" t="s">
        <v>253</v>
      </c>
      <c r="G1" s="5" t="s">
        <v>241</v>
      </c>
      <c r="H1" s="6" t="s">
        <v>239</v>
      </c>
      <c r="I1" s="6" t="s">
        <v>240</v>
      </c>
      <c r="J1" s="5" t="s">
        <v>255</v>
      </c>
      <c r="K1" s="5" t="s">
        <v>259</v>
      </c>
      <c r="L1" s="5" t="s">
        <v>257</v>
      </c>
      <c r="M1" s="5" t="s">
        <v>258</v>
      </c>
      <c r="N1" s="5" t="s">
        <v>260</v>
      </c>
      <c r="O1" s="5" t="s">
        <v>242</v>
      </c>
    </row>
    <row r="2" spans="1:15">
      <c r="A2">
        <v>1</v>
      </c>
      <c r="B2" t="s">
        <v>2</v>
      </c>
      <c r="C2" t="s">
        <v>3</v>
      </c>
      <c r="D2" t="s">
        <v>4</v>
      </c>
      <c r="E2">
        <v>50</v>
      </c>
      <c r="F2">
        <v>1</v>
      </c>
      <c r="G2">
        <f>E2*F2</f>
        <v>50</v>
      </c>
      <c r="H2" s="3">
        <v>0</v>
      </c>
      <c r="I2" s="3">
        <f>J2*H2</f>
        <v>0</v>
      </c>
      <c r="O2" t="s">
        <v>5</v>
      </c>
    </row>
    <row r="3" spans="1:15">
      <c r="A3">
        <v>2</v>
      </c>
      <c r="B3" t="s">
        <v>6</v>
      </c>
      <c r="C3" t="s">
        <v>7</v>
      </c>
      <c r="D3" t="s">
        <v>8</v>
      </c>
      <c r="E3">
        <v>50</v>
      </c>
      <c r="F3">
        <v>1</v>
      </c>
      <c r="G3">
        <f>E3*F3</f>
        <v>50</v>
      </c>
      <c r="H3" s="3">
        <v>0</v>
      </c>
      <c r="I3" s="3">
        <f t="shared" ref="I3:I66" si="0">J3*H3</f>
        <v>0</v>
      </c>
      <c r="O3" t="s">
        <v>9</v>
      </c>
    </row>
    <row r="4" spans="1:15">
      <c r="A4">
        <v>3</v>
      </c>
      <c r="B4" t="s">
        <v>11</v>
      </c>
      <c r="C4" t="s">
        <v>7</v>
      </c>
      <c r="D4" t="s">
        <v>10</v>
      </c>
      <c r="E4">
        <v>50</v>
      </c>
      <c r="F4">
        <v>1</v>
      </c>
      <c r="G4">
        <f t="shared" ref="G4:G67" si="1">E4*F4</f>
        <v>50</v>
      </c>
      <c r="H4" s="3">
        <v>0</v>
      </c>
      <c r="I4" s="3">
        <f t="shared" si="0"/>
        <v>0</v>
      </c>
    </row>
    <row r="5" spans="1:15">
      <c r="A5">
        <v>4</v>
      </c>
      <c r="B5" t="s">
        <v>12</v>
      </c>
      <c r="C5" t="s">
        <v>3</v>
      </c>
      <c r="D5" t="s">
        <v>13</v>
      </c>
      <c r="E5">
        <v>50</v>
      </c>
      <c r="F5">
        <v>5</v>
      </c>
      <c r="G5">
        <f t="shared" si="1"/>
        <v>250</v>
      </c>
      <c r="H5" s="3">
        <v>0</v>
      </c>
      <c r="I5" s="3">
        <f t="shared" si="0"/>
        <v>0</v>
      </c>
      <c r="O5" t="s">
        <v>14</v>
      </c>
    </row>
    <row r="6" spans="1:15">
      <c r="A6">
        <v>5</v>
      </c>
      <c r="B6" t="s">
        <v>15</v>
      </c>
      <c r="C6" t="s">
        <v>3</v>
      </c>
      <c r="D6" t="s">
        <v>16</v>
      </c>
      <c r="E6">
        <v>50</v>
      </c>
      <c r="F6">
        <v>3</v>
      </c>
      <c r="G6">
        <f t="shared" si="1"/>
        <v>150</v>
      </c>
      <c r="H6" s="3">
        <v>0</v>
      </c>
      <c r="I6" s="3">
        <f t="shared" si="0"/>
        <v>0</v>
      </c>
      <c r="O6" t="s">
        <v>17</v>
      </c>
    </row>
    <row r="7" spans="1:15">
      <c r="A7">
        <v>6</v>
      </c>
      <c r="B7" t="s">
        <v>18</v>
      </c>
      <c r="C7" t="s">
        <v>3</v>
      </c>
      <c r="D7" t="s">
        <v>19</v>
      </c>
      <c r="E7">
        <v>50</v>
      </c>
      <c r="F7">
        <v>3</v>
      </c>
      <c r="G7">
        <f t="shared" si="1"/>
        <v>150</v>
      </c>
      <c r="H7" s="3">
        <v>0</v>
      </c>
      <c r="I7" s="3">
        <f t="shared" si="0"/>
        <v>0</v>
      </c>
      <c r="O7" t="s">
        <v>20</v>
      </c>
    </row>
    <row r="8" spans="1:15">
      <c r="A8">
        <v>7</v>
      </c>
      <c r="B8" t="s">
        <v>228</v>
      </c>
      <c r="C8" t="s">
        <v>94</v>
      </c>
      <c r="D8" t="s">
        <v>21</v>
      </c>
      <c r="E8">
        <v>50</v>
      </c>
      <c r="F8">
        <v>1</v>
      </c>
      <c r="G8">
        <f t="shared" si="1"/>
        <v>50</v>
      </c>
      <c r="H8" s="3">
        <v>0</v>
      </c>
      <c r="I8" s="3">
        <f t="shared" si="0"/>
        <v>0</v>
      </c>
      <c r="O8" t="s">
        <v>229</v>
      </c>
    </row>
    <row r="9" spans="1:15">
      <c r="A9">
        <v>8</v>
      </c>
      <c r="B9" t="s">
        <v>22</v>
      </c>
      <c r="C9" t="s">
        <v>3</v>
      </c>
      <c r="D9" t="s">
        <v>23</v>
      </c>
      <c r="E9">
        <v>50</v>
      </c>
      <c r="F9">
        <v>1</v>
      </c>
      <c r="G9">
        <f t="shared" si="1"/>
        <v>50</v>
      </c>
      <c r="H9" s="3">
        <v>0</v>
      </c>
      <c r="I9" s="3">
        <f t="shared" si="0"/>
        <v>0</v>
      </c>
      <c r="O9" t="s">
        <v>24</v>
      </c>
    </row>
    <row r="10" spans="1:15">
      <c r="A10">
        <v>9</v>
      </c>
      <c r="B10" t="s">
        <v>25</v>
      </c>
      <c r="C10" t="s">
        <v>26</v>
      </c>
      <c r="D10" t="s">
        <v>27</v>
      </c>
      <c r="E10">
        <v>50</v>
      </c>
      <c r="F10">
        <v>1</v>
      </c>
      <c r="G10">
        <f t="shared" si="1"/>
        <v>50</v>
      </c>
      <c r="H10" s="3">
        <v>0</v>
      </c>
      <c r="I10" s="3">
        <f t="shared" si="0"/>
        <v>0</v>
      </c>
      <c r="O10" t="s">
        <v>28</v>
      </c>
    </row>
    <row r="11" spans="1:15">
      <c r="A11">
        <v>10</v>
      </c>
      <c r="B11" t="s">
        <v>29</v>
      </c>
      <c r="C11" t="s">
        <v>30</v>
      </c>
      <c r="D11" t="s">
        <v>31</v>
      </c>
      <c r="E11">
        <v>50</v>
      </c>
      <c r="F11">
        <v>1</v>
      </c>
      <c r="G11">
        <f t="shared" si="1"/>
        <v>50</v>
      </c>
      <c r="H11" s="3">
        <v>0</v>
      </c>
      <c r="I11" s="3">
        <f t="shared" si="0"/>
        <v>0</v>
      </c>
      <c r="O11" t="s">
        <v>32</v>
      </c>
    </row>
    <row r="12" spans="1:15">
      <c r="A12">
        <v>11</v>
      </c>
      <c r="B12" t="s">
        <v>33</v>
      </c>
      <c r="C12" t="s">
        <v>34</v>
      </c>
      <c r="D12" t="s">
        <v>35</v>
      </c>
      <c r="E12">
        <v>50</v>
      </c>
      <c r="F12">
        <v>1</v>
      </c>
      <c r="G12">
        <f t="shared" si="1"/>
        <v>50</v>
      </c>
      <c r="H12" s="3">
        <v>0</v>
      </c>
      <c r="I12" s="3">
        <f t="shared" si="0"/>
        <v>0</v>
      </c>
      <c r="O12" t="s">
        <v>36</v>
      </c>
    </row>
    <row r="13" spans="1:15">
      <c r="A13">
        <v>12</v>
      </c>
      <c r="B13" t="s">
        <v>37</v>
      </c>
      <c r="C13" t="s">
        <v>38</v>
      </c>
      <c r="D13" t="s">
        <v>39</v>
      </c>
      <c r="E13">
        <v>50</v>
      </c>
      <c r="F13">
        <v>1</v>
      </c>
      <c r="G13">
        <f t="shared" si="1"/>
        <v>50</v>
      </c>
      <c r="H13" s="3">
        <v>0</v>
      </c>
      <c r="I13" s="3">
        <f t="shared" si="0"/>
        <v>0</v>
      </c>
      <c r="O13" t="s">
        <v>40</v>
      </c>
    </row>
    <row r="14" spans="1:15">
      <c r="A14">
        <v>13</v>
      </c>
      <c r="B14" t="s">
        <v>230</v>
      </c>
      <c r="C14" t="s">
        <v>231</v>
      </c>
      <c r="D14" t="s">
        <v>131</v>
      </c>
      <c r="E14">
        <v>50</v>
      </c>
      <c r="F14">
        <v>1</v>
      </c>
      <c r="G14">
        <f t="shared" si="1"/>
        <v>50</v>
      </c>
      <c r="H14" s="3">
        <v>0</v>
      </c>
      <c r="I14" s="3">
        <f t="shared" si="0"/>
        <v>0</v>
      </c>
      <c r="O14" t="s">
        <v>232</v>
      </c>
    </row>
    <row r="15" spans="1:15">
      <c r="A15">
        <v>14</v>
      </c>
      <c r="B15" t="s">
        <v>42</v>
      </c>
      <c r="C15" t="s">
        <v>43</v>
      </c>
      <c r="D15" t="s">
        <v>44</v>
      </c>
      <c r="E15">
        <v>50</v>
      </c>
      <c r="F15">
        <v>5</v>
      </c>
      <c r="G15">
        <f t="shared" si="1"/>
        <v>250</v>
      </c>
      <c r="H15" s="3">
        <v>0</v>
      </c>
      <c r="I15" s="3">
        <f t="shared" si="0"/>
        <v>0</v>
      </c>
      <c r="O15" t="s">
        <v>45</v>
      </c>
    </row>
    <row r="16" spans="1:15">
      <c r="A16">
        <v>15</v>
      </c>
      <c r="B16" t="s">
        <v>46</v>
      </c>
      <c r="C16" t="s">
        <v>47</v>
      </c>
      <c r="D16" t="s">
        <v>48</v>
      </c>
      <c r="E16">
        <v>50</v>
      </c>
      <c r="F16">
        <v>5</v>
      </c>
      <c r="G16">
        <f t="shared" si="1"/>
        <v>250</v>
      </c>
      <c r="H16" s="3">
        <v>0</v>
      </c>
      <c r="I16" s="3">
        <f t="shared" si="0"/>
        <v>0</v>
      </c>
      <c r="O16" t="s">
        <v>49</v>
      </c>
    </row>
    <row r="17" spans="1:15">
      <c r="A17">
        <v>16</v>
      </c>
      <c r="B17" t="s">
        <v>50</v>
      </c>
      <c r="C17" t="s">
        <v>47</v>
      </c>
      <c r="D17" t="s">
        <v>51</v>
      </c>
      <c r="E17">
        <v>50</v>
      </c>
      <c r="F17">
        <v>2</v>
      </c>
      <c r="G17">
        <f t="shared" si="1"/>
        <v>100</v>
      </c>
      <c r="H17" s="3">
        <v>0</v>
      </c>
      <c r="I17" s="3">
        <f t="shared" si="0"/>
        <v>0</v>
      </c>
      <c r="O17" t="s">
        <v>52</v>
      </c>
    </row>
    <row r="18" spans="1:15">
      <c r="A18">
        <v>17</v>
      </c>
      <c r="B18" t="s">
        <v>53</v>
      </c>
      <c r="C18" t="s">
        <v>47</v>
      </c>
      <c r="D18" t="s">
        <v>54</v>
      </c>
      <c r="E18">
        <v>50</v>
      </c>
      <c r="F18">
        <v>1</v>
      </c>
      <c r="G18">
        <f t="shared" si="1"/>
        <v>50</v>
      </c>
      <c r="H18" s="3">
        <v>0</v>
      </c>
      <c r="I18" s="3">
        <f t="shared" si="0"/>
        <v>0</v>
      </c>
      <c r="O18" t="s">
        <v>52</v>
      </c>
    </row>
    <row r="19" spans="1:15">
      <c r="A19">
        <v>18</v>
      </c>
      <c r="B19" s="1" t="s">
        <v>236</v>
      </c>
      <c r="C19" t="s">
        <v>7</v>
      </c>
      <c r="D19" t="s">
        <v>55</v>
      </c>
      <c r="E19">
        <v>50</v>
      </c>
      <c r="F19">
        <v>1</v>
      </c>
      <c r="G19">
        <f t="shared" si="1"/>
        <v>50</v>
      </c>
      <c r="H19" s="3">
        <v>0</v>
      </c>
      <c r="I19" s="3">
        <f t="shared" si="0"/>
        <v>0</v>
      </c>
      <c r="O19" t="s">
        <v>251</v>
      </c>
    </row>
    <row r="20" spans="1:15">
      <c r="A20">
        <v>19</v>
      </c>
      <c r="B20" t="s">
        <v>56</v>
      </c>
      <c r="C20" t="s">
        <v>57</v>
      </c>
      <c r="D20" t="s">
        <v>58</v>
      </c>
      <c r="E20">
        <v>50</v>
      </c>
      <c r="F20">
        <v>3</v>
      </c>
      <c r="G20">
        <f t="shared" si="1"/>
        <v>150</v>
      </c>
      <c r="H20" s="3">
        <v>0</v>
      </c>
      <c r="I20" s="3">
        <f t="shared" si="0"/>
        <v>0</v>
      </c>
      <c r="O20" t="s">
        <v>59</v>
      </c>
    </row>
    <row r="21" spans="1:15">
      <c r="A21">
        <v>20</v>
      </c>
      <c r="B21" t="s">
        <v>60</v>
      </c>
      <c r="C21" t="s">
        <v>61</v>
      </c>
      <c r="D21" t="s">
        <v>62</v>
      </c>
      <c r="E21">
        <v>50</v>
      </c>
      <c r="F21">
        <v>1</v>
      </c>
      <c r="G21">
        <f t="shared" si="1"/>
        <v>50</v>
      </c>
      <c r="H21" s="3">
        <v>0</v>
      </c>
      <c r="I21" s="3">
        <f t="shared" si="0"/>
        <v>0</v>
      </c>
      <c r="O21" t="s">
        <v>63</v>
      </c>
    </row>
    <row r="22" spans="1:15">
      <c r="A22">
        <v>21</v>
      </c>
      <c r="B22" t="s">
        <v>64</v>
      </c>
      <c r="C22" t="s">
        <v>65</v>
      </c>
      <c r="D22" t="s">
        <v>66</v>
      </c>
      <c r="E22">
        <v>50</v>
      </c>
      <c r="F22">
        <v>1</v>
      </c>
      <c r="G22">
        <f t="shared" si="1"/>
        <v>50</v>
      </c>
      <c r="H22" s="3">
        <v>0</v>
      </c>
      <c r="I22" s="3">
        <f t="shared" si="0"/>
        <v>0</v>
      </c>
      <c r="O22" t="s">
        <v>67</v>
      </c>
    </row>
    <row r="23" spans="1:15">
      <c r="A23">
        <v>22</v>
      </c>
      <c r="B23" t="s">
        <v>68</v>
      </c>
      <c r="C23" t="s">
        <v>69</v>
      </c>
      <c r="D23" t="s">
        <v>70</v>
      </c>
      <c r="E23">
        <v>50</v>
      </c>
      <c r="F23">
        <v>1</v>
      </c>
      <c r="G23">
        <f t="shared" si="1"/>
        <v>50</v>
      </c>
      <c r="H23" s="3">
        <v>0</v>
      </c>
      <c r="I23" s="3">
        <f t="shared" si="0"/>
        <v>0</v>
      </c>
      <c r="O23" t="s">
        <v>71</v>
      </c>
    </row>
    <row r="24" spans="1:15">
      <c r="A24">
        <v>23</v>
      </c>
      <c r="B24" t="s">
        <v>72</v>
      </c>
      <c r="C24" t="s">
        <v>30</v>
      </c>
      <c r="D24" t="s">
        <v>73</v>
      </c>
      <c r="E24">
        <v>50</v>
      </c>
      <c r="F24">
        <v>1</v>
      </c>
      <c r="G24">
        <f t="shared" si="1"/>
        <v>50</v>
      </c>
      <c r="H24" s="3">
        <v>0</v>
      </c>
      <c r="I24" s="3">
        <f t="shared" si="0"/>
        <v>0</v>
      </c>
      <c r="O24" t="s">
        <v>32</v>
      </c>
    </row>
    <row r="25" spans="1:15">
      <c r="A25">
        <v>24</v>
      </c>
      <c r="B25" t="s">
        <v>74</v>
      </c>
      <c r="C25" t="s">
        <v>30</v>
      </c>
      <c r="D25" t="s">
        <v>75</v>
      </c>
      <c r="E25">
        <v>50</v>
      </c>
      <c r="F25">
        <v>1</v>
      </c>
      <c r="G25">
        <f t="shared" si="1"/>
        <v>50</v>
      </c>
      <c r="H25" s="3">
        <v>0</v>
      </c>
      <c r="I25" s="3">
        <f t="shared" si="0"/>
        <v>0</v>
      </c>
      <c r="O25" t="s">
        <v>32</v>
      </c>
    </row>
    <row r="26" spans="1:15">
      <c r="A26">
        <v>25</v>
      </c>
      <c r="B26" t="s">
        <v>76</v>
      </c>
      <c r="C26" t="s">
        <v>30</v>
      </c>
      <c r="D26" t="s">
        <v>77</v>
      </c>
      <c r="E26">
        <v>50</v>
      </c>
      <c r="F26">
        <v>4</v>
      </c>
      <c r="G26">
        <f t="shared" si="1"/>
        <v>200</v>
      </c>
      <c r="H26" s="3">
        <v>0</v>
      </c>
      <c r="I26" s="3">
        <f t="shared" si="0"/>
        <v>0</v>
      </c>
      <c r="O26" t="s">
        <v>32</v>
      </c>
    </row>
    <row r="27" spans="1:15">
      <c r="A27">
        <v>26</v>
      </c>
      <c r="B27" t="s">
        <v>78</v>
      </c>
      <c r="C27" t="s">
        <v>30</v>
      </c>
      <c r="D27" t="s">
        <v>79</v>
      </c>
      <c r="E27">
        <v>50</v>
      </c>
      <c r="F27">
        <v>1</v>
      </c>
      <c r="G27">
        <f t="shared" si="1"/>
        <v>50</v>
      </c>
      <c r="H27" s="3">
        <v>0</v>
      </c>
      <c r="I27" s="3">
        <f t="shared" si="0"/>
        <v>0</v>
      </c>
      <c r="O27" t="s">
        <v>32</v>
      </c>
    </row>
    <row r="28" spans="1:15">
      <c r="A28">
        <v>27</v>
      </c>
      <c r="B28" t="s">
        <v>252</v>
      </c>
      <c r="C28" t="s">
        <v>3</v>
      </c>
      <c r="D28" t="s">
        <v>80</v>
      </c>
      <c r="E28">
        <v>50</v>
      </c>
      <c r="F28">
        <v>2</v>
      </c>
      <c r="G28">
        <f t="shared" si="1"/>
        <v>100</v>
      </c>
      <c r="H28" s="3">
        <v>0</v>
      </c>
      <c r="I28" s="3">
        <f t="shared" si="0"/>
        <v>0</v>
      </c>
      <c r="O28" t="s">
        <v>81</v>
      </c>
    </row>
    <row r="29" spans="1:15">
      <c r="A29">
        <v>28</v>
      </c>
      <c r="B29" t="s">
        <v>12</v>
      </c>
      <c r="C29" t="s">
        <v>3</v>
      </c>
      <c r="D29" t="s">
        <v>13</v>
      </c>
      <c r="E29">
        <v>50</v>
      </c>
      <c r="F29">
        <v>7</v>
      </c>
      <c r="G29">
        <f t="shared" si="1"/>
        <v>350</v>
      </c>
      <c r="H29" s="3">
        <v>0</v>
      </c>
      <c r="I29" s="3">
        <f t="shared" si="0"/>
        <v>0</v>
      </c>
      <c r="O29" t="s">
        <v>14</v>
      </c>
    </row>
    <row r="30" spans="1:15">
      <c r="A30">
        <v>29</v>
      </c>
      <c r="B30" t="s">
        <v>82</v>
      </c>
      <c r="C30" t="s">
        <v>3</v>
      </c>
      <c r="D30" t="s">
        <v>83</v>
      </c>
      <c r="E30">
        <v>50</v>
      </c>
      <c r="F30">
        <v>3</v>
      </c>
      <c r="G30">
        <f t="shared" si="1"/>
        <v>150</v>
      </c>
      <c r="H30" s="3">
        <v>0</v>
      </c>
      <c r="I30" s="3">
        <f t="shared" si="0"/>
        <v>0</v>
      </c>
    </row>
    <row r="31" spans="1:15">
      <c r="A31">
        <v>30</v>
      </c>
      <c r="B31" t="s">
        <v>84</v>
      </c>
      <c r="C31" t="s">
        <v>3</v>
      </c>
      <c r="D31" t="s">
        <v>85</v>
      </c>
      <c r="E31">
        <v>50</v>
      </c>
      <c r="F31">
        <v>7</v>
      </c>
      <c r="G31">
        <f t="shared" si="1"/>
        <v>350</v>
      </c>
      <c r="H31" s="3">
        <v>0</v>
      </c>
      <c r="I31" s="3">
        <f t="shared" si="0"/>
        <v>0</v>
      </c>
      <c r="O31" t="s">
        <v>86</v>
      </c>
    </row>
    <row r="32" spans="1:15">
      <c r="A32">
        <v>31</v>
      </c>
      <c r="B32" t="s">
        <v>87</v>
      </c>
      <c r="C32" t="s">
        <v>3</v>
      </c>
      <c r="D32" t="s">
        <v>88</v>
      </c>
      <c r="E32">
        <v>50</v>
      </c>
      <c r="F32">
        <v>1</v>
      </c>
      <c r="G32">
        <f t="shared" si="1"/>
        <v>50</v>
      </c>
      <c r="H32" s="3">
        <v>0</v>
      </c>
      <c r="I32" s="3">
        <f t="shared" si="0"/>
        <v>0</v>
      </c>
      <c r="O32" t="s">
        <v>89</v>
      </c>
    </row>
    <row r="33" spans="1:15">
      <c r="A33">
        <v>32</v>
      </c>
      <c r="B33" t="s">
        <v>90</v>
      </c>
      <c r="C33" t="s">
        <v>3</v>
      </c>
      <c r="D33" t="s">
        <v>91</v>
      </c>
      <c r="E33">
        <v>50</v>
      </c>
      <c r="F33">
        <v>1</v>
      </c>
      <c r="G33">
        <f t="shared" si="1"/>
        <v>50</v>
      </c>
      <c r="H33" s="3">
        <v>0</v>
      </c>
      <c r="I33" s="3">
        <f t="shared" si="0"/>
        <v>0</v>
      </c>
      <c r="O33" t="s">
        <v>92</v>
      </c>
    </row>
    <row r="34" spans="1:15">
      <c r="A34">
        <v>33</v>
      </c>
      <c r="B34" t="s">
        <v>93</v>
      </c>
      <c r="C34" t="s">
        <v>94</v>
      </c>
      <c r="D34" t="s">
        <v>95</v>
      </c>
      <c r="E34">
        <v>50</v>
      </c>
      <c r="F34">
        <v>14</v>
      </c>
      <c r="G34">
        <f t="shared" si="1"/>
        <v>700</v>
      </c>
      <c r="H34" s="3">
        <v>0</v>
      </c>
      <c r="I34" s="3">
        <f t="shared" si="0"/>
        <v>0</v>
      </c>
      <c r="O34" t="s">
        <v>96</v>
      </c>
    </row>
    <row r="35" spans="1:15">
      <c r="A35">
        <v>34</v>
      </c>
      <c r="B35" t="s">
        <v>97</v>
      </c>
      <c r="C35" t="s">
        <v>26</v>
      </c>
      <c r="D35" t="s">
        <v>98</v>
      </c>
      <c r="E35">
        <v>50</v>
      </c>
      <c r="F35">
        <v>7</v>
      </c>
      <c r="G35">
        <f t="shared" si="1"/>
        <v>350</v>
      </c>
      <c r="H35" s="3">
        <v>0</v>
      </c>
      <c r="I35" s="3">
        <f t="shared" si="0"/>
        <v>0</v>
      </c>
      <c r="O35" t="s">
        <v>99</v>
      </c>
    </row>
    <row r="36" spans="1:15">
      <c r="A36">
        <v>35</v>
      </c>
      <c r="B36" t="s">
        <v>100</v>
      </c>
      <c r="C36" t="s">
        <v>3</v>
      </c>
      <c r="D36" t="s">
        <v>101</v>
      </c>
      <c r="E36">
        <v>50</v>
      </c>
      <c r="F36">
        <v>3</v>
      </c>
      <c r="G36">
        <f t="shared" si="1"/>
        <v>150</v>
      </c>
      <c r="H36" s="3">
        <v>0</v>
      </c>
      <c r="I36" s="3">
        <f t="shared" si="0"/>
        <v>0</v>
      </c>
      <c r="O36" t="s">
        <v>102</v>
      </c>
    </row>
    <row r="37" spans="1:15">
      <c r="A37">
        <v>36</v>
      </c>
      <c r="B37" t="s">
        <v>103</v>
      </c>
      <c r="C37" t="s">
        <v>3</v>
      </c>
      <c r="D37" t="s">
        <v>104</v>
      </c>
      <c r="E37">
        <v>50</v>
      </c>
      <c r="F37">
        <v>1</v>
      </c>
      <c r="G37">
        <f t="shared" si="1"/>
        <v>50</v>
      </c>
      <c r="H37" s="3">
        <v>0</v>
      </c>
      <c r="I37" s="3">
        <f t="shared" si="0"/>
        <v>0</v>
      </c>
      <c r="O37" t="s">
        <v>105</v>
      </c>
    </row>
    <row r="38" spans="1:15">
      <c r="A38">
        <v>37</v>
      </c>
      <c r="B38" t="s">
        <v>106</v>
      </c>
      <c r="C38" t="s">
        <v>3</v>
      </c>
      <c r="D38" t="s">
        <v>107</v>
      </c>
      <c r="E38">
        <v>50</v>
      </c>
      <c r="F38">
        <v>5</v>
      </c>
      <c r="G38">
        <f t="shared" si="1"/>
        <v>250</v>
      </c>
      <c r="H38" s="3">
        <v>0</v>
      </c>
      <c r="I38" s="3">
        <f t="shared" si="0"/>
        <v>0</v>
      </c>
      <c r="O38" t="s">
        <v>108</v>
      </c>
    </row>
    <row r="39" spans="1:15">
      <c r="A39">
        <v>38</v>
      </c>
      <c r="B39" t="s">
        <v>109</v>
      </c>
      <c r="C39" t="s">
        <v>30</v>
      </c>
      <c r="D39" t="s">
        <v>110</v>
      </c>
      <c r="E39">
        <v>50</v>
      </c>
      <c r="F39">
        <v>1</v>
      </c>
      <c r="G39">
        <f t="shared" si="1"/>
        <v>50</v>
      </c>
      <c r="H39" s="3">
        <v>0</v>
      </c>
      <c r="I39" s="3">
        <f t="shared" si="0"/>
        <v>0</v>
      </c>
      <c r="O39" t="s">
        <v>32</v>
      </c>
    </row>
    <row r="40" spans="1:15">
      <c r="A40">
        <v>39</v>
      </c>
      <c r="B40" t="s">
        <v>111</v>
      </c>
      <c r="C40" t="s">
        <v>30</v>
      </c>
      <c r="D40" t="s">
        <v>112</v>
      </c>
      <c r="E40">
        <v>50</v>
      </c>
      <c r="F40">
        <v>1</v>
      </c>
      <c r="G40">
        <f t="shared" si="1"/>
        <v>50</v>
      </c>
      <c r="H40" s="3">
        <v>0</v>
      </c>
      <c r="I40" s="3">
        <f t="shared" si="0"/>
        <v>0</v>
      </c>
      <c r="O40" t="s">
        <v>32</v>
      </c>
    </row>
    <row r="41" spans="1:15">
      <c r="A41">
        <v>40</v>
      </c>
      <c r="B41" t="s">
        <v>113</v>
      </c>
      <c r="C41" t="s">
        <v>114</v>
      </c>
      <c r="D41" t="s">
        <v>115</v>
      </c>
      <c r="E41">
        <v>50</v>
      </c>
      <c r="F41">
        <v>1</v>
      </c>
      <c r="G41">
        <f t="shared" si="1"/>
        <v>50</v>
      </c>
      <c r="H41" s="3">
        <v>0</v>
      </c>
      <c r="I41" s="3">
        <f t="shared" si="0"/>
        <v>0</v>
      </c>
      <c r="O41" t="s">
        <v>116</v>
      </c>
    </row>
    <row r="42" spans="1:15">
      <c r="A42">
        <v>41</v>
      </c>
      <c r="B42" t="s">
        <v>117</v>
      </c>
      <c r="C42" t="s">
        <v>30</v>
      </c>
      <c r="D42" t="s">
        <v>23</v>
      </c>
      <c r="E42">
        <v>50</v>
      </c>
      <c r="F42">
        <v>1</v>
      </c>
      <c r="G42">
        <f t="shared" si="1"/>
        <v>50</v>
      </c>
      <c r="H42" s="3">
        <v>0</v>
      </c>
      <c r="I42" s="3">
        <f t="shared" si="0"/>
        <v>0</v>
      </c>
      <c r="O42" t="s">
        <v>32</v>
      </c>
    </row>
    <row r="43" spans="1:15">
      <c r="A43">
        <v>42</v>
      </c>
      <c r="B43" t="s">
        <v>118</v>
      </c>
      <c r="C43" t="s">
        <v>119</v>
      </c>
      <c r="D43" t="s">
        <v>120</v>
      </c>
      <c r="E43">
        <v>50</v>
      </c>
      <c r="F43">
        <v>1</v>
      </c>
      <c r="G43">
        <f t="shared" si="1"/>
        <v>50</v>
      </c>
      <c r="H43" s="3">
        <v>0</v>
      </c>
      <c r="I43" s="3">
        <f t="shared" si="0"/>
        <v>0</v>
      </c>
      <c r="O43" t="s">
        <v>121</v>
      </c>
    </row>
    <row r="44" spans="1:15">
      <c r="A44">
        <v>43</v>
      </c>
      <c r="B44" t="s">
        <v>122</v>
      </c>
      <c r="C44" t="s">
        <v>123</v>
      </c>
      <c r="D44" t="s">
        <v>124</v>
      </c>
      <c r="E44">
        <v>50</v>
      </c>
      <c r="F44">
        <v>1</v>
      </c>
      <c r="G44">
        <f t="shared" si="1"/>
        <v>50</v>
      </c>
      <c r="H44" s="3">
        <v>0</v>
      </c>
      <c r="I44" s="3">
        <f t="shared" si="0"/>
        <v>0</v>
      </c>
      <c r="O44" t="s">
        <v>125</v>
      </c>
    </row>
    <row r="45" spans="1:15">
      <c r="A45">
        <v>44</v>
      </c>
      <c r="B45" t="s">
        <v>126</v>
      </c>
      <c r="C45" t="s">
        <v>127</v>
      </c>
      <c r="D45" t="s">
        <v>128</v>
      </c>
      <c r="E45">
        <v>50</v>
      </c>
      <c r="F45">
        <v>1</v>
      </c>
      <c r="G45">
        <f t="shared" si="1"/>
        <v>50</v>
      </c>
      <c r="H45" s="3">
        <v>0</v>
      </c>
      <c r="I45" s="3">
        <f t="shared" si="0"/>
        <v>0</v>
      </c>
      <c r="O45" t="s">
        <v>129</v>
      </c>
    </row>
    <row r="46" spans="1:15">
      <c r="A46">
        <v>45</v>
      </c>
      <c r="B46" t="s">
        <v>130</v>
      </c>
      <c r="C46" t="s">
        <v>127</v>
      </c>
      <c r="D46" t="s">
        <v>131</v>
      </c>
      <c r="E46">
        <v>50</v>
      </c>
      <c r="F46">
        <v>1</v>
      </c>
      <c r="G46">
        <f t="shared" si="1"/>
        <v>50</v>
      </c>
      <c r="H46" s="3">
        <v>0</v>
      </c>
      <c r="I46" s="3">
        <f t="shared" si="0"/>
        <v>0</v>
      </c>
      <c r="O46" t="s">
        <v>132</v>
      </c>
    </row>
    <row r="47" spans="1:15">
      <c r="A47">
        <v>46</v>
      </c>
      <c r="B47" t="s">
        <v>133</v>
      </c>
      <c r="C47" t="s">
        <v>134</v>
      </c>
      <c r="D47" t="s">
        <v>135</v>
      </c>
      <c r="E47">
        <v>50</v>
      </c>
      <c r="F47">
        <v>1</v>
      </c>
      <c r="G47">
        <f t="shared" si="1"/>
        <v>50</v>
      </c>
      <c r="H47" s="3">
        <v>0</v>
      </c>
      <c r="I47" s="3">
        <f t="shared" si="0"/>
        <v>0</v>
      </c>
      <c r="O47" t="s">
        <v>136</v>
      </c>
    </row>
    <row r="48" spans="1:15">
      <c r="A48">
        <v>47</v>
      </c>
      <c r="B48" t="s">
        <v>137</v>
      </c>
      <c r="C48" t="s">
        <v>3</v>
      </c>
      <c r="D48" t="s">
        <v>138</v>
      </c>
      <c r="E48">
        <v>50</v>
      </c>
      <c r="F48">
        <v>4</v>
      </c>
      <c r="G48">
        <f t="shared" si="1"/>
        <v>200</v>
      </c>
      <c r="H48" s="3">
        <v>0</v>
      </c>
      <c r="I48" s="3">
        <f t="shared" si="0"/>
        <v>0</v>
      </c>
      <c r="O48" t="s">
        <v>139</v>
      </c>
    </row>
    <row r="49" spans="1:15">
      <c r="A49">
        <v>48</v>
      </c>
      <c r="B49" t="s">
        <v>140</v>
      </c>
      <c r="C49" t="s">
        <v>30</v>
      </c>
      <c r="D49" t="s">
        <v>141</v>
      </c>
      <c r="E49">
        <v>50</v>
      </c>
      <c r="F49">
        <v>1</v>
      </c>
      <c r="G49">
        <f t="shared" si="1"/>
        <v>50</v>
      </c>
      <c r="H49" s="3">
        <v>0</v>
      </c>
      <c r="I49" s="3">
        <f t="shared" si="0"/>
        <v>0</v>
      </c>
      <c r="O49" t="s">
        <v>142</v>
      </c>
    </row>
    <row r="50" spans="1:15">
      <c r="A50">
        <v>49</v>
      </c>
      <c r="B50" t="s">
        <v>143</v>
      </c>
      <c r="C50" t="s">
        <v>3</v>
      </c>
      <c r="D50" t="s">
        <v>144</v>
      </c>
      <c r="E50">
        <v>50</v>
      </c>
      <c r="F50">
        <v>1</v>
      </c>
      <c r="G50">
        <f t="shared" si="1"/>
        <v>50</v>
      </c>
      <c r="H50" s="3">
        <v>0</v>
      </c>
      <c r="I50" s="3">
        <f t="shared" si="0"/>
        <v>0</v>
      </c>
      <c r="O50" t="s">
        <v>145</v>
      </c>
    </row>
    <row r="51" spans="1:15">
      <c r="A51">
        <v>50</v>
      </c>
      <c r="B51" t="s">
        <v>146</v>
      </c>
      <c r="C51" t="s">
        <v>147</v>
      </c>
      <c r="D51" t="s">
        <v>148</v>
      </c>
      <c r="E51">
        <v>50</v>
      </c>
      <c r="F51">
        <v>1</v>
      </c>
      <c r="G51">
        <f t="shared" si="1"/>
        <v>50</v>
      </c>
      <c r="H51" s="3">
        <v>0</v>
      </c>
      <c r="I51" s="3">
        <f t="shared" si="0"/>
        <v>0</v>
      </c>
      <c r="O51" t="s">
        <v>149</v>
      </c>
    </row>
    <row r="52" spans="1:15">
      <c r="A52">
        <v>51</v>
      </c>
      <c r="B52" t="s">
        <v>46</v>
      </c>
      <c r="C52" t="s">
        <v>47</v>
      </c>
      <c r="D52" t="s">
        <v>48</v>
      </c>
      <c r="E52">
        <v>50</v>
      </c>
      <c r="F52">
        <v>1</v>
      </c>
      <c r="G52">
        <f t="shared" si="1"/>
        <v>50</v>
      </c>
      <c r="H52" s="3">
        <v>0</v>
      </c>
      <c r="I52" s="3">
        <f t="shared" si="0"/>
        <v>0</v>
      </c>
      <c r="O52" t="s">
        <v>49</v>
      </c>
    </row>
    <row r="53" spans="1:15">
      <c r="A53">
        <v>52</v>
      </c>
      <c r="B53" t="s">
        <v>150</v>
      </c>
      <c r="C53" t="s">
        <v>47</v>
      </c>
      <c r="D53" t="s">
        <v>151</v>
      </c>
      <c r="E53">
        <v>50</v>
      </c>
      <c r="F53">
        <v>2</v>
      </c>
      <c r="G53">
        <f t="shared" si="1"/>
        <v>100</v>
      </c>
      <c r="H53" s="3">
        <v>0</v>
      </c>
      <c r="I53" s="3">
        <f t="shared" si="0"/>
        <v>0</v>
      </c>
      <c r="O53" t="s">
        <v>52</v>
      </c>
    </row>
    <row r="54" spans="1:15">
      <c r="A54">
        <v>53</v>
      </c>
      <c r="B54" t="s">
        <v>233</v>
      </c>
      <c r="C54" t="s">
        <v>47</v>
      </c>
      <c r="D54" t="s">
        <v>152</v>
      </c>
      <c r="E54">
        <v>50</v>
      </c>
      <c r="F54">
        <v>2</v>
      </c>
      <c r="G54">
        <f t="shared" si="1"/>
        <v>100</v>
      </c>
      <c r="H54" s="3">
        <v>0</v>
      </c>
      <c r="I54" s="3">
        <f t="shared" si="0"/>
        <v>0</v>
      </c>
      <c r="O54" t="s">
        <v>52</v>
      </c>
    </row>
    <row r="55" spans="1:15">
      <c r="A55">
        <v>54</v>
      </c>
      <c r="B55" t="s">
        <v>153</v>
      </c>
      <c r="C55" t="s">
        <v>47</v>
      </c>
      <c r="D55" t="s">
        <v>154</v>
      </c>
      <c r="E55">
        <v>50</v>
      </c>
      <c r="F55">
        <v>3</v>
      </c>
      <c r="G55">
        <f t="shared" si="1"/>
        <v>150</v>
      </c>
      <c r="H55" s="3">
        <v>0</v>
      </c>
      <c r="I55" s="3">
        <f t="shared" si="0"/>
        <v>0</v>
      </c>
      <c r="O55" t="s">
        <v>52</v>
      </c>
    </row>
    <row r="56" spans="1:15">
      <c r="A56">
        <v>55</v>
      </c>
      <c r="B56" t="s">
        <v>155</v>
      </c>
      <c r="C56" t="s">
        <v>47</v>
      </c>
      <c r="D56" t="s">
        <v>156</v>
      </c>
      <c r="E56">
        <v>50</v>
      </c>
      <c r="F56">
        <v>1</v>
      </c>
      <c r="G56">
        <f t="shared" si="1"/>
        <v>50</v>
      </c>
      <c r="H56" s="3">
        <v>0</v>
      </c>
      <c r="I56" s="3">
        <f t="shared" si="0"/>
        <v>0</v>
      </c>
      <c r="O56" t="s">
        <v>157</v>
      </c>
    </row>
    <row r="57" spans="1:15">
      <c r="A57">
        <v>56</v>
      </c>
      <c r="B57" t="s">
        <v>158</v>
      </c>
      <c r="C57" t="s">
        <v>47</v>
      </c>
      <c r="D57" t="s">
        <v>159</v>
      </c>
      <c r="E57">
        <v>50</v>
      </c>
      <c r="F57">
        <v>1</v>
      </c>
      <c r="G57">
        <f t="shared" si="1"/>
        <v>50</v>
      </c>
      <c r="H57" s="3">
        <v>0</v>
      </c>
      <c r="I57" s="3">
        <f t="shared" si="0"/>
        <v>0</v>
      </c>
      <c r="O57" t="s">
        <v>160</v>
      </c>
    </row>
    <row r="58" spans="1:15">
      <c r="A58">
        <v>57</v>
      </c>
      <c r="B58" t="s">
        <v>234</v>
      </c>
      <c r="C58" t="s">
        <v>47</v>
      </c>
      <c r="D58" t="s">
        <v>161</v>
      </c>
      <c r="E58">
        <v>50</v>
      </c>
      <c r="F58">
        <v>4</v>
      </c>
      <c r="G58">
        <f t="shared" si="1"/>
        <v>200</v>
      </c>
      <c r="H58" s="3">
        <v>0</v>
      </c>
      <c r="I58" s="3">
        <f t="shared" si="0"/>
        <v>0</v>
      </c>
      <c r="O58" t="s">
        <v>52</v>
      </c>
    </row>
    <row r="59" spans="1:15">
      <c r="A59">
        <v>58</v>
      </c>
      <c r="B59" t="s">
        <v>162</v>
      </c>
      <c r="C59" t="s">
        <v>47</v>
      </c>
      <c r="D59" t="s">
        <v>163</v>
      </c>
      <c r="E59">
        <v>50</v>
      </c>
      <c r="F59">
        <v>3</v>
      </c>
      <c r="G59">
        <f t="shared" si="1"/>
        <v>150</v>
      </c>
      <c r="H59" s="3">
        <v>0</v>
      </c>
      <c r="I59" s="3">
        <f t="shared" si="0"/>
        <v>0</v>
      </c>
      <c r="O59" t="s">
        <v>157</v>
      </c>
    </row>
    <row r="60" spans="1:15">
      <c r="A60">
        <v>59</v>
      </c>
      <c r="B60" t="s">
        <v>164</v>
      </c>
      <c r="C60" t="s">
        <v>47</v>
      </c>
      <c r="D60" t="s">
        <v>44</v>
      </c>
      <c r="E60">
        <v>50</v>
      </c>
      <c r="F60">
        <v>27</v>
      </c>
      <c r="G60">
        <f t="shared" si="1"/>
        <v>1350</v>
      </c>
      <c r="H60" s="3">
        <v>0</v>
      </c>
      <c r="I60" s="3">
        <f t="shared" si="0"/>
        <v>0</v>
      </c>
      <c r="O60" t="s">
        <v>165</v>
      </c>
    </row>
    <row r="61" spans="1:15">
      <c r="A61">
        <v>60</v>
      </c>
      <c r="B61" t="s">
        <v>166</v>
      </c>
      <c r="C61" t="s">
        <v>47</v>
      </c>
      <c r="D61" t="s">
        <v>167</v>
      </c>
      <c r="E61">
        <v>50</v>
      </c>
      <c r="F61">
        <v>1</v>
      </c>
      <c r="G61">
        <f t="shared" si="1"/>
        <v>50</v>
      </c>
      <c r="H61" s="3">
        <v>0</v>
      </c>
      <c r="I61" s="3">
        <f t="shared" si="0"/>
        <v>0</v>
      </c>
      <c r="O61" t="s">
        <v>52</v>
      </c>
    </row>
    <row r="62" spans="1:15">
      <c r="A62">
        <v>61</v>
      </c>
      <c r="B62" t="s">
        <v>235</v>
      </c>
      <c r="C62" t="s">
        <v>47</v>
      </c>
      <c r="D62" t="s">
        <v>168</v>
      </c>
      <c r="E62">
        <v>50</v>
      </c>
      <c r="F62">
        <v>1</v>
      </c>
      <c r="G62">
        <f t="shared" si="1"/>
        <v>50</v>
      </c>
      <c r="H62" s="3">
        <v>0</v>
      </c>
      <c r="I62" s="3">
        <f t="shared" si="0"/>
        <v>0</v>
      </c>
      <c r="O62" t="s">
        <v>52</v>
      </c>
    </row>
    <row r="63" spans="1:15">
      <c r="A63">
        <v>62</v>
      </c>
      <c r="B63" t="s">
        <v>169</v>
      </c>
      <c r="C63" t="s">
        <v>43</v>
      </c>
      <c r="D63" t="s">
        <v>170</v>
      </c>
      <c r="E63">
        <v>50</v>
      </c>
      <c r="F63">
        <v>1</v>
      </c>
      <c r="G63">
        <f t="shared" si="1"/>
        <v>50</v>
      </c>
      <c r="H63" s="3">
        <v>0</v>
      </c>
      <c r="I63" s="3">
        <f t="shared" si="0"/>
        <v>0</v>
      </c>
      <c r="O63" t="s">
        <v>171</v>
      </c>
    </row>
    <row r="64" spans="1:15">
      <c r="A64">
        <v>63</v>
      </c>
      <c r="B64" t="s">
        <v>172</v>
      </c>
      <c r="C64" t="s">
        <v>47</v>
      </c>
      <c r="D64" t="s">
        <v>173</v>
      </c>
      <c r="E64">
        <v>50</v>
      </c>
      <c r="F64">
        <v>1</v>
      </c>
      <c r="G64">
        <f t="shared" si="1"/>
        <v>50</v>
      </c>
      <c r="H64" s="3">
        <v>0</v>
      </c>
      <c r="I64" s="3">
        <f t="shared" si="0"/>
        <v>0</v>
      </c>
      <c r="O64" t="s">
        <v>157</v>
      </c>
    </row>
    <row r="65" spans="1:15">
      <c r="A65">
        <v>64</v>
      </c>
      <c r="B65" t="s">
        <v>174</v>
      </c>
      <c r="C65" t="s">
        <v>43</v>
      </c>
      <c r="D65" t="s">
        <v>175</v>
      </c>
      <c r="E65">
        <v>50</v>
      </c>
      <c r="F65">
        <v>7</v>
      </c>
      <c r="G65">
        <f t="shared" si="1"/>
        <v>350</v>
      </c>
      <c r="H65" s="3">
        <v>0</v>
      </c>
      <c r="I65" s="3">
        <f t="shared" si="0"/>
        <v>0</v>
      </c>
      <c r="O65" t="s">
        <v>176</v>
      </c>
    </row>
    <row r="66" spans="1:15">
      <c r="A66">
        <v>65</v>
      </c>
      <c r="B66" t="s">
        <v>177</v>
      </c>
      <c r="C66" t="s">
        <v>43</v>
      </c>
      <c r="D66" t="s">
        <v>178</v>
      </c>
      <c r="E66">
        <v>50</v>
      </c>
      <c r="F66">
        <v>3</v>
      </c>
      <c r="G66">
        <f t="shared" si="1"/>
        <v>150</v>
      </c>
      <c r="H66" s="3">
        <v>0</v>
      </c>
      <c r="I66" s="3">
        <f t="shared" si="0"/>
        <v>0</v>
      </c>
      <c r="O66" t="s">
        <v>179</v>
      </c>
    </row>
    <row r="67" spans="1:15">
      <c r="A67">
        <v>66</v>
      </c>
      <c r="B67" t="s">
        <v>180</v>
      </c>
      <c r="C67" t="s">
        <v>181</v>
      </c>
      <c r="D67" t="s">
        <v>182</v>
      </c>
      <c r="E67">
        <v>50</v>
      </c>
      <c r="F67">
        <v>1</v>
      </c>
      <c r="G67">
        <f t="shared" si="1"/>
        <v>50</v>
      </c>
      <c r="H67" s="3">
        <v>0</v>
      </c>
      <c r="I67" s="3">
        <f t="shared" ref="I67:I83" si="2">J67*H67</f>
        <v>0</v>
      </c>
      <c r="O67" t="s">
        <v>183</v>
      </c>
    </row>
    <row r="68" spans="1:15">
      <c r="A68">
        <v>67</v>
      </c>
      <c r="B68" t="s">
        <v>184</v>
      </c>
      <c r="C68" t="s">
        <v>3</v>
      </c>
      <c r="D68" t="s">
        <v>185</v>
      </c>
      <c r="E68">
        <v>50</v>
      </c>
      <c r="F68">
        <v>1</v>
      </c>
      <c r="G68">
        <f t="shared" ref="G68:G83" si="3">E68*F68</f>
        <v>50</v>
      </c>
      <c r="H68" s="3">
        <v>0</v>
      </c>
      <c r="I68" s="3">
        <f t="shared" si="2"/>
        <v>0</v>
      </c>
      <c r="O68" t="s">
        <v>186</v>
      </c>
    </row>
    <row r="69" spans="1:15">
      <c r="A69">
        <v>68</v>
      </c>
      <c r="B69" s="2">
        <v>434153017835</v>
      </c>
      <c r="C69" t="s">
        <v>187</v>
      </c>
      <c r="D69" t="s">
        <v>188</v>
      </c>
      <c r="E69">
        <v>50</v>
      </c>
      <c r="F69">
        <v>1</v>
      </c>
      <c r="G69">
        <f t="shared" si="3"/>
        <v>50</v>
      </c>
      <c r="H69" s="3">
        <v>0</v>
      </c>
      <c r="I69" s="3">
        <f t="shared" si="2"/>
        <v>0</v>
      </c>
      <c r="O69" t="s">
        <v>189</v>
      </c>
    </row>
    <row r="70" spans="1:15">
      <c r="A70">
        <v>69</v>
      </c>
      <c r="B70" t="s">
        <v>190</v>
      </c>
      <c r="C70" t="s">
        <v>47</v>
      </c>
      <c r="D70" t="s">
        <v>191</v>
      </c>
      <c r="E70">
        <v>50</v>
      </c>
      <c r="F70">
        <v>1</v>
      </c>
      <c r="G70">
        <f t="shared" si="3"/>
        <v>50</v>
      </c>
      <c r="H70" s="3">
        <v>0</v>
      </c>
      <c r="I70" s="3">
        <f t="shared" si="2"/>
        <v>0</v>
      </c>
      <c r="O70" t="s">
        <v>192</v>
      </c>
    </row>
    <row r="71" spans="1:15">
      <c r="A71">
        <v>70</v>
      </c>
      <c r="B71" t="s">
        <v>194</v>
      </c>
      <c r="C71" t="s">
        <v>7</v>
      </c>
      <c r="D71" t="s">
        <v>193</v>
      </c>
      <c r="E71">
        <v>50</v>
      </c>
      <c r="F71">
        <v>1</v>
      </c>
      <c r="G71">
        <f t="shared" si="3"/>
        <v>50</v>
      </c>
      <c r="H71" s="3">
        <v>0</v>
      </c>
      <c r="I71" s="3">
        <f t="shared" si="2"/>
        <v>0</v>
      </c>
      <c r="O71" t="s">
        <v>250</v>
      </c>
    </row>
    <row r="72" spans="1:15">
      <c r="A72">
        <v>71</v>
      </c>
      <c r="B72" t="s">
        <v>195</v>
      </c>
      <c r="C72" t="s">
        <v>7</v>
      </c>
      <c r="D72" t="s">
        <v>196</v>
      </c>
      <c r="E72">
        <v>50</v>
      </c>
      <c r="F72">
        <v>1</v>
      </c>
      <c r="G72">
        <f t="shared" si="3"/>
        <v>50</v>
      </c>
      <c r="H72" s="3">
        <v>0</v>
      </c>
      <c r="I72" s="3">
        <f t="shared" si="2"/>
        <v>0</v>
      </c>
      <c r="O72" t="s">
        <v>197</v>
      </c>
    </row>
    <row r="73" spans="1:15">
      <c r="A73">
        <v>72</v>
      </c>
      <c r="B73" t="s">
        <v>198</v>
      </c>
      <c r="C73" t="s">
        <v>199</v>
      </c>
      <c r="D73" t="s">
        <v>200</v>
      </c>
      <c r="E73">
        <v>50</v>
      </c>
      <c r="F73">
        <v>1</v>
      </c>
      <c r="G73">
        <f t="shared" si="3"/>
        <v>50</v>
      </c>
      <c r="H73" s="3">
        <v>0</v>
      </c>
      <c r="I73" s="3">
        <f t="shared" si="2"/>
        <v>0</v>
      </c>
      <c r="O73" t="s">
        <v>201</v>
      </c>
    </row>
    <row r="74" spans="1:15">
      <c r="A74">
        <v>73</v>
      </c>
      <c r="B74" t="s">
        <v>202</v>
      </c>
      <c r="C74" t="s">
        <v>7</v>
      </c>
      <c r="D74" t="s">
        <v>203</v>
      </c>
      <c r="E74">
        <v>50</v>
      </c>
      <c r="F74">
        <v>1</v>
      </c>
      <c r="G74">
        <f t="shared" si="3"/>
        <v>50</v>
      </c>
      <c r="H74" s="3">
        <v>0</v>
      </c>
      <c r="I74" s="3">
        <f t="shared" si="2"/>
        <v>0</v>
      </c>
      <c r="O74" t="s">
        <v>204</v>
      </c>
    </row>
    <row r="75" spans="1:15">
      <c r="A75">
        <v>74</v>
      </c>
      <c r="B75" t="s">
        <v>205</v>
      </c>
      <c r="C75" t="s">
        <v>7</v>
      </c>
      <c r="D75" t="s">
        <v>206</v>
      </c>
      <c r="E75">
        <v>50</v>
      </c>
      <c r="F75">
        <v>2</v>
      </c>
      <c r="G75">
        <f t="shared" si="3"/>
        <v>100</v>
      </c>
      <c r="H75" s="3">
        <v>0</v>
      </c>
      <c r="I75" s="3">
        <f t="shared" si="2"/>
        <v>0</v>
      </c>
      <c r="O75" t="s">
        <v>207</v>
      </c>
    </row>
    <row r="76" spans="1:15">
      <c r="A76">
        <v>75</v>
      </c>
      <c r="B76" t="s">
        <v>208</v>
      </c>
      <c r="C76" t="s">
        <v>7</v>
      </c>
      <c r="D76" t="s">
        <v>209</v>
      </c>
      <c r="E76">
        <v>50</v>
      </c>
      <c r="F76">
        <v>1</v>
      </c>
      <c r="G76">
        <f t="shared" si="3"/>
        <v>50</v>
      </c>
      <c r="H76" s="3">
        <v>0</v>
      </c>
      <c r="I76" s="3">
        <f t="shared" si="2"/>
        <v>0</v>
      </c>
      <c r="O76" t="s">
        <v>210</v>
      </c>
    </row>
    <row r="77" spans="1:15">
      <c r="A77">
        <v>76</v>
      </c>
      <c r="B77" t="s">
        <v>211</v>
      </c>
      <c r="C77" t="s">
        <v>7</v>
      </c>
      <c r="D77" t="s">
        <v>212</v>
      </c>
      <c r="E77">
        <v>50</v>
      </c>
      <c r="F77">
        <v>2</v>
      </c>
      <c r="G77">
        <f t="shared" si="3"/>
        <v>100</v>
      </c>
      <c r="H77" s="3">
        <v>0</v>
      </c>
      <c r="I77" s="3">
        <f t="shared" si="2"/>
        <v>0</v>
      </c>
      <c r="O77" t="s">
        <v>213</v>
      </c>
    </row>
    <row r="78" spans="1:15">
      <c r="A78">
        <v>77</v>
      </c>
      <c r="B78" t="s">
        <v>214</v>
      </c>
      <c r="C78" t="s">
        <v>7</v>
      </c>
      <c r="D78" t="s">
        <v>215</v>
      </c>
      <c r="E78">
        <v>50</v>
      </c>
      <c r="F78">
        <v>1</v>
      </c>
      <c r="G78">
        <f t="shared" si="3"/>
        <v>50</v>
      </c>
      <c r="H78" s="3">
        <v>0</v>
      </c>
      <c r="I78" s="3">
        <f t="shared" si="2"/>
        <v>0</v>
      </c>
      <c r="O78" t="s">
        <v>216</v>
      </c>
    </row>
    <row r="79" spans="1:15">
      <c r="A79">
        <v>78</v>
      </c>
      <c r="B79" t="s">
        <v>217</v>
      </c>
      <c r="C79" t="s">
        <v>218</v>
      </c>
      <c r="D79" t="s">
        <v>219</v>
      </c>
      <c r="E79">
        <v>50</v>
      </c>
      <c r="F79">
        <v>1</v>
      </c>
      <c r="G79">
        <f t="shared" si="3"/>
        <v>50</v>
      </c>
      <c r="H79" s="3">
        <v>0</v>
      </c>
      <c r="I79" s="3">
        <f t="shared" si="2"/>
        <v>0</v>
      </c>
      <c r="O79" t="s">
        <v>220</v>
      </c>
    </row>
    <row r="80" spans="1:15">
      <c r="A80">
        <v>79</v>
      </c>
      <c r="B80" t="s">
        <v>221</v>
      </c>
      <c r="C80" t="s">
        <v>222</v>
      </c>
      <c r="D80" t="s">
        <v>223</v>
      </c>
      <c r="E80">
        <v>50</v>
      </c>
      <c r="F80">
        <v>1</v>
      </c>
      <c r="G80">
        <f t="shared" si="3"/>
        <v>50</v>
      </c>
      <c r="H80" s="3">
        <v>0</v>
      </c>
      <c r="I80" s="3">
        <f t="shared" si="2"/>
        <v>0</v>
      </c>
      <c r="O80" t="s">
        <v>224</v>
      </c>
    </row>
    <row r="81" spans="1:15">
      <c r="A81">
        <v>80</v>
      </c>
      <c r="B81" t="s">
        <v>225</v>
      </c>
      <c r="C81" t="s">
        <v>226</v>
      </c>
      <c r="D81" t="s">
        <v>219</v>
      </c>
      <c r="E81">
        <v>50</v>
      </c>
      <c r="F81">
        <v>1</v>
      </c>
      <c r="G81">
        <f t="shared" si="3"/>
        <v>50</v>
      </c>
      <c r="H81" s="3">
        <v>0</v>
      </c>
      <c r="I81" s="3">
        <f t="shared" si="2"/>
        <v>0</v>
      </c>
      <c r="O81" t="s">
        <v>227</v>
      </c>
    </row>
    <row r="82" spans="1:15">
      <c r="A82">
        <v>81</v>
      </c>
      <c r="B82">
        <v>63048</v>
      </c>
      <c r="C82" t="s">
        <v>244</v>
      </c>
      <c r="D82" t="s">
        <v>248</v>
      </c>
      <c r="E82">
        <v>50</v>
      </c>
      <c r="F82">
        <v>1</v>
      </c>
      <c r="G82">
        <f t="shared" si="3"/>
        <v>50</v>
      </c>
      <c r="H82" s="3">
        <v>0</v>
      </c>
      <c r="I82" s="3">
        <f t="shared" si="2"/>
        <v>0</v>
      </c>
      <c r="O82" t="s">
        <v>243</v>
      </c>
    </row>
    <row r="83" spans="1:15">
      <c r="A83">
        <v>82</v>
      </c>
      <c r="B83">
        <v>150150225</v>
      </c>
      <c r="C83" t="s">
        <v>41</v>
      </c>
      <c r="D83" t="s">
        <v>247</v>
      </c>
      <c r="E83">
        <v>50</v>
      </c>
      <c r="F83">
        <v>1</v>
      </c>
      <c r="G83">
        <f t="shared" si="3"/>
        <v>50</v>
      </c>
      <c r="H83" s="3">
        <v>0</v>
      </c>
      <c r="I83" s="3">
        <f t="shared" si="2"/>
        <v>0</v>
      </c>
      <c r="O83" t="s">
        <v>249</v>
      </c>
    </row>
    <row r="86" spans="1:15">
      <c r="I86" s="3">
        <f>SUM(I2:I83)</f>
        <v>0</v>
      </c>
    </row>
    <row r="88" spans="1:15">
      <c r="H88" s="3" t="s">
        <v>237</v>
      </c>
      <c r="I88" s="3">
        <f>I86/50</f>
        <v>0</v>
      </c>
    </row>
    <row r="89" spans="1:15">
      <c r="H89" s="3" t="s">
        <v>245</v>
      </c>
      <c r="I89" s="3">
        <f>I88*1.6</f>
        <v>0</v>
      </c>
    </row>
    <row r="90" spans="1:15">
      <c r="H90" s="3" t="s">
        <v>246</v>
      </c>
      <c r="I90" s="4">
        <f>I89*4.8</f>
        <v>0</v>
      </c>
    </row>
  </sheetData>
  <autoFilter ref="A1:O83"/>
  <conditionalFormatting sqref="I2:I85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3:AB93"/>
  <sheetViews>
    <sheetView tabSelected="1" topLeftCell="D1" workbookViewId="0">
      <pane ySplit="3" topLeftCell="A4" activePane="bottomLeft" state="frozen"/>
      <selection pane="bottomLeft" activeCell="J52" sqref="J52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30" customWidth="1"/>
    <col min="5" max="5" width="23.28515625" bestFit="1" customWidth="1"/>
    <col min="6" max="6" width="12.85546875" bestFit="1" customWidth="1"/>
    <col min="7" max="8" width="12.140625" bestFit="1" customWidth="1"/>
    <col min="9" max="9" width="15.7109375" bestFit="1" customWidth="1"/>
    <col min="10" max="10" width="12" customWidth="1"/>
    <col min="11" max="11" width="15.140625" customWidth="1"/>
    <col min="12" max="12" width="6" bestFit="1" customWidth="1"/>
    <col min="13" max="13" width="11.5703125" customWidth="1"/>
    <col min="14" max="14" width="6.5703125" bestFit="1" customWidth="1"/>
    <col min="15" max="15" width="11" customWidth="1"/>
    <col min="16" max="16" width="15.140625" bestFit="1" customWidth="1"/>
    <col min="17" max="17" width="8.85546875" bestFit="1" customWidth="1"/>
  </cols>
  <sheetData>
    <row r="3" spans="1:20" ht="30">
      <c r="A3" s="7" t="s">
        <v>0</v>
      </c>
      <c r="B3" s="64" t="s">
        <v>254</v>
      </c>
      <c r="C3" s="7" t="s">
        <v>1</v>
      </c>
      <c r="D3" s="7" t="s">
        <v>238</v>
      </c>
      <c r="E3" s="7" t="s">
        <v>261</v>
      </c>
      <c r="F3" s="7" t="s">
        <v>256</v>
      </c>
      <c r="G3" s="7" t="s">
        <v>253</v>
      </c>
      <c r="H3" s="106" t="s">
        <v>241</v>
      </c>
      <c r="I3" s="7" t="s">
        <v>239</v>
      </c>
      <c r="J3" s="106" t="s">
        <v>495</v>
      </c>
      <c r="K3" s="7" t="s">
        <v>494</v>
      </c>
      <c r="L3" s="7" t="s">
        <v>411</v>
      </c>
      <c r="M3" s="68" t="s">
        <v>418</v>
      </c>
      <c r="N3" s="7" t="s">
        <v>413</v>
      </c>
      <c r="O3" s="68" t="s">
        <v>257</v>
      </c>
      <c r="P3" s="7" t="s">
        <v>258</v>
      </c>
      <c r="Q3" s="68" t="s">
        <v>260</v>
      </c>
      <c r="R3" s="8"/>
      <c r="S3" s="106" t="s">
        <v>497</v>
      </c>
      <c r="T3" s="108" t="s">
        <v>498</v>
      </c>
    </row>
    <row r="4" spans="1:20">
      <c r="A4" s="8">
        <v>1</v>
      </c>
      <c r="B4" s="65" t="s">
        <v>2</v>
      </c>
      <c r="C4" s="8" t="s">
        <v>3</v>
      </c>
      <c r="D4" s="8" t="s">
        <v>4</v>
      </c>
      <c r="E4" s="8" t="s">
        <v>419</v>
      </c>
      <c r="F4" s="8">
        <v>220</v>
      </c>
      <c r="G4" s="8">
        <v>1</v>
      </c>
      <c r="H4" s="8">
        <f>VLOOKUP(B4,'[1]Atrition NPI'!$B:$Z,23,0)</f>
        <v>2500</v>
      </c>
      <c r="I4" s="8">
        <v>7.6499999999999999E-2</v>
      </c>
      <c r="J4" s="8">
        <f>H4*I4</f>
        <v>191.25</v>
      </c>
      <c r="K4" s="75" t="s">
        <v>420</v>
      </c>
      <c r="L4" s="8">
        <v>15000</v>
      </c>
      <c r="M4" s="8" t="s">
        <v>264</v>
      </c>
      <c r="N4" s="69">
        <v>98</v>
      </c>
      <c r="O4" s="8" t="s">
        <v>265</v>
      </c>
      <c r="P4" s="8" t="s">
        <v>266</v>
      </c>
      <c r="Q4" s="8" t="s">
        <v>267</v>
      </c>
      <c r="R4" s="8"/>
      <c r="S4" s="8">
        <f>'EPE quotation 220 units'!I4-VLOOKUP(B4,'EPE Quotation MOQ Full RELL'!B:W,9,0)</f>
        <v>6.6500000000000004E-2</v>
      </c>
      <c r="T4" s="105">
        <f>('EPE quotation 220 units'!I4/VLOOKUP(B4,'EPE Quotation MOQ Full RELL'!B:W,9,0))-1</f>
        <v>6.6499999999999995</v>
      </c>
    </row>
    <row r="5" spans="1:20">
      <c r="A5" s="8">
        <v>2</v>
      </c>
      <c r="B5" s="65" t="s">
        <v>6</v>
      </c>
      <c r="C5" s="8" t="s">
        <v>7</v>
      </c>
      <c r="D5" s="8" t="s">
        <v>8</v>
      </c>
      <c r="E5" s="15" t="s">
        <v>421</v>
      </c>
      <c r="F5" s="8">
        <v>220</v>
      </c>
      <c r="G5" s="8">
        <v>1</v>
      </c>
      <c r="H5" s="8">
        <f>VLOOKUP(B5,'[1]Atrition NPI'!$B:$Z,23,0)</f>
        <v>2080</v>
      </c>
      <c r="I5" s="8">
        <v>5.32</v>
      </c>
      <c r="J5" s="8">
        <f t="shared" ref="J5:J68" si="0">H5*I5</f>
        <v>11065.6</v>
      </c>
      <c r="K5" s="60" t="s">
        <v>422</v>
      </c>
      <c r="L5" s="8">
        <v>2500</v>
      </c>
      <c r="M5" s="8" t="s">
        <v>264</v>
      </c>
      <c r="N5" s="69">
        <v>378</v>
      </c>
      <c r="O5" s="8" t="s">
        <v>265</v>
      </c>
      <c r="P5" s="8" t="s">
        <v>266</v>
      </c>
      <c r="Q5" s="8" t="s">
        <v>267</v>
      </c>
      <c r="R5" s="8"/>
      <c r="S5" s="8">
        <f>'EPE quotation 220 units'!I5-VLOOKUP(B5,'EPE Quotation MOQ Full RELL'!B:W,9,0)</f>
        <v>1.8000000000000003</v>
      </c>
      <c r="T5" s="105">
        <f>('EPE quotation 220 units'!I5/VLOOKUP(B5,'EPE Quotation MOQ Full RELL'!B:W,9,0))-1</f>
        <v>0.51136363636363646</v>
      </c>
    </row>
    <row r="6" spans="1:20">
      <c r="A6" s="8">
        <v>3</v>
      </c>
      <c r="B6" s="65" t="s">
        <v>11</v>
      </c>
      <c r="C6" s="8" t="s">
        <v>7</v>
      </c>
      <c r="D6" s="8" t="s">
        <v>10</v>
      </c>
      <c r="E6" s="11" t="s">
        <v>271</v>
      </c>
      <c r="F6" s="8">
        <v>220</v>
      </c>
      <c r="G6" s="8">
        <v>1</v>
      </c>
      <c r="H6" s="8">
        <f>VLOOKUP(B6,'[1]Atrition NPI'!$B:$Z,23,0)</f>
        <v>2020</v>
      </c>
      <c r="I6" s="8"/>
      <c r="J6" s="8">
        <f t="shared" si="0"/>
        <v>0</v>
      </c>
      <c r="K6" s="12" t="s">
        <v>272</v>
      </c>
      <c r="L6" s="8"/>
      <c r="M6" s="8"/>
      <c r="N6" s="69"/>
      <c r="O6" s="8"/>
      <c r="P6" s="8"/>
      <c r="Q6" s="8"/>
      <c r="R6" s="8"/>
      <c r="S6" s="8">
        <f>'EPE quotation 220 units'!I6-VLOOKUP(B6,'EPE Quotation MOQ Full RELL'!B:W,9,0)</f>
        <v>0</v>
      </c>
      <c r="T6" s="105" t="e">
        <f>('EPE quotation 220 units'!I6/VLOOKUP(B6,'EPE Quotation MOQ Full RELL'!B:W,9,0))-1</f>
        <v>#DIV/0!</v>
      </c>
    </row>
    <row r="7" spans="1:20">
      <c r="A7" s="8">
        <v>4</v>
      </c>
      <c r="B7" s="65" t="s">
        <v>12</v>
      </c>
      <c r="C7" s="8" t="s">
        <v>3</v>
      </c>
      <c r="D7" s="8" t="s">
        <v>13</v>
      </c>
      <c r="E7" s="8" t="s">
        <v>419</v>
      </c>
      <c r="F7" s="8">
        <v>220</v>
      </c>
      <c r="G7" s="8">
        <v>5</v>
      </c>
      <c r="H7" s="8">
        <f>VLOOKUP(B7,'[1]Atrition NPI'!$B:$Z,23,0)</f>
        <v>11000</v>
      </c>
      <c r="I7" s="8">
        <v>9.69E-2</v>
      </c>
      <c r="J7" s="8">
        <f t="shared" si="0"/>
        <v>1065.9000000000001</v>
      </c>
      <c r="K7" s="42" t="s">
        <v>423</v>
      </c>
      <c r="L7" s="8">
        <v>10000</v>
      </c>
      <c r="M7" s="8" t="s">
        <v>264</v>
      </c>
      <c r="N7" s="69">
        <v>70</v>
      </c>
      <c r="O7" s="8" t="s">
        <v>265</v>
      </c>
      <c r="P7" s="8" t="s">
        <v>266</v>
      </c>
      <c r="Q7" s="8" t="s">
        <v>267</v>
      </c>
      <c r="R7" s="8"/>
      <c r="S7" s="8">
        <f>'EPE quotation 220 units'!I7-VLOOKUP(B7,'EPE Quotation MOQ Full RELL'!B:W,9,0)</f>
        <v>1.6899999999999998E-2</v>
      </c>
      <c r="T7" s="105">
        <f>('EPE quotation 220 units'!I7/VLOOKUP(B7,'EPE Quotation MOQ Full RELL'!B:W,9,0))-1</f>
        <v>0.21124999999999994</v>
      </c>
    </row>
    <row r="8" spans="1:20">
      <c r="A8" s="8">
        <v>5</v>
      </c>
      <c r="B8" s="65" t="s">
        <v>15</v>
      </c>
      <c r="C8" s="8" t="s">
        <v>3</v>
      </c>
      <c r="D8" s="8" t="s">
        <v>16</v>
      </c>
      <c r="E8" s="8" t="s">
        <v>419</v>
      </c>
      <c r="F8" s="8">
        <v>220</v>
      </c>
      <c r="G8" s="8">
        <v>3</v>
      </c>
      <c r="H8" s="8">
        <f>VLOOKUP(B8,'[1]Atrition NPI'!$B:$Z,23,0)</f>
        <v>6600</v>
      </c>
      <c r="I8" s="8">
        <v>8.6699999999999999E-2</v>
      </c>
      <c r="J8" s="8">
        <f t="shared" si="0"/>
        <v>572.22</v>
      </c>
      <c r="K8" s="70" t="s">
        <v>424</v>
      </c>
      <c r="L8" s="8">
        <v>10000</v>
      </c>
      <c r="M8" s="8" t="s">
        <v>264</v>
      </c>
      <c r="N8" s="69">
        <v>98</v>
      </c>
      <c r="O8" s="8" t="s">
        <v>265</v>
      </c>
      <c r="P8" s="8" t="s">
        <v>266</v>
      </c>
      <c r="Q8" s="8" t="s">
        <v>267</v>
      </c>
      <c r="R8" s="8"/>
      <c r="S8" s="8">
        <f>'EPE quotation 220 units'!I8-VLOOKUP(B8,'EPE Quotation MOQ Full RELL'!B:W,9,0)</f>
        <v>3.6699999999999997E-2</v>
      </c>
      <c r="T8" s="105">
        <f>('EPE quotation 220 units'!I8/VLOOKUP(B8,'EPE Quotation MOQ Full RELL'!B:W,9,0))-1</f>
        <v>0.73399999999999999</v>
      </c>
    </row>
    <row r="9" spans="1:20">
      <c r="A9" s="8">
        <v>6</v>
      </c>
      <c r="B9" s="65" t="s">
        <v>18</v>
      </c>
      <c r="C9" s="8" t="s">
        <v>3</v>
      </c>
      <c r="D9" s="8" t="s">
        <v>19</v>
      </c>
      <c r="E9" s="15" t="s">
        <v>277</v>
      </c>
      <c r="F9" s="8">
        <v>220</v>
      </c>
      <c r="G9" s="8">
        <v>3</v>
      </c>
      <c r="H9" s="8">
        <f>VLOOKUP(B9,'[1]Atrition NPI'!$B:$Z,23,0)</f>
        <v>6600</v>
      </c>
      <c r="I9" s="8">
        <v>6.9699999999999998E-2</v>
      </c>
      <c r="J9" s="8">
        <f t="shared" si="0"/>
        <v>460.02</v>
      </c>
      <c r="K9" s="76" t="s">
        <v>425</v>
      </c>
      <c r="L9" s="8">
        <v>40000</v>
      </c>
      <c r="M9" s="8" t="s">
        <v>264</v>
      </c>
      <c r="N9" s="69">
        <v>84</v>
      </c>
      <c r="O9" s="8" t="s">
        <v>265</v>
      </c>
      <c r="P9" s="8" t="s">
        <v>266</v>
      </c>
      <c r="Q9" s="8" t="s">
        <v>267</v>
      </c>
      <c r="R9" s="8"/>
      <c r="S9" s="8">
        <f>'EPE quotation 220 units'!I9-VLOOKUP(B9,'EPE Quotation MOQ Full RELL'!B:W,9,0)</f>
        <v>3.9699999999999999E-2</v>
      </c>
      <c r="T9" s="105">
        <f>('EPE quotation 220 units'!I9/VLOOKUP(B9,'EPE Quotation MOQ Full RELL'!B:W,9,0))-1</f>
        <v>1.3233333333333333</v>
      </c>
    </row>
    <row r="10" spans="1:20">
      <c r="A10" s="8">
        <v>7</v>
      </c>
      <c r="B10" s="65" t="s">
        <v>228</v>
      </c>
      <c r="C10" s="8" t="s">
        <v>94</v>
      </c>
      <c r="D10" s="8" t="s">
        <v>21</v>
      </c>
      <c r="E10" s="15" t="s">
        <v>280</v>
      </c>
      <c r="F10" s="8">
        <v>220</v>
      </c>
      <c r="G10" s="8">
        <v>1</v>
      </c>
      <c r="H10" s="8">
        <f>VLOOKUP(B10,'[1]Atrition NPI'!$B:$Z,23,0)</f>
        <v>2200</v>
      </c>
      <c r="I10" s="8">
        <v>0.2142</v>
      </c>
      <c r="J10" s="8">
        <f t="shared" si="0"/>
        <v>471.24</v>
      </c>
      <c r="K10" s="30" t="s">
        <v>426</v>
      </c>
      <c r="L10" s="8">
        <v>15000</v>
      </c>
      <c r="M10" s="8" t="s">
        <v>264</v>
      </c>
      <c r="N10" s="69">
        <v>273</v>
      </c>
      <c r="O10" s="8" t="s">
        <v>265</v>
      </c>
      <c r="P10" s="8" t="s">
        <v>266</v>
      </c>
      <c r="Q10" s="8" t="s">
        <v>267</v>
      </c>
      <c r="R10" s="8"/>
      <c r="S10" s="8">
        <f>'EPE quotation 220 units'!I10-VLOOKUP(B10,'EPE Quotation MOQ Full RELL'!B:W,9,0)</f>
        <v>0.14419999999999999</v>
      </c>
      <c r="T10" s="105">
        <f>('EPE quotation 220 units'!I10/VLOOKUP(B10,'EPE Quotation MOQ Full RELL'!B:W,9,0))-1</f>
        <v>2.0599999999999996</v>
      </c>
    </row>
    <row r="11" spans="1:20">
      <c r="A11" s="8">
        <v>8</v>
      </c>
      <c r="B11" s="65" t="s">
        <v>22</v>
      </c>
      <c r="C11" s="8" t="s">
        <v>3</v>
      </c>
      <c r="D11" s="8" t="s">
        <v>23</v>
      </c>
      <c r="E11" s="8" t="s">
        <v>419</v>
      </c>
      <c r="F11" s="8">
        <v>220</v>
      </c>
      <c r="G11" s="8">
        <v>1</v>
      </c>
      <c r="H11" s="8">
        <f>VLOOKUP(B11,'[1]Atrition NPI'!$B:$Z,23,0)</f>
        <v>2200</v>
      </c>
      <c r="I11" s="8">
        <v>6.1199999999999997E-2</v>
      </c>
      <c r="J11" s="8">
        <f t="shared" si="0"/>
        <v>134.63999999999999</v>
      </c>
      <c r="K11" s="77" t="s">
        <v>427</v>
      </c>
      <c r="L11" s="8">
        <v>50000</v>
      </c>
      <c r="M11" s="8" t="s">
        <v>264</v>
      </c>
      <c r="N11" s="69">
        <v>83</v>
      </c>
      <c r="O11" s="8" t="s">
        <v>265</v>
      </c>
      <c r="P11" s="8" t="s">
        <v>266</v>
      </c>
      <c r="Q11" s="8" t="s">
        <v>267</v>
      </c>
      <c r="R11" s="8"/>
      <c r="S11" s="8">
        <f>'EPE quotation 220 units'!I11-VLOOKUP(B11,'EPE Quotation MOQ Full RELL'!B:W,9,0)</f>
        <v>5.7799999999999997E-2</v>
      </c>
      <c r="T11" s="105">
        <f>('EPE quotation 220 units'!I11/VLOOKUP(B11,'EPE Quotation MOQ Full RELL'!B:W,9,0))-1</f>
        <v>17</v>
      </c>
    </row>
    <row r="12" spans="1:20">
      <c r="A12" s="8">
        <v>9</v>
      </c>
      <c r="B12" s="65" t="s">
        <v>25</v>
      </c>
      <c r="C12" s="8" t="s">
        <v>26</v>
      </c>
      <c r="D12" s="8" t="s">
        <v>27</v>
      </c>
      <c r="E12" s="8" t="s">
        <v>419</v>
      </c>
      <c r="F12" s="8">
        <v>220</v>
      </c>
      <c r="G12" s="8">
        <v>1</v>
      </c>
      <c r="H12" s="8">
        <f>VLOOKUP(B12,'[1]Atrition NPI'!$B:$Z,23,0)</f>
        <v>2200</v>
      </c>
      <c r="I12" s="8">
        <v>8.5000000000000006E-2</v>
      </c>
      <c r="J12" s="8">
        <f t="shared" si="0"/>
        <v>187</v>
      </c>
      <c r="K12" s="73" t="s">
        <v>428</v>
      </c>
      <c r="L12" s="8">
        <v>10000</v>
      </c>
      <c r="M12" s="8" t="s">
        <v>264</v>
      </c>
      <c r="N12" s="69">
        <v>140</v>
      </c>
      <c r="O12" s="8" t="s">
        <v>265</v>
      </c>
      <c r="P12" s="8" t="s">
        <v>266</v>
      </c>
      <c r="Q12" s="8" t="s">
        <v>267</v>
      </c>
      <c r="R12" s="8"/>
      <c r="S12" s="8">
        <f>'EPE quotation 220 units'!I12-VLOOKUP(B12,'EPE Quotation MOQ Full RELL'!B:W,9,0)</f>
        <v>7.5000000000000011E-2</v>
      </c>
      <c r="T12" s="105">
        <f>('EPE quotation 220 units'!I12/VLOOKUP(B12,'EPE Quotation MOQ Full RELL'!B:W,9,0))-1</f>
        <v>7.5</v>
      </c>
    </row>
    <row r="13" spans="1:20">
      <c r="A13" s="8">
        <v>10</v>
      </c>
      <c r="B13" s="65" t="s">
        <v>29</v>
      </c>
      <c r="C13" s="8" t="s">
        <v>30</v>
      </c>
      <c r="D13" s="8" t="s">
        <v>31</v>
      </c>
      <c r="E13" s="8" t="s">
        <v>419</v>
      </c>
      <c r="F13" s="8">
        <v>220</v>
      </c>
      <c r="G13" s="8">
        <v>1</v>
      </c>
      <c r="H13" s="8">
        <f>VLOOKUP(B13,'[1]Atrition NPI'!$B:$Z,23,0)</f>
        <v>2200</v>
      </c>
      <c r="I13" s="8">
        <v>9.5200000000000007E-2</v>
      </c>
      <c r="J13" s="8">
        <f t="shared" si="0"/>
        <v>209.44000000000003</v>
      </c>
      <c r="K13" s="78" t="s">
        <v>429</v>
      </c>
      <c r="L13" s="8">
        <v>15000</v>
      </c>
      <c r="M13" s="8" t="s">
        <v>264</v>
      </c>
      <c r="N13" s="69">
        <v>182</v>
      </c>
      <c r="O13" s="8" t="s">
        <v>265</v>
      </c>
      <c r="P13" s="8" t="s">
        <v>266</v>
      </c>
      <c r="Q13" s="8" t="s">
        <v>267</v>
      </c>
      <c r="R13" s="8"/>
      <c r="S13" s="8">
        <f>'EPE quotation 220 units'!I13-VLOOKUP(B13,'EPE Quotation MOQ Full RELL'!B:W,9,0)</f>
        <v>7.5200000000000003E-2</v>
      </c>
      <c r="T13" s="105">
        <f>('EPE quotation 220 units'!I13/VLOOKUP(B13,'EPE Quotation MOQ Full RELL'!B:W,9,0))-1</f>
        <v>3.7600000000000007</v>
      </c>
    </row>
    <row r="14" spans="1:20">
      <c r="A14" s="8">
        <v>11</v>
      </c>
      <c r="B14" s="65" t="s">
        <v>33</v>
      </c>
      <c r="C14" s="8" t="s">
        <v>34</v>
      </c>
      <c r="D14" s="8" t="s">
        <v>35</v>
      </c>
      <c r="E14" s="8"/>
      <c r="F14" s="8">
        <v>220</v>
      </c>
      <c r="G14" s="8">
        <v>1</v>
      </c>
      <c r="H14" s="8">
        <f>VLOOKUP(B14,'[1]Atrition NPI'!$B:$Z,23,0)</f>
        <v>2200</v>
      </c>
      <c r="I14" s="8">
        <v>1.7459</v>
      </c>
      <c r="J14" s="8">
        <f t="shared" si="0"/>
        <v>3840.98</v>
      </c>
      <c r="K14" s="31" t="s">
        <v>430</v>
      </c>
      <c r="L14" s="8">
        <v>3000</v>
      </c>
      <c r="M14" s="8" t="s">
        <v>264</v>
      </c>
      <c r="N14" s="69">
        <v>112</v>
      </c>
      <c r="O14" s="8" t="s">
        <v>265</v>
      </c>
      <c r="P14" s="8" t="s">
        <v>266</v>
      </c>
      <c r="Q14" s="8" t="s">
        <v>267</v>
      </c>
      <c r="R14" s="8"/>
      <c r="S14" s="8">
        <f>'EPE quotation 220 units'!I14-VLOOKUP(B14,'EPE Quotation MOQ Full RELL'!B:W,9,0)</f>
        <v>0.50590000000000002</v>
      </c>
      <c r="T14" s="105">
        <f>('EPE quotation 220 units'!I14/VLOOKUP(B14,'EPE Quotation MOQ Full RELL'!B:W,9,0))-1</f>
        <v>0.40798387096774191</v>
      </c>
    </row>
    <row r="15" spans="1:20">
      <c r="A15" s="8">
        <v>12</v>
      </c>
      <c r="B15" s="65" t="s">
        <v>37</v>
      </c>
      <c r="C15" s="8" t="s">
        <v>38</v>
      </c>
      <c r="D15" s="8" t="s">
        <v>39</v>
      </c>
      <c r="E15" s="8" t="s">
        <v>419</v>
      </c>
      <c r="F15" s="8">
        <v>220</v>
      </c>
      <c r="G15" s="8">
        <v>1</v>
      </c>
      <c r="H15" s="8">
        <f>VLOOKUP(B15,'[1]Atrition NPI'!$B:$Z,23,0)</f>
        <v>2200</v>
      </c>
      <c r="I15" s="8">
        <v>3.8929999999999998</v>
      </c>
      <c r="J15" s="8">
        <f t="shared" si="0"/>
        <v>8564.6</v>
      </c>
      <c r="K15" s="27" t="s">
        <v>431</v>
      </c>
      <c r="L15" s="8">
        <v>400</v>
      </c>
      <c r="M15" s="8" t="s">
        <v>264</v>
      </c>
      <c r="N15" s="69">
        <v>112</v>
      </c>
      <c r="O15" s="8" t="s">
        <v>265</v>
      </c>
      <c r="P15" s="8" t="s">
        <v>266</v>
      </c>
      <c r="Q15" s="8" t="s">
        <v>267</v>
      </c>
      <c r="R15" s="8"/>
      <c r="S15" s="8">
        <f>'EPE quotation 220 units'!I15-VLOOKUP(B15,'EPE Quotation MOQ Full RELL'!B:W,9,0)</f>
        <v>0.59299999999999997</v>
      </c>
      <c r="T15" s="105">
        <f>('EPE quotation 220 units'!I15/VLOOKUP(B15,'EPE Quotation MOQ Full RELL'!B:W,9,0))-1</f>
        <v>0.17969696969696969</v>
      </c>
    </row>
    <row r="16" spans="1:20">
      <c r="A16" s="8">
        <v>13</v>
      </c>
      <c r="B16" s="65" t="s">
        <v>230</v>
      </c>
      <c r="C16" s="8" t="s">
        <v>231</v>
      </c>
      <c r="D16" s="8" t="s">
        <v>131</v>
      </c>
      <c r="E16" s="11" t="s">
        <v>291</v>
      </c>
      <c r="F16" s="8">
        <v>220</v>
      </c>
      <c r="G16" s="8">
        <v>1</v>
      </c>
      <c r="H16" s="8">
        <f>VLOOKUP(B16,'[1]Atrition NPI'!$B:$Z,23,0)</f>
        <v>2200</v>
      </c>
      <c r="I16" s="8">
        <v>0.49299999999999999</v>
      </c>
      <c r="J16" s="8">
        <f t="shared" si="0"/>
        <v>1084.5999999999999</v>
      </c>
      <c r="K16" s="42" t="s">
        <v>432</v>
      </c>
      <c r="L16" s="8">
        <v>2000</v>
      </c>
      <c r="M16" s="8" t="s">
        <v>264</v>
      </c>
      <c r="N16" s="69">
        <v>84</v>
      </c>
      <c r="O16" s="8" t="s">
        <v>265</v>
      </c>
      <c r="P16" s="8" t="s">
        <v>266</v>
      </c>
      <c r="Q16" s="8" t="s">
        <v>267</v>
      </c>
      <c r="R16" s="8"/>
      <c r="S16" s="8">
        <f>'EPE quotation 220 units'!I16-VLOOKUP(B16,'EPE Quotation MOQ Full RELL'!B:W,9,0)</f>
        <v>0.14300000000000002</v>
      </c>
      <c r="T16" s="105">
        <f>('EPE quotation 220 units'!I16/VLOOKUP(B16,'EPE Quotation MOQ Full RELL'!B:W,9,0))-1</f>
        <v>0.40857142857142859</v>
      </c>
    </row>
    <row r="17" spans="1:20">
      <c r="A17" s="8">
        <v>14</v>
      </c>
      <c r="B17" s="65" t="s">
        <v>42</v>
      </c>
      <c r="C17" s="8" t="s">
        <v>43</v>
      </c>
      <c r="D17" s="8" t="s">
        <v>44</v>
      </c>
      <c r="E17" s="8" t="s">
        <v>419</v>
      </c>
      <c r="F17" s="8">
        <v>220</v>
      </c>
      <c r="G17" s="8">
        <v>5</v>
      </c>
      <c r="H17" s="8">
        <f>VLOOKUP(B17,'[1]Atrition NPI'!$B:$Z,23,0)</f>
        <v>11000</v>
      </c>
      <c r="I17" s="8">
        <v>2.2100000000000002E-2</v>
      </c>
      <c r="J17" s="8">
        <f t="shared" si="0"/>
        <v>243.10000000000002</v>
      </c>
      <c r="K17" s="79" t="s">
        <v>433</v>
      </c>
      <c r="L17" s="8">
        <v>10000</v>
      </c>
      <c r="M17" s="8" t="s">
        <v>264</v>
      </c>
      <c r="N17" s="69">
        <v>188</v>
      </c>
      <c r="O17" s="8" t="s">
        <v>265</v>
      </c>
      <c r="P17" s="8" t="s">
        <v>266</v>
      </c>
      <c r="Q17" s="8" t="s">
        <v>267</v>
      </c>
      <c r="R17" s="8"/>
      <c r="S17" s="8">
        <f>'EPE quotation 220 units'!I17-VLOOKUP(B17,'EPE Quotation MOQ Full RELL'!B:W,9,0)</f>
        <v>1.2100000000000001E-2</v>
      </c>
      <c r="T17" s="105">
        <f>('EPE quotation 220 units'!I17/VLOOKUP(B17,'EPE Quotation MOQ Full RELL'!B:W,9,0))-1</f>
        <v>1.21</v>
      </c>
    </row>
    <row r="18" spans="1:20">
      <c r="A18" s="8">
        <v>15</v>
      </c>
      <c r="B18" s="65" t="s">
        <v>46</v>
      </c>
      <c r="C18" s="8" t="s">
        <v>47</v>
      </c>
      <c r="D18" s="8" t="s">
        <v>48</v>
      </c>
      <c r="E18" s="8" t="s">
        <v>419</v>
      </c>
      <c r="F18" s="8">
        <v>220</v>
      </c>
      <c r="G18" s="8">
        <v>5</v>
      </c>
      <c r="H18" s="8">
        <f>VLOOKUP(B18,'[1]Atrition NPI'!$B:$Z,23,0)</f>
        <v>11000</v>
      </c>
      <c r="I18" s="8">
        <v>1.7000000000000001E-2</v>
      </c>
      <c r="J18" s="8">
        <f t="shared" si="0"/>
        <v>187</v>
      </c>
      <c r="K18" s="73" t="s">
        <v>428</v>
      </c>
      <c r="L18" s="8">
        <v>10000</v>
      </c>
      <c r="M18" s="8" t="s">
        <v>264</v>
      </c>
      <c r="N18" s="69">
        <v>140</v>
      </c>
      <c r="O18" s="8" t="s">
        <v>265</v>
      </c>
      <c r="P18" s="8" t="s">
        <v>266</v>
      </c>
      <c r="Q18" s="8" t="s">
        <v>267</v>
      </c>
      <c r="R18" s="8"/>
      <c r="S18" s="8">
        <f>'EPE quotation 220 units'!I18-VLOOKUP(B18,'EPE Quotation MOQ Full RELL'!B:W,9,0)</f>
        <v>7.000000000000001E-3</v>
      </c>
      <c r="T18" s="105">
        <f>('EPE quotation 220 units'!I18/VLOOKUP(B18,'EPE Quotation MOQ Full RELL'!B:W,9,0))-1</f>
        <v>0.70000000000000018</v>
      </c>
    </row>
    <row r="19" spans="1:20">
      <c r="A19" s="8">
        <v>16</v>
      </c>
      <c r="B19" s="65" t="s">
        <v>50</v>
      </c>
      <c r="C19" s="8" t="s">
        <v>47</v>
      </c>
      <c r="D19" s="8" t="s">
        <v>51</v>
      </c>
      <c r="E19" s="8" t="s">
        <v>419</v>
      </c>
      <c r="F19" s="8">
        <v>220</v>
      </c>
      <c r="G19" s="8">
        <v>2</v>
      </c>
      <c r="H19" s="8">
        <f>VLOOKUP(B19,'[1]Atrition NPI'!$B:$Z,23,0)</f>
        <v>4400</v>
      </c>
      <c r="I19" s="8">
        <v>3.9100000000000003E-2</v>
      </c>
      <c r="J19" s="8">
        <f t="shared" si="0"/>
        <v>172.04000000000002</v>
      </c>
      <c r="K19" s="80" t="s">
        <v>434</v>
      </c>
      <c r="L19" s="8">
        <v>10000</v>
      </c>
      <c r="M19" s="8" t="s">
        <v>264</v>
      </c>
      <c r="N19" s="69">
        <v>140</v>
      </c>
      <c r="O19" s="8" t="s">
        <v>265</v>
      </c>
      <c r="P19" s="8" t="s">
        <v>266</v>
      </c>
      <c r="Q19" s="8" t="s">
        <v>267</v>
      </c>
      <c r="R19" s="8"/>
      <c r="S19" s="8">
        <f>'EPE quotation 220 units'!I19-VLOOKUP(B19,'EPE Quotation MOQ Full RELL'!B:W,9,0)</f>
        <v>2.9100000000000001E-2</v>
      </c>
      <c r="T19" s="105">
        <f>('EPE quotation 220 units'!I19/VLOOKUP(B19,'EPE Quotation MOQ Full RELL'!B:W,9,0))-1</f>
        <v>2.91</v>
      </c>
    </row>
    <row r="20" spans="1:20">
      <c r="A20" s="8">
        <v>17</v>
      </c>
      <c r="B20" s="65" t="s">
        <v>53</v>
      </c>
      <c r="C20" s="8" t="s">
        <v>47</v>
      </c>
      <c r="D20" s="8" t="s">
        <v>54</v>
      </c>
      <c r="E20" s="8" t="s">
        <v>419</v>
      </c>
      <c r="F20" s="8">
        <v>220</v>
      </c>
      <c r="G20" s="8">
        <v>1</v>
      </c>
      <c r="H20" s="8">
        <f>VLOOKUP(B20,'[1]Atrition NPI'!$B:$Z,23,0)</f>
        <v>2200</v>
      </c>
      <c r="I20" s="8">
        <v>6.6299999999999998E-2</v>
      </c>
      <c r="J20" s="8">
        <f t="shared" si="0"/>
        <v>145.85999999999999</v>
      </c>
      <c r="K20" s="81" t="s">
        <v>435</v>
      </c>
      <c r="L20" s="8">
        <v>10000</v>
      </c>
      <c r="M20" s="8" t="s">
        <v>264</v>
      </c>
      <c r="N20" s="69">
        <v>140</v>
      </c>
      <c r="O20" s="8" t="s">
        <v>265</v>
      </c>
      <c r="P20" s="8" t="s">
        <v>266</v>
      </c>
      <c r="Q20" s="8" t="s">
        <v>267</v>
      </c>
      <c r="R20" s="8"/>
      <c r="S20" s="8">
        <f>'EPE quotation 220 units'!I20-VLOOKUP(B20,'EPE Quotation MOQ Full RELL'!B:W,9,0)</f>
        <v>5.6299999999999996E-2</v>
      </c>
      <c r="T20" s="105">
        <f>('EPE quotation 220 units'!I20/VLOOKUP(B20,'EPE Quotation MOQ Full RELL'!B:W,9,0))-1</f>
        <v>5.63</v>
      </c>
    </row>
    <row r="21" spans="1:20">
      <c r="A21" s="8">
        <v>18</v>
      </c>
      <c r="B21" s="66" t="s">
        <v>236</v>
      </c>
      <c r="C21" s="8" t="s">
        <v>7</v>
      </c>
      <c r="D21" s="8" t="s">
        <v>55</v>
      </c>
      <c r="E21" s="8" t="s">
        <v>419</v>
      </c>
      <c r="F21" s="8">
        <v>220</v>
      </c>
      <c r="G21" s="8">
        <v>1</v>
      </c>
      <c r="H21" s="8">
        <f>VLOOKUP(B21,'[1]Atrition NPI'!$B:$Z,23,0)</f>
        <v>2080</v>
      </c>
      <c r="I21" s="8">
        <v>12.349399999999999</v>
      </c>
      <c r="J21" s="8">
        <f t="shared" si="0"/>
        <v>25686.751999999997</v>
      </c>
      <c r="K21" s="34" t="s">
        <v>436</v>
      </c>
      <c r="L21" s="8">
        <v>2500</v>
      </c>
      <c r="M21" s="8" t="s">
        <v>264</v>
      </c>
      <c r="N21" s="69">
        <v>172</v>
      </c>
      <c r="O21" s="8" t="s">
        <v>265</v>
      </c>
      <c r="P21" s="8" t="s">
        <v>266</v>
      </c>
      <c r="Q21" s="8" t="s">
        <v>267</v>
      </c>
      <c r="R21" s="8"/>
      <c r="S21" s="8">
        <f>'EPE quotation 220 units'!I21-VLOOKUP(B21,'EPE Quotation MOQ Full RELL'!B:W,9,0)</f>
        <v>0.17939999999999934</v>
      </c>
      <c r="T21" s="105">
        <f>('EPE quotation 220 units'!I21/VLOOKUP(B21,'EPE Quotation MOQ Full RELL'!B:W,9,0))-1</f>
        <v>1.474116680361548E-2</v>
      </c>
    </row>
    <row r="22" spans="1:20">
      <c r="A22" s="8">
        <v>19</v>
      </c>
      <c r="B22" s="65" t="s">
        <v>56</v>
      </c>
      <c r="C22" s="8" t="s">
        <v>57</v>
      </c>
      <c r="D22" s="8" t="s">
        <v>58</v>
      </c>
      <c r="E22" s="8" t="s">
        <v>419</v>
      </c>
      <c r="F22" s="8">
        <v>220</v>
      </c>
      <c r="G22" s="8">
        <v>3</v>
      </c>
      <c r="H22" s="8">
        <f>VLOOKUP(B22,'[1]Atrition NPI'!$B:$Z,23,0)</f>
        <v>6600</v>
      </c>
      <c r="I22" s="8">
        <v>1.7509999999999999</v>
      </c>
      <c r="J22" s="8">
        <f t="shared" si="0"/>
        <v>11556.599999999999</v>
      </c>
      <c r="K22" s="60" t="s">
        <v>437</v>
      </c>
      <c r="L22" s="8">
        <v>5000</v>
      </c>
      <c r="M22" s="8" t="s">
        <v>264</v>
      </c>
      <c r="N22" s="69">
        <v>35</v>
      </c>
      <c r="O22" s="8" t="s">
        <v>265</v>
      </c>
      <c r="P22" s="8" t="s">
        <v>266</v>
      </c>
      <c r="Q22" s="8" t="s">
        <v>267</v>
      </c>
      <c r="R22" s="8"/>
      <c r="S22" s="8">
        <f>'EPE quotation 220 units'!I22-VLOOKUP(B22,'EPE Quotation MOQ Full RELL'!B:W,9,0)</f>
        <v>0.31099999999999994</v>
      </c>
      <c r="T22" s="105">
        <f>('EPE quotation 220 units'!I22/VLOOKUP(B22,'EPE Quotation MOQ Full RELL'!B:W,9,0))-1</f>
        <v>0.21597222222222223</v>
      </c>
    </row>
    <row r="23" spans="1:20">
      <c r="A23" s="8">
        <v>20</v>
      </c>
      <c r="B23" s="65" t="s">
        <v>60</v>
      </c>
      <c r="C23" s="8" t="s">
        <v>61</v>
      </c>
      <c r="D23" s="8" t="s">
        <v>62</v>
      </c>
      <c r="E23" s="8" t="s">
        <v>419</v>
      </c>
      <c r="F23" s="8">
        <v>220</v>
      </c>
      <c r="G23" s="8">
        <v>1</v>
      </c>
      <c r="H23" s="8">
        <f>VLOOKUP(B23,'[1]Atrition NPI'!$B:$Z,23,0)</f>
        <v>2200</v>
      </c>
      <c r="I23" s="8">
        <v>1.7424999999999999</v>
      </c>
      <c r="J23" s="8">
        <f t="shared" si="0"/>
        <v>3833.5</v>
      </c>
      <c r="K23" s="31" t="s">
        <v>438</v>
      </c>
      <c r="L23" s="8">
        <v>8000</v>
      </c>
      <c r="M23" s="8" t="s">
        <v>264</v>
      </c>
      <c r="N23" s="69">
        <v>105</v>
      </c>
      <c r="O23" s="8" t="s">
        <v>265</v>
      </c>
      <c r="P23" s="8" t="s">
        <v>266</v>
      </c>
      <c r="Q23" s="8" t="s">
        <v>267</v>
      </c>
      <c r="R23" s="8"/>
      <c r="S23" s="8">
        <f>'EPE quotation 220 units'!I23-VLOOKUP(B23,'EPE Quotation MOQ Full RELL'!B:W,9,0)</f>
        <v>0</v>
      </c>
      <c r="T23" s="105">
        <f>('EPE quotation 220 units'!I23/VLOOKUP(B23,'EPE Quotation MOQ Full RELL'!B:W,9,0))-1</f>
        <v>0</v>
      </c>
    </row>
    <row r="24" spans="1:20">
      <c r="A24" s="8">
        <v>21</v>
      </c>
      <c r="B24" s="65" t="s">
        <v>64</v>
      </c>
      <c r="C24" s="8" t="s">
        <v>65</v>
      </c>
      <c r="D24" s="8" t="s">
        <v>66</v>
      </c>
      <c r="E24" s="8" t="s">
        <v>419</v>
      </c>
      <c r="F24" s="8">
        <v>220</v>
      </c>
      <c r="G24" s="8">
        <v>1</v>
      </c>
      <c r="H24" s="8">
        <f>VLOOKUP(B24,'[1]Atrition NPI'!$B:$Z,23,0)</f>
        <v>2200</v>
      </c>
      <c r="I24" s="8">
        <v>2.4514</v>
      </c>
      <c r="J24" s="8">
        <f t="shared" si="0"/>
        <v>5393.08</v>
      </c>
      <c r="K24" s="28" t="s">
        <v>439</v>
      </c>
      <c r="L24" s="8">
        <v>1000</v>
      </c>
      <c r="M24" s="8" t="s">
        <v>264</v>
      </c>
      <c r="N24" s="69">
        <v>42</v>
      </c>
      <c r="O24" s="8" t="s">
        <v>265</v>
      </c>
      <c r="P24" s="8" t="s">
        <v>266</v>
      </c>
      <c r="Q24" s="8" t="s">
        <v>267</v>
      </c>
      <c r="R24" s="8"/>
      <c r="S24" s="8">
        <f>'EPE quotation 220 units'!I24-VLOOKUP(B24,'EPE Quotation MOQ Full RELL'!B:W,9,0)</f>
        <v>0.45140000000000002</v>
      </c>
      <c r="T24" s="105">
        <f>('EPE quotation 220 units'!I24/VLOOKUP(B24,'EPE Quotation MOQ Full RELL'!B:W,9,0))-1</f>
        <v>0.22570000000000001</v>
      </c>
    </row>
    <row r="25" spans="1:20">
      <c r="A25" s="8">
        <v>22</v>
      </c>
      <c r="B25" s="65" t="s">
        <v>68</v>
      </c>
      <c r="C25" s="8" t="s">
        <v>69</v>
      </c>
      <c r="D25" s="8" t="s">
        <v>70</v>
      </c>
      <c r="E25" s="8" t="s">
        <v>419</v>
      </c>
      <c r="F25" s="8">
        <v>220</v>
      </c>
      <c r="G25" s="8">
        <v>1</v>
      </c>
      <c r="H25" s="8">
        <f>VLOOKUP(B25,'[1]Atrition NPI'!$B:$Z,23,0)</f>
        <v>2200</v>
      </c>
      <c r="I25" s="8">
        <v>0.79730000000000001</v>
      </c>
      <c r="J25" s="8">
        <f t="shared" si="0"/>
        <v>1754.06</v>
      </c>
      <c r="K25" s="42" t="s">
        <v>440</v>
      </c>
      <c r="L25" s="8">
        <v>3000</v>
      </c>
      <c r="M25" s="8" t="s">
        <v>264</v>
      </c>
      <c r="N25" s="69">
        <v>70</v>
      </c>
      <c r="O25" s="8" t="s">
        <v>265</v>
      </c>
      <c r="P25" s="8" t="s">
        <v>266</v>
      </c>
      <c r="Q25" s="8" t="s">
        <v>267</v>
      </c>
      <c r="R25" s="8"/>
      <c r="S25" s="8">
        <f>'EPE quotation 220 units'!I25-VLOOKUP(B25,'EPE Quotation MOQ Full RELL'!B:W,9,0)</f>
        <v>0.35730000000000001</v>
      </c>
      <c r="T25" s="105">
        <f>('EPE quotation 220 units'!I25/VLOOKUP(B25,'EPE Quotation MOQ Full RELL'!B:W,9,0))-1</f>
        <v>0.81204545454545451</v>
      </c>
    </row>
    <row r="26" spans="1:20">
      <c r="A26" s="8">
        <v>23</v>
      </c>
      <c r="B26" s="65" t="s">
        <v>72</v>
      </c>
      <c r="C26" s="8" t="s">
        <v>30</v>
      </c>
      <c r="D26" s="8" t="s">
        <v>73</v>
      </c>
      <c r="E26" s="8" t="s">
        <v>419</v>
      </c>
      <c r="F26" s="8">
        <v>220</v>
      </c>
      <c r="G26" s="8">
        <v>1</v>
      </c>
      <c r="H26" s="8">
        <f>VLOOKUP(B26,'[1]Atrition NPI'!$B:$Z,23,0)</f>
        <v>2200</v>
      </c>
      <c r="I26" s="8">
        <v>9.69E-2</v>
      </c>
      <c r="J26" s="8">
        <f t="shared" si="0"/>
        <v>213.18</v>
      </c>
      <c r="K26" s="82" t="s">
        <v>441</v>
      </c>
      <c r="L26" s="8">
        <v>10000</v>
      </c>
      <c r="M26" s="8" t="s">
        <v>264</v>
      </c>
      <c r="N26" s="69">
        <v>210</v>
      </c>
      <c r="O26" s="8" t="s">
        <v>265</v>
      </c>
      <c r="P26" s="8" t="s">
        <v>266</v>
      </c>
      <c r="Q26" s="8" t="s">
        <v>267</v>
      </c>
      <c r="R26" s="8"/>
      <c r="S26" s="8">
        <f>'EPE quotation 220 units'!I26-VLOOKUP(B26,'EPE Quotation MOQ Full RELL'!B:W,9,0)</f>
        <v>7.6899999999999996E-2</v>
      </c>
      <c r="T26" s="105">
        <f>('EPE quotation 220 units'!I26/VLOOKUP(B26,'EPE Quotation MOQ Full RELL'!B:W,9,0))-1</f>
        <v>3.8449999999999998</v>
      </c>
    </row>
    <row r="27" spans="1:20">
      <c r="A27" s="8">
        <v>24</v>
      </c>
      <c r="B27" s="65" t="s">
        <v>74</v>
      </c>
      <c r="C27" s="8" t="s">
        <v>30</v>
      </c>
      <c r="D27" s="8" t="s">
        <v>75</v>
      </c>
      <c r="E27" s="8" t="s">
        <v>419</v>
      </c>
      <c r="F27" s="8">
        <v>220</v>
      </c>
      <c r="G27" s="8">
        <v>1</v>
      </c>
      <c r="H27" s="8">
        <f>VLOOKUP(B27,'[1]Atrition NPI'!$B:$Z,23,0)</f>
        <v>2200</v>
      </c>
      <c r="I27" s="8">
        <v>0.2006</v>
      </c>
      <c r="J27" s="8">
        <f t="shared" si="0"/>
        <v>441.32</v>
      </c>
      <c r="K27" s="83" t="s">
        <v>442</v>
      </c>
      <c r="L27" s="8">
        <v>10000</v>
      </c>
      <c r="M27" s="8" t="s">
        <v>264</v>
      </c>
      <c r="N27" s="69">
        <v>168</v>
      </c>
      <c r="O27" s="8" t="s">
        <v>265</v>
      </c>
      <c r="P27" s="8" t="s">
        <v>266</v>
      </c>
      <c r="Q27" s="8" t="s">
        <v>267</v>
      </c>
      <c r="R27" s="8"/>
      <c r="S27" s="8">
        <f>'EPE quotation 220 units'!I27-VLOOKUP(B27,'EPE Quotation MOQ Full RELL'!B:W,9,0)</f>
        <v>0.1106</v>
      </c>
      <c r="T27" s="105">
        <f>('EPE quotation 220 units'!I27/VLOOKUP(B27,'EPE Quotation MOQ Full RELL'!B:W,9,0))-1</f>
        <v>1.2288888888888891</v>
      </c>
    </row>
    <row r="28" spans="1:20">
      <c r="A28" s="8">
        <v>25</v>
      </c>
      <c r="B28" s="65" t="s">
        <v>76</v>
      </c>
      <c r="C28" s="8" t="s">
        <v>30</v>
      </c>
      <c r="D28" s="8" t="s">
        <v>77</v>
      </c>
      <c r="E28" s="8" t="s">
        <v>419</v>
      </c>
      <c r="F28" s="8">
        <v>220</v>
      </c>
      <c r="G28" s="8">
        <v>4</v>
      </c>
      <c r="H28" s="8">
        <f>VLOOKUP(B28,'[1]Atrition NPI'!$B:$Z,23,0)</f>
        <v>8800</v>
      </c>
      <c r="I28" s="8">
        <v>0.20569999999999999</v>
      </c>
      <c r="J28" s="8">
        <f t="shared" si="0"/>
        <v>1810.1599999999999</v>
      </c>
      <c r="K28" s="42" t="s">
        <v>443</v>
      </c>
      <c r="L28" s="8">
        <v>10000</v>
      </c>
      <c r="M28" s="8" t="s">
        <v>264</v>
      </c>
      <c r="N28" s="69">
        <v>168</v>
      </c>
      <c r="O28" s="8" t="s">
        <v>265</v>
      </c>
      <c r="P28" s="8" t="s">
        <v>266</v>
      </c>
      <c r="Q28" s="8" t="s">
        <v>267</v>
      </c>
      <c r="R28" s="8"/>
      <c r="S28" s="8">
        <f>'EPE quotation 220 units'!I28-VLOOKUP(B28,'EPE Quotation MOQ Full RELL'!B:W,9,0)</f>
        <v>7.569999999999999E-2</v>
      </c>
      <c r="T28" s="105">
        <f>('EPE quotation 220 units'!I28/VLOOKUP(B28,'EPE Quotation MOQ Full RELL'!B:W,9,0))-1</f>
        <v>0.58230769230769219</v>
      </c>
    </row>
    <row r="29" spans="1:20">
      <c r="A29" s="8">
        <v>26</v>
      </c>
      <c r="B29" s="65" t="s">
        <v>78</v>
      </c>
      <c r="C29" s="8" t="s">
        <v>30</v>
      </c>
      <c r="D29" s="8" t="s">
        <v>79</v>
      </c>
      <c r="E29" s="8" t="s">
        <v>419</v>
      </c>
      <c r="F29" s="8">
        <v>220</v>
      </c>
      <c r="G29" s="8">
        <v>1</v>
      </c>
      <c r="H29" s="8">
        <f>VLOOKUP(B29,'[1]Atrition NPI'!$B:$Z,23,0)</f>
        <v>2200</v>
      </c>
      <c r="I29" s="8">
        <v>0.1275</v>
      </c>
      <c r="J29" s="8">
        <f t="shared" si="0"/>
        <v>280.5</v>
      </c>
      <c r="K29" s="72" t="s">
        <v>444</v>
      </c>
      <c r="L29" s="8">
        <v>10000</v>
      </c>
      <c r="M29" s="8" t="s">
        <v>264</v>
      </c>
      <c r="N29" s="69">
        <v>252</v>
      </c>
      <c r="O29" s="8" t="s">
        <v>265</v>
      </c>
      <c r="P29" s="8" t="s">
        <v>266</v>
      </c>
      <c r="Q29" s="8" t="s">
        <v>267</v>
      </c>
      <c r="R29" s="8"/>
      <c r="S29" s="8">
        <f>'EPE quotation 220 units'!I29-VLOOKUP(B29,'EPE Quotation MOQ Full RELL'!B:W,9,0)</f>
        <v>7.7499999999999999E-2</v>
      </c>
      <c r="T29" s="105">
        <f>('EPE quotation 220 units'!I29/VLOOKUP(B29,'EPE Quotation MOQ Full RELL'!B:W,9,0))-1</f>
        <v>1.5499999999999998</v>
      </c>
    </row>
    <row r="30" spans="1:20">
      <c r="A30" s="8">
        <v>27</v>
      </c>
      <c r="B30" s="65" t="s">
        <v>252</v>
      </c>
      <c r="C30" s="8" t="s">
        <v>3</v>
      </c>
      <c r="D30" s="8" t="s">
        <v>80</v>
      </c>
      <c r="E30" s="8" t="s">
        <v>419</v>
      </c>
      <c r="F30" s="8">
        <v>220</v>
      </c>
      <c r="G30" s="8">
        <v>2</v>
      </c>
      <c r="H30" s="8">
        <f>VLOOKUP(B30,'[1]Atrition NPI'!$B:$Z,23,0)</f>
        <v>4400</v>
      </c>
      <c r="I30" s="8">
        <v>3.4000000000000002E-2</v>
      </c>
      <c r="J30" s="8">
        <f t="shared" si="0"/>
        <v>149.60000000000002</v>
      </c>
      <c r="K30" s="84" t="s">
        <v>445</v>
      </c>
      <c r="L30" s="8">
        <v>15000</v>
      </c>
      <c r="M30" s="8" t="s">
        <v>264</v>
      </c>
      <c r="N30" s="69">
        <v>98</v>
      </c>
      <c r="O30" s="8" t="s">
        <v>265</v>
      </c>
      <c r="P30" s="8" t="s">
        <v>266</v>
      </c>
      <c r="Q30" s="8" t="s">
        <v>267</v>
      </c>
      <c r="R30" s="8"/>
      <c r="S30" s="8">
        <f>'EPE quotation 220 units'!I30-VLOOKUP(B30,'EPE Quotation MOQ Full RELL'!B:W,9,0)</f>
        <v>3.0600000000000002E-2</v>
      </c>
      <c r="T30" s="105">
        <f>('EPE quotation 220 units'!I30/VLOOKUP(B30,'EPE Quotation MOQ Full RELL'!B:W,9,0))-1</f>
        <v>9.0000000000000018</v>
      </c>
    </row>
    <row r="31" spans="1:20">
      <c r="A31" s="8">
        <v>28</v>
      </c>
      <c r="B31" s="65" t="s">
        <v>12</v>
      </c>
      <c r="C31" s="8" t="s">
        <v>3</v>
      </c>
      <c r="D31" s="8" t="s">
        <v>13</v>
      </c>
      <c r="E31" s="8" t="s">
        <v>419</v>
      </c>
      <c r="F31" s="8">
        <v>220</v>
      </c>
      <c r="G31" s="8">
        <v>7</v>
      </c>
      <c r="H31" s="8">
        <f>VLOOKUP(B31,'[1]Atrition NPI'!$B:$Z,23,0)</f>
        <v>11000</v>
      </c>
      <c r="I31" s="8">
        <v>9.69E-2</v>
      </c>
      <c r="J31" s="8">
        <f t="shared" si="0"/>
        <v>1065.9000000000001</v>
      </c>
      <c r="K31" s="42" t="s">
        <v>446</v>
      </c>
      <c r="L31" s="8">
        <v>10000</v>
      </c>
      <c r="M31" s="8" t="s">
        <v>264</v>
      </c>
      <c r="N31" s="69">
        <v>70</v>
      </c>
      <c r="O31" s="8" t="s">
        <v>265</v>
      </c>
      <c r="P31" s="8" t="s">
        <v>266</v>
      </c>
      <c r="Q31" s="8" t="s">
        <v>267</v>
      </c>
      <c r="R31" s="8"/>
      <c r="S31" s="8">
        <f>'EPE quotation 220 units'!I31-VLOOKUP(B31,'EPE Quotation MOQ Full RELL'!B:W,9,0)</f>
        <v>1.6899999999999998E-2</v>
      </c>
      <c r="T31" s="105">
        <f>('EPE quotation 220 units'!I31/VLOOKUP(B31,'EPE Quotation MOQ Full RELL'!B:W,9,0))-1</f>
        <v>0.21124999999999994</v>
      </c>
    </row>
    <row r="32" spans="1:20">
      <c r="A32" s="8">
        <v>29</v>
      </c>
      <c r="B32" s="65" t="s">
        <v>82</v>
      </c>
      <c r="C32" s="8" t="s">
        <v>3</v>
      </c>
      <c r="D32" s="8" t="s">
        <v>83</v>
      </c>
      <c r="E32" s="8" t="s">
        <v>419</v>
      </c>
      <c r="F32" s="8">
        <v>220</v>
      </c>
      <c r="G32" s="8">
        <v>3</v>
      </c>
      <c r="H32" s="8">
        <f>VLOOKUP(B32,'[1]Atrition NPI'!$B:$Z,23,0)</f>
        <v>6600</v>
      </c>
      <c r="I32" s="8">
        <v>0.17849999999999999</v>
      </c>
      <c r="J32" s="8">
        <f t="shared" si="0"/>
        <v>1178.0999999999999</v>
      </c>
      <c r="K32" s="42" t="s">
        <v>447</v>
      </c>
      <c r="L32" s="8">
        <v>50000</v>
      </c>
      <c r="M32" s="8" t="s">
        <v>264</v>
      </c>
      <c r="N32" s="69">
        <v>134</v>
      </c>
      <c r="O32" s="8" t="s">
        <v>265</v>
      </c>
      <c r="P32" s="8" t="s">
        <v>266</v>
      </c>
      <c r="Q32" s="8" t="s">
        <v>267</v>
      </c>
      <c r="R32" s="8"/>
      <c r="S32" s="8">
        <f>'EPE quotation 220 units'!I32-VLOOKUP(B32,'EPE Quotation MOQ Full RELL'!B:W,9,0)</f>
        <v>7.8499999999999986E-2</v>
      </c>
      <c r="T32" s="105">
        <f>('EPE quotation 220 units'!I32/VLOOKUP(B32,'EPE Quotation MOQ Full RELL'!B:W,9,0))-1</f>
        <v>0.78499999999999992</v>
      </c>
    </row>
    <row r="33" spans="1:20">
      <c r="A33" s="8">
        <v>30</v>
      </c>
      <c r="B33" s="65" t="s">
        <v>84</v>
      </c>
      <c r="C33" s="8" t="s">
        <v>3</v>
      </c>
      <c r="D33" s="8" t="s">
        <v>85</v>
      </c>
      <c r="E33" s="8" t="s">
        <v>419</v>
      </c>
      <c r="F33" s="8">
        <v>220</v>
      </c>
      <c r="G33" s="8">
        <v>7</v>
      </c>
      <c r="H33" s="8">
        <f>VLOOKUP(B33,'[1]Atrition NPI'!$B:$Z,23,0)</f>
        <v>15400</v>
      </c>
      <c r="I33" s="8">
        <v>1.8700000000000001E-2</v>
      </c>
      <c r="J33" s="8">
        <f t="shared" si="0"/>
        <v>287.98</v>
      </c>
      <c r="K33" s="74" t="s">
        <v>448</v>
      </c>
      <c r="L33" s="8">
        <v>50000</v>
      </c>
      <c r="M33" s="8" t="s">
        <v>264</v>
      </c>
      <c r="N33" s="69">
        <v>98</v>
      </c>
      <c r="O33" s="8" t="s">
        <v>265</v>
      </c>
      <c r="P33" s="8" t="s">
        <v>266</v>
      </c>
      <c r="Q33" s="8" t="s">
        <v>267</v>
      </c>
      <c r="R33" s="8"/>
      <c r="S33" s="8">
        <f>'EPE quotation 220 units'!I33-VLOOKUP(B33,'EPE Quotation MOQ Full RELL'!B:W,9,0)</f>
        <v>8.7000000000000011E-3</v>
      </c>
      <c r="T33" s="105">
        <f>('EPE quotation 220 units'!I33/VLOOKUP(B33,'EPE Quotation MOQ Full RELL'!B:W,9,0))-1</f>
        <v>0.87000000000000011</v>
      </c>
    </row>
    <row r="34" spans="1:20">
      <c r="A34" s="8">
        <v>31</v>
      </c>
      <c r="B34" s="65" t="s">
        <v>87</v>
      </c>
      <c r="C34" s="8" t="s">
        <v>3</v>
      </c>
      <c r="D34" s="8" t="s">
        <v>88</v>
      </c>
      <c r="E34" s="8" t="s">
        <v>419</v>
      </c>
      <c r="F34" s="8">
        <v>220</v>
      </c>
      <c r="G34" s="8">
        <v>1</v>
      </c>
      <c r="H34" s="8">
        <f>VLOOKUP(B34,'[1]Atrition NPI'!$B:$Z,23,0)</f>
        <v>2200</v>
      </c>
      <c r="I34" s="8">
        <v>0.4199</v>
      </c>
      <c r="J34" s="8">
        <f t="shared" si="0"/>
        <v>923.78</v>
      </c>
      <c r="K34" s="42" t="s">
        <v>449</v>
      </c>
      <c r="L34" s="8">
        <v>10000</v>
      </c>
      <c r="M34" s="8" t="s">
        <v>264</v>
      </c>
      <c r="N34" s="69">
        <v>112</v>
      </c>
      <c r="O34" s="8" t="s">
        <v>265</v>
      </c>
      <c r="P34" s="8" t="s">
        <v>266</v>
      </c>
      <c r="Q34" s="8" t="s">
        <v>267</v>
      </c>
      <c r="R34" s="8"/>
      <c r="S34" s="8">
        <f>'EPE quotation 220 units'!I34-VLOOKUP(B34,'EPE Quotation MOQ Full RELL'!B:W,9,0)</f>
        <v>0.1699</v>
      </c>
      <c r="T34" s="105">
        <f>('EPE quotation 220 units'!I34/VLOOKUP(B34,'EPE Quotation MOQ Full RELL'!B:W,9,0))-1</f>
        <v>0.67959999999999998</v>
      </c>
    </row>
    <row r="35" spans="1:20">
      <c r="A35" s="8">
        <v>32</v>
      </c>
      <c r="B35" s="65" t="s">
        <v>90</v>
      </c>
      <c r="C35" s="8" t="s">
        <v>3</v>
      </c>
      <c r="D35" s="8" t="s">
        <v>91</v>
      </c>
      <c r="E35" s="8" t="s">
        <v>419</v>
      </c>
      <c r="F35" s="8">
        <v>220</v>
      </c>
      <c r="G35" s="8">
        <v>1</v>
      </c>
      <c r="H35" s="8">
        <f>VLOOKUP(B35,'[1]Atrition NPI'!$B:$Z,23,0)</f>
        <v>2200</v>
      </c>
      <c r="I35" s="8">
        <v>5.9499999999999997E-2</v>
      </c>
      <c r="J35" s="8">
        <f t="shared" si="0"/>
        <v>130.9</v>
      </c>
      <c r="K35" s="85" t="s">
        <v>450</v>
      </c>
      <c r="L35" s="8">
        <v>15000</v>
      </c>
      <c r="M35" s="8" t="s">
        <v>264</v>
      </c>
      <c r="N35" s="69">
        <v>98</v>
      </c>
      <c r="O35" s="8" t="s">
        <v>265</v>
      </c>
      <c r="P35" s="8" t="s">
        <v>266</v>
      </c>
      <c r="Q35" s="8" t="s">
        <v>267</v>
      </c>
      <c r="R35" s="8"/>
      <c r="S35" s="8">
        <f>'EPE quotation 220 units'!I35-VLOOKUP(B35,'EPE Quotation MOQ Full RELL'!B:W,9,0)</f>
        <v>5.6099999999999997E-2</v>
      </c>
      <c r="T35" s="105">
        <f>('EPE quotation 220 units'!I35/VLOOKUP(B35,'EPE Quotation MOQ Full RELL'!B:W,9,0))-1</f>
        <v>16.5</v>
      </c>
    </row>
    <row r="36" spans="1:20">
      <c r="A36" s="8">
        <v>33</v>
      </c>
      <c r="B36" s="65" t="s">
        <v>93</v>
      </c>
      <c r="C36" s="8" t="s">
        <v>94</v>
      </c>
      <c r="D36" s="8" t="s">
        <v>95</v>
      </c>
      <c r="E36" s="15" t="s">
        <v>322</v>
      </c>
      <c r="F36" s="8">
        <v>220</v>
      </c>
      <c r="G36" s="8">
        <v>14</v>
      </c>
      <c r="H36" s="8">
        <f>VLOOKUP(B36,'[1]Atrition NPI'!$B:$Z,23,0)</f>
        <v>22000</v>
      </c>
      <c r="I36" s="8">
        <v>2.3800000000000002E-2</v>
      </c>
      <c r="J36" s="8">
        <f t="shared" si="0"/>
        <v>523.6</v>
      </c>
      <c r="K36" s="42" t="s">
        <v>451</v>
      </c>
      <c r="L36" s="8">
        <v>50000</v>
      </c>
      <c r="M36" s="8" t="s">
        <v>264</v>
      </c>
      <c r="N36" s="69">
        <v>252</v>
      </c>
      <c r="O36" s="8" t="s">
        <v>265</v>
      </c>
      <c r="P36" s="8" t="s">
        <v>266</v>
      </c>
      <c r="Q36" s="8" t="s">
        <v>267</v>
      </c>
      <c r="R36" s="8"/>
      <c r="S36" s="8">
        <f>'EPE quotation 220 units'!I36-VLOOKUP(B36,'EPE Quotation MOQ Full RELL'!B:W,9,0)</f>
        <v>3.8000000000000013E-3</v>
      </c>
      <c r="T36" s="105">
        <f>('EPE quotation 220 units'!I36/VLOOKUP(B36,'EPE Quotation MOQ Full RELL'!B:W,9,0))-1</f>
        <v>0.19000000000000017</v>
      </c>
    </row>
    <row r="37" spans="1:20">
      <c r="A37" s="8">
        <v>34</v>
      </c>
      <c r="B37" s="65" t="s">
        <v>97</v>
      </c>
      <c r="C37" s="8" t="s">
        <v>26</v>
      </c>
      <c r="D37" s="8" t="s">
        <v>98</v>
      </c>
      <c r="E37" s="8" t="s">
        <v>419</v>
      </c>
      <c r="F37" s="8">
        <v>220</v>
      </c>
      <c r="G37" s="8">
        <v>7</v>
      </c>
      <c r="H37" s="8">
        <f>VLOOKUP(B37,'[1]Atrition NPI'!$B:$Z,23,0)</f>
        <v>15400</v>
      </c>
      <c r="I37" s="8">
        <v>0.30769999999999997</v>
      </c>
      <c r="J37" s="8">
        <f t="shared" si="0"/>
        <v>4738.58</v>
      </c>
      <c r="K37" s="31" t="s">
        <v>452</v>
      </c>
      <c r="L37" s="8">
        <v>4000</v>
      </c>
      <c r="M37" s="8" t="s">
        <v>264</v>
      </c>
      <c r="N37" s="69">
        <v>142</v>
      </c>
      <c r="O37" s="8" t="s">
        <v>265</v>
      </c>
      <c r="P37" s="8" t="s">
        <v>266</v>
      </c>
      <c r="Q37" s="8" t="s">
        <v>267</v>
      </c>
      <c r="R37" s="8"/>
      <c r="S37" s="8">
        <f>'EPE quotation 220 units'!I37-VLOOKUP(B37,'EPE Quotation MOQ Full RELL'!B:W,9,0)</f>
        <v>2.7699999999999947E-2</v>
      </c>
      <c r="T37" s="105">
        <f>('EPE quotation 220 units'!I37/VLOOKUP(B37,'EPE Quotation MOQ Full RELL'!B:W,9,0))-1</f>
        <v>9.8928571428571255E-2</v>
      </c>
    </row>
    <row r="38" spans="1:20">
      <c r="A38" s="8">
        <v>35</v>
      </c>
      <c r="B38" s="65" t="s">
        <v>100</v>
      </c>
      <c r="C38" s="8" t="s">
        <v>3</v>
      </c>
      <c r="D38" s="8" t="s">
        <v>101</v>
      </c>
      <c r="E38" s="8" t="s">
        <v>419</v>
      </c>
      <c r="F38" s="8">
        <v>220</v>
      </c>
      <c r="G38" s="8">
        <v>3</v>
      </c>
      <c r="H38" s="8">
        <f>VLOOKUP(B38,'[1]Atrition NPI'!$B:$Z,23,0)</f>
        <v>6600</v>
      </c>
      <c r="I38" s="8">
        <v>0.25669999999999998</v>
      </c>
      <c r="J38" s="8">
        <f t="shared" si="0"/>
        <v>1694.2199999999998</v>
      </c>
      <c r="K38" s="42" t="s">
        <v>453</v>
      </c>
      <c r="L38" s="8">
        <v>15000</v>
      </c>
      <c r="M38" s="8" t="s">
        <v>264</v>
      </c>
      <c r="N38" s="69">
        <v>112</v>
      </c>
      <c r="O38" s="8" t="s">
        <v>265</v>
      </c>
      <c r="P38" s="8" t="s">
        <v>266</v>
      </c>
      <c r="Q38" s="8" t="s">
        <v>267</v>
      </c>
      <c r="R38" s="8"/>
      <c r="S38" s="8">
        <f>'EPE quotation 220 units'!I38-VLOOKUP(B38,'EPE Quotation MOQ Full RELL'!B:W,9,0)</f>
        <v>0.1467</v>
      </c>
      <c r="T38" s="105">
        <f>('EPE quotation 220 units'!I38/VLOOKUP(B38,'EPE Quotation MOQ Full RELL'!B:W,9,0))-1</f>
        <v>1.3336363636363635</v>
      </c>
    </row>
    <row r="39" spans="1:20">
      <c r="A39" s="8">
        <v>36</v>
      </c>
      <c r="B39" s="65" t="s">
        <v>103</v>
      </c>
      <c r="C39" s="8" t="s">
        <v>3</v>
      </c>
      <c r="D39" s="8" t="s">
        <v>104</v>
      </c>
      <c r="E39" s="8" t="s">
        <v>419</v>
      </c>
      <c r="F39" s="8">
        <v>220</v>
      </c>
      <c r="G39" s="8">
        <v>1</v>
      </c>
      <c r="H39" s="8">
        <f>VLOOKUP(B39,'[1]Atrition NPI'!$B:$Z,23,0)</f>
        <v>2200</v>
      </c>
      <c r="I39" s="8">
        <v>5.9499999999999997E-2</v>
      </c>
      <c r="J39" s="8">
        <f t="shared" si="0"/>
        <v>130.9</v>
      </c>
      <c r="K39" s="85" t="s">
        <v>450</v>
      </c>
      <c r="L39" s="8">
        <v>15000</v>
      </c>
      <c r="M39" s="8" t="s">
        <v>264</v>
      </c>
      <c r="N39" s="69">
        <v>98</v>
      </c>
      <c r="O39" s="8" t="s">
        <v>265</v>
      </c>
      <c r="P39" s="8" t="s">
        <v>266</v>
      </c>
      <c r="Q39" s="8" t="s">
        <v>267</v>
      </c>
      <c r="R39" s="8"/>
      <c r="S39" s="8">
        <f>'EPE quotation 220 units'!I39-VLOOKUP(B39,'EPE Quotation MOQ Full RELL'!B:W,9,0)</f>
        <v>5.6099999999999997E-2</v>
      </c>
      <c r="T39" s="105">
        <f>('EPE quotation 220 units'!I39/VLOOKUP(B39,'EPE Quotation MOQ Full RELL'!B:W,9,0))-1</f>
        <v>16.5</v>
      </c>
    </row>
    <row r="40" spans="1:20">
      <c r="A40" s="8">
        <v>37</v>
      </c>
      <c r="B40" s="65" t="s">
        <v>106</v>
      </c>
      <c r="C40" s="8" t="s">
        <v>3</v>
      </c>
      <c r="D40" s="8" t="s">
        <v>107</v>
      </c>
      <c r="E40" s="8" t="s">
        <v>419</v>
      </c>
      <c r="F40" s="8">
        <v>220</v>
      </c>
      <c r="G40" s="8">
        <v>5</v>
      </c>
      <c r="H40" s="8">
        <f>VLOOKUP(B40,'[1]Atrition NPI'!$B:$Z,23,0)</f>
        <v>4400</v>
      </c>
      <c r="I40" s="8">
        <v>2.3800000000000002E-2</v>
      </c>
      <c r="J40" s="8">
        <f t="shared" si="0"/>
        <v>104.72000000000001</v>
      </c>
      <c r="K40" s="86" t="s">
        <v>454</v>
      </c>
      <c r="L40" s="8">
        <v>15000</v>
      </c>
      <c r="M40" s="8" t="s">
        <v>264</v>
      </c>
      <c r="N40" s="69">
        <v>98</v>
      </c>
      <c r="O40" s="8" t="s">
        <v>265</v>
      </c>
      <c r="P40" s="8" t="s">
        <v>266</v>
      </c>
      <c r="Q40" s="8" t="s">
        <v>267</v>
      </c>
      <c r="R40" s="8"/>
      <c r="S40" s="8">
        <f>'EPE quotation 220 units'!I40-VLOOKUP(B40,'EPE Quotation MOQ Full RELL'!B:W,9,0)</f>
        <v>1.3800000000000002E-2</v>
      </c>
      <c r="T40" s="105">
        <f>('EPE quotation 220 units'!I40/VLOOKUP(B40,'EPE Quotation MOQ Full RELL'!B:W,9,0))-1</f>
        <v>1.3800000000000003</v>
      </c>
    </row>
    <row r="41" spans="1:20">
      <c r="A41" s="8">
        <v>38</v>
      </c>
      <c r="B41" s="65" t="s">
        <v>109</v>
      </c>
      <c r="C41" s="8" t="s">
        <v>30</v>
      </c>
      <c r="D41" s="8" t="s">
        <v>110</v>
      </c>
      <c r="E41" s="8" t="s">
        <v>419</v>
      </c>
      <c r="F41" s="8">
        <v>220</v>
      </c>
      <c r="G41" s="8">
        <v>1</v>
      </c>
      <c r="H41" s="8">
        <f>VLOOKUP(B41,'[1]Atrition NPI'!$B:$Z,23,0)</f>
        <v>2200</v>
      </c>
      <c r="I41" s="8">
        <v>0.1207</v>
      </c>
      <c r="J41" s="8">
        <f t="shared" si="0"/>
        <v>265.54000000000002</v>
      </c>
      <c r="K41" s="86" t="s">
        <v>455</v>
      </c>
      <c r="L41" s="8">
        <v>10000</v>
      </c>
      <c r="M41" s="8" t="s">
        <v>264</v>
      </c>
      <c r="N41" s="69">
        <v>196</v>
      </c>
      <c r="O41" s="8" t="s">
        <v>265</v>
      </c>
      <c r="P41" s="8" t="s">
        <v>266</v>
      </c>
      <c r="Q41" s="8" t="s">
        <v>267</v>
      </c>
      <c r="R41" s="8"/>
      <c r="S41" s="8">
        <f>'EPE quotation 220 units'!I41-VLOOKUP(B41,'EPE Quotation MOQ Full RELL'!B:W,9,0)</f>
        <v>8.0699999999999994E-2</v>
      </c>
      <c r="T41" s="105">
        <f>('EPE quotation 220 units'!I41/VLOOKUP(B41,'EPE Quotation MOQ Full RELL'!B:W,9,0))-1</f>
        <v>2.0175000000000001</v>
      </c>
    </row>
    <row r="42" spans="1:20">
      <c r="A42" s="8">
        <v>39</v>
      </c>
      <c r="B42" s="65" t="s">
        <v>111</v>
      </c>
      <c r="C42" s="8" t="s">
        <v>30</v>
      </c>
      <c r="D42" s="8" t="s">
        <v>112</v>
      </c>
      <c r="E42" s="8" t="s">
        <v>419</v>
      </c>
      <c r="F42" s="8">
        <v>220</v>
      </c>
      <c r="G42" s="8">
        <v>1</v>
      </c>
      <c r="H42" s="8">
        <f>VLOOKUP(B42,'[1]Atrition NPI'!$B:$Z,23,0)</f>
        <v>2200</v>
      </c>
      <c r="I42" s="8">
        <v>9.01E-2</v>
      </c>
      <c r="J42" s="8">
        <f t="shared" si="0"/>
        <v>198.22</v>
      </c>
      <c r="K42" s="87" t="s">
        <v>456</v>
      </c>
      <c r="L42" s="8">
        <v>15000</v>
      </c>
      <c r="M42" s="8" t="s">
        <v>264</v>
      </c>
      <c r="N42" s="69">
        <v>98</v>
      </c>
      <c r="O42" s="8" t="s">
        <v>265</v>
      </c>
      <c r="P42" s="8" t="s">
        <v>266</v>
      </c>
      <c r="Q42" s="8" t="s">
        <v>267</v>
      </c>
      <c r="R42" s="8"/>
      <c r="S42" s="8">
        <f>'EPE quotation 220 units'!I42-VLOOKUP(B42,'EPE Quotation MOQ Full RELL'!B:W,9,0)</f>
        <v>7.0099999999999996E-2</v>
      </c>
      <c r="T42" s="105">
        <f>('EPE quotation 220 units'!I42/VLOOKUP(B42,'EPE Quotation MOQ Full RELL'!B:W,9,0))-1</f>
        <v>3.5049999999999999</v>
      </c>
    </row>
    <row r="43" spans="1:20">
      <c r="A43" s="8">
        <v>40</v>
      </c>
      <c r="B43" s="65" t="s">
        <v>113</v>
      </c>
      <c r="C43" s="8" t="s">
        <v>114</v>
      </c>
      <c r="D43" s="8" t="s">
        <v>115</v>
      </c>
      <c r="E43" s="8" t="s">
        <v>419</v>
      </c>
      <c r="F43" s="8">
        <v>220</v>
      </c>
      <c r="G43" s="8">
        <v>1</v>
      </c>
      <c r="H43" s="8">
        <f>VLOOKUP(B43,'[1]Atrition NPI'!$B:$Z,23,0)</f>
        <v>2200</v>
      </c>
      <c r="I43" s="8">
        <v>0.22950000000000001</v>
      </c>
      <c r="J43" s="8">
        <f t="shared" si="0"/>
        <v>504.90000000000003</v>
      </c>
      <c r="K43" s="88" t="s">
        <v>457</v>
      </c>
      <c r="L43" s="8">
        <v>10000</v>
      </c>
      <c r="M43" s="8" t="s">
        <v>264</v>
      </c>
      <c r="N43" s="69">
        <v>84</v>
      </c>
      <c r="O43" s="8" t="s">
        <v>265</v>
      </c>
      <c r="P43" s="8" t="s">
        <v>266</v>
      </c>
      <c r="Q43" s="8" t="s">
        <v>267</v>
      </c>
      <c r="R43" s="8"/>
      <c r="S43" s="8">
        <f>'EPE quotation 220 units'!I43-VLOOKUP(B43,'EPE Quotation MOQ Full RELL'!B:W,9,0)</f>
        <v>0.13950000000000001</v>
      </c>
      <c r="T43" s="105">
        <f>('EPE quotation 220 units'!I43/VLOOKUP(B43,'EPE Quotation MOQ Full RELL'!B:W,9,0))-1</f>
        <v>1.5500000000000003</v>
      </c>
    </row>
    <row r="44" spans="1:20">
      <c r="A44" s="8">
        <v>41</v>
      </c>
      <c r="B44" s="65" t="s">
        <v>117</v>
      </c>
      <c r="C44" s="8" t="s">
        <v>30</v>
      </c>
      <c r="D44" s="8" t="s">
        <v>23</v>
      </c>
      <c r="E44" s="8" t="s">
        <v>419</v>
      </c>
      <c r="F44" s="8">
        <v>220</v>
      </c>
      <c r="G44" s="8">
        <v>1</v>
      </c>
      <c r="H44" s="8">
        <f>VLOOKUP(B44,'[1]Atrition NPI'!$B:$Z,23,0)</f>
        <v>2200</v>
      </c>
      <c r="I44" s="8">
        <v>8.3299999999999999E-2</v>
      </c>
      <c r="J44" s="8">
        <f t="shared" si="0"/>
        <v>183.26</v>
      </c>
      <c r="K44" s="89" t="s">
        <v>458</v>
      </c>
      <c r="L44" s="8">
        <v>15000</v>
      </c>
      <c r="M44" s="8" t="s">
        <v>264</v>
      </c>
      <c r="N44" s="69">
        <v>182</v>
      </c>
      <c r="O44" s="8" t="s">
        <v>265</v>
      </c>
      <c r="P44" s="8" t="s">
        <v>266</v>
      </c>
      <c r="Q44" s="8" t="s">
        <v>267</v>
      </c>
      <c r="R44" s="8"/>
      <c r="S44" s="8">
        <f>'EPE quotation 220 units'!I44-VLOOKUP(B44,'EPE Quotation MOQ Full RELL'!B:W,9,0)</f>
        <v>6.3299999999999995E-2</v>
      </c>
      <c r="T44" s="105">
        <f>('EPE quotation 220 units'!I44/VLOOKUP(B44,'EPE Quotation MOQ Full RELL'!B:W,9,0))-1</f>
        <v>3.165</v>
      </c>
    </row>
    <row r="45" spans="1:20">
      <c r="A45" s="8">
        <v>42</v>
      </c>
      <c r="B45" s="65" t="s">
        <v>118</v>
      </c>
      <c r="C45" s="8" t="s">
        <v>119</v>
      </c>
      <c r="D45" s="8" t="s">
        <v>120</v>
      </c>
      <c r="E45" s="8" t="s">
        <v>419</v>
      </c>
      <c r="F45" s="8">
        <v>220</v>
      </c>
      <c r="G45" s="8">
        <v>1</v>
      </c>
      <c r="H45" s="8">
        <f>VLOOKUP(B45,'[1]Atrition NPI'!$B:$Z,23,0)</f>
        <v>2200</v>
      </c>
      <c r="I45" s="8">
        <v>0.83979999999999999</v>
      </c>
      <c r="J45" s="8">
        <f t="shared" si="0"/>
        <v>1847.56</v>
      </c>
      <c r="K45" s="42" t="s">
        <v>459</v>
      </c>
      <c r="L45" s="8">
        <v>3000</v>
      </c>
      <c r="M45" s="8" t="s">
        <v>264</v>
      </c>
      <c r="N45" s="69">
        <v>59</v>
      </c>
      <c r="O45" s="8" t="s">
        <v>265</v>
      </c>
      <c r="P45" s="8" t="s">
        <v>266</v>
      </c>
      <c r="Q45" s="8" t="s">
        <v>267</v>
      </c>
      <c r="R45" s="8"/>
      <c r="S45" s="8">
        <f>'EPE quotation 220 units'!I45-VLOOKUP(B45,'EPE Quotation MOQ Full RELL'!B:W,9,0)</f>
        <v>0.29979999999999996</v>
      </c>
      <c r="T45" s="105">
        <f>('EPE quotation 220 units'!I45/VLOOKUP(B45,'EPE Quotation MOQ Full RELL'!B:W,9,0))-1</f>
        <v>0.555185185185185</v>
      </c>
    </row>
    <row r="46" spans="1:20">
      <c r="A46" s="8">
        <v>43</v>
      </c>
      <c r="B46" s="65" t="s">
        <v>122</v>
      </c>
      <c r="C46" s="8" t="s">
        <v>123</v>
      </c>
      <c r="D46" s="8" t="s">
        <v>124</v>
      </c>
      <c r="E46" s="8" t="s">
        <v>419</v>
      </c>
      <c r="F46" s="8">
        <v>220</v>
      </c>
      <c r="G46" s="8">
        <v>1</v>
      </c>
      <c r="H46" s="8">
        <f>VLOOKUP(B46,'[1]Atrition NPI'!$B:$Z,23,0)</f>
        <v>2200</v>
      </c>
      <c r="I46" s="8">
        <v>0.97919999999999996</v>
      </c>
      <c r="J46" s="8">
        <f t="shared" si="0"/>
        <v>2154.2399999999998</v>
      </c>
      <c r="K46" s="13" t="s">
        <v>460</v>
      </c>
      <c r="L46" s="8">
        <v>2000</v>
      </c>
      <c r="M46" s="8" t="s">
        <v>264</v>
      </c>
      <c r="N46" s="69">
        <v>154</v>
      </c>
      <c r="O46" s="8" t="s">
        <v>265</v>
      </c>
      <c r="P46" s="8" t="s">
        <v>266</v>
      </c>
      <c r="Q46" s="8" t="s">
        <v>267</v>
      </c>
      <c r="R46" s="8"/>
      <c r="S46" s="8">
        <f>'EPE quotation 220 units'!I46-VLOOKUP(B46,'EPE Quotation MOQ Full RELL'!B:W,9,0)</f>
        <v>0.28920000000000001</v>
      </c>
      <c r="T46" s="105">
        <f>('EPE quotation 220 units'!I46/VLOOKUP(B46,'EPE Quotation MOQ Full RELL'!B:W,9,0))-1</f>
        <v>0.41913043478260881</v>
      </c>
    </row>
    <row r="47" spans="1:20">
      <c r="A47" s="8">
        <v>44</v>
      </c>
      <c r="B47" s="65" t="s">
        <v>126</v>
      </c>
      <c r="C47" s="8" t="s">
        <v>127</v>
      </c>
      <c r="D47" s="8" t="s">
        <v>128</v>
      </c>
      <c r="E47" s="8" t="s">
        <v>419</v>
      </c>
      <c r="F47" s="8">
        <v>220</v>
      </c>
      <c r="G47" s="8">
        <v>1</v>
      </c>
      <c r="H47" s="8">
        <f>VLOOKUP(B47,'[1]Atrition NPI'!$B:$Z,23,0)</f>
        <v>2200</v>
      </c>
      <c r="I47" s="8">
        <v>1.3056000000000001</v>
      </c>
      <c r="J47" s="8">
        <f t="shared" si="0"/>
        <v>2872.32</v>
      </c>
      <c r="K47" s="13" t="s">
        <v>461</v>
      </c>
      <c r="L47" s="8">
        <v>5000</v>
      </c>
      <c r="M47" s="8" t="s">
        <v>264</v>
      </c>
      <c r="N47" s="69">
        <v>196</v>
      </c>
      <c r="O47" s="8" t="s">
        <v>265</v>
      </c>
      <c r="P47" s="8" t="s">
        <v>266</v>
      </c>
      <c r="Q47" s="8" t="s">
        <v>267</v>
      </c>
      <c r="R47" s="8"/>
      <c r="S47" s="8">
        <f>'EPE quotation 220 units'!I47-VLOOKUP(B47,'EPE Quotation MOQ Full RELL'!B:W,9,0)</f>
        <v>0.39560000000000006</v>
      </c>
      <c r="T47" s="105">
        <f>('EPE quotation 220 units'!I47/VLOOKUP(B47,'EPE Quotation MOQ Full RELL'!B:W,9,0))-1</f>
        <v>0.43472527472527478</v>
      </c>
    </row>
    <row r="48" spans="1:20">
      <c r="A48" s="8">
        <v>45</v>
      </c>
      <c r="B48" s="65" t="s">
        <v>130</v>
      </c>
      <c r="C48" s="8" t="s">
        <v>127</v>
      </c>
      <c r="D48" s="8" t="s">
        <v>131</v>
      </c>
      <c r="E48" s="8" t="s">
        <v>419</v>
      </c>
      <c r="F48" s="8">
        <v>220</v>
      </c>
      <c r="G48" s="8">
        <v>1</v>
      </c>
      <c r="H48" s="8">
        <f>VLOOKUP(B48,'[1]Atrition NPI'!$B:$Z,23,0)</f>
        <v>2080</v>
      </c>
      <c r="I48" s="8">
        <v>2.38</v>
      </c>
      <c r="J48" s="8">
        <f t="shared" si="0"/>
        <v>4950.3999999999996</v>
      </c>
      <c r="K48" s="28" t="s">
        <v>462</v>
      </c>
      <c r="L48" s="8">
        <v>5000</v>
      </c>
      <c r="M48" s="8" t="s">
        <v>264</v>
      </c>
      <c r="N48" s="69">
        <v>196</v>
      </c>
      <c r="O48" s="8" t="s">
        <v>265</v>
      </c>
      <c r="P48" s="8" t="s">
        <v>266</v>
      </c>
      <c r="Q48" s="8" t="s">
        <v>267</v>
      </c>
      <c r="R48" s="8"/>
      <c r="S48" s="8">
        <f>'EPE quotation 220 units'!I48-VLOOKUP(B48,'EPE Quotation MOQ Full RELL'!B:W,9,0)</f>
        <v>0.86999999999999988</v>
      </c>
      <c r="T48" s="105">
        <f>('EPE quotation 220 units'!I48/VLOOKUP(B48,'EPE Quotation MOQ Full RELL'!B:W,9,0))-1</f>
        <v>0.57615894039735083</v>
      </c>
    </row>
    <row r="49" spans="1:20">
      <c r="A49" s="8">
        <v>46</v>
      </c>
      <c r="B49" s="65" t="s">
        <v>133</v>
      </c>
      <c r="C49" s="8" t="s">
        <v>134</v>
      </c>
      <c r="D49" s="8" t="s">
        <v>135</v>
      </c>
      <c r="E49" s="8" t="s">
        <v>419</v>
      </c>
      <c r="F49" s="8">
        <v>220</v>
      </c>
      <c r="G49" s="8">
        <v>1</v>
      </c>
      <c r="H49" s="8">
        <f>VLOOKUP(B49,'[1]Atrition NPI'!$B:$Z,23,0)</f>
        <v>2080</v>
      </c>
      <c r="I49" s="8">
        <v>3.4527000000000001</v>
      </c>
      <c r="J49" s="8">
        <f t="shared" si="0"/>
        <v>7181.616</v>
      </c>
      <c r="K49" s="71" t="s">
        <v>463</v>
      </c>
      <c r="L49" s="8">
        <v>1300</v>
      </c>
      <c r="M49" s="8" t="s">
        <v>264</v>
      </c>
      <c r="N49" s="69">
        <v>72</v>
      </c>
      <c r="O49" s="8" t="s">
        <v>265</v>
      </c>
      <c r="P49" s="8" t="s">
        <v>266</v>
      </c>
      <c r="Q49" s="8" t="s">
        <v>267</v>
      </c>
      <c r="R49" s="8"/>
      <c r="S49" s="8">
        <f>'EPE quotation 220 units'!I49-VLOOKUP(B49,'EPE Quotation MOQ Full RELL'!B:W,9,0)</f>
        <v>0.98269999999999991</v>
      </c>
      <c r="T49" s="105">
        <f>('EPE quotation 220 units'!I49/VLOOKUP(B49,'EPE Quotation MOQ Full RELL'!B:W,9,0))-1</f>
        <v>0.39785425101214567</v>
      </c>
    </row>
    <row r="50" spans="1:20">
      <c r="A50" s="8">
        <v>47</v>
      </c>
      <c r="B50" s="65" t="s">
        <v>137</v>
      </c>
      <c r="C50" s="8" t="s">
        <v>3</v>
      </c>
      <c r="D50" s="8" t="s">
        <v>138</v>
      </c>
      <c r="E50" s="8" t="s">
        <v>419</v>
      </c>
      <c r="F50" s="8">
        <v>220</v>
      </c>
      <c r="G50" s="8">
        <v>4</v>
      </c>
      <c r="H50" s="8">
        <f>VLOOKUP(B50,'[1]Atrition NPI'!$B:$Z,23,0)</f>
        <v>6600</v>
      </c>
      <c r="I50" s="8">
        <v>0.3281</v>
      </c>
      <c r="J50" s="8">
        <f t="shared" si="0"/>
        <v>2165.46</v>
      </c>
      <c r="K50" s="13" t="s">
        <v>464</v>
      </c>
      <c r="L50" s="8">
        <v>3000</v>
      </c>
      <c r="M50" s="8" t="s">
        <v>264</v>
      </c>
      <c r="N50" s="69">
        <v>84</v>
      </c>
      <c r="O50" s="8" t="s">
        <v>265</v>
      </c>
      <c r="P50" s="8" t="s">
        <v>266</v>
      </c>
      <c r="Q50" s="8" t="s">
        <v>267</v>
      </c>
      <c r="R50" s="8"/>
      <c r="S50" s="8">
        <f>'EPE quotation 220 units'!I50-VLOOKUP(B50,'EPE Quotation MOQ Full RELL'!B:W,9,0)</f>
        <v>0.11810000000000001</v>
      </c>
      <c r="T50" s="105">
        <f>('EPE quotation 220 units'!I50/VLOOKUP(B50,'EPE Quotation MOQ Full RELL'!B:W,9,0))-1</f>
        <v>0.56238095238095243</v>
      </c>
    </row>
    <row r="51" spans="1:20">
      <c r="A51" s="8">
        <v>48</v>
      </c>
      <c r="B51" s="65" t="s">
        <v>140</v>
      </c>
      <c r="C51" s="8" t="s">
        <v>30</v>
      </c>
      <c r="D51" s="8" t="s">
        <v>141</v>
      </c>
      <c r="E51" s="8" t="s">
        <v>419</v>
      </c>
      <c r="F51" s="8">
        <v>220</v>
      </c>
      <c r="G51" s="8">
        <v>1</v>
      </c>
      <c r="H51" s="8">
        <f>VLOOKUP(B51,'[1]Atrition NPI'!$B:$Z,23,0)</f>
        <v>2200</v>
      </c>
      <c r="I51" s="8">
        <v>0.36549999999999999</v>
      </c>
      <c r="J51" s="8">
        <f t="shared" si="0"/>
        <v>804.1</v>
      </c>
      <c r="K51" s="42" t="s">
        <v>465</v>
      </c>
      <c r="L51" s="8">
        <v>4000</v>
      </c>
      <c r="M51" s="8" t="s">
        <v>264</v>
      </c>
      <c r="N51" s="69">
        <v>280</v>
      </c>
      <c r="O51" s="8" t="s">
        <v>265</v>
      </c>
      <c r="P51" s="8" t="s">
        <v>266</v>
      </c>
      <c r="Q51" s="8" t="s">
        <v>267</v>
      </c>
      <c r="R51" s="8"/>
      <c r="S51" s="8">
        <f>'EPE quotation 220 units'!I51-VLOOKUP(B51,'EPE Quotation MOQ Full RELL'!B:W,9,0)</f>
        <v>0.16549999999999998</v>
      </c>
      <c r="T51" s="105">
        <f>('EPE quotation 220 units'!I51/VLOOKUP(B51,'EPE Quotation MOQ Full RELL'!B:W,9,0))-1</f>
        <v>0.8274999999999999</v>
      </c>
    </row>
    <row r="52" spans="1:20">
      <c r="A52" s="8">
        <v>49</v>
      </c>
      <c r="B52" s="65" t="s">
        <v>143</v>
      </c>
      <c r="C52" s="8" t="s">
        <v>3</v>
      </c>
      <c r="D52" s="8" t="s">
        <v>144</v>
      </c>
      <c r="E52" s="8" t="s">
        <v>419</v>
      </c>
      <c r="F52" s="8">
        <v>220</v>
      </c>
      <c r="G52" s="8">
        <v>1</v>
      </c>
      <c r="H52" s="8">
        <f>VLOOKUP(B52,'[1]Atrition NPI'!$B:$Z,23,0)</f>
        <v>2200</v>
      </c>
      <c r="I52" s="8">
        <v>0.1258</v>
      </c>
      <c r="J52" s="8">
        <f t="shared" si="0"/>
        <v>276.76</v>
      </c>
      <c r="K52" s="90" t="s">
        <v>466</v>
      </c>
      <c r="L52" s="8">
        <v>4000</v>
      </c>
      <c r="M52" s="8" t="s">
        <v>264</v>
      </c>
      <c r="N52" s="69">
        <v>112</v>
      </c>
      <c r="O52" s="8" t="s">
        <v>265</v>
      </c>
      <c r="P52" s="8" t="s">
        <v>266</v>
      </c>
      <c r="Q52" s="8" t="s">
        <v>267</v>
      </c>
      <c r="R52" s="8"/>
      <c r="S52" s="8">
        <f>'EPE quotation 220 units'!I52-VLOOKUP(B52,'EPE Quotation MOQ Full RELL'!B:W,9,0)</f>
        <v>7.5799999999999992E-2</v>
      </c>
      <c r="T52" s="105">
        <f>('EPE quotation 220 units'!I52/VLOOKUP(B52,'EPE Quotation MOQ Full RELL'!B:W,9,0))-1</f>
        <v>1.5159999999999996</v>
      </c>
    </row>
    <row r="53" spans="1:20">
      <c r="A53" s="8">
        <v>50</v>
      </c>
      <c r="B53" s="65" t="s">
        <v>146</v>
      </c>
      <c r="C53" s="8" t="s">
        <v>147</v>
      </c>
      <c r="D53" s="8" t="s">
        <v>148</v>
      </c>
      <c r="E53" s="8" t="s">
        <v>419</v>
      </c>
      <c r="F53" s="8">
        <v>220</v>
      </c>
      <c r="G53" s="8">
        <v>1</v>
      </c>
      <c r="H53" s="8">
        <f>VLOOKUP(B53,'[1]Atrition NPI'!$B:$Z,23,0)</f>
        <v>2200</v>
      </c>
      <c r="I53" s="8">
        <v>0.24479999999999999</v>
      </c>
      <c r="J53" s="8">
        <f t="shared" si="0"/>
        <v>538.55999999999995</v>
      </c>
      <c r="K53" s="91" t="s">
        <v>467</v>
      </c>
      <c r="L53" s="8">
        <v>3000</v>
      </c>
      <c r="M53" s="8" t="s">
        <v>264</v>
      </c>
      <c r="N53" s="69">
        <v>91</v>
      </c>
      <c r="O53" s="8" t="s">
        <v>265</v>
      </c>
      <c r="P53" s="8" t="s">
        <v>266</v>
      </c>
      <c r="Q53" s="8" t="s">
        <v>267</v>
      </c>
      <c r="R53" s="8"/>
      <c r="S53" s="8">
        <f>'EPE quotation 220 units'!I53-VLOOKUP(B53,'EPE Quotation MOQ Full RELL'!B:W,9,0)</f>
        <v>0.12479999999999999</v>
      </c>
      <c r="T53" s="105">
        <f>('EPE quotation 220 units'!I53/VLOOKUP(B53,'EPE Quotation MOQ Full RELL'!B:W,9,0))-1</f>
        <v>1.04</v>
      </c>
    </row>
    <row r="54" spans="1:20">
      <c r="A54" s="8">
        <v>51</v>
      </c>
      <c r="B54" s="65" t="s">
        <v>46</v>
      </c>
      <c r="C54" s="8" t="s">
        <v>47</v>
      </c>
      <c r="D54" s="8" t="s">
        <v>48</v>
      </c>
      <c r="E54" s="8" t="s">
        <v>419</v>
      </c>
      <c r="F54" s="8">
        <v>220</v>
      </c>
      <c r="G54" s="8">
        <v>1</v>
      </c>
      <c r="H54" s="8">
        <f>VLOOKUP(B54,'[1]Atrition NPI'!$B:$Z,23,0)</f>
        <v>11000</v>
      </c>
      <c r="I54" s="8">
        <v>1.7000000000000001E-2</v>
      </c>
      <c r="J54" s="8">
        <f t="shared" si="0"/>
        <v>187</v>
      </c>
      <c r="K54" s="92" t="s">
        <v>468</v>
      </c>
      <c r="L54" s="8">
        <v>10000</v>
      </c>
      <c r="M54" s="8" t="s">
        <v>264</v>
      </c>
      <c r="N54" s="69">
        <v>140</v>
      </c>
      <c r="O54" s="8" t="s">
        <v>265</v>
      </c>
      <c r="P54" s="8" t="s">
        <v>266</v>
      </c>
      <c r="Q54" s="8" t="s">
        <v>267</v>
      </c>
      <c r="R54" s="8"/>
      <c r="S54" s="8">
        <f>'EPE quotation 220 units'!I54-VLOOKUP(B54,'EPE Quotation MOQ Full RELL'!B:W,9,0)</f>
        <v>7.000000000000001E-3</v>
      </c>
      <c r="T54" s="105">
        <f>('EPE quotation 220 units'!I54/VLOOKUP(B54,'EPE Quotation MOQ Full RELL'!B:W,9,0))-1</f>
        <v>0.70000000000000018</v>
      </c>
    </row>
    <row r="55" spans="1:20">
      <c r="A55" s="8">
        <v>52</v>
      </c>
      <c r="B55" s="65" t="s">
        <v>150</v>
      </c>
      <c r="C55" s="8" t="s">
        <v>47</v>
      </c>
      <c r="D55" s="8" t="s">
        <v>151</v>
      </c>
      <c r="E55" s="8" t="s">
        <v>419</v>
      </c>
      <c r="F55" s="8">
        <v>220</v>
      </c>
      <c r="G55" s="8">
        <v>2</v>
      </c>
      <c r="H55" s="8">
        <f>VLOOKUP(B55,'[1]Atrition NPI'!$B:$Z,23,0)</f>
        <v>4400</v>
      </c>
      <c r="I55" s="8">
        <v>5.0999999999999997E-2</v>
      </c>
      <c r="J55" s="8">
        <f t="shared" si="0"/>
        <v>224.39999999999998</v>
      </c>
      <c r="K55" s="93" t="s">
        <v>469</v>
      </c>
      <c r="L55" s="8">
        <v>15000</v>
      </c>
      <c r="M55" s="8" t="s">
        <v>264</v>
      </c>
      <c r="N55" s="69">
        <v>126</v>
      </c>
      <c r="O55" s="8" t="s">
        <v>265</v>
      </c>
      <c r="P55" s="8" t="s">
        <v>266</v>
      </c>
      <c r="Q55" s="8" t="s">
        <v>267</v>
      </c>
      <c r="R55" s="8"/>
      <c r="S55" s="8">
        <f>'EPE quotation 220 units'!I55-VLOOKUP(B55,'EPE Quotation MOQ Full RELL'!B:W,9,0)</f>
        <v>4.0999999999999995E-2</v>
      </c>
      <c r="T55" s="105">
        <f>('EPE quotation 220 units'!I55/VLOOKUP(B55,'EPE Quotation MOQ Full RELL'!B:W,9,0))-1</f>
        <v>4.0999999999999996</v>
      </c>
    </row>
    <row r="56" spans="1:20">
      <c r="A56" s="8">
        <v>53</v>
      </c>
      <c r="B56" s="65" t="s">
        <v>233</v>
      </c>
      <c r="C56" s="8" t="s">
        <v>47</v>
      </c>
      <c r="D56" s="8" t="s">
        <v>152</v>
      </c>
      <c r="E56" s="8" t="s">
        <v>419</v>
      </c>
      <c r="F56" s="8">
        <v>220</v>
      </c>
      <c r="G56" s="8">
        <v>2</v>
      </c>
      <c r="H56" s="8">
        <f>VLOOKUP(B56,'[1]Atrition NPI'!$B:$Z,23,0)</f>
        <v>4400</v>
      </c>
      <c r="I56" s="8">
        <v>5.0999999999999997E-2</v>
      </c>
      <c r="J56" s="8">
        <f t="shared" si="0"/>
        <v>224.39999999999998</v>
      </c>
      <c r="K56" s="93" t="s">
        <v>469</v>
      </c>
      <c r="L56" s="8">
        <v>15000</v>
      </c>
      <c r="M56" s="8" t="s">
        <v>264</v>
      </c>
      <c r="N56" s="69">
        <v>126</v>
      </c>
      <c r="O56" s="8" t="s">
        <v>265</v>
      </c>
      <c r="P56" s="8" t="s">
        <v>266</v>
      </c>
      <c r="Q56" s="8" t="s">
        <v>267</v>
      </c>
      <c r="R56" s="8"/>
      <c r="S56" s="8">
        <f>'EPE quotation 220 units'!I56-VLOOKUP(B56,'EPE Quotation MOQ Full RELL'!B:W,9,0)</f>
        <v>4.0999999999999995E-2</v>
      </c>
      <c r="T56" s="105">
        <f>('EPE quotation 220 units'!I56/VLOOKUP(B56,'EPE Quotation MOQ Full RELL'!B:W,9,0))-1</f>
        <v>4.0999999999999996</v>
      </c>
    </row>
    <row r="57" spans="1:20">
      <c r="A57" s="8">
        <v>54</v>
      </c>
      <c r="B57" s="65" t="s">
        <v>153</v>
      </c>
      <c r="C57" s="8" t="s">
        <v>47</v>
      </c>
      <c r="D57" s="8" t="s">
        <v>154</v>
      </c>
      <c r="E57" s="8" t="s">
        <v>419</v>
      </c>
      <c r="F57" s="8">
        <v>220</v>
      </c>
      <c r="G57" s="8">
        <v>3</v>
      </c>
      <c r="H57" s="8">
        <f>VLOOKUP(B57,'[1]Atrition NPI'!$B:$Z,23,0)</f>
        <v>6600</v>
      </c>
      <c r="I57" s="8">
        <v>4.2500000000000003E-2</v>
      </c>
      <c r="J57" s="8">
        <f t="shared" si="0"/>
        <v>280.5</v>
      </c>
      <c r="K57" s="72" t="s">
        <v>444</v>
      </c>
      <c r="L57" s="8">
        <v>15000</v>
      </c>
      <c r="M57" s="8" t="s">
        <v>264</v>
      </c>
      <c r="N57" s="69">
        <v>126</v>
      </c>
      <c r="O57" s="8" t="s">
        <v>265</v>
      </c>
      <c r="P57" s="8" t="s">
        <v>266</v>
      </c>
      <c r="Q57" s="8" t="s">
        <v>267</v>
      </c>
      <c r="R57" s="8"/>
      <c r="S57" s="8">
        <f>'EPE quotation 220 units'!I57-VLOOKUP(B57,'EPE Quotation MOQ Full RELL'!B:W,9,0)</f>
        <v>3.2500000000000001E-2</v>
      </c>
      <c r="T57" s="105">
        <f>('EPE quotation 220 units'!I57/VLOOKUP(B57,'EPE Quotation MOQ Full RELL'!B:W,9,0))-1</f>
        <v>3.25</v>
      </c>
    </row>
    <row r="58" spans="1:20">
      <c r="A58" s="8">
        <v>55</v>
      </c>
      <c r="B58" s="65" t="s">
        <v>155</v>
      </c>
      <c r="C58" s="8" t="s">
        <v>47</v>
      </c>
      <c r="D58" s="8" t="s">
        <v>156</v>
      </c>
      <c r="E58" s="8" t="s">
        <v>419</v>
      </c>
      <c r="F58" s="8">
        <v>220</v>
      </c>
      <c r="G58" s="8">
        <v>1</v>
      </c>
      <c r="H58" s="8">
        <f>VLOOKUP(B58,'[1]Atrition NPI'!$B:$Z,23,0)</f>
        <v>2200</v>
      </c>
      <c r="I58" s="8">
        <v>6.4600000000000005E-2</v>
      </c>
      <c r="J58" s="8">
        <f t="shared" si="0"/>
        <v>142.12</v>
      </c>
      <c r="K58" s="81" t="s">
        <v>470</v>
      </c>
      <c r="L58" s="8">
        <v>10000</v>
      </c>
      <c r="M58" s="8" t="s">
        <v>264</v>
      </c>
      <c r="N58" s="69">
        <v>140</v>
      </c>
      <c r="O58" s="8" t="s">
        <v>265</v>
      </c>
      <c r="P58" s="8" t="s">
        <v>266</v>
      </c>
      <c r="Q58" s="8" t="s">
        <v>267</v>
      </c>
      <c r="R58" s="8"/>
      <c r="S58" s="8">
        <f>'EPE quotation 220 units'!I58-VLOOKUP(B58,'EPE Quotation MOQ Full RELL'!B:W,9,0)</f>
        <v>5.4600000000000003E-2</v>
      </c>
      <c r="T58" s="105">
        <f>('EPE quotation 220 units'!I58/VLOOKUP(B58,'EPE Quotation MOQ Full RELL'!B:W,9,0))-1</f>
        <v>5.46</v>
      </c>
    </row>
    <row r="59" spans="1:20">
      <c r="A59" s="8">
        <v>56</v>
      </c>
      <c r="B59" s="65" t="s">
        <v>158</v>
      </c>
      <c r="C59" s="8" t="s">
        <v>47</v>
      </c>
      <c r="D59" s="8" t="s">
        <v>159</v>
      </c>
      <c r="E59" s="8" t="s">
        <v>419</v>
      </c>
      <c r="F59" s="8">
        <v>220</v>
      </c>
      <c r="G59" s="8">
        <v>1</v>
      </c>
      <c r="H59" s="8">
        <f>VLOOKUP(B59,'[1]Atrition NPI'!$B:$Z,23,0)</f>
        <v>2200</v>
      </c>
      <c r="I59" s="8">
        <v>0.20399999999999999</v>
      </c>
      <c r="J59" s="8">
        <f t="shared" si="0"/>
        <v>448.79999999999995</v>
      </c>
      <c r="K59" s="94" t="s">
        <v>471</v>
      </c>
      <c r="L59" s="8">
        <v>30000</v>
      </c>
      <c r="M59" s="8" t="s">
        <v>264</v>
      </c>
      <c r="N59" s="69">
        <v>126</v>
      </c>
      <c r="O59" s="8" t="s">
        <v>265</v>
      </c>
      <c r="P59" s="8" t="s">
        <v>266</v>
      </c>
      <c r="Q59" s="8" t="s">
        <v>267</v>
      </c>
      <c r="R59" s="8"/>
      <c r="S59" s="8">
        <f>'EPE quotation 220 units'!I59-VLOOKUP(B59,'EPE Quotation MOQ Full RELL'!B:W,9,0)</f>
        <v>0.12399999999999999</v>
      </c>
      <c r="T59" s="105">
        <f>('EPE quotation 220 units'!I59/VLOOKUP(B59,'EPE Quotation MOQ Full RELL'!B:W,9,0))-1</f>
        <v>1.5499999999999998</v>
      </c>
    </row>
    <row r="60" spans="1:20">
      <c r="A60" s="8">
        <v>57</v>
      </c>
      <c r="B60" s="65" t="s">
        <v>234</v>
      </c>
      <c r="C60" s="8" t="s">
        <v>47</v>
      </c>
      <c r="D60" s="8" t="s">
        <v>161</v>
      </c>
      <c r="E60" s="8" t="s">
        <v>419</v>
      </c>
      <c r="F60" s="8">
        <v>220</v>
      </c>
      <c r="G60" s="8">
        <v>4</v>
      </c>
      <c r="H60" s="8">
        <f>VLOOKUP(B60,'[1]Atrition NPI'!$B:$Z,23,0)</f>
        <v>6600</v>
      </c>
      <c r="I60" s="8">
        <v>3.5700000000000003E-2</v>
      </c>
      <c r="J60" s="8">
        <f t="shared" si="0"/>
        <v>235.62</v>
      </c>
      <c r="K60" s="95" t="s">
        <v>472</v>
      </c>
      <c r="L60" s="8">
        <v>15000</v>
      </c>
      <c r="M60" s="8" t="s">
        <v>264</v>
      </c>
      <c r="N60" s="69">
        <v>126</v>
      </c>
      <c r="O60" s="8" t="s">
        <v>265</v>
      </c>
      <c r="P60" s="8" t="s">
        <v>266</v>
      </c>
      <c r="Q60" s="8" t="s">
        <v>267</v>
      </c>
      <c r="R60" s="8"/>
      <c r="S60" s="8">
        <f>'EPE quotation 220 units'!I60-VLOOKUP(B60,'EPE Quotation MOQ Full RELL'!B:W,9,0)</f>
        <v>2.5700000000000001E-2</v>
      </c>
      <c r="T60" s="105">
        <f>('EPE quotation 220 units'!I60/VLOOKUP(B60,'EPE Quotation MOQ Full RELL'!B:W,9,0))-1</f>
        <v>2.5700000000000003</v>
      </c>
    </row>
    <row r="61" spans="1:20">
      <c r="A61" s="8">
        <v>58</v>
      </c>
      <c r="B61" s="65" t="s">
        <v>162</v>
      </c>
      <c r="C61" s="8" t="s">
        <v>47</v>
      </c>
      <c r="D61" s="8" t="s">
        <v>163</v>
      </c>
      <c r="E61" s="8" t="s">
        <v>419</v>
      </c>
      <c r="F61" s="8">
        <v>220</v>
      </c>
      <c r="G61" s="8">
        <v>3</v>
      </c>
      <c r="H61" s="8">
        <f>VLOOKUP(B61,'[1]Atrition NPI'!$B:$Z,23,0)</f>
        <v>6600</v>
      </c>
      <c r="I61" s="8">
        <v>3.0599999999999999E-2</v>
      </c>
      <c r="J61" s="8">
        <f t="shared" si="0"/>
        <v>201.95999999999998</v>
      </c>
      <c r="K61" s="96" t="s">
        <v>473</v>
      </c>
      <c r="L61" s="8">
        <v>15000</v>
      </c>
      <c r="M61" s="8" t="s">
        <v>264</v>
      </c>
      <c r="N61" s="69">
        <v>126</v>
      </c>
      <c r="O61" s="8" t="s">
        <v>265</v>
      </c>
      <c r="P61" s="8" t="s">
        <v>266</v>
      </c>
      <c r="Q61" s="8" t="s">
        <v>267</v>
      </c>
      <c r="R61" s="8"/>
      <c r="S61" s="8">
        <f>'EPE quotation 220 units'!I61-VLOOKUP(B61,'EPE Quotation MOQ Full RELL'!B:W,9,0)</f>
        <v>2.06E-2</v>
      </c>
      <c r="T61" s="105">
        <f>('EPE quotation 220 units'!I61/VLOOKUP(B61,'EPE Quotation MOQ Full RELL'!B:W,9,0))-1</f>
        <v>2.0599999999999996</v>
      </c>
    </row>
    <row r="62" spans="1:20">
      <c r="A62" s="8">
        <v>59</v>
      </c>
      <c r="B62" s="65" t="s">
        <v>164</v>
      </c>
      <c r="C62" s="8" t="s">
        <v>47</v>
      </c>
      <c r="D62" s="8" t="s">
        <v>44</v>
      </c>
      <c r="E62" s="8" t="s">
        <v>419</v>
      </c>
      <c r="F62" s="8">
        <v>220</v>
      </c>
      <c r="G62" s="8">
        <v>27</v>
      </c>
      <c r="H62" s="8">
        <f>VLOOKUP(B62,'[1]Atrition NPI'!$B:$Z,23,0)</f>
        <v>37400</v>
      </c>
      <c r="I62" s="8">
        <v>1.0200000000000001E-2</v>
      </c>
      <c r="J62" s="8">
        <f t="shared" si="0"/>
        <v>381.48</v>
      </c>
      <c r="K62" s="97" t="s">
        <v>474</v>
      </c>
      <c r="L62" s="8">
        <v>15000</v>
      </c>
      <c r="M62" s="8" t="s">
        <v>264</v>
      </c>
      <c r="N62" s="69">
        <v>126</v>
      </c>
      <c r="O62" s="8" t="s">
        <v>265</v>
      </c>
      <c r="P62" s="8" t="s">
        <v>266</v>
      </c>
      <c r="Q62" s="8" t="s">
        <v>267</v>
      </c>
      <c r="R62" s="8"/>
      <c r="S62" s="8">
        <f>'EPE quotation 220 units'!I62-VLOOKUP(B62,'EPE Quotation MOQ Full RELL'!B:W,9,0)</f>
        <v>2.0000000000000052E-4</v>
      </c>
      <c r="T62" s="105">
        <f>('EPE quotation 220 units'!I62/VLOOKUP(B62,'EPE Quotation MOQ Full RELL'!B:W,9,0))-1</f>
        <v>2.0000000000000018E-2</v>
      </c>
    </row>
    <row r="63" spans="1:20">
      <c r="A63" s="8">
        <v>60</v>
      </c>
      <c r="B63" s="65" t="s">
        <v>166</v>
      </c>
      <c r="C63" s="8" t="s">
        <v>47</v>
      </c>
      <c r="D63" s="8" t="s">
        <v>167</v>
      </c>
      <c r="E63" s="8" t="s">
        <v>419</v>
      </c>
      <c r="F63" s="8">
        <v>220</v>
      </c>
      <c r="G63" s="8">
        <v>1</v>
      </c>
      <c r="H63" s="8">
        <f>VLOOKUP(B63,'[1]Atrition NPI'!$B:$Z,23,0)</f>
        <v>2200</v>
      </c>
      <c r="I63" s="8">
        <v>6.6299999999999998E-2</v>
      </c>
      <c r="J63" s="8">
        <f t="shared" si="0"/>
        <v>145.85999999999999</v>
      </c>
      <c r="K63" s="81" t="s">
        <v>435</v>
      </c>
      <c r="L63" s="8">
        <v>10000</v>
      </c>
      <c r="M63" s="8" t="s">
        <v>264</v>
      </c>
      <c r="N63" s="69">
        <v>140</v>
      </c>
      <c r="O63" s="8" t="s">
        <v>265</v>
      </c>
      <c r="P63" s="8" t="s">
        <v>266</v>
      </c>
      <c r="Q63" s="8" t="s">
        <v>267</v>
      </c>
      <c r="R63" s="8"/>
      <c r="S63" s="8">
        <f>'EPE quotation 220 units'!I63-VLOOKUP(B63,'EPE Quotation MOQ Full RELL'!B:W,9,0)</f>
        <v>5.6299999999999996E-2</v>
      </c>
      <c r="T63" s="105">
        <f>('EPE quotation 220 units'!I63/VLOOKUP(B63,'EPE Quotation MOQ Full RELL'!B:W,9,0))-1</f>
        <v>5.63</v>
      </c>
    </row>
    <row r="64" spans="1:20">
      <c r="A64" s="8">
        <v>61</v>
      </c>
      <c r="B64" s="65" t="s">
        <v>235</v>
      </c>
      <c r="C64" s="8" t="s">
        <v>47</v>
      </c>
      <c r="D64" s="8" t="s">
        <v>168</v>
      </c>
      <c r="E64" s="8" t="s">
        <v>419</v>
      </c>
      <c r="F64" s="8">
        <v>220</v>
      </c>
      <c r="G64" s="8">
        <v>1</v>
      </c>
      <c r="H64" s="8">
        <f>VLOOKUP(B64,'[1]Atrition NPI'!$B:$Z,23,0)</f>
        <v>2200</v>
      </c>
      <c r="I64" s="8">
        <v>7.6499999999999999E-2</v>
      </c>
      <c r="J64" s="8">
        <f t="shared" si="0"/>
        <v>168.29999999999998</v>
      </c>
      <c r="K64" s="75" t="s">
        <v>420</v>
      </c>
      <c r="L64" s="8">
        <v>15000</v>
      </c>
      <c r="M64" s="8" t="s">
        <v>264</v>
      </c>
      <c r="N64" s="69">
        <v>126</v>
      </c>
      <c r="O64" s="8" t="s">
        <v>265</v>
      </c>
      <c r="P64" s="8" t="s">
        <v>266</v>
      </c>
      <c r="Q64" s="8" t="s">
        <v>267</v>
      </c>
      <c r="R64" s="8"/>
      <c r="S64" s="8">
        <f>'EPE quotation 220 units'!I64-VLOOKUP(B64,'EPE Quotation MOQ Full RELL'!B:W,9,0)</f>
        <v>6.6500000000000004E-2</v>
      </c>
      <c r="T64" s="105">
        <f>('EPE quotation 220 units'!I64/VLOOKUP(B64,'EPE Quotation MOQ Full RELL'!B:W,9,0))-1</f>
        <v>6.6499999999999995</v>
      </c>
    </row>
    <row r="65" spans="1:20">
      <c r="A65" s="8">
        <v>62</v>
      </c>
      <c r="B65" s="65" t="s">
        <v>169</v>
      </c>
      <c r="C65" s="8" t="s">
        <v>43</v>
      </c>
      <c r="D65" s="8" t="s">
        <v>170</v>
      </c>
      <c r="E65" s="8" t="s">
        <v>419</v>
      </c>
      <c r="F65" s="8">
        <v>220</v>
      </c>
      <c r="G65" s="8">
        <v>1</v>
      </c>
      <c r="H65" s="8">
        <f>VLOOKUP(B65,'[1]Atrition NPI'!$B:$Z,23,0)</f>
        <v>2200</v>
      </c>
      <c r="I65" s="8">
        <v>0.1003</v>
      </c>
      <c r="J65" s="8">
        <f t="shared" si="0"/>
        <v>220.66</v>
      </c>
      <c r="K65" s="98" t="s">
        <v>475</v>
      </c>
      <c r="L65" s="8">
        <v>10000</v>
      </c>
      <c r="M65" s="8" t="s">
        <v>264</v>
      </c>
      <c r="N65" s="69">
        <v>280</v>
      </c>
      <c r="O65" s="8" t="s">
        <v>265</v>
      </c>
      <c r="P65" s="8" t="s">
        <v>266</v>
      </c>
      <c r="Q65" s="8" t="s">
        <v>267</v>
      </c>
      <c r="R65" s="8"/>
      <c r="S65" s="8">
        <f>'EPE quotation 220 units'!I65-VLOOKUP(B65,'EPE Quotation MOQ Full RELL'!B:W,9,0)</f>
        <v>8.0299999999999996E-2</v>
      </c>
      <c r="T65" s="105">
        <f>('EPE quotation 220 units'!I65/VLOOKUP(B65,'EPE Quotation MOQ Full RELL'!B:W,9,0))-1</f>
        <v>4.0149999999999997</v>
      </c>
    </row>
    <row r="66" spans="1:20">
      <c r="A66" s="8">
        <v>63</v>
      </c>
      <c r="B66" s="65" t="s">
        <v>172</v>
      </c>
      <c r="C66" s="8" t="s">
        <v>47</v>
      </c>
      <c r="D66" s="8" t="s">
        <v>173</v>
      </c>
      <c r="E66" s="8" t="s">
        <v>476</v>
      </c>
      <c r="F66" s="8">
        <v>220</v>
      </c>
      <c r="G66" s="8">
        <v>1</v>
      </c>
      <c r="H66" s="8">
        <f>VLOOKUP(B66,'[1]Atrition NPI'!$B:$Z,23,0)</f>
        <v>2200</v>
      </c>
      <c r="I66" s="8">
        <v>6.4600000000000005E-2</v>
      </c>
      <c r="J66" s="8">
        <f t="shared" si="0"/>
        <v>142.12</v>
      </c>
      <c r="K66" s="81" t="s">
        <v>470</v>
      </c>
      <c r="L66" s="8">
        <v>10000</v>
      </c>
      <c r="M66" s="8" t="s">
        <v>264</v>
      </c>
      <c r="N66" s="69">
        <v>140</v>
      </c>
      <c r="O66" s="8" t="s">
        <v>265</v>
      </c>
      <c r="P66" s="8" t="s">
        <v>266</v>
      </c>
      <c r="Q66" s="8" t="s">
        <v>267</v>
      </c>
      <c r="R66" s="8"/>
      <c r="S66" s="8">
        <f>'EPE quotation 220 units'!I66-VLOOKUP(B66,'EPE Quotation MOQ Full RELL'!B:W,9,0)</f>
        <v>5.4600000000000003E-2</v>
      </c>
      <c r="T66" s="105">
        <f>('EPE quotation 220 units'!I66/VLOOKUP(B66,'EPE Quotation MOQ Full RELL'!B:W,9,0))-1</f>
        <v>5.46</v>
      </c>
    </row>
    <row r="67" spans="1:20">
      <c r="A67" s="8">
        <v>64</v>
      </c>
      <c r="B67" s="65" t="s">
        <v>174</v>
      </c>
      <c r="C67" s="8" t="s">
        <v>43</v>
      </c>
      <c r="D67" s="8" t="s">
        <v>175</v>
      </c>
      <c r="E67" s="8" t="s">
        <v>419</v>
      </c>
      <c r="F67" s="8">
        <v>220</v>
      </c>
      <c r="G67" s="8">
        <v>7</v>
      </c>
      <c r="H67" s="8">
        <f>VLOOKUP(B67,'[1]Atrition NPI'!$B:$Z,23,0)</f>
        <v>11000</v>
      </c>
      <c r="I67" s="8">
        <v>2.0400000000000001E-2</v>
      </c>
      <c r="J67" s="8">
        <f t="shared" si="0"/>
        <v>224.4</v>
      </c>
      <c r="K67" s="95" t="s">
        <v>472</v>
      </c>
      <c r="L67" s="8">
        <v>50000</v>
      </c>
      <c r="M67" s="8" t="s">
        <v>264</v>
      </c>
      <c r="N67" s="69">
        <v>245</v>
      </c>
      <c r="O67" s="8" t="s">
        <v>265</v>
      </c>
      <c r="P67" s="8" t="s">
        <v>266</v>
      </c>
      <c r="Q67" s="8" t="s">
        <v>267</v>
      </c>
      <c r="R67" s="8"/>
      <c r="S67" s="8">
        <f>'EPE quotation 220 units'!I67-VLOOKUP(B67,'EPE Quotation MOQ Full RELL'!B:W,9,0)</f>
        <v>1.0400000000000001E-2</v>
      </c>
      <c r="T67" s="105">
        <f>('EPE quotation 220 units'!I67/VLOOKUP(B67,'EPE Quotation MOQ Full RELL'!B:W,9,0))-1</f>
        <v>1.04</v>
      </c>
    </row>
    <row r="68" spans="1:20">
      <c r="A68" s="8">
        <v>65</v>
      </c>
      <c r="B68" s="65" t="s">
        <v>177</v>
      </c>
      <c r="C68" s="8" t="s">
        <v>43</v>
      </c>
      <c r="D68" s="8" t="s">
        <v>178</v>
      </c>
      <c r="E68" s="8" t="s">
        <v>419</v>
      </c>
      <c r="F68" s="8">
        <v>220</v>
      </c>
      <c r="G68" s="8">
        <v>3</v>
      </c>
      <c r="H68" s="8">
        <f>VLOOKUP(B68,'[1]Atrition NPI'!$B:$Z,23,0)</f>
        <v>4400</v>
      </c>
      <c r="I68" s="8">
        <v>0.58479999999999999</v>
      </c>
      <c r="J68" s="8">
        <f t="shared" si="0"/>
        <v>2573.12</v>
      </c>
      <c r="K68" s="31" t="s">
        <v>477</v>
      </c>
      <c r="L68" s="8">
        <v>10000</v>
      </c>
      <c r="M68" s="8" t="s">
        <v>264</v>
      </c>
      <c r="N68" s="69">
        <v>121</v>
      </c>
      <c r="O68" s="8" t="s">
        <v>265</v>
      </c>
      <c r="P68" s="8" t="s">
        <v>266</v>
      </c>
      <c r="Q68" s="8" t="s">
        <v>267</v>
      </c>
      <c r="R68" s="8"/>
      <c r="S68" s="8">
        <f>'EPE quotation 220 units'!I68-VLOOKUP(B68,'EPE Quotation MOQ Full RELL'!B:W,9,0)</f>
        <v>0.14479999999999998</v>
      </c>
      <c r="T68" s="105">
        <f>('EPE quotation 220 units'!I68/VLOOKUP(B68,'EPE Quotation MOQ Full RELL'!B:W,9,0))-1</f>
        <v>0.3290909090909091</v>
      </c>
    </row>
    <row r="69" spans="1:20">
      <c r="A69" s="8">
        <v>66</v>
      </c>
      <c r="B69" s="65" t="s">
        <v>180</v>
      </c>
      <c r="C69" s="8" t="s">
        <v>181</v>
      </c>
      <c r="D69" s="8" t="s">
        <v>182</v>
      </c>
      <c r="E69" s="8" t="s">
        <v>419</v>
      </c>
      <c r="F69" s="8">
        <v>220</v>
      </c>
      <c r="G69" s="8">
        <v>1</v>
      </c>
      <c r="H69" s="8">
        <f>VLOOKUP(B69,'[1]Atrition NPI'!$B:$Z,23,0)</f>
        <v>2200</v>
      </c>
      <c r="I69" s="8">
        <v>2.8407</v>
      </c>
      <c r="J69" s="8">
        <f t="shared" ref="J69:J85" si="1">H69*I69</f>
        <v>6249.54</v>
      </c>
      <c r="K69" s="51" t="s">
        <v>478</v>
      </c>
      <c r="L69" s="8">
        <v>1000</v>
      </c>
      <c r="M69" s="8" t="s">
        <v>264</v>
      </c>
      <c r="N69" s="69">
        <v>641</v>
      </c>
      <c r="O69" s="8" t="s">
        <v>265</v>
      </c>
      <c r="P69" s="8" t="s">
        <v>266</v>
      </c>
      <c r="Q69" s="8" t="s">
        <v>267</v>
      </c>
      <c r="R69" s="8"/>
      <c r="S69" s="8">
        <f>'EPE quotation 220 units'!I69-VLOOKUP(B69,'EPE Quotation MOQ Full RELL'!B:W,9,0)</f>
        <v>1.1207</v>
      </c>
      <c r="T69" s="105">
        <f>('EPE quotation 220 units'!I69/VLOOKUP(B69,'EPE Quotation MOQ Full RELL'!B:W,9,0))-1</f>
        <v>0.65156976744186057</v>
      </c>
    </row>
    <row r="70" spans="1:20">
      <c r="A70" s="8">
        <v>67</v>
      </c>
      <c r="B70" s="65" t="s">
        <v>184</v>
      </c>
      <c r="C70" s="8" t="s">
        <v>3</v>
      </c>
      <c r="D70" s="8" t="s">
        <v>185</v>
      </c>
      <c r="E70" s="8" t="s">
        <v>419</v>
      </c>
      <c r="F70" s="8">
        <v>220</v>
      </c>
      <c r="G70" s="8">
        <v>1</v>
      </c>
      <c r="H70" s="8">
        <f>VLOOKUP(B70,'[1]Atrition NPI'!$B:$Z,23,0)</f>
        <v>2600</v>
      </c>
      <c r="I70" s="8">
        <v>0.2414</v>
      </c>
      <c r="J70" s="8">
        <f t="shared" si="1"/>
        <v>627.64</v>
      </c>
      <c r="K70" s="99" t="s">
        <v>479</v>
      </c>
      <c r="L70" s="8">
        <v>15000</v>
      </c>
      <c r="M70" s="8" t="s">
        <v>264</v>
      </c>
      <c r="N70" s="69">
        <v>126</v>
      </c>
      <c r="O70" s="8" t="s">
        <v>265</v>
      </c>
      <c r="P70" s="8" t="s">
        <v>266</v>
      </c>
      <c r="Q70" s="8" t="s">
        <v>267</v>
      </c>
      <c r="R70" s="8"/>
      <c r="S70" s="8">
        <f>'EPE quotation 220 units'!I70-VLOOKUP(B70,'EPE Quotation MOQ Full RELL'!B:W,9,0)</f>
        <v>0.1414</v>
      </c>
      <c r="T70" s="105">
        <f>('EPE quotation 220 units'!I70/VLOOKUP(B70,'EPE Quotation MOQ Full RELL'!B:W,9,0))-1</f>
        <v>1.4139999999999997</v>
      </c>
    </row>
    <row r="71" spans="1:20">
      <c r="A71" s="8">
        <v>68</v>
      </c>
      <c r="B71" s="65">
        <v>434153017835</v>
      </c>
      <c r="C71" s="8" t="s">
        <v>187</v>
      </c>
      <c r="D71" s="8" t="s">
        <v>188</v>
      </c>
      <c r="E71" s="8" t="s">
        <v>419</v>
      </c>
      <c r="F71" s="8">
        <v>220</v>
      </c>
      <c r="G71" s="8">
        <v>1</v>
      </c>
      <c r="H71" s="8">
        <f>VLOOKUP(B71,'[1]Atrition NPI'!$B:$Z,23,0)</f>
        <v>2200</v>
      </c>
      <c r="I71" s="8">
        <v>0.90780000000000005</v>
      </c>
      <c r="J71" s="8">
        <f t="shared" si="1"/>
        <v>1997.16</v>
      </c>
      <c r="K71" s="42" t="s">
        <v>480</v>
      </c>
      <c r="L71" s="8">
        <v>4000</v>
      </c>
      <c r="M71" s="8" t="s">
        <v>264</v>
      </c>
      <c r="N71" s="69">
        <v>175</v>
      </c>
      <c r="O71" s="8" t="s">
        <v>265</v>
      </c>
      <c r="P71" s="8" t="s">
        <v>266</v>
      </c>
      <c r="Q71" s="8" t="s">
        <v>267</v>
      </c>
      <c r="R71" s="8"/>
      <c r="S71" s="8">
        <f>'EPE quotation 220 units'!I71-VLOOKUP(B71,'EPE Quotation MOQ Full RELL'!B:W,9,0)</f>
        <v>0.30780000000000007</v>
      </c>
      <c r="T71" s="105">
        <f>('EPE quotation 220 units'!I71/VLOOKUP(B71,'EPE Quotation MOQ Full RELL'!B:W,9,0))-1</f>
        <v>0.51300000000000012</v>
      </c>
    </row>
    <row r="72" spans="1:20">
      <c r="A72" s="8">
        <v>69</v>
      </c>
      <c r="B72" s="65" t="s">
        <v>190</v>
      </c>
      <c r="C72" s="8" t="s">
        <v>47</v>
      </c>
      <c r="D72" s="8" t="s">
        <v>191</v>
      </c>
      <c r="E72" s="8" t="s">
        <v>419</v>
      </c>
      <c r="F72" s="8">
        <v>220</v>
      </c>
      <c r="G72" s="8">
        <v>1</v>
      </c>
      <c r="H72" s="8">
        <f>VLOOKUP(B72,'[1]Atrition NPI'!$B:$Z,23,0)</f>
        <v>2200</v>
      </c>
      <c r="I72" s="8">
        <v>1.1475</v>
      </c>
      <c r="J72" s="8">
        <f t="shared" si="1"/>
        <v>2524.5</v>
      </c>
      <c r="K72" s="13" t="s">
        <v>481</v>
      </c>
      <c r="L72" s="8">
        <v>5000</v>
      </c>
      <c r="M72" s="8" t="s">
        <v>264</v>
      </c>
      <c r="N72" s="69">
        <v>168</v>
      </c>
      <c r="O72" s="8" t="s">
        <v>265</v>
      </c>
      <c r="P72" s="8" t="s">
        <v>266</v>
      </c>
      <c r="Q72" s="8" t="s">
        <v>267</v>
      </c>
      <c r="R72" s="8"/>
      <c r="S72" s="8">
        <f>'EPE quotation 220 units'!I72-VLOOKUP(B72,'EPE Quotation MOQ Full RELL'!B:W,9,0)</f>
        <v>0.40749999999999997</v>
      </c>
      <c r="T72" s="105">
        <f>('EPE quotation 220 units'!I72/VLOOKUP(B72,'EPE Quotation MOQ Full RELL'!B:W,9,0))-1</f>
        <v>0.55067567567567566</v>
      </c>
    </row>
    <row r="73" spans="1:20">
      <c r="A73" s="8">
        <v>70</v>
      </c>
      <c r="B73" s="65" t="s">
        <v>194</v>
      </c>
      <c r="C73" s="8" t="s">
        <v>7</v>
      </c>
      <c r="D73" s="8" t="s">
        <v>193</v>
      </c>
      <c r="E73" s="8" t="s">
        <v>419</v>
      </c>
      <c r="F73" s="8">
        <v>220</v>
      </c>
      <c r="G73" s="8">
        <v>1</v>
      </c>
      <c r="H73" s="8">
        <f>VLOOKUP(B73,'[1]Atrition NPI'!$B:$Z,23,0)</f>
        <v>2100</v>
      </c>
      <c r="I73" s="8">
        <v>9</v>
      </c>
      <c r="J73" s="8">
        <f t="shared" si="1"/>
        <v>18900</v>
      </c>
      <c r="K73" s="54" t="s">
        <v>482</v>
      </c>
      <c r="L73" s="8">
        <v>2000</v>
      </c>
      <c r="M73" s="8" t="s">
        <v>381</v>
      </c>
      <c r="N73" s="69">
        <v>168</v>
      </c>
      <c r="O73" s="8" t="s">
        <v>265</v>
      </c>
      <c r="P73" s="8" t="s">
        <v>266</v>
      </c>
      <c r="Q73" s="8" t="s">
        <v>267</v>
      </c>
      <c r="R73" s="8"/>
      <c r="S73" s="8">
        <f>'EPE quotation 220 units'!I73-VLOOKUP(B73,'EPE Quotation MOQ Full RELL'!B:W,9,0)</f>
        <v>0</v>
      </c>
      <c r="T73" s="105">
        <f>('EPE quotation 220 units'!I73/VLOOKUP(B73,'EPE Quotation MOQ Full RELL'!B:W,9,0))-1</f>
        <v>0</v>
      </c>
    </row>
    <row r="74" spans="1:20">
      <c r="A74" s="8">
        <v>71</v>
      </c>
      <c r="B74" s="65" t="s">
        <v>195</v>
      </c>
      <c r="C74" s="8" t="s">
        <v>7</v>
      </c>
      <c r="D74" s="8" t="s">
        <v>196</v>
      </c>
      <c r="E74" s="8" t="s">
        <v>419</v>
      </c>
      <c r="F74" s="8">
        <v>220</v>
      </c>
      <c r="G74" s="8">
        <v>1</v>
      </c>
      <c r="H74" s="8">
        <f>VLOOKUP(B74,'[1]Atrition NPI'!$B:$Z,23,0)</f>
        <v>2100</v>
      </c>
      <c r="I74" s="8">
        <v>4.508</v>
      </c>
      <c r="J74" s="8">
        <f t="shared" si="1"/>
        <v>9466.7999999999993</v>
      </c>
      <c r="K74" s="39" t="s">
        <v>483</v>
      </c>
      <c r="L74" s="8">
        <v>490</v>
      </c>
      <c r="M74" s="8" t="s">
        <v>264</v>
      </c>
      <c r="N74" s="69">
        <v>64</v>
      </c>
      <c r="O74" s="8" t="s">
        <v>265</v>
      </c>
      <c r="P74" s="8" t="s">
        <v>266</v>
      </c>
      <c r="Q74" s="8" t="s">
        <v>267</v>
      </c>
      <c r="R74" s="8"/>
      <c r="S74" s="8">
        <f>'EPE quotation 220 units'!I74-VLOOKUP(B74,'EPE Quotation MOQ Full RELL'!B:W,9,0)</f>
        <v>0</v>
      </c>
      <c r="T74" s="105">
        <f>('EPE quotation 220 units'!I74/VLOOKUP(B74,'EPE Quotation MOQ Full RELL'!B:W,9,0))-1</f>
        <v>0</v>
      </c>
    </row>
    <row r="75" spans="1:20">
      <c r="A75" s="8">
        <v>72</v>
      </c>
      <c r="B75" s="65" t="s">
        <v>198</v>
      </c>
      <c r="C75" s="8" t="s">
        <v>199</v>
      </c>
      <c r="D75" s="8" t="s">
        <v>200</v>
      </c>
      <c r="E75" s="8" t="s">
        <v>419</v>
      </c>
      <c r="F75" s="8">
        <v>220</v>
      </c>
      <c r="G75" s="8">
        <v>1</v>
      </c>
      <c r="H75" s="8">
        <f>VLOOKUP(B75,'[1]Atrition NPI'!$B:$Z,23,0)</f>
        <v>2100</v>
      </c>
      <c r="I75" s="8">
        <v>9.7859999999999996</v>
      </c>
      <c r="J75" s="8">
        <f t="shared" si="1"/>
        <v>20550.599999999999</v>
      </c>
      <c r="K75" s="100" t="s">
        <v>484</v>
      </c>
      <c r="L75" s="8">
        <v>480</v>
      </c>
      <c r="M75" s="8" t="s">
        <v>264</v>
      </c>
      <c r="N75" s="69">
        <v>72</v>
      </c>
      <c r="O75" s="8" t="s">
        <v>265</v>
      </c>
      <c r="P75" s="8" t="s">
        <v>266</v>
      </c>
      <c r="Q75" s="8" t="s">
        <v>267</v>
      </c>
      <c r="R75" s="8"/>
      <c r="S75" s="8">
        <f>'EPE quotation 220 units'!I75-VLOOKUP(B75,'EPE Quotation MOQ Full RELL'!B:W,9,0)</f>
        <v>0</v>
      </c>
      <c r="T75" s="105">
        <f>('EPE quotation 220 units'!I75/VLOOKUP(B75,'EPE Quotation MOQ Full RELL'!B:W,9,0))-1</f>
        <v>0</v>
      </c>
    </row>
    <row r="76" spans="1:20">
      <c r="A76" s="8">
        <v>73</v>
      </c>
      <c r="B76" s="65" t="s">
        <v>202</v>
      </c>
      <c r="C76" s="8" t="s">
        <v>7</v>
      </c>
      <c r="D76" s="8" t="s">
        <v>203</v>
      </c>
      <c r="E76" s="8" t="s">
        <v>419</v>
      </c>
      <c r="F76" s="8">
        <v>220</v>
      </c>
      <c r="G76" s="8">
        <v>1</v>
      </c>
      <c r="H76" s="8">
        <f>VLOOKUP(B76,'[1]Atrition NPI'!$B:$Z,23,0)</f>
        <v>2100</v>
      </c>
      <c r="I76" s="8">
        <v>15.554</v>
      </c>
      <c r="J76" s="8">
        <f t="shared" si="1"/>
        <v>32663.4</v>
      </c>
      <c r="K76" s="101" t="s">
        <v>485</v>
      </c>
      <c r="L76" s="8">
        <v>348</v>
      </c>
      <c r="M76" s="8" t="s">
        <v>264</v>
      </c>
      <c r="N76" s="69">
        <v>210</v>
      </c>
      <c r="O76" s="8" t="s">
        <v>265</v>
      </c>
      <c r="P76" s="8" t="s">
        <v>266</v>
      </c>
      <c r="Q76" s="8" t="s">
        <v>267</v>
      </c>
      <c r="R76" s="8"/>
      <c r="S76" s="8">
        <f>'EPE quotation 220 units'!I76-VLOOKUP(B76,'EPE Quotation MOQ Full RELL'!B:W,9,0)</f>
        <v>0</v>
      </c>
      <c r="T76" s="105">
        <f>('EPE quotation 220 units'!I76/VLOOKUP(B76,'EPE Quotation MOQ Full RELL'!B:W,9,0))-1</f>
        <v>0</v>
      </c>
    </row>
    <row r="77" spans="1:20">
      <c r="A77" s="8">
        <v>74</v>
      </c>
      <c r="B77" s="65" t="s">
        <v>205</v>
      </c>
      <c r="C77" s="8" t="s">
        <v>7</v>
      </c>
      <c r="D77" s="8" t="s">
        <v>206</v>
      </c>
      <c r="E77" s="8" t="s">
        <v>419</v>
      </c>
      <c r="F77" s="8">
        <v>220</v>
      </c>
      <c r="G77" s="8">
        <v>2</v>
      </c>
      <c r="H77" s="8">
        <f>VLOOKUP(B77,'[1]Atrition NPI'!$B:$Z,23,0)</f>
        <v>4320</v>
      </c>
      <c r="I77" s="8">
        <v>2.1164999999999998</v>
      </c>
      <c r="J77" s="8">
        <f t="shared" si="1"/>
        <v>9143.2799999999988</v>
      </c>
      <c r="K77" s="39" t="s">
        <v>486</v>
      </c>
      <c r="L77" s="8">
        <v>2500</v>
      </c>
      <c r="M77" s="8" t="s">
        <v>264</v>
      </c>
      <c r="N77" s="69">
        <v>18</v>
      </c>
      <c r="O77" s="8" t="s">
        <v>265</v>
      </c>
      <c r="P77" s="8" t="s">
        <v>266</v>
      </c>
      <c r="Q77" s="8" t="s">
        <v>267</v>
      </c>
      <c r="R77" s="8"/>
      <c r="S77" s="8">
        <f>'EPE quotation 220 units'!I77-VLOOKUP(B77,'EPE Quotation MOQ Full RELL'!B:W,9,0)</f>
        <v>0.55649999999999977</v>
      </c>
      <c r="T77" s="105">
        <f>('EPE quotation 220 units'!I77/VLOOKUP(B77,'EPE Quotation MOQ Full RELL'!B:W,9,0))-1</f>
        <v>0.35673076923076907</v>
      </c>
    </row>
    <row r="78" spans="1:20">
      <c r="A78" s="8">
        <v>75</v>
      </c>
      <c r="B78" s="65" t="s">
        <v>208</v>
      </c>
      <c r="C78" s="8" t="s">
        <v>7</v>
      </c>
      <c r="D78" s="8" t="s">
        <v>209</v>
      </c>
      <c r="E78" s="8" t="s">
        <v>419</v>
      </c>
      <c r="F78" s="8">
        <v>220</v>
      </c>
      <c r="G78" s="8">
        <v>1</v>
      </c>
      <c r="H78" s="8">
        <f>VLOOKUP(B78,'[1]Atrition NPI'!$B:$Z,23,0)</f>
        <v>2120</v>
      </c>
      <c r="I78" s="8">
        <v>2.1097000000000001</v>
      </c>
      <c r="J78" s="8">
        <f t="shared" si="1"/>
        <v>4472.5640000000003</v>
      </c>
      <c r="K78" s="31" t="s">
        <v>487</v>
      </c>
      <c r="L78" s="8">
        <v>2500</v>
      </c>
      <c r="M78" s="8" t="s">
        <v>264</v>
      </c>
      <c r="N78" s="69">
        <v>72</v>
      </c>
      <c r="O78" s="8" t="s">
        <v>265</v>
      </c>
      <c r="P78" s="8" t="s">
        <v>266</v>
      </c>
      <c r="Q78" s="8" t="s">
        <v>267</v>
      </c>
      <c r="R78" s="8"/>
      <c r="S78" s="8">
        <f>'EPE quotation 220 units'!I78-VLOOKUP(B78,'EPE Quotation MOQ Full RELL'!B:W,9,0)</f>
        <v>0.67970000000000019</v>
      </c>
      <c r="T78" s="105">
        <f>('EPE quotation 220 units'!I78/VLOOKUP(B78,'EPE Quotation MOQ Full RELL'!B:W,9,0))-1</f>
        <v>0.47531468531468546</v>
      </c>
    </row>
    <row r="79" spans="1:20">
      <c r="A79" s="8">
        <v>76</v>
      </c>
      <c r="B79" s="65" t="s">
        <v>211</v>
      </c>
      <c r="C79" s="8" t="s">
        <v>7</v>
      </c>
      <c r="D79" s="8" t="s">
        <v>212</v>
      </c>
      <c r="E79" s="8" t="s">
        <v>419</v>
      </c>
      <c r="F79" s="8">
        <v>220</v>
      </c>
      <c r="G79" s="8">
        <v>2</v>
      </c>
      <c r="H79" s="8">
        <f>VLOOKUP(B79,'[1]Atrition NPI'!$B:$Z,23,0)</f>
        <v>4240</v>
      </c>
      <c r="I79" s="8">
        <v>4.4729999999999999</v>
      </c>
      <c r="J79" s="8">
        <f t="shared" si="1"/>
        <v>18965.52</v>
      </c>
      <c r="K79" s="40" t="s">
        <v>488</v>
      </c>
      <c r="L79" s="8">
        <v>2500</v>
      </c>
      <c r="M79" s="8" t="s">
        <v>264</v>
      </c>
      <c r="N79" s="69">
        <v>84</v>
      </c>
      <c r="O79" s="8" t="s">
        <v>265</v>
      </c>
      <c r="P79" s="8" t="s">
        <v>266</v>
      </c>
      <c r="Q79" s="8" t="s">
        <v>267</v>
      </c>
      <c r="R79" s="8"/>
      <c r="S79" s="8">
        <f>'EPE quotation 220 units'!I79-VLOOKUP(B79,'EPE Quotation MOQ Full RELL'!B:W,9,0)</f>
        <v>0.10299999999999976</v>
      </c>
      <c r="T79" s="105">
        <f>('EPE quotation 220 units'!I79/VLOOKUP(B79,'EPE Quotation MOQ Full RELL'!B:W,9,0))-1</f>
        <v>2.3569794050343207E-2</v>
      </c>
    </row>
    <row r="80" spans="1:20">
      <c r="A80" s="8">
        <v>77</v>
      </c>
      <c r="B80" s="65" t="s">
        <v>214</v>
      </c>
      <c r="C80" s="8" t="s">
        <v>7</v>
      </c>
      <c r="D80" s="8" t="s">
        <v>215</v>
      </c>
      <c r="E80" s="8" t="s">
        <v>419</v>
      </c>
      <c r="F80" s="8">
        <v>220</v>
      </c>
      <c r="G80" s="8">
        <v>1</v>
      </c>
      <c r="H80" s="8">
        <f>VLOOKUP(B80,'[1]Atrition NPI'!$B:$Z,23,0)</f>
        <v>2200</v>
      </c>
      <c r="I80" s="8">
        <v>2.9693999999999998</v>
      </c>
      <c r="J80" s="8">
        <f t="shared" si="1"/>
        <v>6532.6799999999994</v>
      </c>
      <c r="K80" s="51" t="s">
        <v>489</v>
      </c>
      <c r="L80" s="8">
        <v>2500</v>
      </c>
      <c r="M80" s="8" t="s">
        <v>264</v>
      </c>
      <c r="N80" s="69">
        <v>17</v>
      </c>
      <c r="O80" s="8" t="s">
        <v>265</v>
      </c>
      <c r="P80" s="8" t="s">
        <v>266</v>
      </c>
      <c r="Q80" s="8" t="s">
        <v>267</v>
      </c>
      <c r="R80" s="8"/>
      <c r="S80" s="8">
        <f>'EPE quotation 220 units'!I80-VLOOKUP(B80,'EPE Quotation MOQ Full RELL'!B:W,9,0)</f>
        <v>0.32939999999999969</v>
      </c>
      <c r="T80" s="105">
        <f>('EPE quotation 220 units'!I80/VLOOKUP(B80,'EPE Quotation MOQ Full RELL'!B:W,9,0))-1</f>
        <v>0.12477272727272726</v>
      </c>
    </row>
    <row r="81" spans="1:28">
      <c r="A81" s="8">
        <v>78</v>
      </c>
      <c r="B81" s="65" t="s">
        <v>217</v>
      </c>
      <c r="C81" s="8" t="s">
        <v>218</v>
      </c>
      <c r="D81" s="8" t="s">
        <v>219</v>
      </c>
      <c r="E81" s="8" t="s">
        <v>419</v>
      </c>
      <c r="F81" s="8">
        <v>220</v>
      </c>
      <c r="G81" s="8">
        <v>1</v>
      </c>
      <c r="H81" s="8">
        <f>VLOOKUP(B81,'[1]Atrition NPI'!$B:$Z,23,0)</f>
        <v>2200</v>
      </c>
      <c r="I81" s="8">
        <v>0.94010000000000005</v>
      </c>
      <c r="J81" s="8">
        <f t="shared" si="1"/>
        <v>2068.2200000000003</v>
      </c>
      <c r="K81" s="13" t="s">
        <v>490</v>
      </c>
      <c r="L81" s="8">
        <v>3000</v>
      </c>
      <c r="M81" s="8" t="s">
        <v>264</v>
      </c>
      <c r="N81" s="69">
        <v>126</v>
      </c>
      <c r="O81" s="8" t="s">
        <v>265</v>
      </c>
      <c r="P81" s="8" t="s">
        <v>266</v>
      </c>
      <c r="Q81" s="8" t="s">
        <v>267</v>
      </c>
      <c r="R81" s="8"/>
      <c r="S81" s="8">
        <f>'EPE quotation 220 units'!I81-VLOOKUP(B81,'EPE Quotation MOQ Full RELL'!B:W,9,0)</f>
        <v>0.2601</v>
      </c>
      <c r="T81" s="105">
        <f>('EPE quotation 220 units'!I81/VLOOKUP(B81,'EPE Quotation MOQ Full RELL'!B:W,9,0))-1</f>
        <v>0.38250000000000006</v>
      </c>
    </row>
    <row r="82" spans="1:28">
      <c r="A82" s="8">
        <v>79</v>
      </c>
      <c r="B82" s="65" t="s">
        <v>221</v>
      </c>
      <c r="C82" s="8" t="s">
        <v>222</v>
      </c>
      <c r="D82" s="8" t="s">
        <v>223</v>
      </c>
      <c r="E82" s="8" t="s">
        <v>419</v>
      </c>
      <c r="F82" s="8">
        <v>220</v>
      </c>
      <c r="G82" s="8">
        <v>1</v>
      </c>
      <c r="H82" s="8">
        <f>VLOOKUP(B82,'[1]Atrition NPI'!$B:$Z,23,0)</f>
        <v>2200</v>
      </c>
      <c r="I82" s="8">
        <v>1.7051000000000001</v>
      </c>
      <c r="J82" s="8">
        <f t="shared" si="1"/>
        <v>3751.2200000000003</v>
      </c>
      <c r="K82" s="31" t="s">
        <v>491</v>
      </c>
      <c r="L82" s="8">
        <v>250</v>
      </c>
      <c r="M82" s="8" t="s">
        <v>264</v>
      </c>
      <c r="N82" s="69">
        <v>158</v>
      </c>
      <c r="O82" s="8" t="s">
        <v>265</v>
      </c>
      <c r="P82" s="8" t="s">
        <v>266</v>
      </c>
      <c r="Q82" s="8" t="s">
        <v>267</v>
      </c>
      <c r="R82" s="8"/>
      <c r="S82" s="8">
        <f>'EPE quotation 220 units'!I82-VLOOKUP(B82,'EPE Quotation MOQ Full RELL'!B:W,9,0)</f>
        <v>5.5100000000000149E-2</v>
      </c>
      <c r="T82" s="105">
        <f>('EPE quotation 220 units'!I82/VLOOKUP(B82,'EPE Quotation MOQ Full RELL'!B:W,9,0))-1</f>
        <v>3.3393939393939531E-2</v>
      </c>
    </row>
    <row r="83" spans="1:28">
      <c r="A83" s="8">
        <v>80</v>
      </c>
      <c r="B83" s="65" t="s">
        <v>225</v>
      </c>
      <c r="C83" s="8" t="s">
        <v>226</v>
      </c>
      <c r="D83" s="8" t="s">
        <v>219</v>
      </c>
      <c r="E83" s="8" t="s">
        <v>419</v>
      </c>
      <c r="F83" s="8">
        <v>220</v>
      </c>
      <c r="G83" s="8">
        <v>1</v>
      </c>
      <c r="H83" s="8">
        <f>VLOOKUP(B83,'[1]Atrition NPI'!$B:$Z,23,0)</f>
        <v>2200</v>
      </c>
      <c r="I83" s="8">
        <v>1.4195</v>
      </c>
      <c r="J83" s="8">
        <f t="shared" si="1"/>
        <v>3122.9</v>
      </c>
      <c r="K83" s="13" t="s">
        <v>492</v>
      </c>
      <c r="L83" s="8">
        <v>5000</v>
      </c>
      <c r="M83" s="8" t="s">
        <v>264</v>
      </c>
      <c r="N83" s="69">
        <v>77</v>
      </c>
      <c r="O83" s="8" t="s">
        <v>265</v>
      </c>
      <c r="P83" s="8" t="s">
        <v>266</v>
      </c>
      <c r="Q83" s="8" t="s">
        <v>267</v>
      </c>
      <c r="R83" s="8"/>
      <c r="S83" s="8">
        <f>'EPE quotation 220 units'!I83-VLOOKUP(B83,'EPE Quotation MOQ Full RELL'!B:W,9,0)</f>
        <v>0.41949999999999998</v>
      </c>
      <c r="T83" s="105">
        <f>('EPE quotation 220 units'!I83/VLOOKUP(B83,'EPE Quotation MOQ Full RELL'!B:W,9,0))-1</f>
        <v>0.41949999999999998</v>
      </c>
    </row>
    <row r="84" spans="1:28">
      <c r="A84" s="8">
        <v>81</v>
      </c>
      <c r="B84" s="65">
        <v>63048</v>
      </c>
      <c r="C84" s="8" t="s">
        <v>244</v>
      </c>
      <c r="D84" s="8" t="s">
        <v>248</v>
      </c>
      <c r="E84" s="15" t="s">
        <v>402</v>
      </c>
      <c r="F84" s="8">
        <v>220</v>
      </c>
      <c r="G84" s="8">
        <v>1</v>
      </c>
      <c r="H84" s="8">
        <f>VLOOKUP(B84,'[1]Atrition NPI'!$B:$Z,23,0)</f>
        <v>2080</v>
      </c>
      <c r="I84" s="8">
        <v>2.63</v>
      </c>
      <c r="J84" s="8"/>
      <c r="K84" s="28"/>
      <c r="L84" s="8">
        <v>65</v>
      </c>
      <c r="M84" s="8" t="s">
        <v>264</v>
      </c>
      <c r="N84" s="69">
        <v>140</v>
      </c>
      <c r="O84" s="8" t="s">
        <v>404</v>
      </c>
      <c r="P84" s="8" t="s">
        <v>405</v>
      </c>
      <c r="Q84" s="8" t="s">
        <v>267</v>
      </c>
      <c r="R84" s="8"/>
      <c r="S84" s="8">
        <f>'EPE quotation 220 units'!I84-VLOOKUP(B84,'EPE Quotation MOQ Full RELL'!B:W,9,0)</f>
        <v>2.63</v>
      </c>
      <c r="T84" s="105" t="e">
        <f>('EPE quotation 220 units'!I84/VLOOKUP(B84,'EPE Quotation MOQ Full RELL'!B:W,9,0))-1</f>
        <v>#DIV/0!</v>
      </c>
    </row>
    <row r="85" spans="1:28">
      <c r="A85" s="8">
        <v>82</v>
      </c>
      <c r="B85" s="65">
        <v>150150225</v>
      </c>
      <c r="C85" s="8" t="s">
        <v>41</v>
      </c>
      <c r="D85" s="8" t="s">
        <v>247</v>
      </c>
      <c r="E85" s="8" t="s">
        <v>419</v>
      </c>
      <c r="F85" s="8">
        <v>220</v>
      </c>
      <c r="G85" s="8">
        <v>1</v>
      </c>
      <c r="H85" s="8">
        <f>VLOOKUP(B85,'[1]Atrition NPI'!$B:$Z,23,0)</f>
        <v>2400</v>
      </c>
      <c r="I85" s="8">
        <v>3.9984000000000002</v>
      </c>
      <c r="J85" s="8">
        <f t="shared" si="1"/>
        <v>9596.16</v>
      </c>
      <c r="K85" s="27" t="s">
        <v>493</v>
      </c>
      <c r="L85" s="8">
        <v>1000</v>
      </c>
      <c r="M85" s="8" t="s">
        <v>264</v>
      </c>
      <c r="N85" s="69">
        <v>57</v>
      </c>
      <c r="O85" s="8" t="s">
        <v>265</v>
      </c>
      <c r="P85" s="8" t="s">
        <v>266</v>
      </c>
      <c r="Q85" s="8" t="s">
        <v>267</v>
      </c>
      <c r="R85" s="8"/>
      <c r="S85" s="8">
        <f>'EPE quotation 220 units'!I85-VLOOKUP(B85,'EPE Quotation MOQ Full RELL'!B:W,9,0)</f>
        <v>1.8384</v>
      </c>
      <c r="T85" s="105">
        <f>('EPE quotation 220 units'!I85/VLOOKUP(B85,'EPE Quotation MOQ Full RELL'!B:W,9,0))-1</f>
        <v>0.85111111111111115</v>
      </c>
    </row>
    <row r="86" spans="1:28">
      <c r="A86" s="8"/>
      <c r="B86" s="6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69"/>
      <c r="O86" s="8"/>
      <c r="P86" s="8"/>
      <c r="Q86" s="8"/>
      <c r="R86" s="8"/>
      <c r="S86" s="8"/>
    </row>
    <row r="87" spans="1:28">
      <c r="A87" s="8"/>
      <c r="B87" s="65"/>
      <c r="C87" s="8"/>
      <c r="D87" s="8"/>
      <c r="E87" s="8"/>
      <c r="F87" s="8"/>
      <c r="G87" s="8"/>
      <c r="H87" s="8"/>
      <c r="I87" s="8"/>
      <c r="K87" s="8"/>
      <c r="L87" s="8"/>
      <c r="M87" s="8"/>
      <c r="N87" s="69"/>
      <c r="O87" s="8"/>
      <c r="P87" s="8"/>
      <c r="Q87" s="8"/>
      <c r="R87" s="8"/>
      <c r="S87" s="8"/>
      <c r="AA87" s="65" t="s">
        <v>60</v>
      </c>
      <c r="AB87" s="8">
        <v>1.7424999999999999</v>
      </c>
    </row>
    <row r="88" spans="1:28">
      <c r="A88" s="8"/>
      <c r="B88" s="65"/>
      <c r="C88" s="8"/>
      <c r="D88" s="8"/>
      <c r="E88" s="8"/>
      <c r="F88" s="8"/>
      <c r="G88" s="8"/>
      <c r="H88" s="8"/>
      <c r="I88" s="8"/>
      <c r="J88" s="8"/>
      <c r="K88" s="134">
        <f>SUM(J4:J85)</f>
        <v>270868.78199999995</v>
      </c>
      <c r="L88" s="8"/>
      <c r="M88" s="8"/>
      <c r="N88" s="69"/>
      <c r="O88" s="8"/>
      <c r="P88" s="8"/>
      <c r="Q88" s="8"/>
      <c r="R88" s="8"/>
      <c r="S88" s="8"/>
      <c r="AA88" s="65" t="s">
        <v>195</v>
      </c>
      <c r="AB88" s="8">
        <v>4.508</v>
      </c>
    </row>
    <row r="89" spans="1:28">
      <c r="A89" s="8"/>
      <c r="B89" s="6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69"/>
      <c r="O89" s="8"/>
      <c r="P89" s="8"/>
      <c r="Q89" s="8"/>
      <c r="R89" s="8"/>
      <c r="S89" s="8"/>
      <c r="AA89" s="65" t="s">
        <v>198</v>
      </c>
      <c r="AB89" s="8">
        <v>9.7859999999999996</v>
      </c>
    </row>
    <row r="90" spans="1:28">
      <c r="A90" s="8"/>
      <c r="B90" s="65"/>
      <c r="C90" s="8"/>
      <c r="D90" s="8"/>
      <c r="E90" s="8"/>
      <c r="F90" s="8"/>
      <c r="G90" s="8"/>
      <c r="H90" s="8"/>
      <c r="I90" s="8" t="s">
        <v>237</v>
      </c>
      <c r="J90" s="8"/>
      <c r="K90" s="134">
        <f>K88/2000</f>
        <v>135.43439099999998</v>
      </c>
      <c r="L90" s="8"/>
      <c r="M90" s="8"/>
      <c r="N90" s="69"/>
      <c r="O90" s="8"/>
      <c r="P90" s="8"/>
      <c r="Q90" s="8"/>
      <c r="R90" s="8"/>
      <c r="S90" s="8"/>
      <c r="AA90" s="65" t="s">
        <v>202</v>
      </c>
      <c r="AB90" s="8">
        <v>15.554</v>
      </c>
    </row>
    <row r="91" spans="1:28">
      <c r="A91" s="8"/>
      <c r="B91" s="65"/>
      <c r="C91" s="8"/>
      <c r="D91" s="8"/>
      <c r="E91" s="8"/>
      <c r="F91" s="8"/>
      <c r="G91" s="8"/>
      <c r="H91" s="8"/>
      <c r="I91" s="8" t="s">
        <v>245</v>
      </c>
      <c r="J91" s="8"/>
      <c r="K91" s="134">
        <f>1.6*K90</f>
        <v>216.69502559999998</v>
      </c>
      <c r="L91" s="8"/>
      <c r="M91" s="8"/>
      <c r="N91" s="69"/>
      <c r="O91" s="8"/>
      <c r="P91" s="8"/>
      <c r="Q91" s="8"/>
      <c r="R91" s="8"/>
      <c r="S91" s="8"/>
    </row>
    <row r="92" spans="1:28">
      <c r="A92" s="8"/>
      <c r="B92" s="65"/>
      <c r="C92" s="8"/>
      <c r="D92" s="8"/>
      <c r="E92" s="8"/>
      <c r="F92" s="8"/>
      <c r="G92" s="8"/>
      <c r="H92" s="8"/>
      <c r="I92" s="8" t="s">
        <v>246</v>
      </c>
      <c r="J92" s="8"/>
      <c r="K92" s="63">
        <f>K91*4.8</f>
        <v>1040.1361228799999</v>
      </c>
      <c r="L92" s="8"/>
      <c r="M92" s="8"/>
      <c r="N92" s="69"/>
      <c r="O92" s="8"/>
      <c r="P92" s="8"/>
      <c r="Q92" s="8"/>
      <c r="R92" s="8"/>
      <c r="S92" s="8"/>
    </row>
    <row r="93" spans="1:28">
      <c r="A93" s="8"/>
      <c r="B93" s="6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69"/>
      <c r="O93" s="8"/>
      <c r="P93" s="8"/>
      <c r="Q93" s="8"/>
      <c r="R93" s="8"/>
      <c r="S93" s="8"/>
    </row>
  </sheetData>
  <autoFilter ref="S3:T85">
    <filterColumn colId="0"/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Q91"/>
  <sheetViews>
    <sheetView workbookViewId="0">
      <pane ySplit="1" topLeftCell="A56" activePane="bottomLeft" state="frozen"/>
      <selection pane="bottomLeft" activeCell="B96" sqref="B96"/>
    </sheetView>
  </sheetViews>
  <sheetFormatPr defaultRowHeight="15"/>
  <cols>
    <col min="1" max="1" width="6" bestFit="1" customWidth="1"/>
    <col min="2" max="2" width="27.7109375" style="67" bestFit="1" customWidth="1"/>
    <col min="3" max="3" width="35.42578125" bestFit="1" customWidth="1"/>
    <col min="4" max="4" width="27.28515625" customWidth="1"/>
    <col min="5" max="5" width="26.7109375" customWidth="1"/>
    <col min="6" max="6" width="12.85546875" bestFit="1" customWidth="1"/>
    <col min="7" max="8" width="12.140625" bestFit="1" customWidth="1"/>
    <col min="9" max="9" width="12" bestFit="1" customWidth="1"/>
    <col min="10" max="10" width="10.7109375" bestFit="1" customWidth="1"/>
    <col min="11" max="11" width="5.7109375" bestFit="1" customWidth="1"/>
    <col min="12" max="12" width="9.7109375" bestFit="1" customWidth="1"/>
    <col min="13" max="13" width="15.5703125" bestFit="1" customWidth="1"/>
    <col min="14" max="14" width="15.140625" bestFit="1" customWidth="1"/>
    <col min="15" max="15" width="14.5703125" bestFit="1" customWidth="1"/>
    <col min="16" max="16" width="205.7109375" bestFit="1" customWidth="1"/>
  </cols>
  <sheetData>
    <row r="1" spans="1:17">
      <c r="A1" s="7" t="s">
        <v>0</v>
      </c>
      <c r="B1" s="64" t="s">
        <v>254</v>
      </c>
      <c r="C1" s="7" t="s">
        <v>1</v>
      </c>
      <c r="D1" s="7" t="s">
        <v>238</v>
      </c>
      <c r="E1" s="7" t="s">
        <v>261</v>
      </c>
      <c r="F1" s="7" t="s">
        <v>256</v>
      </c>
      <c r="G1" s="7" t="s">
        <v>253</v>
      </c>
      <c r="H1" s="7" t="s">
        <v>241</v>
      </c>
      <c r="I1" s="7" t="s">
        <v>239</v>
      </c>
      <c r="J1" s="7" t="s">
        <v>240</v>
      </c>
      <c r="K1" s="7" t="s">
        <v>255</v>
      </c>
      <c r="L1" s="7" t="s">
        <v>259</v>
      </c>
      <c r="M1" s="7" t="s">
        <v>257</v>
      </c>
      <c r="N1" s="7" t="s">
        <v>258</v>
      </c>
      <c r="O1" s="7" t="s">
        <v>260</v>
      </c>
      <c r="P1" s="7" t="s">
        <v>242</v>
      </c>
      <c r="Q1" s="7"/>
    </row>
    <row r="2" spans="1:17">
      <c r="A2" s="8">
        <v>1</v>
      </c>
      <c r="B2" s="65" t="s">
        <v>2</v>
      </c>
      <c r="C2" s="8" t="s">
        <v>3</v>
      </c>
      <c r="D2" s="8" t="s">
        <v>4</v>
      </c>
      <c r="E2" s="8"/>
      <c r="F2" s="8">
        <v>50</v>
      </c>
      <c r="G2" s="8">
        <v>1</v>
      </c>
      <c r="H2" s="8">
        <v>50</v>
      </c>
      <c r="I2" s="8" t="s">
        <v>262</v>
      </c>
      <c r="J2" s="9" t="s">
        <v>263</v>
      </c>
      <c r="K2" s="8">
        <v>50</v>
      </c>
      <c r="L2" s="8" t="s">
        <v>264</v>
      </c>
      <c r="M2" s="8" t="s">
        <v>265</v>
      </c>
      <c r="N2" s="8" t="s">
        <v>266</v>
      </c>
      <c r="O2" s="8" t="s">
        <v>267</v>
      </c>
      <c r="P2" s="8" t="s">
        <v>5</v>
      </c>
      <c r="Q2" s="8"/>
    </row>
    <row r="3" spans="1:17">
      <c r="A3" s="8">
        <v>2</v>
      </c>
      <c r="B3" s="65" t="s">
        <v>6</v>
      </c>
      <c r="C3" s="8" t="s">
        <v>7</v>
      </c>
      <c r="D3" s="8" t="s">
        <v>8</v>
      </c>
      <c r="E3" s="8"/>
      <c r="F3" s="8">
        <v>50</v>
      </c>
      <c r="G3" s="8">
        <v>1</v>
      </c>
      <c r="H3" s="8">
        <v>50</v>
      </c>
      <c r="I3" s="8" t="s">
        <v>268</v>
      </c>
      <c r="J3" s="10" t="s">
        <v>269</v>
      </c>
      <c r="K3" s="8">
        <v>50</v>
      </c>
      <c r="L3" s="8" t="s">
        <v>270</v>
      </c>
      <c r="M3" s="8" t="s">
        <v>265</v>
      </c>
      <c r="N3" s="8" t="s">
        <v>266</v>
      </c>
      <c r="O3" s="8" t="s">
        <v>267</v>
      </c>
      <c r="P3" s="8" t="s">
        <v>9</v>
      </c>
      <c r="Q3" s="8"/>
    </row>
    <row r="4" spans="1:17">
      <c r="A4" s="8">
        <v>3</v>
      </c>
      <c r="B4" s="65" t="s">
        <v>11</v>
      </c>
      <c r="C4" s="8" t="s">
        <v>7</v>
      </c>
      <c r="D4" s="8" t="s">
        <v>10</v>
      </c>
      <c r="E4" s="11" t="s">
        <v>271</v>
      </c>
      <c r="F4" s="8">
        <v>50</v>
      </c>
      <c r="G4" s="8">
        <v>1</v>
      </c>
      <c r="H4" s="8">
        <v>50</v>
      </c>
      <c r="I4" s="8"/>
      <c r="J4" s="12" t="s">
        <v>272</v>
      </c>
      <c r="K4" s="8">
        <v>50</v>
      </c>
      <c r="L4" s="8" t="s">
        <v>264</v>
      </c>
      <c r="M4" s="8" t="s">
        <v>265</v>
      </c>
      <c r="N4" s="8" t="s">
        <v>266</v>
      </c>
      <c r="O4" s="8" t="s">
        <v>267</v>
      </c>
      <c r="P4" s="8"/>
      <c r="Q4" s="8"/>
    </row>
    <row r="5" spans="1:17">
      <c r="A5" s="8">
        <v>4</v>
      </c>
      <c r="B5" s="65" t="s">
        <v>12</v>
      </c>
      <c r="C5" s="8" t="s">
        <v>3</v>
      </c>
      <c r="D5" s="8" t="s">
        <v>13</v>
      </c>
      <c r="E5" s="8"/>
      <c r="F5" s="8">
        <v>50</v>
      </c>
      <c r="G5" s="8">
        <v>5</v>
      </c>
      <c r="H5" s="8">
        <v>250</v>
      </c>
      <c r="I5" s="8" t="s">
        <v>273</v>
      </c>
      <c r="J5" s="13" t="s">
        <v>274</v>
      </c>
      <c r="K5" s="8">
        <v>250</v>
      </c>
      <c r="L5" s="8" t="s">
        <v>264</v>
      </c>
      <c r="M5" s="8" t="s">
        <v>265</v>
      </c>
      <c r="N5" s="8" t="s">
        <v>266</v>
      </c>
      <c r="O5" s="8" t="s">
        <v>267</v>
      </c>
      <c r="P5" s="8" t="s">
        <v>14</v>
      </c>
      <c r="Q5" s="8"/>
    </row>
    <row r="6" spans="1:17">
      <c r="A6" s="8">
        <v>5</v>
      </c>
      <c r="B6" s="65" t="s">
        <v>15</v>
      </c>
      <c r="C6" s="8" t="s">
        <v>3</v>
      </c>
      <c r="D6" s="8" t="s">
        <v>16</v>
      </c>
      <c r="E6" s="8"/>
      <c r="F6" s="8">
        <v>50</v>
      </c>
      <c r="G6" s="8">
        <v>3</v>
      </c>
      <c r="H6" s="8">
        <v>150</v>
      </c>
      <c r="I6" s="8" t="s">
        <v>275</v>
      </c>
      <c r="J6" s="14" t="s">
        <v>276</v>
      </c>
      <c r="K6" s="8">
        <v>150</v>
      </c>
      <c r="L6" s="8" t="s">
        <v>264</v>
      </c>
      <c r="M6" s="8" t="s">
        <v>265</v>
      </c>
      <c r="N6" s="8" t="s">
        <v>266</v>
      </c>
      <c r="O6" s="8" t="s">
        <v>267</v>
      </c>
      <c r="P6" s="8" t="s">
        <v>17</v>
      </c>
      <c r="Q6" s="8"/>
    </row>
    <row r="7" spans="1:17">
      <c r="A7" s="8">
        <v>6</v>
      </c>
      <c r="B7" s="65" t="s">
        <v>18</v>
      </c>
      <c r="C7" s="8" t="s">
        <v>3</v>
      </c>
      <c r="D7" s="8" t="s">
        <v>19</v>
      </c>
      <c r="E7" s="15" t="s">
        <v>277</v>
      </c>
      <c r="F7" s="8">
        <v>50</v>
      </c>
      <c r="G7" s="8">
        <v>3</v>
      </c>
      <c r="H7" s="8">
        <v>150</v>
      </c>
      <c r="I7" s="8" t="s">
        <v>278</v>
      </c>
      <c r="J7" s="16" t="s">
        <v>279</v>
      </c>
      <c r="K7" s="8">
        <v>150</v>
      </c>
      <c r="L7" s="8" t="s">
        <v>264</v>
      </c>
      <c r="M7" s="8" t="s">
        <v>265</v>
      </c>
      <c r="N7" s="8" t="s">
        <v>266</v>
      </c>
      <c r="O7" s="8" t="s">
        <v>267</v>
      </c>
      <c r="P7" s="8" t="s">
        <v>20</v>
      </c>
      <c r="Q7" s="8"/>
    </row>
    <row r="8" spans="1:17">
      <c r="A8" s="8">
        <v>7</v>
      </c>
      <c r="B8" s="65" t="s">
        <v>228</v>
      </c>
      <c r="C8" s="8" t="s">
        <v>94</v>
      </c>
      <c r="D8" s="8" t="s">
        <v>21</v>
      </c>
      <c r="E8" s="15" t="s">
        <v>280</v>
      </c>
      <c r="F8" s="8">
        <v>50</v>
      </c>
      <c r="G8" s="8">
        <v>1</v>
      </c>
      <c r="H8" s="8">
        <v>50</v>
      </c>
      <c r="I8" s="8" t="s">
        <v>281</v>
      </c>
      <c r="J8" s="17" t="s">
        <v>282</v>
      </c>
      <c r="K8" s="8">
        <v>50</v>
      </c>
      <c r="L8" s="8" t="s">
        <v>264</v>
      </c>
      <c r="M8" s="8" t="s">
        <v>265</v>
      </c>
      <c r="N8" s="8" t="s">
        <v>266</v>
      </c>
      <c r="O8" s="8" t="s">
        <v>267</v>
      </c>
      <c r="P8" s="8" t="s">
        <v>229</v>
      </c>
      <c r="Q8" s="8"/>
    </row>
    <row r="9" spans="1:17">
      <c r="A9" s="8">
        <v>8</v>
      </c>
      <c r="B9" s="65" t="s">
        <v>22</v>
      </c>
      <c r="C9" s="8" t="s">
        <v>3</v>
      </c>
      <c r="D9" s="8" t="s">
        <v>23</v>
      </c>
      <c r="E9" s="8"/>
      <c r="F9" s="8">
        <v>50</v>
      </c>
      <c r="G9" s="8">
        <v>1</v>
      </c>
      <c r="H9" s="8">
        <v>50</v>
      </c>
      <c r="I9" s="8" t="s">
        <v>283</v>
      </c>
      <c r="J9" s="18" t="s">
        <v>284</v>
      </c>
      <c r="K9" s="8">
        <v>50</v>
      </c>
      <c r="L9" s="8" t="s">
        <v>264</v>
      </c>
      <c r="M9" s="8" t="s">
        <v>265</v>
      </c>
      <c r="N9" s="8" t="s">
        <v>266</v>
      </c>
      <c r="O9" s="8" t="s">
        <v>267</v>
      </c>
      <c r="P9" s="8" t="s">
        <v>24</v>
      </c>
      <c r="Q9" s="8"/>
    </row>
    <row r="10" spans="1:17">
      <c r="A10" s="8">
        <v>9</v>
      </c>
      <c r="B10" s="65" t="s">
        <v>25</v>
      </c>
      <c r="C10" s="8" t="s">
        <v>26</v>
      </c>
      <c r="D10" s="8" t="s">
        <v>27</v>
      </c>
      <c r="E10" s="8"/>
      <c r="F10" s="8">
        <v>50</v>
      </c>
      <c r="G10" s="8">
        <v>1</v>
      </c>
      <c r="H10" s="8">
        <v>50</v>
      </c>
      <c r="I10" s="8" t="s">
        <v>285</v>
      </c>
      <c r="J10" s="19" t="s">
        <v>286</v>
      </c>
      <c r="K10" s="8">
        <v>50</v>
      </c>
      <c r="L10" s="8" t="s">
        <v>264</v>
      </c>
      <c r="M10" s="8" t="s">
        <v>265</v>
      </c>
      <c r="N10" s="8" t="s">
        <v>266</v>
      </c>
      <c r="O10" s="8" t="s">
        <v>267</v>
      </c>
      <c r="P10" s="8" t="s">
        <v>28</v>
      </c>
      <c r="Q10" s="8"/>
    </row>
    <row r="11" spans="1:17">
      <c r="A11" s="8">
        <v>10</v>
      </c>
      <c r="B11" s="65" t="s">
        <v>29</v>
      </c>
      <c r="C11" s="8" t="s">
        <v>30</v>
      </c>
      <c r="D11" s="8" t="s">
        <v>31</v>
      </c>
      <c r="E11" s="8"/>
      <c r="F11" s="8">
        <v>50</v>
      </c>
      <c r="G11" s="8">
        <v>1</v>
      </c>
      <c r="H11" s="8">
        <v>50</v>
      </c>
      <c r="I11" s="8" t="s">
        <v>285</v>
      </c>
      <c r="J11" s="19" t="s">
        <v>286</v>
      </c>
      <c r="K11" s="8">
        <v>50</v>
      </c>
      <c r="L11" s="8" t="s">
        <v>264</v>
      </c>
      <c r="M11" s="8" t="s">
        <v>265</v>
      </c>
      <c r="N11" s="8" t="s">
        <v>266</v>
      </c>
      <c r="O11" s="8" t="s">
        <v>267</v>
      </c>
      <c r="P11" s="8" t="s">
        <v>32</v>
      </c>
      <c r="Q11" s="8"/>
    </row>
    <row r="12" spans="1:17">
      <c r="A12" s="8">
        <v>11</v>
      </c>
      <c r="B12" s="65" t="s">
        <v>33</v>
      </c>
      <c r="C12" s="8" t="s">
        <v>34</v>
      </c>
      <c r="D12" s="8" t="s">
        <v>35</v>
      </c>
      <c r="E12" s="8"/>
      <c r="F12" s="8">
        <v>50</v>
      </c>
      <c r="G12" s="8">
        <v>1</v>
      </c>
      <c r="H12" s="8">
        <v>50</v>
      </c>
      <c r="I12" s="8" t="s">
        <v>287</v>
      </c>
      <c r="J12" s="20" t="s">
        <v>288</v>
      </c>
      <c r="K12" s="8">
        <v>50</v>
      </c>
      <c r="L12" s="8" t="s">
        <v>264</v>
      </c>
      <c r="M12" s="8" t="s">
        <v>265</v>
      </c>
      <c r="N12" s="8" t="s">
        <v>266</v>
      </c>
      <c r="O12" s="8" t="s">
        <v>267</v>
      </c>
      <c r="P12" s="8" t="s">
        <v>36</v>
      </c>
      <c r="Q12" s="8"/>
    </row>
    <row r="13" spans="1:17">
      <c r="A13" s="8">
        <v>12</v>
      </c>
      <c r="B13" s="65" t="s">
        <v>37</v>
      </c>
      <c r="C13" s="8" t="s">
        <v>38</v>
      </c>
      <c r="D13" s="8" t="s">
        <v>39</v>
      </c>
      <c r="E13" s="8"/>
      <c r="F13" s="8">
        <v>50</v>
      </c>
      <c r="G13" s="8">
        <v>1</v>
      </c>
      <c r="H13" s="8">
        <v>50</v>
      </c>
      <c r="I13" s="8" t="s">
        <v>289</v>
      </c>
      <c r="J13" s="21" t="s">
        <v>290</v>
      </c>
      <c r="K13" s="8">
        <v>50</v>
      </c>
      <c r="L13" s="8" t="s">
        <v>264</v>
      </c>
      <c r="M13" s="8" t="s">
        <v>265</v>
      </c>
      <c r="N13" s="8" t="s">
        <v>266</v>
      </c>
      <c r="O13" s="8" t="s">
        <v>267</v>
      </c>
      <c r="P13" s="8" t="s">
        <v>40</v>
      </c>
      <c r="Q13" s="8"/>
    </row>
    <row r="14" spans="1:17">
      <c r="A14" s="8">
        <v>13</v>
      </c>
      <c r="B14" s="65" t="s">
        <v>230</v>
      </c>
      <c r="C14" s="8" t="s">
        <v>231</v>
      </c>
      <c r="D14" s="8" t="s">
        <v>131</v>
      </c>
      <c r="E14" s="11" t="s">
        <v>291</v>
      </c>
      <c r="F14" s="8">
        <v>50</v>
      </c>
      <c r="G14" s="8">
        <v>1</v>
      </c>
      <c r="H14" s="8">
        <v>50</v>
      </c>
      <c r="I14" s="8" t="s">
        <v>292</v>
      </c>
      <c r="J14" s="13" t="s">
        <v>293</v>
      </c>
      <c r="K14" s="8">
        <v>50</v>
      </c>
      <c r="L14" s="8" t="s">
        <v>264</v>
      </c>
      <c r="M14" s="8" t="s">
        <v>265</v>
      </c>
      <c r="N14" s="8" t="s">
        <v>266</v>
      </c>
      <c r="O14" s="8" t="s">
        <v>267</v>
      </c>
      <c r="P14" s="8" t="s">
        <v>232</v>
      </c>
      <c r="Q14" s="8"/>
    </row>
    <row r="15" spans="1:17">
      <c r="A15" s="8">
        <v>14</v>
      </c>
      <c r="B15" s="65" t="s">
        <v>42</v>
      </c>
      <c r="C15" s="8" t="s">
        <v>43</v>
      </c>
      <c r="D15" s="8" t="s">
        <v>44</v>
      </c>
      <c r="E15" s="8"/>
      <c r="F15" s="8">
        <v>50</v>
      </c>
      <c r="G15" s="8">
        <v>5</v>
      </c>
      <c r="H15" s="8">
        <v>250</v>
      </c>
      <c r="I15" s="8" t="s">
        <v>294</v>
      </c>
      <c r="J15" s="22" t="s">
        <v>295</v>
      </c>
      <c r="K15" s="8">
        <v>250</v>
      </c>
      <c r="L15" s="8" t="s">
        <v>264</v>
      </c>
      <c r="M15" s="8" t="s">
        <v>265</v>
      </c>
      <c r="N15" s="8" t="s">
        <v>266</v>
      </c>
      <c r="O15" s="8" t="s">
        <v>267</v>
      </c>
      <c r="P15" s="8" t="s">
        <v>45</v>
      </c>
      <c r="Q15" s="8"/>
    </row>
    <row r="16" spans="1:17">
      <c r="A16" s="8">
        <v>15</v>
      </c>
      <c r="B16" s="65" t="s">
        <v>46</v>
      </c>
      <c r="C16" s="8" t="s">
        <v>47</v>
      </c>
      <c r="D16" s="8" t="s">
        <v>48</v>
      </c>
      <c r="E16" s="8"/>
      <c r="F16" s="8">
        <v>50</v>
      </c>
      <c r="G16" s="8">
        <v>5</v>
      </c>
      <c r="H16" s="8">
        <v>250</v>
      </c>
      <c r="I16" s="8" t="s">
        <v>296</v>
      </c>
      <c r="J16" s="18" t="s">
        <v>284</v>
      </c>
      <c r="K16" s="8">
        <v>250</v>
      </c>
      <c r="L16" s="8" t="s">
        <v>264</v>
      </c>
      <c r="M16" s="8" t="s">
        <v>265</v>
      </c>
      <c r="N16" s="8" t="s">
        <v>266</v>
      </c>
      <c r="O16" s="8" t="s">
        <v>267</v>
      </c>
      <c r="P16" s="8" t="s">
        <v>49</v>
      </c>
      <c r="Q16" s="8"/>
    </row>
    <row r="17" spans="1:17">
      <c r="A17" s="8">
        <v>16</v>
      </c>
      <c r="B17" s="65" t="s">
        <v>50</v>
      </c>
      <c r="C17" s="8" t="s">
        <v>47</v>
      </c>
      <c r="D17" s="8" t="s">
        <v>51</v>
      </c>
      <c r="E17" s="8"/>
      <c r="F17" s="8">
        <v>50</v>
      </c>
      <c r="G17" s="8">
        <v>2</v>
      </c>
      <c r="H17" s="8">
        <v>100</v>
      </c>
      <c r="I17" s="8" t="s">
        <v>273</v>
      </c>
      <c r="J17" s="23" t="s">
        <v>297</v>
      </c>
      <c r="K17" s="8">
        <v>100</v>
      </c>
      <c r="L17" s="8" t="s">
        <v>264</v>
      </c>
      <c r="M17" s="8" t="s">
        <v>265</v>
      </c>
      <c r="N17" s="8" t="s">
        <v>266</v>
      </c>
      <c r="O17" s="8" t="s">
        <v>267</v>
      </c>
      <c r="P17" s="8" t="s">
        <v>52</v>
      </c>
      <c r="Q17" s="8"/>
    </row>
    <row r="18" spans="1:17">
      <c r="A18" s="8">
        <v>17</v>
      </c>
      <c r="B18" s="65" t="s">
        <v>53</v>
      </c>
      <c r="C18" s="8" t="s">
        <v>47</v>
      </c>
      <c r="D18" s="8" t="s">
        <v>54</v>
      </c>
      <c r="E18" s="8"/>
      <c r="F18" s="8">
        <v>50</v>
      </c>
      <c r="G18" s="8">
        <v>1</v>
      </c>
      <c r="H18" s="8">
        <v>50</v>
      </c>
      <c r="I18" s="8" t="s">
        <v>298</v>
      </c>
      <c r="J18" s="24" t="s">
        <v>299</v>
      </c>
      <c r="K18" s="8">
        <v>50</v>
      </c>
      <c r="L18" s="8" t="s">
        <v>264</v>
      </c>
      <c r="M18" s="8" t="s">
        <v>265</v>
      </c>
      <c r="N18" s="8" t="s">
        <v>266</v>
      </c>
      <c r="O18" s="8" t="s">
        <v>267</v>
      </c>
      <c r="P18" s="8" t="s">
        <v>52</v>
      </c>
      <c r="Q18" s="8"/>
    </row>
    <row r="19" spans="1:17">
      <c r="A19" s="8">
        <v>18</v>
      </c>
      <c r="B19" s="66" t="s">
        <v>236</v>
      </c>
      <c r="C19" s="8" t="s">
        <v>7</v>
      </c>
      <c r="D19" s="8" t="s">
        <v>55</v>
      </c>
      <c r="E19" s="8"/>
      <c r="F19" s="8">
        <v>50</v>
      </c>
      <c r="G19" s="8">
        <v>1</v>
      </c>
      <c r="H19" s="8">
        <v>50</v>
      </c>
      <c r="I19" s="8" t="s">
        <v>300</v>
      </c>
      <c r="J19" s="25" t="s">
        <v>301</v>
      </c>
      <c r="K19" s="8">
        <v>50</v>
      </c>
      <c r="L19" s="8" t="s">
        <v>264</v>
      </c>
      <c r="M19" s="8" t="s">
        <v>265</v>
      </c>
      <c r="N19" s="8" t="s">
        <v>266</v>
      </c>
      <c r="O19" s="8" t="s">
        <v>267</v>
      </c>
      <c r="P19" s="8" t="s">
        <v>251</v>
      </c>
      <c r="Q19" s="8"/>
    </row>
    <row r="20" spans="1:17">
      <c r="A20" s="8">
        <v>19</v>
      </c>
      <c r="B20" s="65" t="s">
        <v>56</v>
      </c>
      <c r="C20" s="8" t="s">
        <v>57</v>
      </c>
      <c r="D20" s="8" t="s">
        <v>58</v>
      </c>
      <c r="E20" s="8"/>
      <c r="F20" s="8">
        <v>50</v>
      </c>
      <c r="G20" s="8">
        <v>3</v>
      </c>
      <c r="H20" s="8">
        <v>150</v>
      </c>
      <c r="I20" s="8" t="s">
        <v>302</v>
      </c>
      <c r="J20" s="10" t="s">
        <v>303</v>
      </c>
      <c r="K20" s="8">
        <v>150</v>
      </c>
      <c r="L20" s="8" t="s">
        <v>264</v>
      </c>
      <c r="M20" s="8" t="s">
        <v>265</v>
      </c>
      <c r="N20" s="8" t="s">
        <v>266</v>
      </c>
      <c r="O20" s="8" t="s">
        <v>267</v>
      </c>
      <c r="P20" s="8" t="s">
        <v>59</v>
      </c>
      <c r="Q20" s="8"/>
    </row>
    <row r="21" spans="1:17">
      <c r="A21" s="8">
        <v>20</v>
      </c>
      <c r="B21" s="65" t="s">
        <v>60</v>
      </c>
      <c r="C21" s="8" t="s">
        <v>61</v>
      </c>
      <c r="D21" s="8" t="s">
        <v>62</v>
      </c>
      <c r="E21" s="8"/>
      <c r="F21" s="8">
        <v>50</v>
      </c>
      <c r="G21" s="8">
        <v>1</v>
      </c>
      <c r="H21" s="8">
        <v>50</v>
      </c>
      <c r="I21" s="8" t="s">
        <v>304</v>
      </c>
      <c r="J21" s="26" t="s">
        <v>305</v>
      </c>
      <c r="K21" s="8">
        <v>50</v>
      </c>
      <c r="L21" s="8" t="s">
        <v>264</v>
      </c>
      <c r="M21" s="8" t="s">
        <v>265</v>
      </c>
      <c r="N21" s="8" t="s">
        <v>266</v>
      </c>
      <c r="O21" s="8" t="s">
        <v>267</v>
      </c>
      <c r="P21" s="8" t="s">
        <v>63</v>
      </c>
      <c r="Q21" s="8"/>
    </row>
    <row r="22" spans="1:17">
      <c r="A22" s="8">
        <v>21</v>
      </c>
      <c r="B22" s="65" t="s">
        <v>64</v>
      </c>
      <c r="C22" s="8" t="s">
        <v>65</v>
      </c>
      <c r="D22" s="8" t="s">
        <v>66</v>
      </c>
      <c r="E22" s="8"/>
      <c r="F22" s="8">
        <v>50</v>
      </c>
      <c r="G22" s="8">
        <v>1</v>
      </c>
      <c r="H22" s="8">
        <v>50</v>
      </c>
      <c r="I22" s="8" t="s">
        <v>306</v>
      </c>
      <c r="J22" s="27" t="s">
        <v>307</v>
      </c>
      <c r="K22" s="8">
        <v>50</v>
      </c>
      <c r="L22" s="8" t="s">
        <v>264</v>
      </c>
      <c r="M22" s="8" t="s">
        <v>265</v>
      </c>
      <c r="N22" s="8" t="s">
        <v>266</v>
      </c>
      <c r="O22" s="8" t="s">
        <v>267</v>
      </c>
      <c r="P22" s="8" t="s">
        <v>67</v>
      </c>
      <c r="Q22" s="8"/>
    </row>
    <row r="23" spans="1:17">
      <c r="A23" s="8">
        <v>22</v>
      </c>
      <c r="B23" s="65" t="s">
        <v>68</v>
      </c>
      <c r="C23" s="8" t="s">
        <v>69</v>
      </c>
      <c r="D23" s="8" t="s">
        <v>70</v>
      </c>
      <c r="E23" s="8"/>
      <c r="F23" s="8">
        <v>50</v>
      </c>
      <c r="G23" s="8">
        <v>1</v>
      </c>
      <c r="H23" s="8">
        <v>50</v>
      </c>
      <c r="I23" s="8" t="s">
        <v>308</v>
      </c>
      <c r="J23" s="28" t="s">
        <v>309</v>
      </c>
      <c r="K23" s="8">
        <v>50</v>
      </c>
      <c r="L23" s="8" t="s">
        <v>264</v>
      </c>
      <c r="M23" s="8" t="s">
        <v>265</v>
      </c>
      <c r="N23" s="8" t="s">
        <v>266</v>
      </c>
      <c r="O23" s="8" t="s">
        <v>267</v>
      </c>
      <c r="P23" s="8" t="s">
        <v>71</v>
      </c>
      <c r="Q23" s="8"/>
    </row>
    <row r="24" spans="1:17">
      <c r="A24" s="8">
        <v>23</v>
      </c>
      <c r="B24" s="65" t="s">
        <v>72</v>
      </c>
      <c r="C24" s="8" t="s">
        <v>30</v>
      </c>
      <c r="D24" s="8" t="s">
        <v>73</v>
      </c>
      <c r="E24" s="8"/>
      <c r="F24" s="8">
        <v>50</v>
      </c>
      <c r="G24" s="8">
        <v>1</v>
      </c>
      <c r="H24" s="8">
        <v>50</v>
      </c>
      <c r="I24" s="8" t="s">
        <v>285</v>
      </c>
      <c r="J24" s="19" t="s">
        <v>310</v>
      </c>
      <c r="K24" s="8">
        <v>50</v>
      </c>
      <c r="L24" s="8" t="s">
        <v>264</v>
      </c>
      <c r="M24" s="8" t="s">
        <v>265</v>
      </c>
      <c r="N24" s="8" t="s">
        <v>266</v>
      </c>
      <c r="O24" s="8" t="s">
        <v>267</v>
      </c>
      <c r="P24" s="8" t="s">
        <v>32</v>
      </c>
      <c r="Q24" s="8"/>
    </row>
    <row r="25" spans="1:17">
      <c r="A25" s="8">
        <v>24</v>
      </c>
      <c r="B25" s="65" t="s">
        <v>74</v>
      </c>
      <c r="C25" s="8" t="s">
        <v>30</v>
      </c>
      <c r="D25" s="8" t="s">
        <v>75</v>
      </c>
      <c r="E25" s="8"/>
      <c r="F25" s="8">
        <v>50</v>
      </c>
      <c r="G25" s="8">
        <v>1</v>
      </c>
      <c r="H25" s="8">
        <v>50</v>
      </c>
      <c r="I25" s="8" t="s">
        <v>311</v>
      </c>
      <c r="J25" s="29" t="s">
        <v>312</v>
      </c>
      <c r="K25" s="8">
        <v>50</v>
      </c>
      <c r="L25" s="8" t="s">
        <v>264</v>
      </c>
      <c r="M25" s="8" t="s">
        <v>265</v>
      </c>
      <c r="N25" s="8" t="s">
        <v>266</v>
      </c>
      <c r="O25" s="8" t="s">
        <v>267</v>
      </c>
      <c r="P25" s="8" t="s">
        <v>32</v>
      </c>
      <c r="Q25" s="8"/>
    </row>
    <row r="26" spans="1:17">
      <c r="A26" s="8">
        <v>25</v>
      </c>
      <c r="B26" s="65" t="s">
        <v>76</v>
      </c>
      <c r="C26" s="8" t="s">
        <v>30</v>
      </c>
      <c r="D26" s="8" t="s">
        <v>77</v>
      </c>
      <c r="E26" s="8"/>
      <c r="F26" s="8">
        <v>50</v>
      </c>
      <c r="G26" s="8">
        <v>4</v>
      </c>
      <c r="H26" s="8">
        <v>200</v>
      </c>
      <c r="I26" s="8" t="s">
        <v>283</v>
      </c>
      <c r="J26" s="28" t="s">
        <v>313</v>
      </c>
      <c r="K26" s="8">
        <v>200</v>
      </c>
      <c r="L26" s="8" t="s">
        <v>264</v>
      </c>
      <c r="M26" s="8" t="s">
        <v>265</v>
      </c>
      <c r="N26" s="8" t="s">
        <v>266</v>
      </c>
      <c r="O26" s="8" t="s">
        <v>267</v>
      </c>
      <c r="P26" s="8" t="s">
        <v>32</v>
      </c>
      <c r="Q26" s="8"/>
    </row>
    <row r="27" spans="1:17">
      <c r="A27" s="8">
        <v>26</v>
      </c>
      <c r="B27" s="65" t="s">
        <v>78</v>
      </c>
      <c r="C27" s="8" t="s">
        <v>30</v>
      </c>
      <c r="D27" s="8" t="s">
        <v>79</v>
      </c>
      <c r="E27" s="8"/>
      <c r="F27" s="8">
        <v>50</v>
      </c>
      <c r="G27" s="8">
        <v>1</v>
      </c>
      <c r="H27" s="8">
        <v>50</v>
      </c>
      <c r="I27" s="8" t="s">
        <v>314</v>
      </c>
      <c r="J27" s="30" t="s">
        <v>315</v>
      </c>
      <c r="K27" s="8">
        <v>50</v>
      </c>
      <c r="L27" s="8" t="s">
        <v>264</v>
      </c>
      <c r="M27" s="8" t="s">
        <v>265</v>
      </c>
      <c r="N27" s="8" t="s">
        <v>266</v>
      </c>
      <c r="O27" s="8" t="s">
        <v>267</v>
      </c>
      <c r="P27" s="8" t="s">
        <v>32</v>
      </c>
      <c r="Q27" s="8"/>
    </row>
    <row r="28" spans="1:17">
      <c r="A28" s="8">
        <v>27</v>
      </c>
      <c r="B28" s="65" t="s">
        <v>252</v>
      </c>
      <c r="C28" s="8" t="s">
        <v>3</v>
      </c>
      <c r="D28" s="8" t="s">
        <v>80</v>
      </c>
      <c r="E28" s="8"/>
      <c r="F28" s="8">
        <v>50</v>
      </c>
      <c r="G28" s="8">
        <v>2</v>
      </c>
      <c r="H28" s="8">
        <v>100</v>
      </c>
      <c r="I28" s="8" t="s">
        <v>316</v>
      </c>
      <c r="J28" s="18" t="s">
        <v>284</v>
      </c>
      <c r="K28" s="8">
        <v>100</v>
      </c>
      <c r="L28" s="8" t="s">
        <v>264</v>
      </c>
      <c r="M28" s="8" t="s">
        <v>265</v>
      </c>
      <c r="N28" s="8" t="s">
        <v>266</v>
      </c>
      <c r="O28" s="8" t="s">
        <v>267</v>
      </c>
      <c r="P28" s="8" t="s">
        <v>81</v>
      </c>
      <c r="Q28" s="8"/>
    </row>
    <row r="29" spans="1:17">
      <c r="A29" s="8">
        <v>28</v>
      </c>
      <c r="B29" s="65" t="s">
        <v>12</v>
      </c>
      <c r="C29" s="8" t="s">
        <v>3</v>
      </c>
      <c r="D29" s="8" t="s">
        <v>13</v>
      </c>
      <c r="E29" s="8"/>
      <c r="F29" s="8">
        <v>50</v>
      </c>
      <c r="G29" s="8">
        <v>7</v>
      </c>
      <c r="H29" s="8">
        <v>350</v>
      </c>
      <c r="I29" s="8" t="s">
        <v>273</v>
      </c>
      <c r="J29" s="31" t="s">
        <v>317</v>
      </c>
      <c r="K29" s="8">
        <v>350</v>
      </c>
      <c r="L29" s="8" t="s">
        <v>264</v>
      </c>
      <c r="M29" s="8" t="s">
        <v>265</v>
      </c>
      <c r="N29" s="8" t="s">
        <v>266</v>
      </c>
      <c r="O29" s="8" t="s">
        <v>267</v>
      </c>
      <c r="P29" s="8" t="s">
        <v>14</v>
      </c>
      <c r="Q29" s="8"/>
    </row>
    <row r="30" spans="1:17">
      <c r="A30" s="8">
        <v>29</v>
      </c>
      <c r="B30" s="65" t="s">
        <v>82</v>
      </c>
      <c r="C30" s="8" t="s">
        <v>3</v>
      </c>
      <c r="D30" s="8" t="s">
        <v>83</v>
      </c>
      <c r="E30" s="8"/>
      <c r="F30" s="8">
        <v>50</v>
      </c>
      <c r="G30" s="8">
        <v>3</v>
      </c>
      <c r="H30" s="8">
        <v>150</v>
      </c>
      <c r="I30" s="8" t="s">
        <v>281</v>
      </c>
      <c r="J30" s="13" t="s">
        <v>293</v>
      </c>
      <c r="K30" s="8">
        <v>150</v>
      </c>
      <c r="L30" s="8" t="s">
        <v>264</v>
      </c>
      <c r="M30" s="8" t="s">
        <v>265</v>
      </c>
      <c r="N30" s="8" t="s">
        <v>266</v>
      </c>
      <c r="O30" s="8" t="s">
        <v>267</v>
      </c>
      <c r="P30" s="8"/>
      <c r="Q30" s="8"/>
    </row>
    <row r="31" spans="1:17">
      <c r="A31" s="8">
        <v>30</v>
      </c>
      <c r="B31" s="65" t="s">
        <v>84</v>
      </c>
      <c r="C31" s="8" t="s">
        <v>3</v>
      </c>
      <c r="D31" s="8" t="s">
        <v>85</v>
      </c>
      <c r="E31" s="8"/>
      <c r="F31" s="8">
        <v>50</v>
      </c>
      <c r="G31" s="8">
        <v>7</v>
      </c>
      <c r="H31" s="8">
        <v>350</v>
      </c>
      <c r="I31" s="8" t="s">
        <v>296</v>
      </c>
      <c r="J31" s="32" t="s">
        <v>318</v>
      </c>
      <c r="K31" s="8">
        <v>350</v>
      </c>
      <c r="L31" s="8" t="s">
        <v>264</v>
      </c>
      <c r="M31" s="8" t="s">
        <v>265</v>
      </c>
      <c r="N31" s="8" t="s">
        <v>266</v>
      </c>
      <c r="O31" s="8" t="s">
        <v>267</v>
      </c>
      <c r="P31" s="8" t="s">
        <v>86</v>
      </c>
      <c r="Q31" s="8"/>
    </row>
    <row r="32" spans="1:17">
      <c r="A32" s="8">
        <v>31</v>
      </c>
      <c r="B32" s="65" t="s">
        <v>87</v>
      </c>
      <c r="C32" s="8" t="s">
        <v>3</v>
      </c>
      <c r="D32" s="8" t="s">
        <v>88</v>
      </c>
      <c r="E32" s="8"/>
      <c r="F32" s="8">
        <v>50</v>
      </c>
      <c r="G32" s="8">
        <v>1</v>
      </c>
      <c r="H32" s="8">
        <v>50</v>
      </c>
      <c r="I32" s="8" t="s">
        <v>319</v>
      </c>
      <c r="J32" s="13" t="s">
        <v>320</v>
      </c>
      <c r="K32" s="8">
        <v>50</v>
      </c>
      <c r="L32" s="8" t="s">
        <v>264</v>
      </c>
      <c r="M32" s="8" t="s">
        <v>265</v>
      </c>
      <c r="N32" s="8" t="s">
        <v>266</v>
      </c>
      <c r="O32" s="8" t="s">
        <v>267</v>
      </c>
      <c r="P32" s="8" t="s">
        <v>89</v>
      </c>
      <c r="Q32" s="8"/>
    </row>
    <row r="33" spans="1:17">
      <c r="A33" s="8">
        <v>32</v>
      </c>
      <c r="B33" s="65" t="s">
        <v>90</v>
      </c>
      <c r="C33" s="8" t="s">
        <v>3</v>
      </c>
      <c r="D33" s="8" t="s">
        <v>91</v>
      </c>
      <c r="E33" s="8"/>
      <c r="F33" s="8">
        <v>50</v>
      </c>
      <c r="G33" s="8">
        <v>1</v>
      </c>
      <c r="H33" s="8">
        <v>50</v>
      </c>
      <c r="I33" s="8" t="s">
        <v>283</v>
      </c>
      <c r="J33" s="33" t="s">
        <v>321</v>
      </c>
      <c r="K33" s="8">
        <v>50</v>
      </c>
      <c r="L33" s="8" t="s">
        <v>264</v>
      </c>
      <c r="M33" s="8" t="s">
        <v>265</v>
      </c>
      <c r="N33" s="8" t="s">
        <v>266</v>
      </c>
      <c r="O33" s="8" t="s">
        <v>267</v>
      </c>
      <c r="P33" s="8" t="s">
        <v>92</v>
      </c>
      <c r="Q33" s="8"/>
    </row>
    <row r="34" spans="1:17">
      <c r="A34" s="8">
        <v>33</v>
      </c>
      <c r="B34" s="65" t="s">
        <v>93</v>
      </c>
      <c r="C34" s="8" t="s">
        <v>94</v>
      </c>
      <c r="D34" s="8" t="s">
        <v>95</v>
      </c>
      <c r="E34" s="15" t="s">
        <v>322</v>
      </c>
      <c r="F34" s="8">
        <v>50</v>
      </c>
      <c r="G34" s="8">
        <v>14</v>
      </c>
      <c r="H34" s="8">
        <v>700</v>
      </c>
      <c r="I34" s="8" t="s">
        <v>323</v>
      </c>
      <c r="J34" s="13" t="s">
        <v>324</v>
      </c>
      <c r="K34" s="8">
        <v>700</v>
      </c>
      <c r="L34" s="8" t="s">
        <v>264</v>
      </c>
      <c r="M34" s="8" t="s">
        <v>265</v>
      </c>
      <c r="N34" s="8" t="s">
        <v>266</v>
      </c>
      <c r="O34" s="8" t="s">
        <v>267</v>
      </c>
      <c r="P34" s="8" t="s">
        <v>96</v>
      </c>
      <c r="Q34" s="8"/>
    </row>
    <row r="35" spans="1:17">
      <c r="A35" s="8">
        <v>34</v>
      </c>
      <c r="B35" s="65" t="s">
        <v>97</v>
      </c>
      <c r="C35" s="8" t="s">
        <v>26</v>
      </c>
      <c r="D35" s="8" t="s">
        <v>98</v>
      </c>
      <c r="E35" s="8"/>
      <c r="F35" s="8">
        <v>50</v>
      </c>
      <c r="G35" s="8">
        <v>7</v>
      </c>
      <c r="H35" s="8">
        <v>350</v>
      </c>
      <c r="I35" s="8" t="s">
        <v>325</v>
      </c>
      <c r="J35" s="34" t="s">
        <v>326</v>
      </c>
      <c r="K35" s="8">
        <v>350</v>
      </c>
      <c r="L35" s="8" t="s">
        <v>264</v>
      </c>
      <c r="M35" s="8" t="s">
        <v>265</v>
      </c>
      <c r="N35" s="8" t="s">
        <v>266</v>
      </c>
      <c r="O35" s="8" t="s">
        <v>267</v>
      </c>
      <c r="P35" s="8" t="s">
        <v>99</v>
      </c>
      <c r="Q35" s="8"/>
    </row>
    <row r="36" spans="1:17">
      <c r="A36" s="8">
        <v>35</v>
      </c>
      <c r="B36" s="65" t="s">
        <v>100</v>
      </c>
      <c r="C36" s="8" t="s">
        <v>3</v>
      </c>
      <c r="D36" s="8" t="s">
        <v>101</v>
      </c>
      <c r="E36" s="8"/>
      <c r="F36" s="8">
        <v>50</v>
      </c>
      <c r="G36" s="8">
        <v>3</v>
      </c>
      <c r="H36" s="8">
        <v>150</v>
      </c>
      <c r="I36" s="8" t="s">
        <v>298</v>
      </c>
      <c r="J36" s="13" t="s">
        <v>327</v>
      </c>
      <c r="K36" s="8">
        <v>150</v>
      </c>
      <c r="L36" s="8" t="s">
        <v>264</v>
      </c>
      <c r="M36" s="8" t="s">
        <v>265</v>
      </c>
      <c r="N36" s="8" t="s">
        <v>266</v>
      </c>
      <c r="O36" s="8" t="s">
        <v>267</v>
      </c>
      <c r="P36" s="8" t="s">
        <v>102</v>
      </c>
      <c r="Q36" s="8"/>
    </row>
    <row r="37" spans="1:17">
      <c r="A37" s="8">
        <v>36</v>
      </c>
      <c r="B37" s="65" t="s">
        <v>103</v>
      </c>
      <c r="C37" s="8" t="s">
        <v>3</v>
      </c>
      <c r="D37" s="8" t="s">
        <v>104</v>
      </c>
      <c r="E37" s="8"/>
      <c r="F37" s="8">
        <v>50</v>
      </c>
      <c r="G37" s="8">
        <v>1</v>
      </c>
      <c r="H37" s="8">
        <v>50</v>
      </c>
      <c r="I37" s="8" t="s">
        <v>283</v>
      </c>
      <c r="J37" s="33" t="s">
        <v>321</v>
      </c>
      <c r="K37" s="8">
        <v>50</v>
      </c>
      <c r="L37" s="8" t="s">
        <v>264</v>
      </c>
      <c r="M37" s="8" t="s">
        <v>265</v>
      </c>
      <c r="N37" s="8" t="s">
        <v>266</v>
      </c>
      <c r="O37" s="8" t="s">
        <v>267</v>
      </c>
      <c r="P37" s="8" t="s">
        <v>105</v>
      </c>
      <c r="Q37" s="8"/>
    </row>
    <row r="38" spans="1:17">
      <c r="A38" s="8">
        <v>37</v>
      </c>
      <c r="B38" s="65" t="s">
        <v>106</v>
      </c>
      <c r="C38" s="8" t="s">
        <v>3</v>
      </c>
      <c r="D38" s="8" t="s">
        <v>107</v>
      </c>
      <c r="E38" s="8"/>
      <c r="F38" s="8">
        <v>50</v>
      </c>
      <c r="G38" s="8">
        <v>5</v>
      </c>
      <c r="H38" s="8">
        <v>250</v>
      </c>
      <c r="I38" s="8" t="s">
        <v>294</v>
      </c>
      <c r="J38" s="22" t="s">
        <v>295</v>
      </c>
      <c r="K38" s="8">
        <v>250</v>
      </c>
      <c r="L38" s="8" t="s">
        <v>264</v>
      </c>
      <c r="M38" s="8" t="s">
        <v>265</v>
      </c>
      <c r="N38" s="8" t="s">
        <v>266</v>
      </c>
      <c r="O38" s="8" t="s">
        <v>267</v>
      </c>
      <c r="P38" s="8" t="s">
        <v>108</v>
      </c>
      <c r="Q38" s="8"/>
    </row>
    <row r="39" spans="1:17">
      <c r="A39" s="8">
        <v>38</v>
      </c>
      <c r="B39" s="65" t="s">
        <v>109</v>
      </c>
      <c r="C39" s="8" t="s">
        <v>30</v>
      </c>
      <c r="D39" s="8" t="s">
        <v>110</v>
      </c>
      <c r="E39" s="8"/>
      <c r="F39" s="8">
        <v>50</v>
      </c>
      <c r="G39" s="8">
        <v>1</v>
      </c>
      <c r="H39" s="8">
        <v>50</v>
      </c>
      <c r="I39" s="8" t="s">
        <v>328</v>
      </c>
      <c r="J39" s="35" t="s">
        <v>329</v>
      </c>
      <c r="K39" s="8">
        <v>50</v>
      </c>
      <c r="L39" s="8" t="s">
        <v>264</v>
      </c>
      <c r="M39" s="8" t="s">
        <v>265</v>
      </c>
      <c r="N39" s="8" t="s">
        <v>266</v>
      </c>
      <c r="O39" s="8" t="s">
        <v>267</v>
      </c>
      <c r="P39" s="8" t="s">
        <v>32</v>
      </c>
      <c r="Q39" s="8"/>
    </row>
    <row r="40" spans="1:17">
      <c r="A40" s="8">
        <v>39</v>
      </c>
      <c r="B40" s="65" t="s">
        <v>111</v>
      </c>
      <c r="C40" s="8" t="s">
        <v>30</v>
      </c>
      <c r="D40" s="8" t="s">
        <v>112</v>
      </c>
      <c r="E40" s="8"/>
      <c r="F40" s="8">
        <v>50</v>
      </c>
      <c r="G40" s="8">
        <v>1</v>
      </c>
      <c r="H40" s="8">
        <v>50</v>
      </c>
      <c r="I40" s="8" t="s">
        <v>330</v>
      </c>
      <c r="J40" s="36" t="s">
        <v>331</v>
      </c>
      <c r="K40" s="8">
        <v>50</v>
      </c>
      <c r="L40" s="8" t="s">
        <v>264</v>
      </c>
      <c r="M40" s="8" t="s">
        <v>265</v>
      </c>
      <c r="N40" s="8" t="s">
        <v>266</v>
      </c>
      <c r="O40" s="8" t="s">
        <v>267</v>
      </c>
      <c r="P40" s="8" t="s">
        <v>32</v>
      </c>
      <c r="Q40" s="8"/>
    </row>
    <row r="41" spans="1:17">
      <c r="A41" s="8">
        <v>40</v>
      </c>
      <c r="B41" s="65" t="s">
        <v>113</v>
      </c>
      <c r="C41" s="8" t="s">
        <v>114</v>
      </c>
      <c r="D41" s="8" t="s">
        <v>115</v>
      </c>
      <c r="E41" s="8"/>
      <c r="F41" s="8">
        <v>50</v>
      </c>
      <c r="G41" s="8">
        <v>1</v>
      </c>
      <c r="H41" s="8">
        <v>50</v>
      </c>
      <c r="I41" s="8" t="s">
        <v>332</v>
      </c>
      <c r="J41" s="37" t="s">
        <v>333</v>
      </c>
      <c r="K41" s="8">
        <v>50</v>
      </c>
      <c r="L41" s="8" t="s">
        <v>264</v>
      </c>
      <c r="M41" s="8" t="s">
        <v>265</v>
      </c>
      <c r="N41" s="8" t="s">
        <v>266</v>
      </c>
      <c r="O41" s="8" t="s">
        <v>267</v>
      </c>
      <c r="P41" s="8" t="s">
        <v>116</v>
      </c>
      <c r="Q41" s="8"/>
    </row>
    <row r="42" spans="1:17">
      <c r="A42" s="8">
        <v>41</v>
      </c>
      <c r="B42" s="65" t="s">
        <v>117</v>
      </c>
      <c r="C42" s="8" t="s">
        <v>30</v>
      </c>
      <c r="D42" s="8" t="s">
        <v>23</v>
      </c>
      <c r="E42" s="8"/>
      <c r="F42" s="8">
        <v>50</v>
      </c>
      <c r="G42" s="8">
        <v>1</v>
      </c>
      <c r="H42" s="8">
        <v>50</v>
      </c>
      <c r="I42" s="8" t="s">
        <v>334</v>
      </c>
      <c r="J42" s="38" t="s">
        <v>335</v>
      </c>
      <c r="K42" s="8">
        <v>50</v>
      </c>
      <c r="L42" s="8" t="s">
        <v>264</v>
      </c>
      <c r="M42" s="8" t="s">
        <v>265</v>
      </c>
      <c r="N42" s="8" t="s">
        <v>266</v>
      </c>
      <c r="O42" s="8" t="s">
        <v>267</v>
      </c>
      <c r="P42" s="8" t="s">
        <v>32</v>
      </c>
      <c r="Q42" s="8"/>
    </row>
    <row r="43" spans="1:17">
      <c r="A43" s="8">
        <v>42</v>
      </c>
      <c r="B43" s="65" t="s">
        <v>118</v>
      </c>
      <c r="C43" s="8" t="s">
        <v>119</v>
      </c>
      <c r="D43" s="8" t="s">
        <v>120</v>
      </c>
      <c r="E43" s="8"/>
      <c r="F43" s="8">
        <v>50</v>
      </c>
      <c r="G43" s="8">
        <v>1</v>
      </c>
      <c r="H43" s="8">
        <v>50</v>
      </c>
      <c r="I43" s="8" t="s">
        <v>336</v>
      </c>
      <c r="J43" s="27" t="s">
        <v>337</v>
      </c>
      <c r="K43" s="8">
        <v>50</v>
      </c>
      <c r="L43" s="8" t="s">
        <v>264</v>
      </c>
      <c r="M43" s="8" t="s">
        <v>265</v>
      </c>
      <c r="N43" s="8" t="s">
        <v>266</v>
      </c>
      <c r="O43" s="8" t="s">
        <v>267</v>
      </c>
      <c r="P43" s="8" t="s">
        <v>121</v>
      </c>
      <c r="Q43" s="8"/>
    </row>
    <row r="44" spans="1:17">
      <c r="A44" s="8">
        <v>43</v>
      </c>
      <c r="B44" s="65" t="s">
        <v>122</v>
      </c>
      <c r="C44" s="8" t="s">
        <v>123</v>
      </c>
      <c r="D44" s="8" t="s">
        <v>124</v>
      </c>
      <c r="E44" s="8"/>
      <c r="F44" s="8">
        <v>50</v>
      </c>
      <c r="G44" s="8">
        <v>1</v>
      </c>
      <c r="H44" s="8">
        <v>50</v>
      </c>
      <c r="I44" s="8" t="s">
        <v>338</v>
      </c>
      <c r="J44" s="39" t="s">
        <v>339</v>
      </c>
      <c r="K44" s="8">
        <v>50</v>
      </c>
      <c r="L44" s="8" t="s">
        <v>264</v>
      </c>
      <c r="M44" s="8" t="s">
        <v>265</v>
      </c>
      <c r="N44" s="8" t="s">
        <v>266</v>
      </c>
      <c r="O44" s="8" t="s">
        <v>267</v>
      </c>
      <c r="P44" s="8" t="s">
        <v>125</v>
      </c>
      <c r="Q44" s="8"/>
    </row>
    <row r="45" spans="1:17">
      <c r="A45" s="8">
        <v>44</v>
      </c>
      <c r="B45" s="65" t="s">
        <v>126</v>
      </c>
      <c r="C45" s="8" t="s">
        <v>127</v>
      </c>
      <c r="D45" s="8" t="s">
        <v>128</v>
      </c>
      <c r="E45" s="8"/>
      <c r="F45" s="8">
        <v>50</v>
      </c>
      <c r="G45" s="8">
        <v>1</v>
      </c>
      <c r="H45" s="8">
        <v>50</v>
      </c>
      <c r="I45" s="8" t="s">
        <v>340</v>
      </c>
      <c r="J45" s="39" t="s">
        <v>341</v>
      </c>
      <c r="K45" s="8">
        <v>50</v>
      </c>
      <c r="L45" s="8" t="s">
        <v>264</v>
      </c>
      <c r="M45" s="8" t="s">
        <v>265</v>
      </c>
      <c r="N45" s="8" t="s">
        <v>266</v>
      </c>
      <c r="O45" s="8" t="s">
        <v>267</v>
      </c>
      <c r="P45" s="8" t="s">
        <v>129</v>
      </c>
      <c r="Q45" s="8"/>
    </row>
    <row r="46" spans="1:17">
      <c r="A46" s="8">
        <v>45</v>
      </c>
      <c r="B46" s="65" t="s">
        <v>130</v>
      </c>
      <c r="C46" s="8" t="s">
        <v>127</v>
      </c>
      <c r="D46" s="8" t="s">
        <v>131</v>
      </c>
      <c r="E46" s="8"/>
      <c r="F46" s="8">
        <v>50</v>
      </c>
      <c r="G46" s="8">
        <v>1</v>
      </c>
      <c r="H46" s="8">
        <v>50</v>
      </c>
      <c r="I46" s="8" t="s">
        <v>342</v>
      </c>
      <c r="J46" s="40" t="s">
        <v>343</v>
      </c>
      <c r="K46" s="8">
        <v>50</v>
      </c>
      <c r="L46" s="8" t="s">
        <v>264</v>
      </c>
      <c r="M46" s="8" t="s">
        <v>265</v>
      </c>
      <c r="N46" s="8" t="s">
        <v>266</v>
      </c>
      <c r="O46" s="8" t="s">
        <v>267</v>
      </c>
      <c r="P46" s="8" t="s">
        <v>132</v>
      </c>
      <c r="Q46" s="8"/>
    </row>
    <row r="47" spans="1:17">
      <c r="A47" s="8">
        <v>46</v>
      </c>
      <c r="B47" s="65" t="s">
        <v>133</v>
      </c>
      <c r="C47" s="8" t="s">
        <v>134</v>
      </c>
      <c r="D47" s="8" t="s">
        <v>135</v>
      </c>
      <c r="E47" s="8"/>
      <c r="F47" s="8">
        <v>50</v>
      </c>
      <c r="G47" s="8">
        <v>1</v>
      </c>
      <c r="H47" s="8">
        <v>50</v>
      </c>
      <c r="I47" s="8" t="s">
        <v>344</v>
      </c>
      <c r="J47" s="41" t="s">
        <v>345</v>
      </c>
      <c r="K47" s="8">
        <v>50</v>
      </c>
      <c r="L47" s="8" t="s">
        <v>264</v>
      </c>
      <c r="M47" s="8" t="s">
        <v>265</v>
      </c>
      <c r="N47" s="8" t="s">
        <v>266</v>
      </c>
      <c r="O47" s="8" t="s">
        <v>267</v>
      </c>
      <c r="P47" s="8" t="s">
        <v>136</v>
      </c>
      <c r="Q47" s="8"/>
    </row>
    <row r="48" spans="1:17">
      <c r="A48" s="8">
        <v>47</v>
      </c>
      <c r="B48" s="65" t="s">
        <v>137</v>
      </c>
      <c r="C48" s="8" t="s">
        <v>3</v>
      </c>
      <c r="D48" s="8" t="s">
        <v>138</v>
      </c>
      <c r="E48" s="8"/>
      <c r="F48" s="8">
        <v>50</v>
      </c>
      <c r="G48" s="8">
        <v>4</v>
      </c>
      <c r="H48" s="8">
        <v>200</v>
      </c>
      <c r="I48" s="8" t="s">
        <v>346</v>
      </c>
      <c r="J48" s="39" t="s">
        <v>347</v>
      </c>
      <c r="K48" s="8">
        <v>200</v>
      </c>
      <c r="L48" s="8" t="s">
        <v>264</v>
      </c>
      <c r="M48" s="8" t="s">
        <v>265</v>
      </c>
      <c r="N48" s="8" t="s">
        <v>266</v>
      </c>
      <c r="O48" s="8" t="s">
        <v>267</v>
      </c>
      <c r="P48" s="8" t="s">
        <v>139</v>
      </c>
      <c r="Q48" s="8"/>
    </row>
    <row r="49" spans="1:17">
      <c r="A49" s="8">
        <v>48</v>
      </c>
      <c r="B49" s="65" t="s">
        <v>140</v>
      </c>
      <c r="C49" s="8" t="s">
        <v>30</v>
      </c>
      <c r="D49" s="8" t="s">
        <v>141</v>
      </c>
      <c r="E49" s="8"/>
      <c r="F49" s="8">
        <v>50</v>
      </c>
      <c r="G49" s="8">
        <v>1</v>
      </c>
      <c r="H49" s="8">
        <v>50</v>
      </c>
      <c r="I49" s="8" t="s">
        <v>348</v>
      </c>
      <c r="J49" s="42" t="s">
        <v>349</v>
      </c>
      <c r="K49" s="8">
        <v>50</v>
      </c>
      <c r="L49" s="8" t="s">
        <v>264</v>
      </c>
      <c r="M49" s="8" t="s">
        <v>265</v>
      </c>
      <c r="N49" s="8" t="s">
        <v>266</v>
      </c>
      <c r="O49" s="8" t="s">
        <v>267</v>
      </c>
      <c r="P49" s="8" t="s">
        <v>142</v>
      </c>
      <c r="Q49" s="8"/>
    </row>
    <row r="50" spans="1:17">
      <c r="A50" s="8">
        <v>49</v>
      </c>
      <c r="B50" s="65" t="s">
        <v>143</v>
      </c>
      <c r="C50" s="8" t="s">
        <v>3</v>
      </c>
      <c r="D50" s="8" t="s">
        <v>144</v>
      </c>
      <c r="E50" s="8"/>
      <c r="F50" s="8">
        <v>50</v>
      </c>
      <c r="G50" s="8">
        <v>1</v>
      </c>
      <c r="H50" s="8">
        <v>50</v>
      </c>
      <c r="I50" s="8" t="s">
        <v>350</v>
      </c>
      <c r="J50" s="32" t="s">
        <v>318</v>
      </c>
      <c r="K50" s="8">
        <v>50</v>
      </c>
      <c r="L50" s="8" t="s">
        <v>264</v>
      </c>
      <c r="M50" s="8" t="s">
        <v>265</v>
      </c>
      <c r="N50" s="8" t="s">
        <v>266</v>
      </c>
      <c r="O50" s="8" t="s">
        <v>267</v>
      </c>
      <c r="P50" s="8" t="s">
        <v>145</v>
      </c>
      <c r="Q50" s="8"/>
    </row>
    <row r="51" spans="1:17">
      <c r="A51" s="8">
        <v>50</v>
      </c>
      <c r="B51" s="65" t="s">
        <v>146</v>
      </c>
      <c r="C51" s="8" t="s">
        <v>147</v>
      </c>
      <c r="D51" s="8" t="s">
        <v>148</v>
      </c>
      <c r="E51" s="8"/>
      <c r="F51" s="8">
        <v>50</v>
      </c>
      <c r="G51" s="8">
        <v>1</v>
      </c>
      <c r="H51" s="8">
        <v>50</v>
      </c>
      <c r="I51" s="8" t="s">
        <v>351</v>
      </c>
      <c r="J51" s="16" t="s">
        <v>352</v>
      </c>
      <c r="K51" s="8">
        <v>50</v>
      </c>
      <c r="L51" s="8" t="s">
        <v>264</v>
      </c>
      <c r="M51" s="8" t="s">
        <v>265</v>
      </c>
      <c r="N51" s="8" t="s">
        <v>266</v>
      </c>
      <c r="O51" s="8" t="s">
        <v>267</v>
      </c>
      <c r="P51" s="8" t="s">
        <v>149</v>
      </c>
      <c r="Q51" s="8"/>
    </row>
    <row r="52" spans="1:17">
      <c r="A52" s="8">
        <v>51</v>
      </c>
      <c r="B52" s="65" t="s">
        <v>46</v>
      </c>
      <c r="C52" s="8" t="s">
        <v>47</v>
      </c>
      <c r="D52" s="8" t="s">
        <v>48</v>
      </c>
      <c r="E52" s="8"/>
      <c r="F52" s="8">
        <v>50</v>
      </c>
      <c r="G52" s="8">
        <v>1</v>
      </c>
      <c r="H52" s="8">
        <v>50</v>
      </c>
      <c r="I52" s="8" t="s">
        <v>296</v>
      </c>
      <c r="J52" s="43" t="s">
        <v>353</v>
      </c>
      <c r="K52" s="8">
        <v>50</v>
      </c>
      <c r="L52" s="8" t="s">
        <v>264</v>
      </c>
      <c r="M52" s="8" t="s">
        <v>265</v>
      </c>
      <c r="N52" s="8" t="s">
        <v>266</v>
      </c>
      <c r="O52" s="8" t="s">
        <v>267</v>
      </c>
      <c r="P52" s="8" t="s">
        <v>49</v>
      </c>
      <c r="Q52" s="8"/>
    </row>
    <row r="53" spans="1:17">
      <c r="A53" s="8">
        <v>52</v>
      </c>
      <c r="B53" s="65" t="s">
        <v>150</v>
      </c>
      <c r="C53" s="8" t="s">
        <v>47</v>
      </c>
      <c r="D53" s="8" t="s">
        <v>151</v>
      </c>
      <c r="E53" s="8"/>
      <c r="F53" s="8">
        <v>50</v>
      </c>
      <c r="G53" s="8">
        <v>2</v>
      </c>
      <c r="H53" s="8">
        <v>100</v>
      </c>
      <c r="I53" s="8" t="s">
        <v>278</v>
      </c>
      <c r="J53" s="44" t="s">
        <v>354</v>
      </c>
      <c r="K53" s="8">
        <v>100</v>
      </c>
      <c r="L53" s="8" t="s">
        <v>264</v>
      </c>
      <c r="M53" s="8" t="s">
        <v>265</v>
      </c>
      <c r="N53" s="8" t="s">
        <v>266</v>
      </c>
      <c r="O53" s="8" t="s">
        <v>267</v>
      </c>
      <c r="P53" s="8" t="s">
        <v>52</v>
      </c>
      <c r="Q53" s="8"/>
    </row>
    <row r="54" spans="1:17">
      <c r="A54" s="8">
        <v>53</v>
      </c>
      <c r="B54" s="65" t="s">
        <v>233</v>
      </c>
      <c r="C54" s="8" t="s">
        <v>47</v>
      </c>
      <c r="D54" s="8" t="s">
        <v>152</v>
      </c>
      <c r="E54" s="8"/>
      <c r="F54" s="8">
        <v>50</v>
      </c>
      <c r="G54" s="8">
        <v>2</v>
      </c>
      <c r="H54" s="8">
        <v>100</v>
      </c>
      <c r="I54" s="8" t="s">
        <v>278</v>
      </c>
      <c r="J54" s="44" t="s">
        <v>354</v>
      </c>
      <c r="K54" s="8">
        <v>100</v>
      </c>
      <c r="L54" s="8" t="s">
        <v>264</v>
      </c>
      <c r="M54" s="8" t="s">
        <v>265</v>
      </c>
      <c r="N54" s="8" t="s">
        <v>266</v>
      </c>
      <c r="O54" s="8" t="s">
        <v>267</v>
      </c>
      <c r="P54" s="8" t="s">
        <v>52</v>
      </c>
      <c r="Q54" s="8"/>
    </row>
    <row r="55" spans="1:17">
      <c r="A55" s="8">
        <v>54</v>
      </c>
      <c r="B55" s="65" t="s">
        <v>153</v>
      </c>
      <c r="C55" s="8" t="s">
        <v>47</v>
      </c>
      <c r="D55" s="8" t="s">
        <v>154</v>
      </c>
      <c r="E55" s="8"/>
      <c r="F55" s="8">
        <v>50</v>
      </c>
      <c r="G55" s="8">
        <v>3</v>
      </c>
      <c r="H55" s="8">
        <v>150</v>
      </c>
      <c r="I55" s="8" t="s">
        <v>355</v>
      </c>
      <c r="J55" s="19" t="s">
        <v>310</v>
      </c>
      <c r="K55" s="8">
        <v>150</v>
      </c>
      <c r="L55" s="8" t="s">
        <v>264</v>
      </c>
      <c r="M55" s="8" t="s">
        <v>265</v>
      </c>
      <c r="N55" s="8" t="s">
        <v>266</v>
      </c>
      <c r="O55" s="8" t="s">
        <v>267</v>
      </c>
      <c r="P55" s="8" t="s">
        <v>52</v>
      </c>
      <c r="Q55" s="8"/>
    </row>
    <row r="56" spans="1:17">
      <c r="A56" s="8">
        <v>55</v>
      </c>
      <c r="B56" s="65" t="s">
        <v>155</v>
      </c>
      <c r="C56" s="8" t="s">
        <v>47</v>
      </c>
      <c r="D56" s="8" t="s">
        <v>156</v>
      </c>
      <c r="E56" s="8"/>
      <c r="F56" s="8">
        <v>50</v>
      </c>
      <c r="G56" s="8">
        <v>1</v>
      </c>
      <c r="H56" s="8">
        <v>50</v>
      </c>
      <c r="I56" s="8" t="s">
        <v>298</v>
      </c>
      <c r="J56" s="45" t="s">
        <v>356</v>
      </c>
      <c r="K56" s="8">
        <v>50</v>
      </c>
      <c r="L56" s="8" t="s">
        <v>264</v>
      </c>
      <c r="M56" s="8" t="s">
        <v>265</v>
      </c>
      <c r="N56" s="8" t="s">
        <v>266</v>
      </c>
      <c r="O56" s="8" t="s">
        <v>267</v>
      </c>
      <c r="P56" s="8" t="s">
        <v>157</v>
      </c>
      <c r="Q56" s="8"/>
    </row>
    <row r="57" spans="1:17">
      <c r="A57" s="8">
        <v>56</v>
      </c>
      <c r="B57" s="65" t="s">
        <v>158</v>
      </c>
      <c r="C57" s="8" t="s">
        <v>47</v>
      </c>
      <c r="D57" s="8" t="s">
        <v>159</v>
      </c>
      <c r="E57" s="8"/>
      <c r="F57" s="8">
        <v>50</v>
      </c>
      <c r="G57" s="8">
        <v>1</v>
      </c>
      <c r="H57" s="8">
        <v>50</v>
      </c>
      <c r="I57" s="8" t="s">
        <v>357</v>
      </c>
      <c r="J57" s="42" t="s">
        <v>358</v>
      </c>
      <c r="K57" s="8">
        <v>50</v>
      </c>
      <c r="L57" s="8" t="s">
        <v>264</v>
      </c>
      <c r="M57" s="8" t="s">
        <v>265</v>
      </c>
      <c r="N57" s="8" t="s">
        <v>266</v>
      </c>
      <c r="O57" s="8" t="s">
        <v>267</v>
      </c>
      <c r="P57" s="8" t="s">
        <v>160</v>
      </c>
      <c r="Q57" s="8"/>
    </row>
    <row r="58" spans="1:17">
      <c r="A58" s="8">
        <v>57</v>
      </c>
      <c r="B58" s="65" t="s">
        <v>234</v>
      </c>
      <c r="C58" s="8" t="s">
        <v>47</v>
      </c>
      <c r="D58" s="8" t="s">
        <v>161</v>
      </c>
      <c r="E58" s="8"/>
      <c r="F58" s="8">
        <v>50</v>
      </c>
      <c r="G58" s="8">
        <v>4</v>
      </c>
      <c r="H58" s="8">
        <v>200</v>
      </c>
      <c r="I58" s="8" t="s">
        <v>359</v>
      </c>
      <c r="J58" s="22" t="s">
        <v>360</v>
      </c>
      <c r="K58" s="8">
        <v>200</v>
      </c>
      <c r="L58" s="8" t="s">
        <v>264</v>
      </c>
      <c r="M58" s="8" t="s">
        <v>265</v>
      </c>
      <c r="N58" s="8" t="s">
        <v>266</v>
      </c>
      <c r="O58" s="8" t="s">
        <v>267</v>
      </c>
      <c r="P58" s="8" t="s">
        <v>52</v>
      </c>
      <c r="Q58" s="8"/>
    </row>
    <row r="59" spans="1:17">
      <c r="A59" s="8">
        <v>58</v>
      </c>
      <c r="B59" s="65" t="s">
        <v>162</v>
      </c>
      <c r="C59" s="8" t="s">
        <v>47</v>
      </c>
      <c r="D59" s="8" t="s">
        <v>163</v>
      </c>
      <c r="E59" s="8"/>
      <c r="F59" s="8">
        <v>50</v>
      </c>
      <c r="G59" s="8">
        <v>3</v>
      </c>
      <c r="H59" s="8">
        <v>150</v>
      </c>
      <c r="I59" s="8" t="s">
        <v>359</v>
      </c>
      <c r="J59" s="9" t="s">
        <v>361</v>
      </c>
      <c r="K59" s="8">
        <v>150</v>
      </c>
      <c r="L59" s="8" t="s">
        <v>264</v>
      </c>
      <c r="M59" s="8" t="s">
        <v>265</v>
      </c>
      <c r="N59" s="8" t="s">
        <v>266</v>
      </c>
      <c r="O59" s="8" t="s">
        <v>267</v>
      </c>
      <c r="P59" s="8" t="s">
        <v>157</v>
      </c>
      <c r="Q59" s="8"/>
    </row>
    <row r="60" spans="1:17">
      <c r="A60" s="8">
        <v>59</v>
      </c>
      <c r="B60" s="65" t="s">
        <v>164</v>
      </c>
      <c r="C60" s="8" t="s">
        <v>47</v>
      </c>
      <c r="D60" s="8" t="s">
        <v>44</v>
      </c>
      <c r="E60" s="8"/>
      <c r="F60" s="8">
        <v>50</v>
      </c>
      <c r="G60" s="8">
        <v>27</v>
      </c>
      <c r="H60" s="8">
        <v>1350</v>
      </c>
      <c r="I60" s="8" t="s">
        <v>362</v>
      </c>
      <c r="J60" s="46" t="s">
        <v>363</v>
      </c>
      <c r="K60" s="8">
        <v>1350</v>
      </c>
      <c r="L60" s="8" t="s">
        <v>264</v>
      </c>
      <c r="M60" s="8" t="s">
        <v>265</v>
      </c>
      <c r="N60" s="8" t="s">
        <v>266</v>
      </c>
      <c r="O60" s="8" t="s">
        <v>267</v>
      </c>
      <c r="P60" s="8" t="s">
        <v>165</v>
      </c>
      <c r="Q60" s="8"/>
    </row>
    <row r="61" spans="1:17">
      <c r="A61" s="8">
        <v>60</v>
      </c>
      <c r="B61" s="65" t="s">
        <v>166</v>
      </c>
      <c r="C61" s="8" t="s">
        <v>47</v>
      </c>
      <c r="D61" s="8" t="s">
        <v>167</v>
      </c>
      <c r="E61" s="8"/>
      <c r="F61" s="8">
        <v>50</v>
      </c>
      <c r="G61" s="8">
        <v>1</v>
      </c>
      <c r="H61" s="8">
        <v>50</v>
      </c>
      <c r="I61" s="8" t="s">
        <v>364</v>
      </c>
      <c r="J61" s="47" t="s">
        <v>365</v>
      </c>
      <c r="K61" s="8">
        <v>50</v>
      </c>
      <c r="L61" s="8" t="s">
        <v>264</v>
      </c>
      <c r="M61" s="8" t="s">
        <v>265</v>
      </c>
      <c r="N61" s="8" t="s">
        <v>266</v>
      </c>
      <c r="O61" s="8" t="s">
        <v>267</v>
      </c>
      <c r="P61" s="8" t="s">
        <v>52</v>
      </c>
      <c r="Q61" s="8"/>
    </row>
    <row r="62" spans="1:17">
      <c r="A62" s="8">
        <v>61</v>
      </c>
      <c r="B62" s="65" t="s">
        <v>235</v>
      </c>
      <c r="C62" s="8" t="s">
        <v>47</v>
      </c>
      <c r="D62" s="8" t="s">
        <v>168</v>
      </c>
      <c r="E62" s="8"/>
      <c r="F62" s="8">
        <v>50</v>
      </c>
      <c r="G62" s="8">
        <v>1</v>
      </c>
      <c r="H62" s="8">
        <v>50</v>
      </c>
      <c r="I62" s="8" t="s">
        <v>334</v>
      </c>
      <c r="J62" s="44" t="s">
        <v>354</v>
      </c>
      <c r="K62" s="8">
        <v>50</v>
      </c>
      <c r="L62" s="8" t="s">
        <v>264</v>
      </c>
      <c r="M62" s="8" t="s">
        <v>265</v>
      </c>
      <c r="N62" s="8" t="s">
        <v>266</v>
      </c>
      <c r="O62" s="8" t="s">
        <v>267</v>
      </c>
      <c r="P62" s="8" t="s">
        <v>52</v>
      </c>
      <c r="Q62" s="8"/>
    </row>
    <row r="63" spans="1:17">
      <c r="A63" s="8">
        <v>62</v>
      </c>
      <c r="B63" s="65" t="s">
        <v>169</v>
      </c>
      <c r="C63" s="8" t="s">
        <v>43</v>
      </c>
      <c r="D63" s="8" t="s">
        <v>170</v>
      </c>
      <c r="E63" s="8"/>
      <c r="F63" s="8">
        <v>50</v>
      </c>
      <c r="G63" s="8">
        <v>1</v>
      </c>
      <c r="H63" s="8">
        <v>50</v>
      </c>
      <c r="I63" s="8" t="s">
        <v>366</v>
      </c>
      <c r="J63" s="48" t="s">
        <v>367</v>
      </c>
      <c r="K63" s="8">
        <v>50</v>
      </c>
      <c r="L63" s="8" t="s">
        <v>264</v>
      </c>
      <c r="M63" s="8" t="s">
        <v>265</v>
      </c>
      <c r="N63" s="8" t="s">
        <v>266</v>
      </c>
      <c r="O63" s="8" t="s">
        <v>267</v>
      </c>
      <c r="P63" s="8" t="s">
        <v>171</v>
      </c>
      <c r="Q63" s="8"/>
    </row>
    <row r="64" spans="1:17">
      <c r="A64" s="8">
        <v>63</v>
      </c>
      <c r="B64" s="65" t="s">
        <v>172</v>
      </c>
      <c r="C64" s="8" t="s">
        <v>47</v>
      </c>
      <c r="D64" s="8" t="s">
        <v>173</v>
      </c>
      <c r="E64" s="8"/>
      <c r="F64" s="8">
        <v>50</v>
      </c>
      <c r="G64" s="8">
        <v>1</v>
      </c>
      <c r="H64" s="8">
        <v>50</v>
      </c>
      <c r="I64" s="8" t="s">
        <v>298</v>
      </c>
      <c r="J64" s="45" t="s">
        <v>356</v>
      </c>
      <c r="K64" s="8">
        <v>50</v>
      </c>
      <c r="L64" s="8" t="s">
        <v>264</v>
      </c>
      <c r="M64" s="8" t="s">
        <v>265</v>
      </c>
      <c r="N64" s="8" t="s">
        <v>266</v>
      </c>
      <c r="O64" s="8" t="s">
        <v>267</v>
      </c>
      <c r="P64" s="8" t="s">
        <v>157</v>
      </c>
      <c r="Q64" s="8"/>
    </row>
    <row r="65" spans="1:17">
      <c r="A65" s="8">
        <v>64</v>
      </c>
      <c r="B65" s="65" t="s">
        <v>174</v>
      </c>
      <c r="C65" s="8" t="s">
        <v>43</v>
      </c>
      <c r="D65" s="8" t="s">
        <v>175</v>
      </c>
      <c r="E65" s="8"/>
      <c r="F65" s="8">
        <v>50</v>
      </c>
      <c r="G65" s="8">
        <v>7</v>
      </c>
      <c r="H65" s="8">
        <v>350</v>
      </c>
      <c r="I65" s="8" t="s">
        <v>323</v>
      </c>
      <c r="J65" s="49" t="s">
        <v>368</v>
      </c>
      <c r="K65" s="8">
        <v>350</v>
      </c>
      <c r="L65" s="8" t="s">
        <v>264</v>
      </c>
      <c r="M65" s="8" t="s">
        <v>265</v>
      </c>
      <c r="N65" s="8" t="s">
        <v>266</v>
      </c>
      <c r="O65" s="8" t="s">
        <v>267</v>
      </c>
      <c r="P65" s="8" t="s">
        <v>176</v>
      </c>
      <c r="Q65" s="8"/>
    </row>
    <row r="66" spans="1:17">
      <c r="A66" s="8">
        <v>65</v>
      </c>
      <c r="B66" s="65" t="s">
        <v>177</v>
      </c>
      <c r="C66" s="8" t="s">
        <v>43</v>
      </c>
      <c r="D66" s="8" t="s">
        <v>178</v>
      </c>
      <c r="E66" s="8"/>
      <c r="F66" s="8">
        <v>50</v>
      </c>
      <c r="G66" s="8">
        <v>3</v>
      </c>
      <c r="H66" s="8">
        <v>150</v>
      </c>
      <c r="I66" s="8" t="s">
        <v>369</v>
      </c>
      <c r="J66" s="20" t="s">
        <v>370</v>
      </c>
      <c r="K66" s="8">
        <v>150</v>
      </c>
      <c r="L66" s="8" t="s">
        <v>264</v>
      </c>
      <c r="M66" s="8" t="s">
        <v>265</v>
      </c>
      <c r="N66" s="8" t="s">
        <v>266</v>
      </c>
      <c r="O66" s="8" t="s">
        <v>267</v>
      </c>
      <c r="P66" s="8" t="s">
        <v>179</v>
      </c>
      <c r="Q66" s="8"/>
    </row>
    <row r="67" spans="1:17">
      <c r="A67" s="8">
        <v>66</v>
      </c>
      <c r="B67" s="65" t="s">
        <v>180</v>
      </c>
      <c r="C67" s="8" t="s">
        <v>181</v>
      </c>
      <c r="D67" s="8" t="s">
        <v>182</v>
      </c>
      <c r="E67" s="8"/>
      <c r="F67" s="8">
        <v>50</v>
      </c>
      <c r="G67" s="8">
        <v>1</v>
      </c>
      <c r="H67" s="8">
        <v>50</v>
      </c>
      <c r="I67" s="8" t="s">
        <v>371</v>
      </c>
      <c r="J67" s="50" t="s">
        <v>372</v>
      </c>
      <c r="K67" s="8">
        <v>50</v>
      </c>
      <c r="L67" s="8" t="s">
        <v>264</v>
      </c>
      <c r="M67" s="8" t="s">
        <v>265</v>
      </c>
      <c r="N67" s="8" t="s">
        <v>266</v>
      </c>
      <c r="O67" s="8" t="s">
        <v>267</v>
      </c>
      <c r="P67" s="8" t="s">
        <v>183</v>
      </c>
      <c r="Q67" s="8"/>
    </row>
    <row r="68" spans="1:17">
      <c r="A68" s="8">
        <v>67</v>
      </c>
      <c r="B68" s="65" t="s">
        <v>184</v>
      </c>
      <c r="C68" s="8" t="s">
        <v>3</v>
      </c>
      <c r="D68" s="8" t="s">
        <v>185</v>
      </c>
      <c r="E68" s="8"/>
      <c r="F68" s="8">
        <v>50</v>
      </c>
      <c r="G68" s="8">
        <v>1</v>
      </c>
      <c r="H68" s="8">
        <v>50</v>
      </c>
      <c r="I68" s="8" t="s">
        <v>373</v>
      </c>
      <c r="J68" s="14" t="s">
        <v>276</v>
      </c>
      <c r="K68" s="8">
        <v>50</v>
      </c>
      <c r="L68" s="8" t="s">
        <v>264</v>
      </c>
      <c r="M68" s="8" t="s">
        <v>265</v>
      </c>
      <c r="N68" s="8" t="s">
        <v>266</v>
      </c>
      <c r="O68" s="8" t="s">
        <v>267</v>
      </c>
      <c r="P68" s="8" t="s">
        <v>186</v>
      </c>
      <c r="Q68" s="8"/>
    </row>
    <row r="69" spans="1:17">
      <c r="A69" s="8">
        <v>68</v>
      </c>
      <c r="B69" s="65">
        <v>434153017835</v>
      </c>
      <c r="C69" s="8" t="s">
        <v>187</v>
      </c>
      <c r="D69" s="8" t="s">
        <v>188</v>
      </c>
      <c r="E69" s="8"/>
      <c r="F69" s="8">
        <v>50</v>
      </c>
      <c r="G69" s="8">
        <v>1</v>
      </c>
      <c r="H69" s="8">
        <v>50</v>
      </c>
      <c r="I69" s="8" t="s">
        <v>374</v>
      </c>
      <c r="J69" s="51" t="s">
        <v>375</v>
      </c>
      <c r="K69" s="8">
        <v>50</v>
      </c>
      <c r="L69" s="8" t="s">
        <v>264</v>
      </c>
      <c r="M69" s="8" t="s">
        <v>265</v>
      </c>
      <c r="N69" s="8" t="s">
        <v>266</v>
      </c>
      <c r="O69" s="8" t="s">
        <v>267</v>
      </c>
      <c r="P69" s="8" t="s">
        <v>189</v>
      </c>
      <c r="Q69" s="8"/>
    </row>
    <row r="70" spans="1:17">
      <c r="A70" s="8">
        <v>69</v>
      </c>
      <c r="B70" s="65" t="s">
        <v>190</v>
      </c>
      <c r="C70" s="8" t="s">
        <v>47</v>
      </c>
      <c r="D70" s="8" t="s">
        <v>191</v>
      </c>
      <c r="E70" s="8"/>
      <c r="F70" s="8">
        <v>50</v>
      </c>
      <c r="G70" s="8">
        <v>1</v>
      </c>
      <c r="H70" s="8">
        <v>50</v>
      </c>
      <c r="I70" s="8" t="s">
        <v>376</v>
      </c>
      <c r="J70" s="39" t="s">
        <v>377</v>
      </c>
      <c r="K70" s="8">
        <v>50</v>
      </c>
      <c r="L70" s="8" t="s">
        <v>264</v>
      </c>
      <c r="M70" s="8" t="s">
        <v>265</v>
      </c>
      <c r="N70" s="8" t="s">
        <v>266</v>
      </c>
      <c r="O70" s="8" t="s">
        <v>267</v>
      </c>
      <c r="P70" s="8" t="s">
        <v>192</v>
      </c>
      <c r="Q70" s="8"/>
    </row>
    <row r="71" spans="1:17">
      <c r="A71" s="8">
        <v>70</v>
      </c>
      <c r="B71" s="65" t="s">
        <v>194</v>
      </c>
      <c r="C71" s="8" t="s">
        <v>7</v>
      </c>
      <c r="D71" s="8" t="s">
        <v>193</v>
      </c>
      <c r="E71" s="15" t="s">
        <v>378</v>
      </c>
      <c r="F71" s="8">
        <v>50</v>
      </c>
      <c r="G71" s="8">
        <v>1</v>
      </c>
      <c r="H71" s="8">
        <v>50</v>
      </c>
      <c r="I71" s="8" t="s">
        <v>379</v>
      </c>
      <c r="J71" s="12" t="s">
        <v>380</v>
      </c>
      <c r="K71" s="8"/>
      <c r="L71" s="8" t="s">
        <v>381</v>
      </c>
      <c r="M71" s="8" t="s">
        <v>265</v>
      </c>
      <c r="N71" s="8" t="s">
        <v>266</v>
      </c>
      <c r="O71" s="8" t="s">
        <v>267</v>
      </c>
      <c r="P71" s="8" t="s">
        <v>250</v>
      </c>
      <c r="Q71" s="8"/>
    </row>
    <row r="72" spans="1:17">
      <c r="A72" s="8">
        <v>71</v>
      </c>
      <c r="B72" s="65" t="s">
        <v>195</v>
      </c>
      <c r="C72" s="8" t="s">
        <v>7</v>
      </c>
      <c r="D72" s="8" t="s">
        <v>196</v>
      </c>
      <c r="E72" s="8"/>
      <c r="F72" s="8">
        <v>50</v>
      </c>
      <c r="G72" s="8">
        <v>1</v>
      </c>
      <c r="H72" s="8">
        <v>50</v>
      </c>
      <c r="I72" s="8" t="s">
        <v>382</v>
      </c>
      <c r="J72" s="52" t="s">
        <v>383</v>
      </c>
      <c r="K72" s="8">
        <v>50</v>
      </c>
      <c r="L72" s="8" t="s">
        <v>264</v>
      </c>
      <c r="M72" s="8" t="s">
        <v>265</v>
      </c>
      <c r="N72" s="8" t="s">
        <v>266</v>
      </c>
      <c r="O72" s="8" t="s">
        <v>267</v>
      </c>
      <c r="P72" s="8" t="s">
        <v>197</v>
      </c>
      <c r="Q72" s="8"/>
    </row>
    <row r="73" spans="1:17">
      <c r="A73" s="8">
        <v>72</v>
      </c>
      <c r="B73" s="65" t="s">
        <v>198</v>
      </c>
      <c r="C73" s="8" t="s">
        <v>199</v>
      </c>
      <c r="D73" s="8" t="s">
        <v>200</v>
      </c>
      <c r="E73" s="8"/>
      <c r="F73" s="8">
        <v>50</v>
      </c>
      <c r="G73" s="8">
        <v>1</v>
      </c>
      <c r="H73" s="8">
        <v>50</v>
      </c>
      <c r="I73" s="8" t="s">
        <v>384</v>
      </c>
      <c r="J73" s="53" t="s">
        <v>385</v>
      </c>
      <c r="K73" s="8">
        <v>50</v>
      </c>
      <c r="L73" s="8" t="s">
        <v>264</v>
      </c>
      <c r="M73" s="8" t="s">
        <v>265</v>
      </c>
      <c r="N73" s="8" t="s">
        <v>266</v>
      </c>
      <c r="O73" s="8" t="s">
        <v>267</v>
      </c>
      <c r="P73" s="8" t="s">
        <v>201</v>
      </c>
      <c r="Q73" s="8"/>
    </row>
    <row r="74" spans="1:17">
      <c r="A74" s="8">
        <v>73</v>
      </c>
      <c r="B74" s="65" t="s">
        <v>202</v>
      </c>
      <c r="C74" s="8" t="s">
        <v>7</v>
      </c>
      <c r="D74" s="8" t="s">
        <v>203</v>
      </c>
      <c r="E74" s="8"/>
      <c r="F74" s="8">
        <v>50</v>
      </c>
      <c r="G74" s="8">
        <v>1</v>
      </c>
      <c r="H74" s="8">
        <v>50</v>
      </c>
      <c r="I74" s="8" t="s">
        <v>386</v>
      </c>
      <c r="J74" s="54" t="s">
        <v>387</v>
      </c>
      <c r="K74" s="8">
        <v>50</v>
      </c>
      <c r="L74" s="8" t="s">
        <v>264</v>
      </c>
      <c r="M74" s="8" t="s">
        <v>265</v>
      </c>
      <c r="N74" s="8" t="s">
        <v>266</v>
      </c>
      <c r="O74" s="8" t="s">
        <v>267</v>
      </c>
      <c r="P74" s="8" t="s">
        <v>204</v>
      </c>
      <c r="Q74" s="8"/>
    </row>
    <row r="75" spans="1:17">
      <c r="A75" s="8">
        <v>74</v>
      </c>
      <c r="B75" s="65" t="s">
        <v>205</v>
      </c>
      <c r="C75" s="8" t="s">
        <v>7</v>
      </c>
      <c r="D75" s="8" t="s">
        <v>206</v>
      </c>
      <c r="E75" s="8"/>
      <c r="F75" s="8">
        <v>50</v>
      </c>
      <c r="G75" s="8">
        <v>2</v>
      </c>
      <c r="H75" s="8">
        <v>100</v>
      </c>
      <c r="I75" s="8" t="s">
        <v>388</v>
      </c>
      <c r="J75" s="55" t="s">
        <v>389</v>
      </c>
      <c r="K75" s="8">
        <v>100</v>
      </c>
      <c r="L75" s="8" t="s">
        <v>264</v>
      </c>
      <c r="M75" s="8" t="s">
        <v>265</v>
      </c>
      <c r="N75" s="8" t="s">
        <v>266</v>
      </c>
      <c r="O75" s="8" t="s">
        <v>267</v>
      </c>
      <c r="P75" s="8" t="s">
        <v>207</v>
      </c>
      <c r="Q75" s="8"/>
    </row>
    <row r="76" spans="1:17">
      <c r="A76" s="8">
        <v>75</v>
      </c>
      <c r="B76" s="65" t="s">
        <v>208</v>
      </c>
      <c r="C76" s="8" t="s">
        <v>7</v>
      </c>
      <c r="D76" s="8" t="s">
        <v>209</v>
      </c>
      <c r="E76" s="8"/>
      <c r="F76" s="8">
        <v>50</v>
      </c>
      <c r="G76" s="8">
        <v>1</v>
      </c>
      <c r="H76" s="8">
        <v>50</v>
      </c>
      <c r="I76" s="8" t="s">
        <v>390</v>
      </c>
      <c r="J76" s="56" t="s">
        <v>391</v>
      </c>
      <c r="K76" s="8">
        <v>50</v>
      </c>
      <c r="L76" s="8" t="s">
        <v>264</v>
      </c>
      <c r="M76" s="8" t="s">
        <v>265</v>
      </c>
      <c r="N76" s="8" t="s">
        <v>266</v>
      </c>
      <c r="O76" s="8" t="s">
        <v>267</v>
      </c>
      <c r="P76" s="8" t="s">
        <v>210</v>
      </c>
      <c r="Q76" s="8"/>
    </row>
    <row r="77" spans="1:17">
      <c r="A77" s="8">
        <v>76</v>
      </c>
      <c r="B77" s="65" t="s">
        <v>211</v>
      </c>
      <c r="C77" s="8" t="s">
        <v>7</v>
      </c>
      <c r="D77" s="8" t="s">
        <v>212</v>
      </c>
      <c r="E77" s="8"/>
      <c r="F77" s="8">
        <v>50</v>
      </c>
      <c r="G77" s="8">
        <v>2</v>
      </c>
      <c r="H77" s="8">
        <v>100</v>
      </c>
      <c r="I77" s="8" t="s">
        <v>392</v>
      </c>
      <c r="J77" s="57" t="s">
        <v>393</v>
      </c>
      <c r="K77" s="8">
        <v>100</v>
      </c>
      <c r="L77" s="8" t="s">
        <v>264</v>
      </c>
      <c r="M77" s="8" t="s">
        <v>265</v>
      </c>
      <c r="N77" s="8" t="s">
        <v>266</v>
      </c>
      <c r="O77" s="8" t="s">
        <v>267</v>
      </c>
      <c r="P77" s="8" t="s">
        <v>213</v>
      </c>
      <c r="Q77" s="8"/>
    </row>
    <row r="78" spans="1:17">
      <c r="A78" s="8">
        <v>77</v>
      </c>
      <c r="B78" s="65" t="s">
        <v>214</v>
      </c>
      <c r="C78" s="8" t="s">
        <v>7</v>
      </c>
      <c r="D78" s="8" t="s">
        <v>215</v>
      </c>
      <c r="E78" s="8"/>
      <c r="F78" s="8">
        <v>50</v>
      </c>
      <c r="G78" s="8">
        <v>1</v>
      </c>
      <c r="H78" s="8">
        <v>50</v>
      </c>
      <c r="I78" s="8" t="s">
        <v>394</v>
      </c>
      <c r="J78" s="58" t="s">
        <v>395</v>
      </c>
      <c r="K78" s="8">
        <v>50</v>
      </c>
      <c r="L78" s="8" t="s">
        <v>264</v>
      </c>
      <c r="M78" s="8" t="s">
        <v>265</v>
      </c>
      <c r="N78" s="8" t="s">
        <v>266</v>
      </c>
      <c r="O78" s="8" t="s">
        <v>267</v>
      </c>
      <c r="P78" s="8" t="s">
        <v>216</v>
      </c>
      <c r="Q78" s="8"/>
    </row>
    <row r="79" spans="1:17">
      <c r="A79" s="8">
        <v>78</v>
      </c>
      <c r="B79" s="65" t="s">
        <v>217</v>
      </c>
      <c r="C79" s="8" t="s">
        <v>218</v>
      </c>
      <c r="D79" s="8" t="s">
        <v>219</v>
      </c>
      <c r="E79" s="8"/>
      <c r="F79" s="8">
        <v>50</v>
      </c>
      <c r="G79" s="8">
        <v>1</v>
      </c>
      <c r="H79" s="8">
        <v>50</v>
      </c>
      <c r="I79" s="8" t="s">
        <v>396</v>
      </c>
      <c r="J79" s="51" t="s">
        <v>397</v>
      </c>
      <c r="K79" s="8">
        <v>50</v>
      </c>
      <c r="L79" s="8" t="s">
        <v>264</v>
      </c>
      <c r="M79" s="8" t="s">
        <v>265</v>
      </c>
      <c r="N79" s="8" t="s">
        <v>266</v>
      </c>
      <c r="O79" s="8" t="s">
        <v>267</v>
      </c>
      <c r="P79" s="8" t="s">
        <v>220</v>
      </c>
      <c r="Q79" s="8"/>
    </row>
    <row r="80" spans="1:17">
      <c r="A80" s="8">
        <v>79</v>
      </c>
      <c r="B80" s="65" t="s">
        <v>221</v>
      </c>
      <c r="C80" s="8" t="s">
        <v>222</v>
      </c>
      <c r="D80" s="8" t="s">
        <v>223</v>
      </c>
      <c r="E80" s="8"/>
      <c r="F80" s="8">
        <v>50</v>
      </c>
      <c r="G80" s="8">
        <v>1</v>
      </c>
      <c r="H80" s="8">
        <v>50</v>
      </c>
      <c r="I80" s="8" t="s">
        <v>398</v>
      </c>
      <c r="J80" s="59" t="s">
        <v>399</v>
      </c>
      <c r="K80" s="8">
        <v>50</v>
      </c>
      <c r="L80" s="8" t="s">
        <v>264</v>
      </c>
      <c r="M80" s="8" t="s">
        <v>265</v>
      </c>
      <c r="N80" s="8" t="s">
        <v>266</v>
      </c>
      <c r="O80" s="8" t="s">
        <v>267</v>
      </c>
      <c r="P80" s="8" t="s">
        <v>224</v>
      </c>
      <c r="Q80" s="8"/>
    </row>
    <row r="81" spans="1:17">
      <c r="A81" s="8">
        <v>80</v>
      </c>
      <c r="B81" s="65" t="s">
        <v>225</v>
      </c>
      <c r="C81" s="8" t="s">
        <v>226</v>
      </c>
      <c r="D81" s="8" t="s">
        <v>219</v>
      </c>
      <c r="E81" s="8"/>
      <c r="F81" s="8">
        <v>50</v>
      </c>
      <c r="G81" s="8">
        <v>1</v>
      </c>
      <c r="H81" s="8">
        <v>50</v>
      </c>
      <c r="I81" s="8" t="s">
        <v>400</v>
      </c>
      <c r="J81" s="60" t="s">
        <v>401</v>
      </c>
      <c r="K81" s="8">
        <v>50</v>
      </c>
      <c r="L81" s="8" t="s">
        <v>264</v>
      </c>
      <c r="M81" s="8" t="s">
        <v>265</v>
      </c>
      <c r="N81" s="8" t="s">
        <v>266</v>
      </c>
      <c r="O81" s="8" t="s">
        <v>267</v>
      </c>
      <c r="P81" s="8" t="s">
        <v>227</v>
      </c>
      <c r="Q81" s="8"/>
    </row>
    <row r="82" spans="1:17">
      <c r="A82" s="8">
        <v>81</v>
      </c>
      <c r="B82" s="65">
        <v>63048</v>
      </c>
      <c r="C82" s="8" t="s">
        <v>244</v>
      </c>
      <c r="D82" s="8" t="s">
        <v>248</v>
      </c>
      <c r="E82" s="15" t="s">
        <v>402</v>
      </c>
      <c r="F82" s="8">
        <v>50</v>
      </c>
      <c r="G82" s="8">
        <v>1</v>
      </c>
      <c r="H82" s="8">
        <v>50</v>
      </c>
      <c r="I82" s="8" t="s">
        <v>403</v>
      </c>
      <c r="J82" s="61">
        <v>0</v>
      </c>
      <c r="K82" s="8">
        <v>50</v>
      </c>
      <c r="L82" s="8" t="s">
        <v>264</v>
      </c>
      <c r="M82" s="8" t="s">
        <v>404</v>
      </c>
      <c r="N82" s="8" t="s">
        <v>405</v>
      </c>
      <c r="O82" s="8" t="s">
        <v>267</v>
      </c>
      <c r="P82" s="8" t="s">
        <v>243</v>
      </c>
      <c r="Q82" s="8"/>
    </row>
    <row r="83" spans="1:17">
      <c r="A83" s="8">
        <v>82</v>
      </c>
      <c r="B83" s="65">
        <v>150150225</v>
      </c>
      <c r="C83" s="8" t="s">
        <v>41</v>
      </c>
      <c r="D83" s="8" t="s">
        <v>247</v>
      </c>
      <c r="E83" s="8"/>
      <c r="F83" s="8">
        <v>50</v>
      </c>
      <c r="G83" s="8">
        <v>1</v>
      </c>
      <c r="H83" s="8">
        <v>50</v>
      </c>
      <c r="I83" s="8" t="s">
        <v>406</v>
      </c>
      <c r="J83" s="62" t="s">
        <v>407</v>
      </c>
      <c r="K83" s="8">
        <v>50</v>
      </c>
      <c r="L83" s="8" t="s">
        <v>264</v>
      </c>
      <c r="M83" s="8" t="s">
        <v>265</v>
      </c>
      <c r="N83" s="8" t="s">
        <v>266</v>
      </c>
      <c r="O83" s="8" t="s">
        <v>267</v>
      </c>
      <c r="P83" s="8" t="s">
        <v>249</v>
      </c>
      <c r="Q83" s="8"/>
    </row>
    <row r="84" spans="1:17">
      <c r="A84" s="8"/>
      <c r="B84" s="6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>
      <c r="A85" s="8"/>
      <c r="B85" s="6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>
      <c r="A86" s="8"/>
      <c r="B86" s="65"/>
      <c r="C86" s="8"/>
      <c r="D86" s="8"/>
      <c r="E86" s="8"/>
      <c r="F86" s="8"/>
      <c r="G86" s="8"/>
      <c r="H86" s="8"/>
      <c r="I86" s="8"/>
      <c r="J86" s="8" t="s">
        <v>408</v>
      </c>
      <c r="K86" s="8"/>
      <c r="L86" s="8"/>
      <c r="M86" s="8"/>
      <c r="N86" s="8"/>
      <c r="O86" s="8"/>
      <c r="P86" s="8"/>
      <c r="Q86" s="8"/>
    </row>
    <row r="87" spans="1:17">
      <c r="A87" s="8"/>
      <c r="B87" s="6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>
      <c r="A88" s="8"/>
      <c r="B88" s="65"/>
      <c r="C88" s="8"/>
      <c r="D88" s="8"/>
      <c r="E88" s="8"/>
      <c r="F88" s="8"/>
      <c r="G88" s="8"/>
      <c r="H88" s="8"/>
      <c r="I88" s="8" t="s">
        <v>237</v>
      </c>
      <c r="J88" s="8" t="s">
        <v>409</v>
      </c>
      <c r="K88" s="8"/>
      <c r="L88" s="8"/>
      <c r="M88" s="8"/>
      <c r="N88" s="8"/>
      <c r="O88" s="8"/>
      <c r="P88" s="8"/>
      <c r="Q88" s="8"/>
    </row>
    <row r="89" spans="1:17">
      <c r="A89" s="8"/>
      <c r="B89" s="65"/>
      <c r="C89" s="8"/>
      <c r="D89" s="8"/>
      <c r="E89" s="8"/>
      <c r="F89" s="8"/>
      <c r="G89" s="8"/>
      <c r="H89" s="8"/>
      <c r="I89" s="8" t="s">
        <v>245</v>
      </c>
      <c r="J89" s="8" t="s">
        <v>410</v>
      </c>
      <c r="K89" s="8"/>
      <c r="L89" s="8"/>
      <c r="M89" s="8"/>
      <c r="N89" s="8"/>
      <c r="O89" s="8"/>
      <c r="P89" s="8"/>
      <c r="Q89" s="8"/>
    </row>
    <row r="90" spans="1:17">
      <c r="A90" s="8"/>
      <c r="B90" s="65"/>
      <c r="C90" s="8"/>
      <c r="D90" s="8"/>
      <c r="E90" s="8"/>
      <c r="F90" s="8"/>
      <c r="G90" s="8"/>
      <c r="H90" s="8"/>
      <c r="I90" s="8" t="s">
        <v>246</v>
      </c>
      <c r="J90" s="63">
        <v>1282.92</v>
      </c>
      <c r="K90" s="8"/>
      <c r="L90" s="8"/>
      <c r="M90" s="8"/>
      <c r="N90" s="8"/>
      <c r="O90" s="8"/>
      <c r="P90" s="8"/>
      <c r="Q90" s="8"/>
    </row>
    <row r="91" spans="1:17">
      <c r="A91" s="8"/>
      <c r="B91" s="6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3:AA92"/>
  <sheetViews>
    <sheetView topLeftCell="D1" zoomScale="115" zoomScaleNormal="115" workbookViewId="0">
      <pane ySplit="3" topLeftCell="A64" activePane="bottomLeft" state="frozen"/>
      <selection pane="bottomLeft" activeCell="I77" sqref="I77"/>
    </sheetView>
  </sheetViews>
  <sheetFormatPr defaultRowHeight="15"/>
  <cols>
    <col min="1" max="1" width="6" bestFit="1" customWidth="1"/>
    <col min="2" max="2" width="27.7109375" bestFit="1" customWidth="1"/>
    <col min="3" max="3" width="35.42578125" bestFit="1" customWidth="1"/>
    <col min="4" max="4" width="28.85546875" customWidth="1"/>
    <col min="5" max="5" width="22" bestFit="1" customWidth="1"/>
    <col min="6" max="6" width="8.5703125" bestFit="1" customWidth="1"/>
    <col min="7" max="7" width="8.7109375" bestFit="1" customWidth="1"/>
    <col min="8" max="8" width="9" bestFit="1" customWidth="1"/>
    <col min="9" max="9" width="9" customWidth="1"/>
    <col min="10" max="10" width="12" bestFit="1" customWidth="1"/>
    <col min="11" max="11" width="12" customWidth="1"/>
    <col min="12" max="12" width="13.42578125" bestFit="1" customWidth="1"/>
    <col min="13" max="13" width="13.42578125" customWidth="1"/>
    <col min="14" max="16" width="13.42578125" hidden="1" customWidth="1"/>
    <col min="17" max="17" width="9.140625" bestFit="1" customWidth="1"/>
    <col min="18" max="18" width="7.5703125" bestFit="1" customWidth="1"/>
    <col min="19" max="19" width="6.5703125" bestFit="1" customWidth="1"/>
    <col min="20" max="20" width="8.85546875" bestFit="1" customWidth="1"/>
    <col min="21" max="21" width="15.140625" bestFit="1" customWidth="1"/>
    <col min="22" max="22" width="8.85546875" bestFit="1" customWidth="1"/>
    <col min="23" max="23" width="7.85546875" bestFit="1" customWidth="1"/>
  </cols>
  <sheetData>
    <row r="3" spans="1:27" ht="45">
      <c r="A3" s="7" t="s">
        <v>0</v>
      </c>
      <c r="B3" s="7" t="s">
        <v>254</v>
      </c>
      <c r="C3" s="7" t="s">
        <v>1</v>
      </c>
      <c r="D3" s="7" t="s">
        <v>238</v>
      </c>
      <c r="E3" s="68" t="s">
        <v>261</v>
      </c>
      <c r="F3" s="68" t="s">
        <v>256</v>
      </c>
      <c r="G3" s="68" t="s">
        <v>253</v>
      </c>
      <c r="H3" s="68" t="s">
        <v>241</v>
      </c>
      <c r="I3" s="107" t="s">
        <v>496</v>
      </c>
      <c r="J3" s="68" t="s">
        <v>239</v>
      </c>
      <c r="K3" s="68" t="s">
        <v>521</v>
      </c>
      <c r="L3" s="7" t="s">
        <v>240</v>
      </c>
      <c r="M3" s="7"/>
      <c r="N3" s="7"/>
      <c r="O3" s="7"/>
      <c r="P3" s="7"/>
      <c r="Q3" s="7" t="s">
        <v>411</v>
      </c>
      <c r="R3" s="68" t="s">
        <v>412</v>
      </c>
      <c r="S3" s="7" t="s">
        <v>413</v>
      </c>
      <c r="T3" s="68" t="s">
        <v>257</v>
      </c>
      <c r="U3" s="7" t="s">
        <v>258</v>
      </c>
      <c r="V3" s="68" t="s">
        <v>260</v>
      </c>
      <c r="W3" s="7" t="s">
        <v>414</v>
      </c>
      <c r="Z3" s="107" t="s">
        <v>499</v>
      </c>
      <c r="AA3" s="107" t="s">
        <v>496</v>
      </c>
    </row>
    <row r="4" spans="1:27">
      <c r="A4" s="8">
        <v>1</v>
      </c>
      <c r="B4" s="8" t="s">
        <v>2</v>
      </c>
      <c r="C4" s="8" t="s">
        <v>3</v>
      </c>
      <c r="D4" s="8" t="s">
        <v>4</v>
      </c>
      <c r="E4" s="8"/>
      <c r="F4" s="8">
        <v>50</v>
      </c>
      <c r="G4" s="8">
        <v>1</v>
      </c>
      <c r="H4" s="8">
        <v>15000</v>
      </c>
      <c r="I4" s="8">
        <v>2500</v>
      </c>
      <c r="J4" s="103">
        <v>0.01</v>
      </c>
      <c r="K4" s="8" t="b">
        <f>I4&gt;H4</f>
        <v>0</v>
      </c>
      <c r="L4" s="135">
        <v>127.5</v>
      </c>
      <c r="M4" s="135"/>
      <c r="N4" s="135"/>
      <c r="O4" s="135"/>
      <c r="P4" s="135"/>
      <c r="Q4" s="8">
        <v>15000</v>
      </c>
      <c r="R4" s="8" t="s">
        <v>264</v>
      </c>
      <c r="S4" s="69">
        <v>98</v>
      </c>
      <c r="T4" s="8" t="s">
        <v>265</v>
      </c>
      <c r="U4" s="8" t="s">
        <v>266</v>
      </c>
      <c r="V4" s="8" t="s">
        <v>267</v>
      </c>
      <c r="W4" s="8" t="s">
        <v>415</v>
      </c>
      <c r="Z4">
        <f>H4-I4</f>
        <v>12500</v>
      </c>
      <c r="AA4" s="109">
        <f>Z4*J4</f>
        <v>125</v>
      </c>
    </row>
    <row r="5" spans="1:27">
      <c r="A5" s="8">
        <v>2</v>
      </c>
      <c r="B5" s="8" t="s">
        <v>6</v>
      </c>
      <c r="C5" s="8" t="s">
        <v>7</v>
      </c>
      <c r="D5" s="8" t="s">
        <v>8</v>
      </c>
      <c r="E5" s="8"/>
      <c r="F5" s="8">
        <v>50</v>
      </c>
      <c r="G5" s="8">
        <v>1</v>
      </c>
      <c r="H5" s="8">
        <v>2500</v>
      </c>
      <c r="I5" s="8">
        <v>2080</v>
      </c>
      <c r="J5" s="103">
        <v>3.52</v>
      </c>
      <c r="K5" s="8" t="b">
        <f t="shared" ref="K5:K68" si="0">I5&gt;H5</f>
        <v>0</v>
      </c>
      <c r="L5" s="135">
        <v>8797.5</v>
      </c>
      <c r="M5" s="135"/>
      <c r="N5" s="135"/>
      <c r="O5" s="135"/>
      <c r="P5" s="135"/>
      <c r="Q5" s="8">
        <v>2500</v>
      </c>
      <c r="R5" s="8" t="s">
        <v>270</v>
      </c>
      <c r="S5" s="69">
        <v>378</v>
      </c>
      <c r="T5" s="8" t="s">
        <v>265</v>
      </c>
      <c r="U5" s="8" t="s">
        <v>266</v>
      </c>
      <c r="V5" s="8" t="s">
        <v>267</v>
      </c>
      <c r="W5" s="8" t="s">
        <v>415</v>
      </c>
      <c r="Z5">
        <f t="shared" ref="Z5:Z68" si="1">H5-I5</f>
        <v>420</v>
      </c>
      <c r="AA5" s="109">
        <f>Z5*J5</f>
        <v>1478.4</v>
      </c>
    </row>
    <row r="6" spans="1:27">
      <c r="A6" s="8">
        <v>3</v>
      </c>
      <c r="B6" s="8" t="s">
        <v>11</v>
      </c>
      <c r="C6" s="8" t="s">
        <v>7</v>
      </c>
      <c r="D6" s="8" t="s">
        <v>10</v>
      </c>
      <c r="E6" s="11" t="s">
        <v>271</v>
      </c>
      <c r="F6" s="8">
        <v>50</v>
      </c>
      <c r="G6" s="8">
        <v>1</v>
      </c>
      <c r="H6" s="8"/>
      <c r="I6" s="8">
        <v>2020</v>
      </c>
      <c r="J6" s="8"/>
      <c r="K6" s="8" t="b">
        <f t="shared" si="0"/>
        <v>1</v>
      </c>
      <c r="L6" s="135">
        <v>0</v>
      </c>
      <c r="M6" s="135"/>
      <c r="N6" s="135"/>
      <c r="O6" s="135"/>
      <c r="P6" s="135"/>
      <c r="Q6" s="8"/>
      <c r="R6" s="8"/>
      <c r="S6" s="69"/>
      <c r="T6" s="8"/>
      <c r="U6" s="8"/>
      <c r="V6" s="8"/>
      <c r="W6" s="8"/>
      <c r="Z6">
        <f>H6-I6</f>
        <v>-2020</v>
      </c>
      <c r="AA6" s="109">
        <f>Z6*J6</f>
        <v>0</v>
      </c>
    </row>
    <row r="7" spans="1:27">
      <c r="A7" s="8">
        <v>4</v>
      </c>
      <c r="B7" s="8" t="s">
        <v>12</v>
      </c>
      <c r="C7" s="8" t="s">
        <v>3</v>
      </c>
      <c r="D7" s="8" t="s">
        <v>13</v>
      </c>
      <c r="E7" s="8"/>
      <c r="F7" s="8">
        <v>50</v>
      </c>
      <c r="G7" s="8">
        <v>5</v>
      </c>
      <c r="H7" s="8">
        <v>10000</v>
      </c>
      <c r="I7" s="8">
        <v>22000</v>
      </c>
      <c r="J7" s="103">
        <v>0.08</v>
      </c>
      <c r="K7" s="8" t="b">
        <f t="shared" si="0"/>
        <v>1</v>
      </c>
      <c r="L7" s="135">
        <v>816</v>
      </c>
      <c r="M7" s="135">
        <f>ROUNDUP(I7/Q7,0)</f>
        <v>3</v>
      </c>
      <c r="N7" s="138">
        <f>H7*J7</f>
        <v>800</v>
      </c>
      <c r="O7" s="138">
        <f>N7-L7</f>
        <v>-16</v>
      </c>
      <c r="P7" s="138">
        <f>M7*O7</f>
        <v>-48</v>
      </c>
      <c r="Q7" s="8">
        <v>10000</v>
      </c>
      <c r="R7" s="8" t="s">
        <v>264</v>
      </c>
      <c r="S7" s="69">
        <v>70</v>
      </c>
      <c r="T7" s="8" t="s">
        <v>265</v>
      </c>
      <c r="U7" s="8" t="s">
        <v>266</v>
      </c>
      <c r="V7" s="8" t="s">
        <v>267</v>
      </c>
      <c r="W7" s="8" t="s">
        <v>415</v>
      </c>
      <c r="Z7">
        <f t="shared" si="1"/>
        <v>-12000</v>
      </c>
      <c r="AA7" s="109">
        <f>Z7*J7</f>
        <v>-960</v>
      </c>
    </row>
    <row r="8" spans="1:27">
      <c r="A8" s="8">
        <v>5</v>
      </c>
      <c r="B8" s="8" t="s">
        <v>15</v>
      </c>
      <c r="C8" s="8" t="s">
        <v>3</v>
      </c>
      <c r="D8" s="8" t="s">
        <v>16</v>
      </c>
      <c r="E8" s="8"/>
      <c r="F8" s="8">
        <v>50</v>
      </c>
      <c r="G8" s="8">
        <v>3</v>
      </c>
      <c r="H8" s="8">
        <v>10000</v>
      </c>
      <c r="I8" s="8">
        <v>6600</v>
      </c>
      <c r="J8" s="103">
        <v>0.05</v>
      </c>
      <c r="K8" s="8" t="b">
        <f t="shared" si="0"/>
        <v>0</v>
      </c>
      <c r="L8" s="135">
        <v>493</v>
      </c>
      <c r="M8" s="135"/>
      <c r="N8" s="135"/>
      <c r="O8" s="135"/>
      <c r="P8" s="135"/>
      <c r="Q8" s="8">
        <v>10000</v>
      </c>
      <c r="R8" s="8" t="s">
        <v>264</v>
      </c>
      <c r="S8" s="69">
        <v>98</v>
      </c>
      <c r="T8" s="8" t="s">
        <v>265</v>
      </c>
      <c r="U8" s="8" t="s">
        <v>266</v>
      </c>
      <c r="V8" s="8" t="s">
        <v>267</v>
      </c>
      <c r="W8" s="8" t="s">
        <v>415</v>
      </c>
      <c r="Z8">
        <f t="shared" si="1"/>
        <v>3400</v>
      </c>
      <c r="AA8" s="109">
        <f>Z8*J8</f>
        <v>170</v>
      </c>
    </row>
    <row r="9" spans="1:27">
      <c r="A9" s="8">
        <v>6</v>
      </c>
      <c r="B9" s="8" t="s">
        <v>18</v>
      </c>
      <c r="C9" s="8" t="s">
        <v>3</v>
      </c>
      <c r="D9" s="8" t="s">
        <v>19</v>
      </c>
      <c r="E9" s="15" t="s">
        <v>277</v>
      </c>
      <c r="F9" s="8">
        <v>50</v>
      </c>
      <c r="G9" s="8">
        <v>3</v>
      </c>
      <c r="H9" s="8">
        <v>40000</v>
      </c>
      <c r="I9" s="8">
        <v>6600</v>
      </c>
      <c r="J9" s="103">
        <v>0.03</v>
      </c>
      <c r="K9" s="8" t="b">
        <f t="shared" si="0"/>
        <v>0</v>
      </c>
      <c r="L9" s="135">
        <v>1088</v>
      </c>
      <c r="M9" s="135"/>
      <c r="N9" s="135"/>
      <c r="O9" s="135"/>
      <c r="P9" s="135"/>
      <c r="Q9" s="8">
        <v>40000</v>
      </c>
      <c r="R9" s="8" t="s">
        <v>264</v>
      </c>
      <c r="S9" s="69">
        <v>84</v>
      </c>
      <c r="T9" s="8" t="s">
        <v>265</v>
      </c>
      <c r="U9" s="8" t="s">
        <v>266</v>
      </c>
      <c r="V9" s="8" t="s">
        <v>267</v>
      </c>
      <c r="W9" s="8" t="s">
        <v>415</v>
      </c>
      <c r="Z9">
        <f t="shared" si="1"/>
        <v>33400</v>
      </c>
      <c r="AA9" s="109">
        <f>Z9*J9</f>
        <v>1002</v>
      </c>
    </row>
    <row r="10" spans="1:27">
      <c r="A10" s="8">
        <v>7</v>
      </c>
      <c r="B10" s="8" t="s">
        <v>228</v>
      </c>
      <c r="C10" s="8" t="s">
        <v>94</v>
      </c>
      <c r="D10" s="8" t="s">
        <v>21</v>
      </c>
      <c r="E10" s="15" t="s">
        <v>280</v>
      </c>
      <c r="F10" s="8">
        <v>50</v>
      </c>
      <c r="G10" s="8">
        <v>1</v>
      </c>
      <c r="H10" s="8">
        <v>15000</v>
      </c>
      <c r="I10" s="8">
        <v>2200</v>
      </c>
      <c r="J10" s="103">
        <v>7.0000000000000007E-2</v>
      </c>
      <c r="K10" s="8" t="b">
        <f t="shared" si="0"/>
        <v>0</v>
      </c>
      <c r="L10" s="135">
        <v>1122</v>
      </c>
      <c r="M10" s="135"/>
      <c r="N10" s="135"/>
      <c r="O10" s="135"/>
      <c r="P10" s="135"/>
      <c r="Q10" s="8">
        <v>15000</v>
      </c>
      <c r="R10" s="8" t="s">
        <v>264</v>
      </c>
      <c r="S10" s="69">
        <v>273</v>
      </c>
      <c r="T10" s="8" t="s">
        <v>265</v>
      </c>
      <c r="U10" s="8" t="s">
        <v>266</v>
      </c>
      <c r="V10" s="8" t="s">
        <v>267</v>
      </c>
      <c r="W10" s="8" t="s">
        <v>415</v>
      </c>
      <c r="Z10">
        <f t="shared" si="1"/>
        <v>12800</v>
      </c>
      <c r="AA10" s="109">
        <f>Z10*J10</f>
        <v>896.00000000000011</v>
      </c>
    </row>
    <row r="11" spans="1:27">
      <c r="A11" s="8">
        <v>8</v>
      </c>
      <c r="B11" s="8" t="s">
        <v>22</v>
      </c>
      <c r="C11" s="8" t="s">
        <v>3</v>
      </c>
      <c r="D11" s="8" t="s">
        <v>23</v>
      </c>
      <c r="E11" s="8"/>
      <c r="F11" s="8">
        <v>50</v>
      </c>
      <c r="G11" s="8">
        <v>1</v>
      </c>
      <c r="H11" s="8">
        <v>50000</v>
      </c>
      <c r="I11" s="8">
        <v>2200</v>
      </c>
      <c r="J11" s="104">
        <f>L11/H11</f>
        <v>3.3999999999999998E-3</v>
      </c>
      <c r="K11" s="8" t="b">
        <f t="shared" si="0"/>
        <v>0</v>
      </c>
      <c r="L11" s="135">
        <v>170</v>
      </c>
      <c r="M11" s="135"/>
      <c r="N11" s="135"/>
      <c r="O11" s="135"/>
      <c r="P11" s="135"/>
      <c r="Q11" s="8">
        <v>50000</v>
      </c>
      <c r="R11" s="8" t="s">
        <v>264</v>
      </c>
      <c r="S11" s="69">
        <v>83</v>
      </c>
      <c r="T11" s="8" t="s">
        <v>265</v>
      </c>
      <c r="U11" s="8" t="s">
        <v>266</v>
      </c>
      <c r="V11" s="8" t="s">
        <v>267</v>
      </c>
      <c r="W11" s="8" t="s">
        <v>415</v>
      </c>
      <c r="Z11">
        <f t="shared" si="1"/>
        <v>47800</v>
      </c>
      <c r="AA11" s="109">
        <f>Z11*J11</f>
        <v>162.51999999999998</v>
      </c>
    </row>
    <row r="12" spans="1:27">
      <c r="A12" s="8">
        <v>9</v>
      </c>
      <c r="B12" s="8" t="s">
        <v>25</v>
      </c>
      <c r="C12" s="8" t="s">
        <v>26</v>
      </c>
      <c r="D12" s="8" t="s">
        <v>27</v>
      </c>
      <c r="E12" s="8"/>
      <c r="F12" s="8">
        <v>50</v>
      </c>
      <c r="G12" s="8">
        <v>1</v>
      </c>
      <c r="H12" s="8">
        <v>10000</v>
      </c>
      <c r="I12" s="8">
        <v>2200</v>
      </c>
      <c r="J12" s="103">
        <v>0.01</v>
      </c>
      <c r="K12" s="8" t="b">
        <f t="shared" si="0"/>
        <v>0</v>
      </c>
      <c r="L12" s="135">
        <v>119</v>
      </c>
      <c r="M12" s="135"/>
      <c r="N12" s="135"/>
      <c r="O12" s="135"/>
      <c r="P12" s="135"/>
      <c r="Q12" s="8">
        <v>10000</v>
      </c>
      <c r="R12" s="8" t="s">
        <v>264</v>
      </c>
      <c r="S12" s="69">
        <v>140</v>
      </c>
      <c r="T12" s="8" t="s">
        <v>265</v>
      </c>
      <c r="U12" s="8" t="s">
        <v>266</v>
      </c>
      <c r="V12" s="8" t="s">
        <v>267</v>
      </c>
      <c r="W12" s="8" t="s">
        <v>415</v>
      </c>
      <c r="Z12">
        <f t="shared" si="1"/>
        <v>7800</v>
      </c>
      <c r="AA12" s="109">
        <f>Z12*J12</f>
        <v>78</v>
      </c>
    </row>
    <row r="13" spans="1:27">
      <c r="A13" s="8">
        <v>10</v>
      </c>
      <c r="B13" s="8" t="s">
        <v>29</v>
      </c>
      <c r="C13" s="8" t="s">
        <v>30</v>
      </c>
      <c r="D13" s="8" t="s">
        <v>31</v>
      </c>
      <c r="E13" s="8"/>
      <c r="F13" s="8">
        <v>50</v>
      </c>
      <c r="G13" s="8">
        <v>1</v>
      </c>
      <c r="H13" s="8">
        <v>15000</v>
      </c>
      <c r="I13" s="8">
        <v>2200</v>
      </c>
      <c r="J13" s="103">
        <v>0.02</v>
      </c>
      <c r="K13" s="8" t="b">
        <f t="shared" si="0"/>
        <v>0</v>
      </c>
      <c r="L13" s="135">
        <v>280.5</v>
      </c>
      <c r="M13" s="135"/>
      <c r="N13" s="135"/>
      <c r="O13" s="135"/>
      <c r="P13" s="135"/>
      <c r="Q13" s="8">
        <v>15000</v>
      </c>
      <c r="R13" s="8" t="s">
        <v>264</v>
      </c>
      <c r="S13" s="69">
        <v>182</v>
      </c>
      <c r="T13" s="8" t="s">
        <v>265</v>
      </c>
      <c r="U13" s="8" t="s">
        <v>266</v>
      </c>
      <c r="V13" s="8" t="s">
        <v>267</v>
      </c>
      <c r="W13" s="8" t="s">
        <v>415</v>
      </c>
      <c r="Z13">
        <f t="shared" si="1"/>
        <v>12800</v>
      </c>
      <c r="AA13" s="109">
        <f>Z13*J13</f>
        <v>256</v>
      </c>
    </row>
    <row r="14" spans="1:27">
      <c r="A14" s="8">
        <v>11</v>
      </c>
      <c r="B14" s="8" t="s">
        <v>33</v>
      </c>
      <c r="C14" s="8" t="s">
        <v>34</v>
      </c>
      <c r="D14" s="8" t="s">
        <v>35</v>
      </c>
      <c r="E14" s="8"/>
      <c r="F14" s="8">
        <v>50</v>
      </c>
      <c r="G14" s="8">
        <v>1</v>
      </c>
      <c r="H14" s="8">
        <v>3000</v>
      </c>
      <c r="I14" s="8">
        <v>2200</v>
      </c>
      <c r="J14" s="103">
        <v>1.24</v>
      </c>
      <c r="K14" s="8" t="b">
        <f t="shared" si="0"/>
        <v>0</v>
      </c>
      <c r="L14" s="135">
        <v>3723</v>
      </c>
      <c r="M14" s="135"/>
      <c r="N14" s="135"/>
      <c r="O14" s="135"/>
      <c r="P14" s="135"/>
      <c r="Q14" s="8">
        <v>3000</v>
      </c>
      <c r="R14" s="8" t="s">
        <v>264</v>
      </c>
      <c r="S14" s="69">
        <v>112</v>
      </c>
      <c r="T14" s="8" t="s">
        <v>265</v>
      </c>
      <c r="U14" s="8" t="s">
        <v>266</v>
      </c>
      <c r="V14" s="8" t="s">
        <v>267</v>
      </c>
      <c r="W14" s="8" t="s">
        <v>415</v>
      </c>
      <c r="Z14">
        <f t="shared" si="1"/>
        <v>800</v>
      </c>
      <c r="AA14" s="109">
        <f>Z14*J14</f>
        <v>992</v>
      </c>
    </row>
    <row r="15" spans="1:27">
      <c r="A15" s="8">
        <v>12</v>
      </c>
      <c r="B15" s="8" t="s">
        <v>37</v>
      </c>
      <c r="C15" s="8" t="s">
        <v>38</v>
      </c>
      <c r="D15" s="8" t="s">
        <v>39</v>
      </c>
      <c r="E15" s="8"/>
      <c r="F15" s="8">
        <v>50</v>
      </c>
      <c r="G15" s="8">
        <v>1</v>
      </c>
      <c r="H15" s="8">
        <v>400</v>
      </c>
      <c r="I15" s="8">
        <v>13200</v>
      </c>
      <c r="J15" s="103">
        <v>3.3</v>
      </c>
      <c r="K15" s="8" t="b">
        <f t="shared" si="0"/>
        <v>1</v>
      </c>
      <c r="L15" s="135">
        <v>1319.2</v>
      </c>
      <c r="M15" s="135">
        <f t="shared" ref="M15:M18" si="2">ROUNDUP(I15/Q15,0)</f>
        <v>33</v>
      </c>
      <c r="N15" s="138">
        <f t="shared" ref="N15:N18" si="3">H15*J15</f>
        <v>1320</v>
      </c>
      <c r="O15" s="138">
        <f t="shared" ref="O15:O18" si="4">N15-L15</f>
        <v>0.79999999999995453</v>
      </c>
      <c r="P15" s="138">
        <f t="shared" ref="P15:P18" si="5">M15*O15</f>
        <v>26.399999999998499</v>
      </c>
      <c r="Q15" s="8">
        <v>400</v>
      </c>
      <c r="R15" s="8" t="s">
        <v>264</v>
      </c>
      <c r="S15" s="69">
        <v>112</v>
      </c>
      <c r="T15" s="8" t="s">
        <v>265</v>
      </c>
      <c r="U15" s="8" t="s">
        <v>266</v>
      </c>
      <c r="V15" s="8" t="s">
        <v>267</v>
      </c>
      <c r="W15" s="8" t="s">
        <v>415</v>
      </c>
      <c r="Z15">
        <f t="shared" si="1"/>
        <v>-12800</v>
      </c>
      <c r="AA15" s="109">
        <f>Z15*J15</f>
        <v>-42240</v>
      </c>
    </row>
    <row r="16" spans="1:27">
      <c r="A16" s="8">
        <v>13</v>
      </c>
      <c r="B16" s="8" t="s">
        <v>230</v>
      </c>
      <c r="C16" s="8" t="s">
        <v>231</v>
      </c>
      <c r="D16" s="8" t="s">
        <v>131</v>
      </c>
      <c r="E16" s="11" t="s">
        <v>291</v>
      </c>
      <c r="F16" s="8">
        <v>50</v>
      </c>
      <c r="G16" s="8">
        <v>1</v>
      </c>
      <c r="H16" s="8">
        <v>2000</v>
      </c>
      <c r="I16" s="8">
        <v>4400</v>
      </c>
      <c r="J16" s="103">
        <v>0.35</v>
      </c>
      <c r="K16" s="8" t="b">
        <f t="shared" si="0"/>
        <v>1</v>
      </c>
      <c r="L16" s="135">
        <v>700</v>
      </c>
      <c r="M16" s="135">
        <f t="shared" si="2"/>
        <v>3</v>
      </c>
      <c r="N16" s="138">
        <f t="shared" si="3"/>
        <v>700</v>
      </c>
      <c r="O16" s="138">
        <f t="shared" si="4"/>
        <v>0</v>
      </c>
      <c r="P16" s="138">
        <f t="shared" si="5"/>
        <v>0</v>
      </c>
      <c r="Q16" s="8">
        <v>2000</v>
      </c>
      <c r="R16" s="8" t="s">
        <v>264</v>
      </c>
      <c r="S16" s="69">
        <v>84</v>
      </c>
      <c r="T16" s="8" t="s">
        <v>265</v>
      </c>
      <c r="U16" s="8" t="s">
        <v>266</v>
      </c>
      <c r="V16" s="8" t="s">
        <v>267</v>
      </c>
      <c r="W16" s="8" t="s">
        <v>415</v>
      </c>
      <c r="Z16">
        <f t="shared" si="1"/>
        <v>-2400</v>
      </c>
      <c r="AA16" s="109">
        <f>Z16*J16</f>
        <v>-840</v>
      </c>
    </row>
    <row r="17" spans="1:27">
      <c r="A17" s="8">
        <v>14</v>
      </c>
      <c r="B17" s="8" t="s">
        <v>42</v>
      </c>
      <c r="C17" s="8" t="s">
        <v>43</v>
      </c>
      <c r="D17" s="8" t="s">
        <v>44</v>
      </c>
      <c r="E17" s="8"/>
      <c r="F17" s="8">
        <v>50</v>
      </c>
      <c r="G17" s="8">
        <v>5</v>
      </c>
      <c r="H17" s="8">
        <v>10000</v>
      </c>
      <c r="I17" s="8">
        <v>22000</v>
      </c>
      <c r="J17" s="103">
        <v>0.01</v>
      </c>
      <c r="K17" s="8" t="b">
        <f t="shared" si="0"/>
        <v>1</v>
      </c>
      <c r="L17" s="135">
        <v>68</v>
      </c>
      <c r="M17" s="135">
        <f t="shared" si="2"/>
        <v>3</v>
      </c>
      <c r="N17" s="138">
        <f t="shared" si="3"/>
        <v>100</v>
      </c>
      <c r="O17" s="138">
        <f t="shared" si="4"/>
        <v>32</v>
      </c>
      <c r="P17" s="138">
        <f t="shared" si="5"/>
        <v>96</v>
      </c>
      <c r="Q17" s="8">
        <v>10000</v>
      </c>
      <c r="R17" s="8" t="s">
        <v>264</v>
      </c>
      <c r="S17" s="69">
        <v>188</v>
      </c>
      <c r="T17" s="8" t="s">
        <v>265</v>
      </c>
      <c r="U17" s="8" t="s">
        <v>266</v>
      </c>
      <c r="V17" s="8" t="s">
        <v>267</v>
      </c>
      <c r="W17" s="8" t="s">
        <v>415</v>
      </c>
      <c r="Z17">
        <f t="shared" si="1"/>
        <v>-12000</v>
      </c>
      <c r="AA17" s="109">
        <f>Z17*J17</f>
        <v>-120</v>
      </c>
    </row>
    <row r="18" spans="1:27">
      <c r="A18" s="8">
        <v>15</v>
      </c>
      <c r="B18" s="8" t="s">
        <v>46</v>
      </c>
      <c r="C18" s="8" t="s">
        <v>47</v>
      </c>
      <c r="D18" s="8" t="s">
        <v>48</v>
      </c>
      <c r="E18" s="8"/>
      <c r="F18" s="8">
        <v>50</v>
      </c>
      <c r="G18" s="8">
        <v>5</v>
      </c>
      <c r="H18" s="8">
        <v>10000</v>
      </c>
      <c r="I18" s="8">
        <v>22000</v>
      </c>
      <c r="J18" s="103">
        <v>0.01</v>
      </c>
      <c r="K18" s="8" t="b">
        <f t="shared" si="0"/>
        <v>1</v>
      </c>
      <c r="L18" s="135">
        <v>68</v>
      </c>
      <c r="M18" s="135">
        <f t="shared" si="2"/>
        <v>3</v>
      </c>
      <c r="N18" s="138">
        <f t="shared" si="3"/>
        <v>100</v>
      </c>
      <c r="O18" s="138">
        <f t="shared" si="4"/>
        <v>32</v>
      </c>
      <c r="P18" s="138">
        <f t="shared" si="5"/>
        <v>96</v>
      </c>
      <c r="Q18" s="8">
        <v>10000</v>
      </c>
      <c r="R18" s="8" t="s">
        <v>264</v>
      </c>
      <c r="S18" s="69">
        <v>140</v>
      </c>
      <c r="T18" s="8" t="s">
        <v>265</v>
      </c>
      <c r="U18" s="8" t="s">
        <v>266</v>
      </c>
      <c r="V18" s="8" t="s">
        <v>267</v>
      </c>
      <c r="W18" s="8" t="s">
        <v>415</v>
      </c>
      <c r="Z18">
        <f t="shared" si="1"/>
        <v>-12000</v>
      </c>
      <c r="AA18" s="109">
        <f>Z18*J18</f>
        <v>-120</v>
      </c>
    </row>
    <row r="19" spans="1:27">
      <c r="A19" s="8">
        <v>16</v>
      </c>
      <c r="B19" s="8" t="s">
        <v>50</v>
      </c>
      <c r="C19" s="8" t="s">
        <v>47</v>
      </c>
      <c r="D19" s="8" t="s">
        <v>51</v>
      </c>
      <c r="E19" s="8"/>
      <c r="F19" s="8">
        <v>50</v>
      </c>
      <c r="G19" s="8">
        <v>2</v>
      </c>
      <c r="H19" s="8">
        <v>10000</v>
      </c>
      <c r="I19" s="8">
        <v>4400</v>
      </c>
      <c r="J19" s="103">
        <v>0.01</v>
      </c>
      <c r="K19" s="8" t="b">
        <f t="shared" si="0"/>
        <v>0</v>
      </c>
      <c r="L19" s="135">
        <v>68</v>
      </c>
      <c r="M19" s="135"/>
      <c r="N19" s="135"/>
      <c r="O19" s="135"/>
      <c r="P19" s="135"/>
      <c r="Q19" s="8">
        <v>10000</v>
      </c>
      <c r="R19" s="8" t="s">
        <v>264</v>
      </c>
      <c r="S19" s="69">
        <v>140</v>
      </c>
      <c r="T19" s="8" t="s">
        <v>265</v>
      </c>
      <c r="U19" s="8" t="s">
        <v>266</v>
      </c>
      <c r="V19" s="8" t="s">
        <v>267</v>
      </c>
      <c r="W19" s="8" t="s">
        <v>415</v>
      </c>
      <c r="Z19">
        <f t="shared" si="1"/>
        <v>5600</v>
      </c>
      <c r="AA19" s="109">
        <f>Z19*J19</f>
        <v>56</v>
      </c>
    </row>
    <row r="20" spans="1:27">
      <c r="A20" s="8">
        <v>17</v>
      </c>
      <c r="B20" s="8" t="s">
        <v>53</v>
      </c>
      <c r="C20" s="8" t="s">
        <v>47</v>
      </c>
      <c r="D20" s="8" t="s">
        <v>54</v>
      </c>
      <c r="E20" s="8"/>
      <c r="F20" s="8">
        <v>50</v>
      </c>
      <c r="G20" s="8">
        <v>1</v>
      </c>
      <c r="H20" s="8">
        <v>10000</v>
      </c>
      <c r="I20" s="8">
        <v>2200</v>
      </c>
      <c r="J20" s="103">
        <v>0.01</v>
      </c>
      <c r="K20" s="8" t="b">
        <f t="shared" si="0"/>
        <v>0</v>
      </c>
      <c r="L20" s="135">
        <v>68</v>
      </c>
      <c r="M20" s="135"/>
      <c r="N20" s="135"/>
      <c r="O20" s="135"/>
      <c r="P20" s="135"/>
      <c r="Q20" s="8">
        <v>10000</v>
      </c>
      <c r="R20" s="8" t="s">
        <v>264</v>
      </c>
      <c r="S20" s="69">
        <v>140</v>
      </c>
      <c r="T20" s="8" t="s">
        <v>265</v>
      </c>
      <c r="U20" s="8" t="s">
        <v>266</v>
      </c>
      <c r="V20" s="8" t="s">
        <v>267</v>
      </c>
      <c r="W20" s="8" t="s">
        <v>415</v>
      </c>
      <c r="Z20">
        <f t="shared" si="1"/>
        <v>7800</v>
      </c>
      <c r="AA20" s="109">
        <f>Z20*J20</f>
        <v>78</v>
      </c>
    </row>
    <row r="21" spans="1:27">
      <c r="A21" s="8">
        <v>18</v>
      </c>
      <c r="B21" s="1" t="s">
        <v>236</v>
      </c>
      <c r="C21" s="8" t="s">
        <v>7</v>
      </c>
      <c r="D21" s="8" t="s">
        <v>55</v>
      </c>
      <c r="E21" s="8"/>
      <c r="F21" s="8">
        <v>50</v>
      </c>
      <c r="G21" s="8">
        <v>1</v>
      </c>
      <c r="H21" s="8">
        <v>2500</v>
      </c>
      <c r="I21" s="8">
        <v>2080</v>
      </c>
      <c r="J21" s="103">
        <v>12.17</v>
      </c>
      <c r="K21" s="8" t="b">
        <f t="shared" si="0"/>
        <v>0</v>
      </c>
      <c r="L21" s="135">
        <v>30430</v>
      </c>
      <c r="M21" s="135"/>
      <c r="N21" s="135"/>
      <c r="O21" s="135"/>
      <c r="P21" s="135"/>
      <c r="Q21" s="8">
        <v>2500</v>
      </c>
      <c r="R21" s="8" t="s">
        <v>264</v>
      </c>
      <c r="S21" s="69">
        <v>172</v>
      </c>
      <c r="T21" s="8" t="s">
        <v>265</v>
      </c>
      <c r="U21" s="8" t="s">
        <v>266</v>
      </c>
      <c r="V21" s="8" t="s">
        <v>267</v>
      </c>
      <c r="W21" s="8" t="s">
        <v>415</v>
      </c>
      <c r="Z21">
        <f t="shared" si="1"/>
        <v>420</v>
      </c>
      <c r="AA21" s="109">
        <f>Z21*J21</f>
        <v>5111.3999999999996</v>
      </c>
    </row>
    <row r="22" spans="1:27">
      <c r="A22" s="8">
        <v>19</v>
      </c>
      <c r="B22" s="8" t="s">
        <v>56</v>
      </c>
      <c r="C22" s="8" t="s">
        <v>57</v>
      </c>
      <c r="D22" s="8" t="s">
        <v>58</v>
      </c>
      <c r="E22" s="8"/>
      <c r="F22" s="8">
        <v>50</v>
      </c>
      <c r="G22" s="8">
        <v>3</v>
      </c>
      <c r="H22" s="8">
        <v>5000</v>
      </c>
      <c r="I22" s="8">
        <v>13200</v>
      </c>
      <c r="J22" s="103">
        <v>1.44</v>
      </c>
      <c r="K22" s="8" t="b">
        <f t="shared" si="0"/>
        <v>1</v>
      </c>
      <c r="L22" s="135">
        <v>7208</v>
      </c>
      <c r="M22" s="135">
        <f>ROUNDUP(I22/Q22,0)</f>
        <v>3</v>
      </c>
      <c r="N22" s="138">
        <f>H22*J22</f>
        <v>7200</v>
      </c>
      <c r="O22" s="138">
        <f>N22-L22</f>
        <v>-8</v>
      </c>
      <c r="P22" s="138">
        <f>M22*O22</f>
        <v>-24</v>
      </c>
      <c r="Q22" s="8">
        <v>5000</v>
      </c>
      <c r="R22" s="8" t="s">
        <v>264</v>
      </c>
      <c r="S22" s="69">
        <v>35</v>
      </c>
      <c r="T22" s="8" t="s">
        <v>265</v>
      </c>
      <c r="U22" s="8" t="s">
        <v>266</v>
      </c>
      <c r="V22" s="8" t="s">
        <v>267</v>
      </c>
      <c r="W22" s="8" t="s">
        <v>415</v>
      </c>
      <c r="Z22">
        <f t="shared" si="1"/>
        <v>-8200</v>
      </c>
      <c r="AA22" s="109">
        <f>Z22*J22</f>
        <v>-11808</v>
      </c>
    </row>
    <row r="23" spans="1:27">
      <c r="A23" s="8">
        <v>20</v>
      </c>
      <c r="B23" s="8" t="s">
        <v>60</v>
      </c>
      <c r="C23" s="8" t="s">
        <v>61</v>
      </c>
      <c r="D23" s="8" t="s">
        <v>62</v>
      </c>
      <c r="E23" s="8"/>
      <c r="F23" s="8">
        <v>50</v>
      </c>
      <c r="G23" s="8">
        <v>1</v>
      </c>
      <c r="H23" s="8">
        <v>8000</v>
      </c>
      <c r="I23" s="8">
        <v>2200</v>
      </c>
      <c r="J23" s="139">
        <v>1.7424999999999999</v>
      </c>
      <c r="K23" s="8" t="b">
        <f t="shared" si="0"/>
        <v>0</v>
      </c>
      <c r="L23" s="138">
        <v>13940</v>
      </c>
      <c r="M23" s="138"/>
      <c r="N23" s="138"/>
      <c r="O23" s="138"/>
      <c r="P23" s="138"/>
      <c r="Q23" s="8">
        <v>8000</v>
      </c>
      <c r="R23" s="8" t="s">
        <v>264</v>
      </c>
      <c r="S23" s="69">
        <v>105</v>
      </c>
      <c r="T23" s="8" t="s">
        <v>265</v>
      </c>
      <c r="U23" s="8" t="s">
        <v>266</v>
      </c>
      <c r="V23" s="8" t="s">
        <v>267</v>
      </c>
      <c r="W23" s="8" t="s">
        <v>415</v>
      </c>
      <c r="Z23">
        <f t="shared" si="1"/>
        <v>5800</v>
      </c>
      <c r="AA23" s="109">
        <f>Z23*J23</f>
        <v>10106.5</v>
      </c>
    </row>
    <row r="24" spans="1:27">
      <c r="A24" s="8">
        <v>21</v>
      </c>
      <c r="B24" s="8" t="s">
        <v>64</v>
      </c>
      <c r="C24" s="8" t="s">
        <v>65</v>
      </c>
      <c r="D24" s="8" t="s">
        <v>66</v>
      </c>
      <c r="E24" s="8"/>
      <c r="F24" s="8">
        <v>50</v>
      </c>
      <c r="G24" s="8">
        <v>1</v>
      </c>
      <c r="H24" s="8">
        <v>1000</v>
      </c>
      <c r="I24" s="8">
        <v>6600</v>
      </c>
      <c r="J24" s="103">
        <v>2</v>
      </c>
      <c r="K24" s="8" t="b">
        <f t="shared" si="0"/>
        <v>1</v>
      </c>
      <c r="L24" s="135">
        <v>2000</v>
      </c>
      <c r="M24" s="135">
        <f>ROUNDUP(I24/Q24,0)</f>
        <v>7</v>
      </c>
      <c r="N24" s="138">
        <f>H24*J24</f>
        <v>2000</v>
      </c>
      <c r="O24" s="138">
        <f>N24-L24</f>
        <v>0</v>
      </c>
      <c r="P24" s="138">
        <f>M24*O24</f>
        <v>0</v>
      </c>
      <c r="Q24" s="8">
        <v>1000</v>
      </c>
      <c r="R24" s="8" t="s">
        <v>264</v>
      </c>
      <c r="S24" s="69">
        <v>42</v>
      </c>
      <c r="T24" s="8" t="s">
        <v>265</v>
      </c>
      <c r="U24" s="8" t="s">
        <v>266</v>
      </c>
      <c r="V24" s="8" t="s">
        <v>267</v>
      </c>
      <c r="W24" s="8" t="s">
        <v>415</v>
      </c>
      <c r="Z24">
        <f t="shared" si="1"/>
        <v>-5600</v>
      </c>
      <c r="AA24" s="109">
        <f>Z24*J24</f>
        <v>-11200</v>
      </c>
    </row>
    <row r="25" spans="1:27">
      <c r="A25" s="8">
        <v>22</v>
      </c>
      <c r="B25" s="8" t="s">
        <v>68</v>
      </c>
      <c r="C25" s="8" t="s">
        <v>69</v>
      </c>
      <c r="D25" s="8" t="s">
        <v>70</v>
      </c>
      <c r="E25" s="8"/>
      <c r="F25" s="8">
        <v>50</v>
      </c>
      <c r="G25" s="8">
        <v>1</v>
      </c>
      <c r="H25" s="8">
        <v>3000</v>
      </c>
      <c r="I25" s="8">
        <v>2200</v>
      </c>
      <c r="J25" s="103">
        <v>0.44</v>
      </c>
      <c r="K25" s="8" t="b">
        <f t="shared" si="0"/>
        <v>0</v>
      </c>
      <c r="L25" s="135">
        <v>1314</v>
      </c>
      <c r="M25" s="135"/>
      <c r="N25" s="135"/>
      <c r="O25" s="135"/>
      <c r="P25" s="135"/>
      <c r="Q25" s="8">
        <v>3000</v>
      </c>
      <c r="R25" s="8" t="s">
        <v>264</v>
      </c>
      <c r="S25" s="69">
        <v>70</v>
      </c>
      <c r="T25" s="8" t="s">
        <v>265</v>
      </c>
      <c r="U25" s="8" t="s">
        <v>266</v>
      </c>
      <c r="V25" s="8" t="s">
        <v>267</v>
      </c>
      <c r="W25" s="8" t="s">
        <v>415</v>
      </c>
      <c r="Z25">
        <f t="shared" si="1"/>
        <v>800</v>
      </c>
      <c r="AA25" s="109">
        <f>Z25*J25</f>
        <v>352</v>
      </c>
    </row>
    <row r="26" spans="1:27">
      <c r="A26" s="8">
        <v>23</v>
      </c>
      <c r="B26" s="8" t="s">
        <v>72</v>
      </c>
      <c r="C26" s="8" t="s">
        <v>30</v>
      </c>
      <c r="D26" s="8" t="s">
        <v>73</v>
      </c>
      <c r="E26" s="8"/>
      <c r="F26" s="8">
        <v>50</v>
      </c>
      <c r="G26" s="8">
        <v>1</v>
      </c>
      <c r="H26" s="8">
        <v>10000</v>
      </c>
      <c r="I26" s="8">
        <v>2200</v>
      </c>
      <c r="J26" s="103">
        <v>0.02</v>
      </c>
      <c r="K26" s="8" t="b">
        <f t="shared" si="0"/>
        <v>0</v>
      </c>
      <c r="L26" s="135">
        <v>238</v>
      </c>
      <c r="M26" s="135"/>
      <c r="N26" s="135"/>
      <c r="O26" s="135"/>
      <c r="P26" s="135"/>
      <c r="Q26" s="8">
        <v>10000</v>
      </c>
      <c r="R26" s="8" t="s">
        <v>264</v>
      </c>
      <c r="S26" s="69">
        <v>210</v>
      </c>
      <c r="T26" s="8" t="s">
        <v>265</v>
      </c>
      <c r="U26" s="8" t="s">
        <v>266</v>
      </c>
      <c r="V26" s="8" t="s">
        <v>267</v>
      </c>
      <c r="W26" s="8" t="s">
        <v>415</v>
      </c>
      <c r="Z26">
        <f t="shared" si="1"/>
        <v>7800</v>
      </c>
      <c r="AA26" s="109">
        <f>Z26*J26</f>
        <v>156</v>
      </c>
    </row>
    <row r="27" spans="1:27">
      <c r="A27" s="8">
        <v>24</v>
      </c>
      <c r="B27" s="8" t="s">
        <v>74</v>
      </c>
      <c r="C27" s="8" t="s">
        <v>30</v>
      </c>
      <c r="D27" s="8" t="s">
        <v>75</v>
      </c>
      <c r="E27" s="8"/>
      <c r="F27" s="8">
        <v>50</v>
      </c>
      <c r="G27" s="8">
        <v>1</v>
      </c>
      <c r="H27" s="8">
        <v>10000</v>
      </c>
      <c r="I27" s="8">
        <v>2200</v>
      </c>
      <c r="J27" s="103">
        <v>0.09</v>
      </c>
      <c r="K27" s="8" t="b">
        <f t="shared" si="0"/>
        <v>0</v>
      </c>
      <c r="L27" s="135">
        <v>935</v>
      </c>
      <c r="M27" s="135"/>
      <c r="N27" s="135"/>
      <c r="O27" s="135"/>
      <c r="P27" s="135"/>
      <c r="Q27" s="8">
        <v>10000</v>
      </c>
      <c r="R27" s="8" t="s">
        <v>264</v>
      </c>
      <c r="S27" s="69">
        <v>168</v>
      </c>
      <c r="T27" s="8" t="s">
        <v>265</v>
      </c>
      <c r="U27" s="8" t="s">
        <v>266</v>
      </c>
      <c r="V27" s="8" t="s">
        <v>267</v>
      </c>
      <c r="W27" s="8" t="s">
        <v>415</v>
      </c>
      <c r="Z27">
        <f t="shared" si="1"/>
        <v>7800</v>
      </c>
      <c r="AA27" s="109">
        <f>Z27*J27</f>
        <v>702</v>
      </c>
    </row>
    <row r="28" spans="1:27">
      <c r="A28" s="8">
        <v>25</v>
      </c>
      <c r="B28" s="8" t="s">
        <v>76</v>
      </c>
      <c r="C28" s="8" t="s">
        <v>30</v>
      </c>
      <c r="D28" s="8" t="s">
        <v>77</v>
      </c>
      <c r="E28" s="8"/>
      <c r="F28" s="8">
        <v>50</v>
      </c>
      <c r="G28" s="8">
        <v>4</v>
      </c>
      <c r="H28" s="8">
        <v>10000</v>
      </c>
      <c r="I28" s="8">
        <v>8800</v>
      </c>
      <c r="J28" s="103">
        <v>0.13</v>
      </c>
      <c r="K28" s="8" t="b">
        <f t="shared" si="0"/>
        <v>0</v>
      </c>
      <c r="L28" s="135">
        <v>1275</v>
      </c>
      <c r="M28" s="135"/>
      <c r="N28" s="135"/>
      <c r="O28" s="135"/>
      <c r="P28" s="135"/>
      <c r="Q28" s="8">
        <v>10000</v>
      </c>
      <c r="R28" s="8" t="s">
        <v>264</v>
      </c>
      <c r="S28" s="69">
        <v>168</v>
      </c>
      <c r="T28" s="8" t="s">
        <v>265</v>
      </c>
      <c r="U28" s="8" t="s">
        <v>266</v>
      </c>
      <c r="V28" s="8" t="s">
        <v>267</v>
      </c>
      <c r="W28" s="8" t="s">
        <v>415</v>
      </c>
      <c r="Z28">
        <f t="shared" si="1"/>
        <v>1200</v>
      </c>
      <c r="AA28" s="109">
        <f>Z28*J28</f>
        <v>156</v>
      </c>
    </row>
    <row r="29" spans="1:27">
      <c r="A29" s="8">
        <v>26</v>
      </c>
      <c r="B29" s="8" t="s">
        <v>78</v>
      </c>
      <c r="C29" s="8" t="s">
        <v>30</v>
      </c>
      <c r="D29" s="8" t="s">
        <v>79</v>
      </c>
      <c r="E29" s="8"/>
      <c r="F29" s="8">
        <v>50</v>
      </c>
      <c r="G29" s="8">
        <v>1</v>
      </c>
      <c r="H29" s="8">
        <v>10000</v>
      </c>
      <c r="I29" s="8">
        <v>2200</v>
      </c>
      <c r="J29" s="103">
        <v>0.05</v>
      </c>
      <c r="K29" s="8" t="b">
        <f t="shared" si="0"/>
        <v>0</v>
      </c>
      <c r="L29" s="135">
        <v>510</v>
      </c>
      <c r="M29" s="135"/>
      <c r="N29" s="135"/>
      <c r="O29" s="135"/>
      <c r="P29" s="135"/>
      <c r="Q29" s="8">
        <v>10000</v>
      </c>
      <c r="R29" s="8" t="s">
        <v>264</v>
      </c>
      <c r="S29" s="69">
        <v>252</v>
      </c>
      <c r="T29" s="8" t="s">
        <v>265</v>
      </c>
      <c r="U29" s="8" t="s">
        <v>266</v>
      </c>
      <c r="V29" s="8" t="s">
        <v>267</v>
      </c>
      <c r="W29" s="8" t="s">
        <v>415</v>
      </c>
      <c r="Z29">
        <f t="shared" si="1"/>
        <v>7800</v>
      </c>
      <c r="AA29" s="109">
        <f>Z29*J29</f>
        <v>390</v>
      </c>
    </row>
    <row r="30" spans="1:27">
      <c r="A30" s="8">
        <v>27</v>
      </c>
      <c r="B30" s="8" t="s">
        <v>252</v>
      </c>
      <c r="C30" s="8" t="s">
        <v>3</v>
      </c>
      <c r="D30" s="8" t="s">
        <v>80</v>
      </c>
      <c r="E30" s="8"/>
      <c r="F30" s="8">
        <v>50</v>
      </c>
      <c r="G30" s="8">
        <v>2</v>
      </c>
      <c r="H30" s="8">
        <v>15000</v>
      </c>
      <c r="I30" s="8">
        <v>4400</v>
      </c>
      <c r="J30" s="104">
        <f>L30/H30</f>
        <v>3.3999999999999998E-3</v>
      </c>
      <c r="K30" s="8" t="b">
        <f t="shared" si="0"/>
        <v>0</v>
      </c>
      <c r="L30" s="135">
        <v>51</v>
      </c>
      <c r="M30" s="135"/>
      <c r="N30" s="135"/>
      <c r="O30" s="135"/>
      <c r="P30" s="135"/>
      <c r="Q30" s="8">
        <v>15000</v>
      </c>
      <c r="R30" s="8" t="s">
        <v>264</v>
      </c>
      <c r="S30" s="69">
        <v>98</v>
      </c>
      <c r="T30" s="8" t="s">
        <v>265</v>
      </c>
      <c r="U30" s="8" t="s">
        <v>266</v>
      </c>
      <c r="V30" s="8" t="s">
        <v>267</v>
      </c>
      <c r="W30" s="8" t="s">
        <v>415</v>
      </c>
      <c r="Z30">
        <f t="shared" si="1"/>
        <v>10600</v>
      </c>
      <c r="AA30" s="109">
        <f>Z30*J30</f>
        <v>36.04</v>
      </c>
    </row>
    <row r="31" spans="1:27">
      <c r="A31" s="8">
        <v>28</v>
      </c>
      <c r="B31" s="8" t="s">
        <v>12</v>
      </c>
      <c r="C31" s="8" t="s">
        <v>3</v>
      </c>
      <c r="D31" s="8" t="s">
        <v>13</v>
      </c>
      <c r="E31" s="8"/>
      <c r="F31" s="8">
        <v>50</v>
      </c>
      <c r="G31" s="8">
        <v>7</v>
      </c>
      <c r="H31" s="8">
        <v>10000</v>
      </c>
      <c r="I31" s="8">
        <v>22000</v>
      </c>
      <c r="J31" s="103">
        <v>0.08</v>
      </c>
      <c r="K31" s="8" t="b">
        <f t="shared" si="0"/>
        <v>1</v>
      </c>
      <c r="L31" s="135">
        <v>816</v>
      </c>
      <c r="M31" s="135">
        <f>ROUNDUP(I31/Q31,0)</f>
        <v>3</v>
      </c>
      <c r="N31" s="138">
        <f>H31*J31</f>
        <v>800</v>
      </c>
      <c r="O31" s="138">
        <f>N31-L31</f>
        <v>-16</v>
      </c>
      <c r="P31" s="138">
        <f>M31*O31</f>
        <v>-48</v>
      </c>
      <c r="Q31" s="8">
        <v>10000</v>
      </c>
      <c r="R31" s="8" t="s">
        <v>264</v>
      </c>
      <c r="S31" s="69">
        <v>70</v>
      </c>
      <c r="T31" s="8" t="s">
        <v>265</v>
      </c>
      <c r="U31" s="8" t="s">
        <v>266</v>
      </c>
      <c r="V31" s="8" t="s">
        <v>267</v>
      </c>
      <c r="W31" s="8" t="s">
        <v>415</v>
      </c>
      <c r="Z31">
        <f t="shared" si="1"/>
        <v>-12000</v>
      </c>
      <c r="AA31" s="109">
        <f>Z31*J31</f>
        <v>-960</v>
      </c>
    </row>
    <row r="32" spans="1:27">
      <c r="A32" s="8">
        <v>29</v>
      </c>
      <c r="B32" s="8" t="s">
        <v>82</v>
      </c>
      <c r="C32" s="8" t="s">
        <v>3</v>
      </c>
      <c r="D32" s="8" t="s">
        <v>83</v>
      </c>
      <c r="E32" s="8"/>
      <c r="F32" s="8">
        <v>50</v>
      </c>
      <c r="G32" s="8">
        <v>3</v>
      </c>
      <c r="H32" s="8">
        <v>50000</v>
      </c>
      <c r="I32" s="8">
        <v>6600</v>
      </c>
      <c r="J32" s="103">
        <v>0.1</v>
      </c>
      <c r="K32" s="8" t="b">
        <f t="shared" si="0"/>
        <v>0</v>
      </c>
      <c r="L32" s="135">
        <v>4930</v>
      </c>
      <c r="M32" s="135"/>
      <c r="N32" s="135"/>
      <c r="O32" s="135"/>
      <c r="P32" s="135"/>
      <c r="Q32" s="8">
        <v>50000</v>
      </c>
      <c r="R32" s="8" t="s">
        <v>264</v>
      </c>
      <c r="S32" s="69">
        <v>134</v>
      </c>
      <c r="T32" s="8" t="s">
        <v>265</v>
      </c>
      <c r="U32" s="8" t="s">
        <v>266</v>
      </c>
      <c r="V32" s="8" t="s">
        <v>267</v>
      </c>
      <c r="W32" s="8" t="s">
        <v>415</v>
      </c>
      <c r="Z32">
        <f t="shared" si="1"/>
        <v>43400</v>
      </c>
      <c r="AA32" s="109">
        <f>Z32*J32</f>
        <v>4340</v>
      </c>
    </row>
    <row r="33" spans="1:27">
      <c r="A33" s="8">
        <v>30</v>
      </c>
      <c r="B33" s="8" t="s">
        <v>84</v>
      </c>
      <c r="C33" s="8" t="s">
        <v>3</v>
      </c>
      <c r="D33" s="8" t="s">
        <v>85</v>
      </c>
      <c r="E33" s="8"/>
      <c r="F33" s="8">
        <v>50</v>
      </c>
      <c r="G33" s="8">
        <v>7</v>
      </c>
      <c r="H33" s="8">
        <v>50000</v>
      </c>
      <c r="I33" s="8">
        <v>15400</v>
      </c>
      <c r="J33" s="103">
        <v>0.01</v>
      </c>
      <c r="K33" s="8" t="b">
        <f t="shared" si="0"/>
        <v>0</v>
      </c>
      <c r="L33" s="135">
        <v>340</v>
      </c>
      <c r="M33" s="135"/>
      <c r="N33" s="135"/>
      <c r="O33" s="135"/>
      <c r="P33" s="135"/>
      <c r="Q33" s="8">
        <v>50000</v>
      </c>
      <c r="R33" s="8" t="s">
        <v>264</v>
      </c>
      <c r="S33" s="69">
        <v>98</v>
      </c>
      <c r="T33" s="8" t="s">
        <v>265</v>
      </c>
      <c r="U33" s="8" t="s">
        <v>266</v>
      </c>
      <c r="V33" s="8" t="s">
        <v>267</v>
      </c>
      <c r="W33" s="8" t="s">
        <v>415</v>
      </c>
      <c r="Z33">
        <f t="shared" si="1"/>
        <v>34600</v>
      </c>
      <c r="AA33" s="109">
        <f>Z33*J33</f>
        <v>346</v>
      </c>
    </row>
    <row r="34" spans="1:27">
      <c r="A34" s="8">
        <v>31</v>
      </c>
      <c r="B34" s="8" t="s">
        <v>87</v>
      </c>
      <c r="C34" s="8" t="s">
        <v>3</v>
      </c>
      <c r="D34" s="8" t="s">
        <v>88</v>
      </c>
      <c r="E34" s="8"/>
      <c r="F34" s="8">
        <v>50</v>
      </c>
      <c r="G34" s="8">
        <v>1</v>
      </c>
      <c r="H34" s="8">
        <v>10000</v>
      </c>
      <c r="I34" s="8">
        <v>2200</v>
      </c>
      <c r="J34" s="103">
        <v>0.25</v>
      </c>
      <c r="K34" s="8" t="b">
        <f t="shared" si="0"/>
        <v>0</v>
      </c>
      <c r="L34" s="135">
        <v>2499</v>
      </c>
      <c r="M34" s="135"/>
      <c r="N34" s="135"/>
      <c r="O34" s="135"/>
      <c r="P34" s="135"/>
      <c r="Q34" s="8">
        <v>10000</v>
      </c>
      <c r="R34" s="8" t="s">
        <v>264</v>
      </c>
      <c r="S34" s="69">
        <v>112</v>
      </c>
      <c r="T34" s="8" t="s">
        <v>265</v>
      </c>
      <c r="U34" s="8" t="s">
        <v>266</v>
      </c>
      <c r="V34" s="8" t="s">
        <v>267</v>
      </c>
      <c r="W34" s="8" t="s">
        <v>415</v>
      </c>
      <c r="Z34">
        <f t="shared" si="1"/>
        <v>7800</v>
      </c>
      <c r="AA34" s="109">
        <f>Z34*J34</f>
        <v>1950</v>
      </c>
    </row>
    <row r="35" spans="1:27">
      <c r="A35" s="8">
        <v>32</v>
      </c>
      <c r="B35" s="8" t="s">
        <v>90</v>
      </c>
      <c r="C35" s="8" t="s">
        <v>3</v>
      </c>
      <c r="D35" s="8" t="s">
        <v>91</v>
      </c>
      <c r="E35" s="8"/>
      <c r="F35" s="8">
        <v>50</v>
      </c>
      <c r="G35" s="8">
        <v>1</v>
      </c>
      <c r="H35" s="8">
        <v>15000</v>
      </c>
      <c r="I35" s="8">
        <v>2200</v>
      </c>
      <c r="J35" s="104">
        <f>L35/H35</f>
        <v>3.3999999999999998E-3</v>
      </c>
      <c r="K35" s="8" t="b">
        <f t="shared" si="0"/>
        <v>0</v>
      </c>
      <c r="L35" s="135">
        <v>51</v>
      </c>
      <c r="M35" s="135"/>
      <c r="N35" s="135"/>
      <c r="O35" s="135"/>
      <c r="P35" s="135"/>
      <c r="Q35" s="8">
        <v>15000</v>
      </c>
      <c r="R35" s="8" t="s">
        <v>264</v>
      </c>
      <c r="S35" s="69">
        <v>98</v>
      </c>
      <c r="T35" s="8" t="s">
        <v>265</v>
      </c>
      <c r="U35" s="8" t="s">
        <v>266</v>
      </c>
      <c r="V35" s="8" t="s">
        <v>267</v>
      </c>
      <c r="W35" s="8" t="s">
        <v>415</v>
      </c>
      <c r="Z35">
        <f t="shared" si="1"/>
        <v>12800</v>
      </c>
      <c r="AA35" s="109">
        <f>Z35*J35</f>
        <v>43.519999999999996</v>
      </c>
    </row>
    <row r="36" spans="1:27">
      <c r="A36" s="8">
        <v>33</v>
      </c>
      <c r="B36" s="8" t="s">
        <v>93</v>
      </c>
      <c r="C36" s="8" t="s">
        <v>94</v>
      </c>
      <c r="D36" s="8" t="s">
        <v>95</v>
      </c>
      <c r="E36" s="15" t="s">
        <v>322</v>
      </c>
      <c r="F36" s="8">
        <v>50</v>
      </c>
      <c r="G36" s="8">
        <v>14</v>
      </c>
      <c r="H36" s="8">
        <v>50000</v>
      </c>
      <c r="I36" s="8">
        <v>22000</v>
      </c>
      <c r="J36" s="103">
        <v>0.02</v>
      </c>
      <c r="K36" s="8" t="b">
        <f t="shared" si="0"/>
        <v>0</v>
      </c>
      <c r="L36" s="135">
        <v>935</v>
      </c>
      <c r="M36" s="135"/>
      <c r="N36" s="135"/>
      <c r="O36" s="135"/>
      <c r="P36" s="135"/>
      <c r="Q36" s="8">
        <v>50000</v>
      </c>
      <c r="R36" s="8" t="s">
        <v>264</v>
      </c>
      <c r="S36" s="69">
        <v>252</v>
      </c>
      <c r="T36" s="8" t="s">
        <v>265</v>
      </c>
      <c r="U36" s="8" t="s">
        <v>266</v>
      </c>
      <c r="V36" s="8" t="s">
        <v>267</v>
      </c>
      <c r="W36" s="8" t="s">
        <v>415</v>
      </c>
      <c r="Z36">
        <f t="shared" si="1"/>
        <v>28000</v>
      </c>
      <c r="AA36" s="109">
        <f>Z36*J36</f>
        <v>560</v>
      </c>
    </row>
    <row r="37" spans="1:27">
      <c r="A37" s="8">
        <v>34</v>
      </c>
      <c r="B37" s="8" t="s">
        <v>97</v>
      </c>
      <c r="C37" s="8" t="s">
        <v>26</v>
      </c>
      <c r="D37" s="8" t="s">
        <v>98</v>
      </c>
      <c r="E37" s="8"/>
      <c r="F37" s="8">
        <v>50</v>
      </c>
      <c r="G37" s="8">
        <v>7</v>
      </c>
      <c r="H37" s="8">
        <v>4000</v>
      </c>
      <c r="I37" s="8">
        <v>61600</v>
      </c>
      <c r="J37" s="103">
        <v>0.28000000000000003</v>
      </c>
      <c r="K37" s="8" t="b">
        <f t="shared" si="0"/>
        <v>1</v>
      </c>
      <c r="L37" s="135">
        <v>1128.8</v>
      </c>
      <c r="M37" s="135">
        <f>ROUNDUP(I37/Q37,0)</f>
        <v>16</v>
      </c>
      <c r="N37" s="138">
        <f>H37*J37</f>
        <v>1120</v>
      </c>
      <c r="O37" s="138">
        <f>N37-L37</f>
        <v>-8.7999999999999545</v>
      </c>
      <c r="P37" s="138">
        <f>M37*O37</f>
        <v>-140.79999999999927</v>
      </c>
      <c r="Q37" s="8">
        <v>4000</v>
      </c>
      <c r="R37" s="8" t="s">
        <v>264</v>
      </c>
      <c r="S37" s="69">
        <v>142</v>
      </c>
      <c r="T37" s="8" t="s">
        <v>265</v>
      </c>
      <c r="U37" s="8" t="s">
        <v>266</v>
      </c>
      <c r="V37" s="8" t="s">
        <v>267</v>
      </c>
      <c r="W37" s="8" t="s">
        <v>415</v>
      </c>
      <c r="Z37">
        <f t="shared" si="1"/>
        <v>-57600</v>
      </c>
      <c r="AA37" s="109">
        <f>Z37*J37</f>
        <v>-16128.000000000002</v>
      </c>
    </row>
    <row r="38" spans="1:27">
      <c r="A38" s="8">
        <v>35</v>
      </c>
      <c r="B38" s="8" t="s">
        <v>100</v>
      </c>
      <c r="C38" s="8" t="s">
        <v>3</v>
      </c>
      <c r="D38" s="8" t="s">
        <v>101</v>
      </c>
      <c r="E38" s="8"/>
      <c r="F38" s="8">
        <v>50</v>
      </c>
      <c r="G38" s="8">
        <v>3</v>
      </c>
      <c r="H38" s="8">
        <v>15000</v>
      </c>
      <c r="I38" s="8">
        <v>6600</v>
      </c>
      <c r="J38" s="103">
        <v>0.11</v>
      </c>
      <c r="K38" s="8" t="b">
        <f t="shared" si="0"/>
        <v>0</v>
      </c>
      <c r="L38" s="135">
        <v>1683</v>
      </c>
      <c r="M38" s="135"/>
      <c r="N38" s="135"/>
      <c r="O38" s="135"/>
      <c r="P38" s="135"/>
      <c r="Q38" s="8">
        <v>15000</v>
      </c>
      <c r="R38" s="8" t="s">
        <v>264</v>
      </c>
      <c r="S38" s="69">
        <v>112</v>
      </c>
      <c r="T38" s="8" t="s">
        <v>265</v>
      </c>
      <c r="U38" s="8" t="s">
        <v>266</v>
      </c>
      <c r="V38" s="8" t="s">
        <v>267</v>
      </c>
      <c r="W38" s="8" t="s">
        <v>415</v>
      </c>
      <c r="Z38">
        <f t="shared" si="1"/>
        <v>8400</v>
      </c>
      <c r="AA38" s="109">
        <f>Z38*J38</f>
        <v>924</v>
      </c>
    </row>
    <row r="39" spans="1:27">
      <c r="A39" s="8">
        <v>36</v>
      </c>
      <c r="B39" s="8" t="s">
        <v>103</v>
      </c>
      <c r="C39" s="8" t="s">
        <v>3</v>
      </c>
      <c r="D39" s="8" t="s">
        <v>104</v>
      </c>
      <c r="E39" s="8"/>
      <c r="F39" s="8">
        <v>50</v>
      </c>
      <c r="G39" s="8">
        <v>1</v>
      </c>
      <c r="H39" s="8">
        <v>15000</v>
      </c>
      <c r="I39" s="8">
        <v>2200</v>
      </c>
      <c r="J39" s="104">
        <f>L39/H39</f>
        <v>3.3999999999999998E-3</v>
      </c>
      <c r="K39" s="8" t="b">
        <f t="shared" si="0"/>
        <v>0</v>
      </c>
      <c r="L39" s="135">
        <v>51</v>
      </c>
      <c r="M39" s="135"/>
      <c r="N39" s="135"/>
      <c r="O39" s="135"/>
      <c r="P39" s="135"/>
      <c r="Q39" s="8">
        <v>15000</v>
      </c>
      <c r="R39" s="8" t="s">
        <v>264</v>
      </c>
      <c r="S39" s="69">
        <v>98</v>
      </c>
      <c r="T39" s="8" t="s">
        <v>265</v>
      </c>
      <c r="U39" s="8" t="s">
        <v>266</v>
      </c>
      <c r="V39" s="8" t="s">
        <v>267</v>
      </c>
      <c r="W39" s="8" t="s">
        <v>415</v>
      </c>
      <c r="Z39">
        <f t="shared" si="1"/>
        <v>12800</v>
      </c>
      <c r="AA39" s="109">
        <f>Z39*J39</f>
        <v>43.519999999999996</v>
      </c>
    </row>
    <row r="40" spans="1:27">
      <c r="A40" s="8">
        <v>37</v>
      </c>
      <c r="B40" s="8" t="s">
        <v>106</v>
      </c>
      <c r="C40" s="8" t="s">
        <v>3</v>
      </c>
      <c r="D40" s="8" t="s">
        <v>107</v>
      </c>
      <c r="E40" s="8"/>
      <c r="F40" s="8">
        <v>50</v>
      </c>
      <c r="G40" s="8">
        <v>5</v>
      </c>
      <c r="H40" s="8">
        <v>15000</v>
      </c>
      <c r="I40" s="8">
        <v>4400</v>
      </c>
      <c r="J40" s="103">
        <v>0.01</v>
      </c>
      <c r="K40" s="8" t="b">
        <f t="shared" si="0"/>
        <v>0</v>
      </c>
      <c r="L40" s="135">
        <v>127.5</v>
      </c>
      <c r="M40" s="135"/>
      <c r="N40" s="135"/>
      <c r="O40" s="135"/>
      <c r="P40" s="135"/>
      <c r="Q40" s="8">
        <v>15000</v>
      </c>
      <c r="R40" s="8" t="s">
        <v>264</v>
      </c>
      <c r="S40" s="69">
        <v>98</v>
      </c>
      <c r="T40" s="8" t="s">
        <v>265</v>
      </c>
      <c r="U40" s="8" t="s">
        <v>266</v>
      </c>
      <c r="V40" s="8" t="s">
        <v>267</v>
      </c>
      <c r="W40" s="8" t="s">
        <v>415</v>
      </c>
      <c r="Z40">
        <f t="shared" si="1"/>
        <v>10600</v>
      </c>
      <c r="AA40" s="109">
        <f>Z40*J40</f>
        <v>106</v>
      </c>
    </row>
    <row r="41" spans="1:27">
      <c r="A41" s="8">
        <v>38</v>
      </c>
      <c r="B41" s="8" t="s">
        <v>109</v>
      </c>
      <c r="C41" s="8" t="s">
        <v>30</v>
      </c>
      <c r="D41" s="8" t="s">
        <v>110</v>
      </c>
      <c r="E41" s="8"/>
      <c r="F41" s="8">
        <v>50</v>
      </c>
      <c r="G41" s="8">
        <v>1</v>
      </c>
      <c r="H41" s="8">
        <v>10000</v>
      </c>
      <c r="I41" s="8">
        <v>2200</v>
      </c>
      <c r="J41" s="103">
        <v>0.04</v>
      </c>
      <c r="K41" s="8" t="b">
        <f t="shared" si="0"/>
        <v>0</v>
      </c>
      <c r="L41" s="135">
        <v>442</v>
      </c>
      <c r="M41" s="135"/>
      <c r="N41" s="135"/>
      <c r="O41" s="135"/>
      <c r="P41" s="135"/>
      <c r="Q41" s="8">
        <v>10000</v>
      </c>
      <c r="R41" s="8" t="s">
        <v>264</v>
      </c>
      <c r="S41" s="69">
        <v>196</v>
      </c>
      <c r="T41" s="8" t="s">
        <v>265</v>
      </c>
      <c r="U41" s="8" t="s">
        <v>266</v>
      </c>
      <c r="V41" s="8" t="s">
        <v>267</v>
      </c>
      <c r="W41" s="8" t="s">
        <v>415</v>
      </c>
      <c r="Z41">
        <f t="shared" si="1"/>
        <v>7800</v>
      </c>
      <c r="AA41" s="109">
        <f>Z41*J41</f>
        <v>312</v>
      </c>
    </row>
    <row r="42" spans="1:27">
      <c r="A42" s="8">
        <v>39</v>
      </c>
      <c r="B42" s="8" t="s">
        <v>111</v>
      </c>
      <c r="C42" s="8" t="s">
        <v>30</v>
      </c>
      <c r="D42" s="8" t="s">
        <v>112</v>
      </c>
      <c r="E42" s="8"/>
      <c r="F42" s="8">
        <v>50</v>
      </c>
      <c r="G42" s="8">
        <v>1</v>
      </c>
      <c r="H42" s="8">
        <v>15000</v>
      </c>
      <c r="I42" s="8">
        <v>2200</v>
      </c>
      <c r="J42" s="103">
        <v>0.02</v>
      </c>
      <c r="K42" s="8" t="b">
        <f t="shared" si="0"/>
        <v>0</v>
      </c>
      <c r="L42" s="135">
        <v>306</v>
      </c>
      <c r="M42" s="135"/>
      <c r="N42" s="135"/>
      <c r="O42" s="135"/>
      <c r="P42" s="135"/>
      <c r="Q42" s="8">
        <v>15000</v>
      </c>
      <c r="R42" s="8" t="s">
        <v>264</v>
      </c>
      <c r="S42" s="69">
        <v>98</v>
      </c>
      <c r="T42" s="8" t="s">
        <v>265</v>
      </c>
      <c r="U42" s="8" t="s">
        <v>266</v>
      </c>
      <c r="V42" s="8" t="s">
        <v>267</v>
      </c>
      <c r="W42" s="8" t="s">
        <v>415</v>
      </c>
      <c r="Z42">
        <f t="shared" si="1"/>
        <v>12800</v>
      </c>
      <c r="AA42" s="109">
        <f>Z42*J42</f>
        <v>256</v>
      </c>
    </row>
    <row r="43" spans="1:27">
      <c r="A43" s="8">
        <v>40</v>
      </c>
      <c r="B43" s="8" t="s">
        <v>113</v>
      </c>
      <c r="C43" s="8" t="s">
        <v>114</v>
      </c>
      <c r="D43" s="8" t="s">
        <v>115</v>
      </c>
      <c r="E43" s="8"/>
      <c r="F43" s="8">
        <v>50</v>
      </c>
      <c r="G43" s="8">
        <v>1</v>
      </c>
      <c r="H43" s="8">
        <v>10000</v>
      </c>
      <c r="I43" s="8">
        <v>2200</v>
      </c>
      <c r="J43" s="103">
        <v>0.09</v>
      </c>
      <c r="K43" s="8" t="b">
        <f t="shared" si="0"/>
        <v>0</v>
      </c>
      <c r="L43" s="135">
        <v>850</v>
      </c>
      <c r="M43" s="135"/>
      <c r="N43" s="135"/>
      <c r="O43" s="135"/>
      <c r="P43" s="135"/>
      <c r="Q43" s="8">
        <v>10000</v>
      </c>
      <c r="R43" s="8" t="s">
        <v>264</v>
      </c>
      <c r="S43" s="69">
        <v>84</v>
      </c>
      <c r="T43" s="8" t="s">
        <v>265</v>
      </c>
      <c r="U43" s="8" t="s">
        <v>266</v>
      </c>
      <c r="V43" s="8" t="s">
        <v>267</v>
      </c>
      <c r="W43" s="8" t="s">
        <v>415</v>
      </c>
      <c r="Z43">
        <f t="shared" si="1"/>
        <v>7800</v>
      </c>
      <c r="AA43" s="109">
        <f>Z43*J43</f>
        <v>702</v>
      </c>
    </row>
    <row r="44" spans="1:27">
      <c r="A44" s="8">
        <v>41</v>
      </c>
      <c r="B44" s="8" t="s">
        <v>117</v>
      </c>
      <c r="C44" s="8" t="s">
        <v>30</v>
      </c>
      <c r="D44" s="8" t="s">
        <v>23</v>
      </c>
      <c r="E44" s="8"/>
      <c r="F44" s="8">
        <v>50</v>
      </c>
      <c r="G44" s="8">
        <v>1</v>
      </c>
      <c r="H44" s="8">
        <v>15000</v>
      </c>
      <c r="I44" s="8">
        <v>2200</v>
      </c>
      <c r="J44" s="103">
        <v>0.02</v>
      </c>
      <c r="K44" s="8" t="b">
        <f t="shared" si="0"/>
        <v>0</v>
      </c>
      <c r="L44" s="135">
        <v>229.5</v>
      </c>
      <c r="M44" s="135"/>
      <c r="N44" s="135"/>
      <c r="O44" s="135"/>
      <c r="P44" s="135"/>
      <c r="Q44" s="8">
        <v>15000</v>
      </c>
      <c r="R44" s="8" t="s">
        <v>264</v>
      </c>
      <c r="S44" s="69">
        <v>182</v>
      </c>
      <c r="T44" s="8" t="s">
        <v>265</v>
      </c>
      <c r="U44" s="8" t="s">
        <v>266</v>
      </c>
      <c r="V44" s="8" t="s">
        <v>267</v>
      </c>
      <c r="W44" s="8" t="s">
        <v>415</v>
      </c>
      <c r="Z44">
        <f t="shared" si="1"/>
        <v>12800</v>
      </c>
      <c r="AA44" s="109">
        <f>Z44*J44</f>
        <v>256</v>
      </c>
    </row>
    <row r="45" spans="1:27">
      <c r="A45" s="8">
        <v>42</v>
      </c>
      <c r="B45" s="8" t="s">
        <v>118</v>
      </c>
      <c r="C45" s="8" t="s">
        <v>119</v>
      </c>
      <c r="D45" s="8" t="s">
        <v>120</v>
      </c>
      <c r="E45" s="8"/>
      <c r="F45" s="8">
        <v>50</v>
      </c>
      <c r="G45" s="8">
        <v>1</v>
      </c>
      <c r="H45" s="8">
        <v>3000</v>
      </c>
      <c r="I45" s="8">
        <v>2200</v>
      </c>
      <c r="J45" s="103">
        <v>0.54</v>
      </c>
      <c r="K45" s="8" t="b">
        <f t="shared" si="0"/>
        <v>0</v>
      </c>
      <c r="L45" s="135">
        <v>1611.6</v>
      </c>
      <c r="M45" s="135"/>
      <c r="N45" s="135"/>
      <c r="O45" s="135"/>
      <c r="P45" s="135"/>
      <c r="Q45" s="8">
        <v>3000</v>
      </c>
      <c r="R45" s="8" t="s">
        <v>264</v>
      </c>
      <c r="S45" s="69">
        <v>59</v>
      </c>
      <c r="T45" s="8" t="s">
        <v>265</v>
      </c>
      <c r="U45" s="8" t="s">
        <v>266</v>
      </c>
      <c r="V45" s="8" t="s">
        <v>267</v>
      </c>
      <c r="W45" s="8" t="s">
        <v>415</v>
      </c>
      <c r="Z45">
        <f t="shared" si="1"/>
        <v>800</v>
      </c>
      <c r="AA45" s="109">
        <f>Z45*J45</f>
        <v>432</v>
      </c>
    </row>
    <row r="46" spans="1:27">
      <c r="A46" s="8">
        <v>43</v>
      </c>
      <c r="B46" s="8" t="s">
        <v>122</v>
      </c>
      <c r="C46" s="8" t="s">
        <v>123</v>
      </c>
      <c r="D46" s="8" t="s">
        <v>124</v>
      </c>
      <c r="E46" s="8"/>
      <c r="F46" s="8">
        <v>50</v>
      </c>
      <c r="G46" s="8">
        <v>1</v>
      </c>
      <c r="H46" s="8">
        <v>2000</v>
      </c>
      <c r="I46" s="8">
        <v>4400</v>
      </c>
      <c r="J46" s="103">
        <v>0.69</v>
      </c>
      <c r="K46" s="8" t="b">
        <f t="shared" si="0"/>
        <v>1</v>
      </c>
      <c r="L46" s="135">
        <v>1380.4</v>
      </c>
      <c r="M46" s="135">
        <f>ROUNDUP(I46/Q46,0)</f>
        <v>3</v>
      </c>
      <c r="N46" s="138">
        <f>H46*J46</f>
        <v>1380</v>
      </c>
      <c r="O46" s="138">
        <f>N46-L46</f>
        <v>-0.40000000000009095</v>
      </c>
      <c r="P46" s="138">
        <f>M46*O46</f>
        <v>-1.2000000000002728</v>
      </c>
      <c r="Q46" s="8">
        <v>2000</v>
      </c>
      <c r="R46" s="8" t="s">
        <v>264</v>
      </c>
      <c r="S46" s="69">
        <v>154</v>
      </c>
      <c r="T46" s="8" t="s">
        <v>265</v>
      </c>
      <c r="U46" s="8" t="s">
        <v>266</v>
      </c>
      <c r="V46" s="8" t="s">
        <v>267</v>
      </c>
      <c r="W46" s="8" t="s">
        <v>415</v>
      </c>
      <c r="Z46">
        <f t="shared" si="1"/>
        <v>-2400</v>
      </c>
      <c r="AA46" s="109">
        <f>Z46*J46</f>
        <v>-1655.9999999999998</v>
      </c>
    </row>
    <row r="47" spans="1:27">
      <c r="A47" s="8">
        <v>44</v>
      </c>
      <c r="B47" s="8" t="s">
        <v>126</v>
      </c>
      <c r="C47" s="8" t="s">
        <v>127</v>
      </c>
      <c r="D47" s="8" t="s">
        <v>128</v>
      </c>
      <c r="E47" s="8"/>
      <c r="F47" s="8">
        <v>50</v>
      </c>
      <c r="G47" s="8">
        <v>1</v>
      </c>
      <c r="H47" s="8">
        <v>5000</v>
      </c>
      <c r="I47" s="8">
        <v>2200</v>
      </c>
      <c r="J47" s="103">
        <v>0.91</v>
      </c>
      <c r="K47" s="8" t="b">
        <f t="shared" si="0"/>
        <v>0</v>
      </c>
      <c r="L47" s="135">
        <v>4564.5</v>
      </c>
      <c r="M47" s="135"/>
      <c r="N47" s="135"/>
      <c r="O47" s="135"/>
      <c r="P47" s="135"/>
      <c r="Q47" s="8">
        <v>5000</v>
      </c>
      <c r="R47" s="8" t="s">
        <v>264</v>
      </c>
      <c r="S47" s="69">
        <v>196</v>
      </c>
      <c r="T47" s="8" t="s">
        <v>265</v>
      </c>
      <c r="U47" s="8" t="s">
        <v>266</v>
      </c>
      <c r="V47" s="8" t="s">
        <v>267</v>
      </c>
      <c r="W47" s="8" t="s">
        <v>415</v>
      </c>
      <c r="Z47">
        <f t="shared" si="1"/>
        <v>2800</v>
      </c>
      <c r="AA47" s="109">
        <f>Z47*J47</f>
        <v>2548</v>
      </c>
    </row>
    <row r="48" spans="1:27">
      <c r="A48" s="8">
        <v>45</v>
      </c>
      <c r="B48" s="8" t="s">
        <v>130</v>
      </c>
      <c r="C48" s="8" t="s">
        <v>127</v>
      </c>
      <c r="D48" s="8" t="s">
        <v>131</v>
      </c>
      <c r="E48" s="8"/>
      <c r="F48" s="8">
        <v>50</v>
      </c>
      <c r="G48" s="8">
        <v>1</v>
      </c>
      <c r="H48" s="8">
        <v>5000</v>
      </c>
      <c r="I48" s="8">
        <v>2080</v>
      </c>
      <c r="J48" s="103">
        <v>1.51</v>
      </c>
      <c r="K48" s="8" t="b">
        <f t="shared" si="0"/>
        <v>0</v>
      </c>
      <c r="L48" s="135">
        <v>7531</v>
      </c>
      <c r="M48" s="135"/>
      <c r="N48" s="135"/>
      <c r="O48" s="135"/>
      <c r="P48" s="135"/>
      <c r="Q48" s="8">
        <v>5000</v>
      </c>
      <c r="R48" s="8" t="s">
        <v>264</v>
      </c>
      <c r="S48" s="69">
        <v>196</v>
      </c>
      <c r="T48" s="8" t="s">
        <v>265</v>
      </c>
      <c r="U48" s="8" t="s">
        <v>266</v>
      </c>
      <c r="V48" s="8" t="s">
        <v>267</v>
      </c>
      <c r="W48" s="8" t="s">
        <v>415</v>
      </c>
      <c r="Z48">
        <f t="shared" si="1"/>
        <v>2920</v>
      </c>
      <c r="AA48" s="109">
        <f>Z48*J48</f>
        <v>4409.2</v>
      </c>
    </row>
    <row r="49" spans="1:27">
      <c r="A49" s="8">
        <v>46</v>
      </c>
      <c r="B49" s="8" t="s">
        <v>133</v>
      </c>
      <c r="C49" s="8" t="s">
        <v>134</v>
      </c>
      <c r="D49" s="8" t="s">
        <v>135</v>
      </c>
      <c r="E49" s="8"/>
      <c r="F49" s="8">
        <v>50</v>
      </c>
      <c r="G49" s="8">
        <v>1</v>
      </c>
      <c r="H49" s="8">
        <v>1300</v>
      </c>
      <c r="I49" s="8">
        <v>4160</v>
      </c>
      <c r="J49" s="103">
        <v>2.4700000000000002</v>
      </c>
      <c r="K49" s="8" t="b">
        <f t="shared" si="0"/>
        <v>1</v>
      </c>
      <c r="L49" s="135">
        <v>3204.5</v>
      </c>
      <c r="M49" s="135">
        <f t="shared" ref="M49:M50" si="6">ROUNDUP(I49/Q49,0)</f>
        <v>4</v>
      </c>
      <c r="N49" s="138">
        <f t="shared" ref="N49:N50" si="7">H49*J49</f>
        <v>3211.0000000000005</v>
      </c>
      <c r="O49" s="138">
        <f t="shared" ref="O49:O50" si="8">N49-L49</f>
        <v>6.5000000000004547</v>
      </c>
      <c r="P49" s="138">
        <f t="shared" ref="P49:P50" si="9">M49*O49</f>
        <v>26.000000000001819</v>
      </c>
      <c r="Q49" s="8">
        <v>1300</v>
      </c>
      <c r="R49" s="8" t="s">
        <v>264</v>
      </c>
      <c r="S49" s="69">
        <v>72</v>
      </c>
      <c r="T49" s="8" t="s">
        <v>265</v>
      </c>
      <c r="U49" s="8" t="s">
        <v>266</v>
      </c>
      <c r="V49" s="8" t="s">
        <v>267</v>
      </c>
      <c r="W49" s="8" t="s">
        <v>415</v>
      </c>
      <c r="Z49">
        <f t="shared" si="1"/>
        <v>-2860</v>
      </c>
      <c r="AA49" s="109">
        <f>Z49*J49</f>
        <v>-7064.2000000000007</v>
      </c>
    </row>
    <row r="50" spans="1:27">
      <c r="A50" s="8">
        <v>47</v>
      </c>
      <c r="B50" s="8" t="s">
        <v>137</v>
      </c>
      <c r="C50" s="8" t="s">
        <v>3</v>
      </c>
      <c r="D50" s="8" t="s">
        <v>138</v>
      </c>
      <c r="E50" s="8"/>
      <c r="F50" s="8">
        <v>50</v>
      </c>
      <c r="G50" s="8">
        <v>4</v>
      </c>
      <c r="H50" s="8">
        <v>3000</v>
      </c>
      <c r="I50" s="8">
        <v>19800</v>
      </c>
      <c r="J50" s="103">
        <v>0.21</v>
      </c>
      <c r="K50" s="8" t="b">
        <f t="shared" si="0"/>
        <v>1</v>
      </c>
      <c r="L50" s="135">
        <v>622.20000000000005</v>
      </c>
      <c r="M50" s="135">
        <f t="shared" si="6"/>
        <v>7</v>
      </c>
      <c r="N50" s="138">
        <f t="shared" si="7"/>
        <v>630</v>
      </c>
      <c r="O50" s="138">
        <f t="shared" si="8"/>
        <v>7.7999999999999545</v>
      </c>
      <c r="P50" s="138">
        <f t="shared" si="9"/>
        <v>54.599999999999682</v>
      </c>
      <c r="Q50" s="8">
        <v>3000</v>
      </c>
      <c r="R50" s="8" t="s">
        <v>264</v>
      </c>
      <c r="S50" s="69">
        <v>84</v>
      </c>
      <c r="T50" s="8" t="s">
        <v>265</v>
      </c>
      <c r="U50" s="8" t="s">
        <v>266</v>
      </c>
      <c r="V50" s="8" t="s">
        <v>267</v>
      </c>
      <c r="W50" s="8" t="s">
        <v>415</v>
      </c>
      <c r="Z50">
        <f t="shared" si="1"/>
        <v>-16800</v>
      </c>
      <c r="AA50" s="109">
        <f>Z50*J50</f>
        <v>-3528</v>
      </c>
    </row>
    <row r="51" spans="1:27">
      <c r="A51" s="8">
        <v>48</v>
      </c>
      <c r="B51" s="8" t="s">
        <v>140</v>
      </c>
      <c r="C51" s="8" t="s">
        <v>30</v>
      </c>
      <c r="D51" s="8" t="s">
        <v>141</v>
      </c>
      <c r="E51" s="8"/>
      <c r="F51" s="8">
        <v>50</v>
      </c>
      <c r="G51" s="8">
        <v>1</v>
      </c>
      <c r="H51" s="8">
        <v>4000</v>
      </c>
      <c r="I51" s="8">
        <v>2200</v>
      </c>
      <c r="J51" s="103">
        <v>0.2</v>
      </c>
      <c r="K51" s="8" t="b">
        <f t="shared" si="0"/>
        <v>0</v>
      </c>
      <c r="L51" s="135">
        <v>809.2</v>
      </c>
      <c r="M51" s="135"/>
      <c r="N51" s="135"/>
      <c r="O51" s="135"/>
      <c r="P51" s="135"/>
      <c r="Q51" s="8">
        <v>4000</v>
      </c>
      <c r="R51" s="8" t="s">
        <v>264</v>
      </c>
      <c r="S51" s="69">
        <v>280</v>
      </c>
      <c r="T51" s="8" t="s">
        <v>265</v>
      </c>
      <c r="U51" s="8" t="s">
        <v>266</v>
      </c>
      <c r="V51" s="8" t="s">
        <v>267</v>
      </c>
      <c r="W51" s="8" t="s">
        <v>415</v>
      </c>
      <c r="Z51">
        <f t="shared" si="1"/>
        <v>1800</v>
      </c>
      <c r="AA51" s="109">
        <f>Z51*J51</f>
        <v>360</v>
      </c>
    </row>
    <row r="52" spans="1:27">
      <c r="A52" s="8">
        <v>49</v>
      </c>
      <c r="B52" s="8" t="s">
        <v>143</v>
      </c>
      <c r="C52" s="8" t="s">
        <v>3</v>
      </c>
      <c r="D52" s="8" t="s">
        <v>144</v>
      </c>
      <c r="E52" s="8"/>
      <c r="F52" s="8">
        <v>50</v>
      </c>
      <c r="G52" s="8">
        <v>1</v>
      </c>
      <c r="H52" s="8">
        <v>4000</v>
      </c>
      <c r="I52" s="8">
        <v>2200</v>
      </c>
      <c r="J52" s="103">
        <v>0.05</v>
      </c>
      <c r="K52" s="8" t="b">
        <f t="shared" si="0"/>
        <v>0</v>
      </c>
      <c r="L52" s="135">
        <v>190.4</v>
      </c>
      <c r="M52" s="135"/>
      <c r="N52" s="135"/>
      <c r="O52" s="135"/>
      <c r="P52" s="135"/>
      <c r="Q52" s="8">
        <v>4000</v>
      </c>
      <c r="R52" s="8" t="s">
        <v>264</v>
      </c>
      <c r="S52" s="69">
        <v>112</v>
      </c>
      <c r="T52" s="8" t="s">
        <v>265</v>
      </c>
      <c r="U52" s="8" t="s">
        <v>266</v>
      </c>
      <c r="V52" s="8" t="s">
        <v>267</v>
      </c>
      <c r="W52" s="8" t="s">
        <v>415</v>
      </c>
      <c r="Z52">
        <f t="shared" si="1"/>
        <v>1800</v>
      </c>
      <c r="AA52" s="109">
        <f>Z52*J52</f>
        <v>90</v>
      </c>
    </row>
    <row r="53" spans="1:27">
      <c r="A53" s="8">
        <v>50</v>
      </c>
      <c r="B53" s="8" t="s">
        <v>146</v>
      </c>
      <c r="C53" s="8" t="s">
        <v>147</v>
      </c>
      <c r="D53" s="8" t="s">
        <v>148</v>
      </c>
      <c r="E53" s="8"/>
      <c r="F53" s="8">
        <v>50</v>
      </c>
      <c r="G53" s="8">
        <v>1</v>
      </c>
      <c r="H53" s="8">
        <v>3000</v>
      </c>
      <c r="I53" s="8">
        <v>2200</v>
      </c>
      <c r="J53" s="103">
        <v>0.12</v>
      </c>
      <c r="K53" s="8" t="b">
        <f t="shared" si="0"/>
        <v>0</v>
      </c>
      <c r="L53" s="135">
        <v>351.9</v>
      </c>
      <c r="M53" s="135"/>
      <c r="N53" s="135"/>
      <c r="O53" s="135"/>
      <c r="P53" s="135"/>
      <c r="Q53" s="8">
        <v>3000</v>
      </c>
      <c r="R53" s="8" t="s">
        <v>264</v>
      </c>
      <c r="S53" s="69">
        <v>91</v>
      </c>
      <c r="T53" s="8" t="s">
        <v>265</v>
      </c>
      <c r="U53" s="8" t="s">
        <v>266</v>
      </c>
      <c r="V53" s="8" t="s">
        <v>267</v>
      </c>
      <c r="W53" s="8" t="s">
        <v>415</v>
      </c>
      <c r="Z53">
        <f t="shared" si="1"/>
        <v>800</v>
      </c>
      <c r="AA53" s="109">
        <f>Z53*J53</f>
        <v>96</v>
      </c>
    </row>
    <row r="54" spans="1:27">
      <c r="A54" s="8">
        <v>51</v>
      </c>
      <c r="B54" s="8" t="s">
        <v>46</v>
      </c>
      <c r="C54" s="8" t="s">
        <v>47</v>
      </c>
      <c r="D54" s="8" t="s">
        <v>48</v>
      </c>
      <c r="E54" s="8"/>
      <c r="F54" s="8">
        <v>50</v>
      </c>
      <c r="G54" s="8">
        <v>1</v>
      </c>
      <c r="H54" s="8">
        <v>10000</v>
      </c>
      <c r="I54" s="8">
        <v>22000</v>
      </c>
      <c r="J54" s="103">
        <v>0.01</v>
      </c>
      <c r="K54" s="8" t="b">
        <f t="shared" si="0"/>
        <v>1</v>
      </c>
      <c r="L54" s="135">
        <v>68</v>
      </c>
      <c r="M54" s="135">
        <f>ROUNDUP(I54/Q54,0)</f>
        <v>3</v>
      </c>
      <c r="N54" s="138">
        <f>H54*J54</f>
        <v>100</v>
      </c>
      <c r="O54" s="138">
        <f>N54-L54</f>
        <v>32</v>
      </c>
      <c r="P54" s="138">
        <f>M54*O54</f>
        <v>96</v>
      </c>
      <c r="Q54" s="8">
        <v>10000</v>
      </c>
      <c r="R54" s="8" t="s">
        <v>264</v>
      </c>
      <c r="S54" s="69">
        <v>140</v>
      </c>
      <c r="T54" s="8" t="s">
        <v>265</v>
      </c>
      <c r="U54" s="8" t="s">
        <v>266</v>
      </c>
      <c r="V54" s="8" t="s">
        <v>267</v>
      </c>
      <c r="W54" s="8" t="s">
        <v>415</v>
      </c>
      <c r="Z54">
        <f t="shared" si="1"/>
        <v>-12000</v>
      </c>
      <c r="AA54" s="109">
        <f>Z54*J54</f>
        <v>-120</v>
      </c>
    </row>
    <row r="55" spans="1:27">
      <c r="A55" s="8">
        <v>52</v>
      </c>
      <c r="B55" s="8" t="s">
        <v>150</v>
      </c>
      <c r="C55" s="8" t="s">
        <v>47</v>
      </c>
      <c r="D55" s="8" t="s">
        <v>151</v>
      </c>
      <c r="E55" s="8"/>
      <c r="F55" s="8">
        <v>50</v>
      </c>
      <c r="G55" s="8">
        <v>2</v>
      </c>
      <c r="H55" s="8">
        <v>15000</v>
      </c>
      <c r="I55" s="8">
        <v>4400</v>
      </c>
      <c r="J55" s="103">
        <v>0.01</v>
      </c>
      <c r="K55" s="8" t="b">
        <f t="shared" si="0"/>
        <v>0</v>
      </c>
      <c r="L55" s="135">
        <v>153</v>
      </c>
      <c r="M55" s="135"/>
      <c r="N55" s="135"/>
      <c r="O55" s="135"/>
      <c r="P55" s="135"/>
      <c r="Q55" s="8">
        <v>15000</v>
      </c>
      <c r="R55" s="8" t="s">
        <v>264</v>
      </c>
      <c r="S55" s="69">
        <v>126</v>
      </c>
      <c r="T55" s="8" t="s">
        <v>265</v>
      </c>
      <c r="U55" s="8" t="s">
        <v>266</v>
      </c>
      <c r="V55" s="8" t="s">
        <v>267</v>
      </c>
      <c r="W55" s="8" t="s">
        <v>415</v>
      </c>
      <c r="Z55">
        <f t="shared" si="1"/>
        <v>10600</v>
      </c>
      <c r="AA55" s="109">
        <f>Z55*J55</f>
        <v>106</v>
      </c>
    </row>
    <row r="56" spans="1:27">
      <c r="A56" s="8">
        <v>53</v>
      </c>
      <c r="B56" s="8" t="s">
        <v>233</v>
      </c>
      <c r="C56" s="8" t="s">
        <v>47</v>
      </c>
      <c r="D56" s="8" t="s">
        <v>152</v>
      </c>
      <c r="E56" s="8"/>
      <c r="F56" s="8">
        <v>50</v>
      </c>
      <c r="G56" s="8">
        <v>2</v>
      </c>
      <c r="H56" s="8">
        <v>15000</v>
      </c>
      <c r="I56" s="8">
        <v>4400</v>
      </c>
      <c r="J56" s="103">
        <v>0.01</v>
      </c>
      <c r="K56" s="8" t="b">
        <f t="shared" si="0"/>
        <v>0</v>
      </c>
      <c r="L56" s="135">
        <v>153</v>
      </c>
      <c r="M56" s="135"/>
      <c r="N56" s="135"/>
      <c r="O56" s="135"/>
      <c r="P56" s="135"/>
      <c r="Q56" s="8">
        <v>15000</v>
      </c>
      <c r="R56" s="8" t="s">
        <v>264</v>
      </c>
      <c r="S56" s="69">
        <v>126</v>
      </c>
      <c r="T56" s="8" t="s">
        <v>265</v>
      </c>
      <c r="U56" s="8" t="s">
        <v>266</v>
      </c>
      <c r="V56" s="8" t="s">
        <v>267</v>
      </c>
      <c r="W56" s="8" t="s">
        <v>415</v>
      </c>
      <c r="Z56">
        <f t="shared" si="1"/>
        <v>10600</v>
      </c>
      <c r="AA56" s="109">
        <f>Z56*J56</f>
        <v>106</v>
      </c>
    </row>
    <row r="57" spans="1:27">
      <c r="A57" s="8">
        <v>54</v>
      </c>
      <c r="B57" s="8" t="s">
        <v>153</v>
      </c>
      <c r="C57" s="8" t="s">
        <v>47</v>
      </c>
      <c r="D57" s="8" t="s">
        <v>154</v>
      </c>
      <c r="E57" s="8"/>
      <c r="F57" s="8">
        <v>50</v>
      </c>
      <c r="G57" s="8">
        <v>3</v>
      </c>
      <c r="H57" s="8">
        <v>15000</v>
      </c>
      <c r="I57" s="8">
        <v>6600</v>
      </c>
      <c r="J57" s="103">
        <v>0.01</v>
      </c>
      <c r="K57" s="8" t="b">
        <f t="shared" si="0"/>
        <v>0</v>
      </c>
      <c r="L57" s="135">
        <v>153</v>
      </c>
      <c r="M57" s="135"/>
      <c r="N57" s="135"/>
      <c r="O57" s="135"/>
      <c r="P57" s="135"/>
      <c r="Q57" s="8">
        <v>15000</v>
      </c>
      <c r="R57" s="8" t="s">
        <v>264</v>
      </c>
      <c r="S57" s="69">
        <v>126</v>
      </c>
      <c r="T57" s="8" t="s">
        <v>265</v>
      </c>
      <c r="U57" s="8" t="s">
        <v>266</v>
      </c>
      <c r="V57" s="8" t="s">
        <v>267</v>
      </c>
      <c r="W57" s="8" t="s">
        <v>415</v>
      </c>
      <c r="Z57">
        <f t="shared" si="1"/>
        <v>8400</v>
      </c>
      <c r="AA57" s="109">
        <f>Z57*J57</f>
        <v>84</v>
      </c>
    </row>
    <row r="58" spans="1:27">
      <c r="A58" s="8">
        <v>55</v>
      </c>
      <c r="B58" s="8" t="s">
        <v>155</v>
      </c>
      <c r="C58" s="8" t="s">
        <v>47</v>
      </c>
      <c r="D58" s="8" t="s">
        <v>156</v>
      </c>
      <c r="E58" s="8"/>
      <c r="F58" s="8">
        <v>50</v>
      </c>
      <c r="G58" s="8">
        <v>1</v>
      </c>
      <c r="H58" s="8">
        <v>10000</v>
      </c>
      <c r="I58" s="8">
        <v>2200</v>
      </c>
      <c r="J58" s="103">
        <v>0.01</v>
      </c>
      <c r="K58" s="8" t="b">
        <f t="shared" si="0"/>
        <v>0</v>
      </c>
      <c r="L58" s="135">
        <v>68</v>
      </c>
      <c r="M58" s="135"/>
      <c r="N58" s="135"/>
      <c r="O58" s="135"/>
      <c r="P58" s="135"/>
      <c r="Q58" s="8">
        <v>10000</v>
      </c>
      <c r="R58" s="8" t="s">
        <v>264</v>
      </c>
      <c r="S58" s="69">
        <v>140</v>
      </c>
      <c r="T58" s="8" t="s">
        <v>265</v>
      </c>
      <c r="U58" s="8" t="s">
        <v>266</v>
      </c>
      <c r="V58" s="8" t="s">
        <v>267</v>
      </c>
      <c r="W58" s="8" t="s">
        <v>415</v>
      </c>
      <c r="Z58">
        <f t="shared" si="1"/>
        <v>7800</v>
      </c>
      <c r="AA58" s="109">
        <f>Z58*J58</f>
        <v>78</v>
      </c>
    </row>
    <row r="59" spans="1:27">
      <c r="A59" s="8">
        <v>56</v>
      </c>
      <c r="B59" s="8" t="s">
        <v>158</v>
      </c>
      <c r="C59" s="8" t="s">
        <v>47</v>
      </c>
      <c r="D59" s="8" t="s">
        <v>159</v>
      </c>
      <c r="E59" s="8"/>
      <c r="F59" s="8">
        <v>50</v>
      </c>
      <c r="G59" s="8">
        <v>1</v>
      </c>
      <c r="H59" s="8">
        <v>30000</v>
      </c>
      <c r="I59" s="8">
        <v>2200</v>
      </c>
      <c r="J59" s="103">
        <v>0.08</v>
      </c>
      <c r="K59" s="8" t="b">
        <f t="shared" si="0"/>
        <v>0</v>
      </c>
      <c r="L59" s="135">
        <v>2499</v>
      </c>
      <c r="M59" s="135"/>
      <c r="N59" s="135"/>
      <c r="O59" s="135"/>
      <c r="P59" s="135"/>
      <c r="Q59" s="8">
        <v>30000</v>
      </c>
      <c r="R59" s="8" t="s">
        <v>264</v>
      </c>
      <c r="S59" s="69">
        <v>126</v>
      </c>
      <c r="T59" s="8" t="s">
        <v>265</v>
      </c>
      <c r="U59" s="8" t="s">
        <v>266</v>
      </c>
      <c r="V59" s="8" t="s">
        <v>267</v>
      </c>
      <c r="W59" s="8" t="s">
        <v>415</v>
      </c>
      <c r="Z59">
        <f t="shared" si="1"/>
        <v>27800</v>
      </c>
      <c r="AA59" s="109">
        <f>Z59*J59</f>
        <v>2224</v>
      </c>
    </row>
    <row r="60" spans="1:27">
      <c r="A60" s="8">
        <v>57</v>
      </c>
      <c r="B60" s="8" t="s">
        <v>234</v>
      </c>
      <c r="C60" s="8" t="s">
        <v>47</v>
      </c>
      <c r="D60" s="8" t="s">
        <v>161</v>
      </c>
      <c r="E60" s="8"/>
      <c r="F60" s="8">
        <v>50</v>
      </c>
      <c r="G60" s="8">
        <v>4</v>
      </c>
      <c r="H60" s="8">
        <v>15000</v>
      </c>
      <c r="I60" s="8">
        <v>6600</v>
      </c>
      <c r="J60" s="103">
        <v>0.01</v>
      </c>
      <c r="K60" s="8" t="b">
        <f t="shared" si="0"/>
        <v>0</v>
      </c>
      <c r="L60" s="135">
        <v>153</v>
      </c>
      <c r="M60" s="135"/>
      <c r="N60" s="135"/>
      <c r="O60" s="135"/>
      <c r="P60" s="135"/>
      <c r="Q60" s="8">
        <v>15000</v>
      </c>
      <c r="R60" s="8" t="s">
        <v>264</v>
      </c>
      <c r="S60" s="69">
        <v>126</v>
      </c>
      <c r="T60" s="8" t="s">
        <v>265</v>
      </c>
      <c r="U60" s="8" t="s">
        <v>266</v>
      </c>
      <c r="V60" s="8" t="s">
        <v>267</v>
      </c>
      <c r="W60" s="8" t="s">
        <v>415</v>
      </c>
      <c r="Z60">
        <f t="shared" si="1"/>
        <v>8400</v>
      </c>
      <c r="AA60" s="109">
        <f>Z60*J60</f>
        <v>84</v>
      </c>
    </row>
    <row r="61" spans="1:27">
      <c r="A61" s="8">
        <v>58</v>
      </c>
      <c r="B61" s="8" t="s">
        <v>162</v>
      </c>
      <c r="C61" s="8" t="s">
        <v>47</v>
      </c>
      <c r="D61" s="8" t="s">
        <v>163</v>
      </c>
      <c r="E61" s="8"/>
      <c r="F61" s="8">
        <v>50</v>
      </c>
      <c r="G61" s="8">
        <v>3</v>
      </c>
      <c r="H61" s="8">
        <v>15000</v>
      </c>
      <c r="I61" s="8">
        <v>6600</v>
      </c>
      <c r="J61" s="103">
        <v>0.01</v>
      </c>
      <c r="K61" s="8" t="b">
        <f t="shared" si="0"/>
        <v>0</v>
      </c>
      <c r="L61" s="135">
        <v>76.5</v>
      </c>
      <c r="M61" s="135"/>
      <c r="N61" s="135"/>
      <c r="O61" s="135"/>
      <c r="P61" s="135"/>
      <c r="Q61" s="8">
        <v>15000</v>
      </c>
      <c r="R61" s="8" t="s">
        <v>264</v>
      </c>
      <c r="S61" s="69">
        <v>126</v>
      </c>
      <c r="T61" s="8" t="s">
        <v>265</v>
      </c>
      <c r="U61" s="8" t="s">
        <v>266</v>
      </c>
      <c r="V61" s="8" t="s">
        <v>267</v>
      </c>
      <c r="W61" s="8" t="s">
        <v>415</v>
      </c>
      <c r="Z61">
        <f t="shared" si="1"/>
        <v>8400</v>
      </c>
      <c r="AA61" s="109">
        <f>Z61*J61</f>
        <v>84</v>
      </c>
    </row>
    <row r="62" spans="1:27">
      <c r="A62" s="8">
        <v>59</v>
      </c>
      <c r="B62" s="8" t="s">
        <v>164</v>
      </c>
      <c r="C62" s="8" t="s">
        <v>47</v>
      </c>
      <c r="D62" s="8" t="s">
        <v>44</v>
      </c>
      <c r="E62" s="8"/>
      <c r="F62" s="8">
        <v>50</v>
      </c>
      <c r="G62" s="8">
        <v>27</v>
      </c>
      <c r="H62" s="8">
        <v>15000</v>
      </c>
      <c r="I62" s="8">
        <v>112200</v>
      </c>
      <c r="J62" s="103">
        <v>0.01</v>
      </c>
      <c r="K62" s="8" t="b">
        <f t="shared" si="0"/>
        <v>1</v>
      </c>
      <c r="L62" s="135">
        <v>102</v>
      </c>
      <c r="M62" s="135">
        <f>ROUNDUP(I62/Q62,0)</f>
        <v>8</v>
      </c>
      <c r="N62" s="138">
        <f>H62*J62</f>
        <v>150</v>
      </c>
      <c r="O62" s="138">
        <f>N62-L62</f>
        <v>48</v>
      </c>
      <c r="P62" s="138">
        <f>M62*O62</f>
        <v>384</v>
      </c>
      <c r="Q62" s="8">
        <v>15000</v>
      </c>
      <c r="R62" s="8" t="s">
        <v>264</v>
      </c>
      <c r="S62" s="69">
        <v>126</v>
      </c>
      <c r="T62" s="8" t="s">
        <v>265</v>
      </c>
      <c r="U62" s="8" t="s">
        <v>266</v>
      </c>
      <c r="V62" s="8" t="s">
        <v>267</v>
      </c>
      <c r="W62" s="8" t="s">
        <v>415</v>
      </c>
      <c r="Z62">
        <f t="shared" si="1"/>
        <v>-97200</v>
      </c>
      <c r="AA62" s="109">
        <f>Z62*J62</f>
        <v>-972</v>
      </c>
    </row>
    <row r="63" spans="1:27">
      <c r="A63" s="8">
        <v>60</v>
      </c>
      <c r="B63" s="8" t="s">
        <v>166</v>
      </c>
      <c r="C63" s="8" t="s">
        <v>47</v>
      </c>
      <c r="D63" s="8" t="s">
        <v>167</v>
      </c>
      <c r="E63" s="8"/>
      <c r="F63" s="8">
        <v>50</v>
      </c>
      <c r="G63" s="8">
        <v>1</v>
      </c>
      <c r="H63" s="8">
        <v>10000</v>
      </c>
      <c r="I63" s="8">
        <v>2200</v>
      </c>
      <c r="J63" s="103">
        <v>0.01</v>
      </c>
      <c r="K63" s="8" t="b">
        <f t="shared" si="0"/>
        <v>0</v>
      </c>
      <c r="L63" s="135">
        <v>68</v>
      </c>
      <c r="M63" s="135"/>
      <c r="N63" s="135"/>
      <c r="O63" s="135"/>
      <c r="P63" s="135"/>
      <c r="Q63" s="8">
        <v>10000</v>
      </c>
      <c r="R63" s="8" t="s">
        <v>264</v>
      </c>
      <c r="S63" s="69">
        <v>140</v>
      </c>
      <c r="T63" s="8" t="s">
        <v>265</v>
      </c>
      <c r="U63" s="8" t="s">
        <v>266</v>
      </c>
      <c r="V63" s="8" t="s">
        <v>267</v>
      </c>
      <c r="W63" s="8" t="s">
        <v>415</v>
      </c>
      <c r="Z63">
        <f t="shared" si="1"/>
        <v>7800</v>
      </c>
      <c r="AA63" s="109">
        <f>Z63*J63</f>
        <v>78</v>
      </c>
    </row>
    <row r="64" spans="1:27">
      <c r="A64" s="8">
        <v>61</v>
      </c>
      <c r="B64" s="8" t="s">
        <v>235</v>
      </c>
      <c r="C64" s="8" t="s">
        <v>47</v>
      </c>
      <c r="D64" s="8" t="s">
        <v>168</v>
      </c>
      <c r="E64" s="8"/>
      <c r="F64" s="8">
        <v>50</v>
      </c>
      <c r="G64" s="8">
        <v>1</v>
      </c>
      <c r="H64" s="8">
        <v>15000</v>
      </c>
      <c r="I64" s="8">
        <v>2200</v>
      </c>
      <c r="J64" s="103">
        <v>0.01</v>
      </c>
      <c r="K64" s="8" t="b">
        <f t="shared" si="0"/>
        <v>0</v>
      </c>
      <c r="L64" s="135">
        <v>127.5</v>
      </c>
      <c r="M64" s="135"/>
      <c r="N64" s="135"/>
      <c r="O64" s="135"/>
      <c r="P64" s="135"/>
      <c r="Q64" s="8">
        <v>15000</v>
      </c>
      <c r="R64" s="8" t="s">
        <v>264</v>
      </c>
      <c r="S64" s="69">
        <v>126</v>
      </c>
      <c r="T64" s="8" t="s">
        <v>265</v>
      </c>
      <c r="U64" s="8" t="s">
        <v>266</v>
      </c>
      <c r="V64" s="8" t="s">
        <v>267</v>
      </c>
      <c r="W64" s="8" t="s">
        <v>415</v>
      </c>
      <c r="Z64">
        <f t="shared" si="1"/>
        <v>12800</v>
      </c>
      <c r="AA64" s="109">
        <f>Z64*J64</f>
        <v>128</v>
      </c>
    </row>
    <row r="65" spans="1:27">
      <c r="A65" s="8">
        <v>62</v>
      </c>
      <c r="B65" s="8" t="s">
        <v>169</v>
      </c>
      <c r="C65" s="8" t="s">
        <v>43</v>
      </c>
      <c r="D65" s="8" t="s">
        <v>170</v>
      </c>
      <c r="E65" s="8"/>
      <c r="F65" s="8">
        <v>50</v>
      </c>
      <c r="G65" s="8">
        <v>1</v>
      </c>
      <c r="H65" s="8">
        <v>10000</v>
      </c>
      <c r="I65" s="8">
        <v>2200</v>
      </c>
      <c r="J65" s="103">
        <v>0.02</v>
      </c>
      <c r="K65" s="8" t="b">
        <f t="shared" si="0"/>
        <v>0</v>
      </c>
      <c r="L65" s="135">
        <v>204</v>
      </c>
      <c r="M65" s="135"/>
      <c r="N65" s="135"/>
      <c r="O65" s="135"/>
      <c r="P65" s="135"/>
      <c r="Q65" s="8">
        <v>10000</v>
      </c>
      <c r="R65" s="8" t="s">
        <v>264</v>
      </c>
      <c r="S65" s="69">
        <v>280</v>
      </c>
      <c r="T65" s="8" t="s">
        <v>265</v>
      </c>
      <c r="U65" s="8" t="s">
        <v>266</v>
      </c>
      <c r="V65" s="8" t="s">
        <v>267</v>
      </c>
      <c r="W65" s="8" t="s">
        <v>415</v>
      </c>
      <c r="Z65">
        <f t="shared" si="1"/>
        <v>7800</v>
      </c>
      <c r="AA65" s="109">
        <f>Z65*J65</f>
        <v>156</v>
      </c>
    </row>
    <row r="66" spans="1:27">
      <c r="A66" s="8">
        <v>63</v>
      </c>
      <c r="B66" s="8" t="s">
        <v>172</v>
      </c>
      <c r="C66" s="8" t="s">
        <v>47</v>
      </c>
      <c r="D66" s="8" t="s">
        <v>173</v>
      </c>
      <c r="E66" s="8"/>
      <c r="F66" s="8">
        <v>50</v>
      </c>
      <c r="G66" s="8">
        <v>1</v>
      </c>
      <c r="H66" s="8">
        <v>10000</v>
      </c>
      <c r="I66" s="8">
        <v>2200</v>
      </c>
      <c r="J66" s="103">
        <v>0.01</v>
      </c>
      <c r="K66" s="8" t="b">
        <f t="shared" si="0"/>
        <v>0</v>
      </c>
      <c r="L66" s="135">
        <v>68</v>
      </c>
      <c r="M66" s="135"/>
      <c r="N66" s="135"/>
      <c r="O66" s="135"/>
      <c r="P66" s="135"/>
      <c r="Q66" s="8">
        <v>10000</v>
      </c>
      <c r="R66" s="8" t="s">
        <v>264</v>
      </c>
      <c r="S66" s="69">
        <v>140</v>
      </c>
      <c r="T66" s="8" t="s">
        <v>265</v>
      </c>
      <c r="U66" s="8" t="s">
        <v>266</v>
      </c>
      <c r="V66" s="8" t="s">
        <v>267</v>
      </c>
      <c r="W66" s="8" t="s">
        <v>415</v>
      </c>
      <c r="Z66">
        <f t="shared" si="1"/>
        <v>7800</v>
      </c>
      <c r="AA66" s="109">
        <f>Z66*J66</f>
        <v>78</v>
      </c>
    </row>
    <row r="67" spans="1:27">
      <c r="A67" s="8">
        <v>64</v>
      </c>
      <c r="B67" s="8" t="s">
        <v>174</v>
      </c>
      <c r="C67" s="8" t="s">
        <v>43</v>
      </c>
      <c r="D67" s="8" t="s">
        <v>175</v>
      </c>
      <c r="E67" s="8"/>
      <c r="F67" s="8">
        <v>50</v>
      </c>
      <c r="G67" s="8">
        <v>7</v>
      </c>
      <c r="H67" s="8">
        <v>50000</v>
      </c>
      <c r="I67" s="8">
        <v>11000</v>
      </c>
      <c r="J67" s="103">
        <v>0.01</v>
      </c>
      <c r="K67" s="8" t="b">
        <f t="shared" si="0"/>
        <v>0</v>
      </c>
      <c r="L67" s="135">
        <v>340</v>
      </c>
      <c r="M67" s="135"/>
      <c r="N67" s="135"/>
      <c r="O67" s="135"/>
      <c r="P67" s="135"/>
      <c r="Q67" s="8">
        <v>50000</v>
      </c>
      <c r="R67" s="8" t="s">
        <v>264</v>
      </c>
      <c r="S67" s="69">
        <v>245</v>
      </c>
      <c r="T67" s="8" t="s">
        <v>265</v>
      </c>
      <c r="U67" s="8" t="s">
        <v>266</v>
      </c>
      <c r="V67" s="8" t="s">
        <v>267</v>
      </c>
      <c r="W67" s="8" t="s">
        <v>415</v>
      </c>
      <c r="Z67">
        <f t="shared" si="1"/>
        <v>39000</v>
      </c>
      <c r="AA67" s="109">
        <f>Z67*J67</f>
        <v>390</v>
      </c>
    </row>
    <row r="68" spans="1:27">
      <c r="A68" s="8">
        <v>65</v>
      </c>
      <c r="B68" s="8" t="s">
        <v>177</v>
      </c>
      <c r="C68" s="8" t="s">
        <v>43</v>
      </c>
      <c r="D68" s="8" t="s">
        <v>178</v>
      </c>
      <c r="E68" s="8"/>
      <c r="F68" s="8">
        <v>50</v>
      </c>
      <c r="G68" s="8">
        <v>3</v>
      </c>
      <c r="H68" s="8">
        <v>10000</v>
      </c>
      <c r="I68" s="8">
        <v>4400</v>
      </c>
      <c r="J68" s="103">
        <v>0.44</v>
      </c>
      <c r="K68" s="8" t="b">
        <f t="shared" si="0"/>
        <v>0</v>
      </c>
      <c r="L68" s="135">
        <v>4386</v>
      </c>
      <c r="M68" s="135"/>
      <c r="N68" s="135"/>
      <c r="O68" s="135"/>
      <c r="P68" s="135"/>
      <c r="Q68" s="8">
        <v>10000</v>
      </c>
      <c r="R68" s="8" t="s">
        <v>264</v>
      </c>
      <c r="S68" s="69">
        <v>121</v>
      </c>
      <c r="T68" s="8" t="s">
        <v>265</v>
      </c>
      <c r="U68" s="8" t="s">
        <v>266</v>
      </c>
      <c r="V68" s="8" t="s">
        <v>267</v>
      </c>
      <c r="W68" s="8" t="s">
        <v>415</v>
      </c>
      <c r="Z68">
        <f t="shared" si="1"/>
        <v>5600</v>
      </c>
      <c r="AA68" s="109">
        <f>Z68*J68</f>
        <v>2464</v>
      </c>
    </row>
    <row r="69" spans="1:27">
      <c r="A69" s="8">
        <v>66</v>
      </c>
      <c r="B69" s="8" t="s">
        <v>180</v>
      </c>
      <c r="C69" s="8" t="s">
        <v>181</v>
      </c>
      <c r="D69" s="8" t="s">
        <v>182</v>
      </c>
      <c r="E69" s="8"/>
      <c r="F69" s="8">
        <v>50</v>
      </c>
      <c r="G69" s="8">
        <v>1</v>
      </c>
      <c r="H69" s="8">
        <v>1000</v>
      </c>
      <c r="I69" s="8">
        <v>6600</v>
      </c>
      <c r="J69" s="103">
        <v>1.72</v>
      </c>
      <c r="K69" s="8" t="b">
        <f>I69&gt;H69</f>
        <v>1</v>
      </c>
      <c r="L69" s="135">
        <v>1717</v>
      </c>
      <c r="M69" s="135">
        <f>ROUNDUP(I69/Q69,0)</f>
        <v>7</v>
      </c>
      <c r="N69" s="138">
        <f>H69*J69</f>
        <v>1720</v>
      </c>
      <c r="O69" s="138">
        <f>N69-L69</f>
        <v>3</v>
      </c>
      <c r="P69" s="138">
        <f>M69*O69</f>
        <v>21</v>
      </c>
      <c r="Q69" s="8">
        <v>1000</v>
      </c>
      <c r="R69" s="8" t="s">
        <v>264</v>
      </c>
      <c r="S69" s="69">
        <v>641</v>
      </c>
      <c r="T69" s="8" t="s">
        <v>265</v>
      </c>
      <c r="U69" s="8" t="s">
        <v>266</v>
      </c>
      <c r="V69" s="8" t="s">
        <v>267</v>
      </c>
      <c r="W69" s="8" t="s">
        <v>415</v>
      </c>
      <c r="Z69">
        <f t="shared" ref="Z69:Z85" si="10">H69-I69</f>
        <v>-5600</v>
      </c>
      <c r="AA69" s="109">
        <f>Z69*J69</f>
        <v>-9632</v>
      </c>
    </row>
    <row r="70" spans="1:27">
      <c r="A70" s="8">
        <v>67</v>
      </c>
      <c r="B70" s="8" t="s">
        <v>184</v>
      </c>
      <c r="C70" s="8" t="s">
        <v>3</v>
      </c>
      <c r="D70" s="8" t="s">
        <v>185</v>
      </c>
      <c r="E70" s="8"/>
      <c r="F70" s="8">
        <v>50</v>
      </c>
      <c r="G70" s="8">
        <v>1</v>
      </c>
      <c r="H70" s="8">
        <v>15000</v>
      </c>
      <c r="I70" s="8">
        <v>2600</v>
      </c>
      <c r="J70" s="103">
        <v>0.1</v>
      </c>
      <c r="K70" s="8" t="b">
        <f t="shared" ref="K70:K85" si="11">I70&gt;H70</f>
        <v>0</v>
      </c>
      <c r="L70" s="135">
        <v>1530</v>
      </c>
      <c r="M70" s="135"/>
      <c r="N70" s="135"/>
      <c r="O70" s="135"/>
      <c r="P70" s="135"/>
      <c r="Q70" s="8">
        <v>15000</v>
      </c>
      <c r="R70" s="8" t="s">
        <v>264</v>
      </c>
      <c r="S70" s="69">
        <v>126</v>
      </c>
      <c r="T70" s="8" t="s">
        <v>265</v>
      </c>
      <c r="U70" s="8" t="s">
        <v>266</v>
      </c>
      <c r="V70" s="8" t="s">
        <v>267</v>
      </c>
      <c r="W70" s="8" t="s">
        <v>415</v>
      </c>
      <c r="Z70">
        <f t="shared" si="10"/>
        <v>12400</v>
      </c>
      <c r="AA70" s="109">
        <f>Z70*J70</f>
        <v>1240</v>
      </c>
    </row>
    <row r="71" spans="1:27">
      <c r="A71" s="8">
        <v>68</v>
      </c>
      <c r="B71" s="8">
        <v>434153017835</v>
      </c>
      <c r="C71" s="8" t="s">
        <v>187</v>
      </c>
      <c r="D71" s="8" t="s">
        <v>188</v>
      </c>
      <c r="E71" s="8"/>
      <c r="F71" s="8">
        <v>50</v>
      </c>
      <c r="G71" s="8">
        <v>1</v>
      </c>
      <c r="H71" s="8">
        <v>4000</v>
      </c>
      <c r="I71" s="8">
        <v>2200</v>
      </c>
      <c r="J71" s="103">
        <v>0.6</v>
      </c>
      <c r="K71" s="8" t="b">
        <f t="shared" si="11"/>
        <v>0</v>
      </c>
      <c r="L71" s="135">
        <v>2414</v>
      </c>
      <c r="M71" s="135"/>
      <c r="N71" s="135"/>
      <c r="O71" s="135"/>
      <c r="P71" s="135"/>
      <c r="Q71" s="8">
        <v>4000</v>
      </c>
      <c r="R71" s="8" t="s">
        <v>264</v>
      </c>
      <c r="S71" s="69">
        <v>175</v>
      </c>
      <c r="T71" s="8" t="s">
        <v>265</v>
      </c>
      <c r="U71" s="8" t="s">
        <v>266</v>
      </c>
      <c r="V71" s="8" t="s">
        <v>267</v>
      </c>
      <c r="W71" s="8" t="s">
        <v>415</v>
      </c>
      <c r="Z71">
        <f t="shared" si="10"/>
        <v>1800</v>
      </c>
      <c r="AA71" s="109">
        <f>Z71*J71</f>
        <v>1080</v>
      </c>
    </row>
    <row r="72" spans="1:27">
      <c r="A72" s="8">
        <v>69</v>
      </c>
      <c r="B72" s="8" t="s">
        <v>190</v>
      </c>
      <c r="C72" s="8" t="s">
        <v>47</v>
      </c>
      <c r="D72" s="8" t="s">
        <v>191</v>
      </c>
      <c r="E72" s="8"/>
      <c r="F72" s="8">
        <v>50</v>
      </c>
      <c r="G72" s="8">
        <v>1</v>
      </c>
      <c r="H72" s="8">
        <v>5000</v>
      </c>
      <c r="I72" s="8">
        <v>2200</v>
      </c>
      <c r="J72" s="103">
        <v>0.74</v>
      </c>
      <c r="K72" s="8" t="b">
        <f t="shared" si="11"/>
        <v>0</v>
      </c>
      <c r="L72" s="135">
        <v>3714.5</v>
      </c>
      <c r="M72" s="135"/>
      <c r="N72" s="135"/>
      <c r="O72" s="135"/>
      <c r="P72" s="135"/>
      <c r="Q72" s="8">
        <v>5000</v>
      </c>
      <c r="R72" s="8" t="s">
        <v>264</v>
      </c>
      <c r="S72" s="69">
        <v>168</v>
      </c>
      <c r="T72" s="8" t="s">
        <v>265</v>
      </c>
      <c r="U72" s="8" t="s">
        <v>266</v>
      </c>
      <c r="V72" s="8" t="s">
        <v>267</v>
      </c>
      <c r="W72" s="8" t="s">
        <v>415</v>
      </c>
      <c r="Z72">
        <f t="shared" si="10"/>
        <v>2800</v>
      </c>
      <c r="AA72" s="109">
        <f>Z72*J72</f>
        <v>2072</v>
      </c>
    </row>
    <row r="73" spans="1:27">
      <c r="A73" s="8">
        <v>70</v>
      </c>
      <c r="B73" s="8" t="s">
        <v>194</v>
      </c>
      <c r="C73" s="8" t="s">
        <v>7</v>
      </c>
      <c r="D73" s="8" t="s">
        <v>193</v>
      </c>
      <c r="E73" s="8"/>
      <c r="F73" s="8">
        <v>50</v>
      </c>
      <c r="G73" s="8">
        <v>1</v>
      </c>
      <c r="H73" s="8">
        <v>2000</v>
      </c>
      <c r="I73" s="8">
        <v>4200</v>
      </c>
      <c r="J73" s="104">
        <v>9</v>
      </c>
      <c r="K73" s="8" t="b">
        <f t="shared" si="11"/>
        <v>1</v>
      </c>
      <c r="L73" s="135">
        <v>18000</v>
      </c>
      <c r="M73" s="135">
        <f t="shared" ref="M73:M77" si="12">ROUNDUP(I73/Q73,0)</f>
        <v>3</v>
      </c>
      <c r="N73" s="138">
        <f t="shared" ref="N73:N77" si="13">H73*J73</f>
        <v>18000</v>
      </c>
      <c r="O73" s="138">
        <f t="shared" ref="O73:O77" si="14">N73-L73</f>
        <v>0</v>
      </c>
      <c r="P73" s="138">
        <f t="shared" ref="P73:P77" si="15">M73*O73</f>
        <v>0</v>
      </c>
      <c r="Q73" s="8">
        <v>2000</v>
      </c>
      <c r="R73" s="8" t="s">
        <v>381</v>
      </c>
      <c r="S73" s="69">
        <v>168</v>
      </c>
      <c r="T73" s="8" t="s">
        <v>265</v>
      </c>
      <c r="U73" s="8" t="s">
        <v>266</v>
      </c>
      <c r="V73" s="8" t="s">
        <v>267</v>
      </c>
      <c r="W73" s="8" t="s">
        <v>415</v>
      </c>
      <c r="Z73">
        <f t="shared" si="10"/>
        <v>-2200</v>
      </c>
      <c r="AA73" s="109">
        <f>Z73*J73</f>
        <v>-19800</v>
      </c>
    </row>
    <row r="74" spans="1:27">
      <c r="A74" s="8">
        <v>71</v>
      </c>
      <c r="B74" s="8" t="s">
        <v>195</v>
      </c>
      <c r="C74" s="8" t="s">
        <v>7</v>
      </c>
      <c r="D74" s="8" t="s">
        <v>196</v>
      </c>
      <c r="E74" s="8"/>
      <c r="F74" s="8">
        <v>50</v>
      </c>
      <c r="G74" s="8">
        <v>1</v>
      </c>
      <c r="H74" s="8">
        <v>490</v>
      </c>
      <c r="I74" s="8">
        <v>10500</v>
      </c>
      <c r="J74" s="139">
        <v>4.508</v>
      </c>
      <c r="K74" s="8" t="b">
        <f t="shared" si="11"/>
        <v>1</v>
      </c>
      <c r="L74" s="138">
        <v>2208.92</v>
      </c>
      <c r="M74" s="135">
        <f t="shared" si="12"/>
        <v>22</v>
      </c>
      <c r="N74" s="138">
        <f t="shared" si="13"/>
        <v>2208.92</v>
      </c>
      <c r="O74" s="138">
        <f t="shared" si="14"/>
        <v>0</v>
      </c>
      <c r="P74" s="138">
        <f t="shared" si="15"/>
        <v>0</v>
      </c>
      <c r="Q74" s="8">
        <v>490</v>
      </c>
      <c r="R74" s="8" t="s">
        <v>264</v>
      </c>
      <c r="S74" s="69">
        <v>64</v>
      </c>
      <c r="T74" s="8" t="s">
        <v>265</v>
      </c>
      <c r="U74" s="8" t="s">
        <v>266</v>
      </c>
      <c r="V74" s="8" t="s">
        <v>267</v>
      </c>
      <c r="W74" s="8" t="s">
        <v>415</v>
      </c>
      <c r="Z74">
        <f t="shared" si="10"/>
        <v>-10010</v>
      </c>
      <c r="AA74" s="109">
        <f>Z74*J74</f>
        <v>-45125.08</v>
      </c>
    </row>
    <row r="75" spans="1:27">
      <c r="A75" s="8">
        <v>72</v>
      </c>
      <c r="B75" s="8" t="s">
        <v>198</v>
      </c>
      <c r="C75" s="8" t="s">
        <v>199</v>
      </c>
      <c r="D75" s="8" t="s">
        <v>200</v>
      </c>
      <c r="E75" s="8"/>
      <c r="F75" s="8">
        <v>50</v>
      </c>
      <c r="G75" s="8">
        <v>1</v>
      </c>
      <c r="H75" s="8">
        <v>480</v>
      </c>
      <c r="I75" s="8">
        <v>10500</v>
      </c>
      <c r="J75" s="139">
        <v>9.7859999999999996</v>
      </c>
      <c r="K75" s="8" t="b">
        <f t="shared" si="11"/>
        <v>1</v>
      </c>
      <c r="L75" s="138">
        <v>4697.28</v>
      </c>
      <c r="M75" s="135">
        <f t="shared" si="12"/>
        <v>22</v>
      </c>
      <c r="N75" s="138">
        <f t="shared" si="13"/>
        <v>4697.28</v>
      </c>
      <c r="O75" s="138">
        <f t="shared" si="14"/>
        <v>0</v>
      </c>
      <c r="P75" s="138">
        <f t="shared" si="15"/>
        <v>0</v>
      </c>
      <c r="Q75" s="8">
        <v>480</v>
      </c>
      <c r="R75" s="8" t="s">
        <v>264</v>
      </c>
      <c r="S75" s="69">
        <v>72</v>
      </c>
      <c r="T75" s="8" t="s">
        <v>265</v>
      </c>
      <c r="U75" s="8" t="s">
        <v>266</v>
      </c>
      <c r="V75" s="8" t="s">
        <v>267</v>
      </c>
      <c r="W75" s="8" t="s">
        <v>415</v>
      </c>
      <c r="Z75">
        <f t="shared" si="10"/>
        <v>-10020</v>
      </c>
      <c r="AA75" s="109">
        <f>Z75*J75</f>
        <v>-98055.72</v>
      </c>
    </row>
    <row r="76" spans="1:27">
      <c r="A76" s="8">
        <v>73</v>
      </c>
      <c r="B76" s="8" t="s">
        <v>202</v>
      </c>
      <c r="C76" s="8" t="s">
        <v>7</v>
      </c>
      <c r="D76" s="8" t="s">
        <v>203</v>
      </c>
      <c r="E76" s="8"/>
      <c r="F76" s="8">
        <v>50</v>
      </c>
      <c r="G76" s="8">
        <v>1</v>
      </c>
      <c r="H76" s="8">
        <v>348</v>
      </c>
      <c r="I76" s="8">
        <v>14700</v>
      </c>
      <c r="J76" s="139">
        <v>15.554</v>
      </c>
      <c r="K76" s="8" t="b">
        <f t="shared" si="11"/>
        <v>1</v>
      </c>
      <c r="L76" s="138">
        <v>5412.7920000000004</v>
      </c>
      <c r="M76" s="135">
        <f t="shared" si="12"/>
        <v>43</v>
      </c>
      <c r="N76" s="138">
        <f t="shared" si="13"/>
        <v>5412.7920000000004</v>
      </c>
      <c r="O76" s="138">
        <f t="shared" si="14"/>
        <v>0</v>
      </c>
      <c r="P76" s="138">
        <f t="shared" si="15"/>
        <v>0</v>
      </c>
      <c r="Q76" s="8">
        <v>348</v>
      </c>
      <c r="R76" s="8" t="s">
        <v>264</v>
      </c>
      <c r="S76" s="69">
        <v>210</v>
      </c>
      <c r="T76" s="8" t="s">
        <v>265</v>
      </c>
      <c r="U76" s="8" t="s">
        <v>266</v>
      </c>
      <c r="V76" s="8" t="s">
        <v>267</v>
      </c>
      <c r="W76" s="8" t="s">
        <v>415</v>
      </c>
      <c r="Z76">
        <f t="shared" si="10"/>
        <v>-14352</v>
      </c>
      <c r="AA76" s="109">
        <f>Z76*J76</f>
        <v>-223231.008</v>
      </c>
    </row>
    <row r="77" spans="1:27">
      <c r="A77" s="8">
        <v>74</v>
      </c>
      <c r="B77" s="8" t="s">
        <v>205</v>
      </c>
      <c r="C77" s="8" t="s">
        <v>7</v>
      </c>
      <c r="D77" s="8" t="s">
        <v>206</v>
      </c>
      <c r="E77" s="8"/>
      <c r="F77" s="8">
        <v>50</v>
      </c>
      <c r="G77" s="8">
        <v>2</v>
      </c>
      <c r="H77" s="8">
        <v>2500</v>
      </c>
      <c r="I77" s="8">
        <v>8640</v>
      </c>
      <c r="J77" s="103">
        <v>1.56</v>
      </c>
      <c r="K77" s="8" t="b">
        <f t="shared" si="11"/>
        <v>1</v>
      </c>
      <c r="L77" s="135">
        <v>3901.5</v>
      </c>
      <c r="M77" s="135">
        <f t="shared" si="12"/>
        <v>4</v>
      </c>
      <c r="N77" s="138">
        <f t="shared" si="13"/>
        <v>3900</v>
      </c>
      <c r="O77" s="138">
        <f t="shared" si="14"/>
        <v>-1.5</v>
      </c>
      <c r="P77" s="138">
        <f t="shared" si="15"/>
        <v>-6</v>
      </c>
      <c r="Q77" s="8">
        <v>2500</v>
      </c>
      <c r="R77" s="8" t="s">
        <v>264</v>
      </c>
      <c r="S77" s="69">
        <v>18</v>
      </c>
      <c r="T77" s="8" t="s">
        <v>265</v>
      </c>
      <c r="U77" s="8" t="s">
        <v>266</v>
      </c>
      <c r="V77" s="8" t="s">
        <v>267</v>
      </c>
      <c r="W77" s="8" t="s">
        <v>415</v>
      </c>
      <c r="Z77">
        <f t="shared" si="10"/>
        <v>-6140</v>
      </c>
      <c r="AA77" s="109">
        <f>Z77*J77</f>
        <v>-9578.4</v>
      </c>
    </row>
    <row r="78" spans="1:27">
      <c r="A78" s="8">
        <v>75</v>
      </c>
      <c r="B78" s="8" t="s">
        <v>208</v>
      </c>
      <c r="C78" s="8" t="s">
        <v>7</v>
      </c>
      <c r="D78" s="8" t="s">
        <v>209</v>
      </c>
      <c r="E78" s="8"/>
      <c r="F78" s="8">
        <v>50</v>
      </c>
      <c r="G78" s="8">
        <v>1</v>
      </c>
      <c r="H78" s="8">
        <v>2500</v>
      </c>
      <c r="I78" s="8">
        <v>2120</v>
      </c>
      <c r="J78" s="103">
        <v>1.43</v>
      </c>
      <c r="K78" s="8" t="b">
        <f t="shared" si="11"/>
        <v>0</v>
      </c>
      <c r="L78" s="135">
        <v>3565.75</v>
      </c>
      <c r="M78" s="135"/>
      <c r="N78" s="135"/>
      <c r="O78" s="135"/>
      <c r="P78" s="135"/>
      <c r="Q78" s="8">
        <v>2500</v>
      </c>
      <c r="R78" s="8" t="s">
        <v>264</v>
      </c>
      <c r="S78" s="69">
        <v>72</v>
      </c>
      <c r="T78" s="8" t="s">
        <v>265</v>
      </c>
      <c r="U78" s="8" t="s">
        <v>266</v>
      </c>
      <c r="V78" s="8" t="s">
        <v>267</v>
      </c>
      <c r="W78" s="8" t="s">
        <v>415</v>
      </c>
      <c r="Z78">
        <f t="shared" si="10"/>
        <v>380</v>
      </c>
      <c r="AA78" s="109">
        <f>Z78*J78</f>
        <v>543.4</v>
      </c>
    </row>
    <row r="79" spans="1:27">
      <c r="A79" s="8">
        <v>76</v>
      </c>
      <c r="B79" s="8" t="s">
        <v>211</v>
      </c>
      <c r="C79" s="8" t="s">
        <v>7</v>
      </c>
      <c r="D79" s="8" t="s">
        <v>212</v>
      </c>
      <c r="E79" s="8"/>
      <c r="F79" s="8">
        <v>50</v>
      </c>
      <c r="G79" s="8">
        <v>2</v>
      </c>
      <c r="H79" s="8">
        <v>2500</v>
      </c>
      <c r="I79" s="8">
        <v>8480</v>
      </c>
      <c r="J79" s="103">
        <v>4.37</v>
      </c>
      <c r="K79" s="8" t="b">
        <f t="shared" si="11"/>
        <v>1</v>
      </c>
      <c r="L79" s="135">
        <v>10922.5</v>
      </c>
      <c r="M79" s="135">
        <f>ROUNDUP(I79/Q79,0)</f>
        <v>4</v>
      </c>
      <c r="N79" s="138">
        <f>H79*J79</f>
        <v>10925</v>
      </c>
      <c r="O79" s="138">
        <f>N79-L79</f>
        <v>2.5</v>
      </c>
      <c r="P79" s="138">
        <f>M79*O79</f>
        <v>10</v>
      </c>
      <c r="Q79" s="8">
        <v>2500</v>
      </c>
      <c r="R79" s="8" t="s">
        <v>264</v>
      </c>
      <c r="S79" s="69">
        <v>84</v>
      </c>
      <c r="T79" s="8" t="s">
        <v>265</v>
      </c>
      <c r="U79" s="8" t="s">
        <v>266</v>
      </c>
      <c r="V79" s="8" t="s">
        <v>267</v>
      </c>
      <c r="W79" s="8" t="s">
        <v>415</v>
      </c>
      <c r="Z79">
        <f t="shared" si="10"/>
        <v>-5980</v>
      </c>
      <c r="AA79" s="109">
        <f>Z79*J79</f>
        <v>-26132.600000000002</v>
      </c>
    </row>
    <row r="80" spans="1:27">
      <c r="A80" s="8">
        <v>77</v>
      </c>
      <c r="B80" s="8" t="s">
        <v>214</v>
      </c>
      <c r="C80" s="8" t="s">
        <v>7</v>
      </c>
      <c r="D80" s="8" t="s">
        <v>215</v>
      </c>
      <c r="E80" s="8"/>
      <c r="F80" s="8">
        <v>50</v>
      </c>
      <c r="G80" s="8">
        <v>1</v>
      </c>
      <c r="H80" s="8">
        <v>2500</v>
      </c>
      <c r="I80" s="8">
        <v>2200</v>
      </c>
      <c r="J80" s="103">
        <v>2.64</v>
      </c>
      <c r="K80" s="8" t="b">
        <f t="shared" si="11"/>
        <v>0</v>
      </c>
      <c r="L80" s="135">
        <v>6587.5</v>
      </c>
      <c r="M80" s="135"/>
      <c r="N80" s="135"/>
      <c r="O80" s="135"/>
      <c r="P80" s="135"/>
      <c r="Q80" s="8">
        <v>2500</v>
      </c>
      <c r="R80" s="8" t="s">
        <v>264</v>
      </c>
      <c r="S80" s="69">
        <v>17</v>
      </c>
      <c r="T80" s="8" t="s">
        <v>265</v>
      </c>
      <c r="U80" s="8" t="s">
        <v>266</v>
      </c>
      <c r="V80" s="8" t="s">
        <v>267</v>
      </c>
      <c r="W80" s="8" t="s">
        <v>415</v>
      </c>
      <c r="Z80">
        <f t="shared" si="10"/>
        <v>300</v>
      </c>
      <c r="AA80" s="109">
        <f>Z80*J80</f>
        <v>792</v>
      </c>
    </row>
    <row r="81" spans="1:27">
      <c r="A81" s="8">
        <v>78</v>
      </c>
      <c r="B81" s="8" t="s">
        <v>217</v>
      </c>
      <c r="C81" s="8" t="s">
        <v>218</v>
      </c>
      <c r="D81" s="8" t="s">
        <v>219</v>
      </c>
      <c r="E81" s="8"/>
      <c r="F81" s="8">
        <v>50</v>
      </c>
      <c r="G81" s="8">
        <v>1</v>
      </c>
      <c r="H81" s="8">
        <v>3000</v>
      </c>
      <c r="I81" s="8">
        <v>2200</v>
      </c>
      <c r="J81" s="103">
        <v>0.68</v>
      </c>
      <c r="K81" s="8" t="b">
        <f t="shared" si="11"/>
        <v>0</v>
      </c>
      <c r="L81" s="135">
        <v>2050.1999999999998</v>
      </c>
      <c r="M81" s="135"/>
      <c r="N81" s="135"/>
      <c r="O81" s="135"/>
      <c r="P81" s="135"/>
      <c r="Q81" s="8">
        <v>3000</v>
      </c>
      <c r="R81" s="8" t="s">
        <v>264</v>
      </c>
      <c r="S81" s="69">
        <v>126</v>
      </c>
      <c r="T81" s="8" t="s">
        <v>265</v>
      </c>
      <c r="U81" s="8" t="s">
        <v>266</v>
      </c>
      <c r="V81" s="8" t="s">
        <v>267</v>
      </c>
      <c r="W81" s="8" t="s">
        <v>415</v>
      </c>
      <c r="Z81">
        <f t="shared" si="10"/>
        <v>800</v>
      </c>
      <c r="AA81" s="109">
        <f>Z81*J81</f>
        <v>544</v>
      </c>
    </row>
    <row r="82" spans="1:27">
      <c r="A82" s="8">
        <v>79</v>
      </c>
      <c r="B82" s="8" t="s">
        <v>221</v>
      </c>
      <c r="C82" s="8" t="s">
        <v>222</v>
      </c>
      <c r="D82" s="8" t="s">
        <v>223</v>
      </c>
      <c r="E82" s="8"/>
      <c r="F82" s="8">
        <v>50</v>
      </c>
      <c r="G82" s="8">
        <v>1</v>
      </c>
      <c r="H82" s="8">
        <v>250</v>
      </c>
      <c r="I82" s="8">
        <v>19800</v>
      </c>
      <c r="J82" s="103">
        <v>1.65</v>
      </c>
      <c r="K82" s="8" t="b">
        <f t="shared" si="11"/>
        <v>1</v>
      </c>
      <c r="L82" s="135">
        <v>413.1</v>
      </c>
      <c r="M82" s="135">
        <f>ROUNDUP(I82/Q82,0)</f>
        <v>80</v>
      </c>
      <c r="N82" s="138">
        <f>H82*J82</f>
        <v>412.5</v>
      </c>
      <c r="O82" s="138">
        <f>N82-L82</f>
        <v>-0.60000000000002274</v>
      </c>
      <c r="P82" s="138">
        <f>M82*O82</f>
        <v>-48.000000000001819</v>
      </c>
      <c r="Q82" s="8">
        <v>250</v>
      </c>
      <c r="R82" s="8" t="s">
        <v>264</v>
      </c>
      <c r="S82" s="69">
        <v>158</v>
      </c>
      <c r="T82" s="8" t="s">
        <v>265</v>
      </c>
      <c r="U82" s="8" t="s">
        <v>266</v>
      </c>
      <c r="V82" s="8" t="s">
        <v>267</v>
      </c>
      <c r="W82" s="8" t="s">
        <v>415</v>
      </c>
      <c r="Z82">
        <f t="shared" si="10"/>
        <v>-19550</v>
      </c>
      <c r="AA82" s="109">
        <f>Z82*J82</f>
        <v>-32257.5</v>
      </c>
    </row>
    <row r="83" spans="1:27">
      <c r="A83" s="8">
        <v>80</v>
      </c>
      <c r="B83" s="8" t="s">
        <v>225</v>
      </c>
      <c r="C83" s="8" t="s">
        <v>226</v>
      </c>
      <c r="D83" s="8" t="s">
        <v>219</v>
      </c>
      <c r="E83" s="8"/>
      <c r="F83" s="8">
        <v>50</v>
      </c>
      <c r="G83" s="8">
        <v>1</v>
      </c>
      <c r="H83" s="8">
        <v>5000</v>
      </c>
      <c r="I83" s="8">
        <v>2200</v>
      </c>
      <c r="J83" s="103">
        <v>1</v>
      </c>
      <c r="K83" s="8" t="b">
        <f t="shared" si="11"/>
        <v>0</v>
      </c>
      <c r="L83" s="135">
        <v>5000</v>
      </c>
      <c r="M83" s="135"/>
      <c r="N83" s="135"/>
      <c r="O83" s="135"/>
      <c r="P83" s="135"/>
      <c r="Q83" s="8">
        <v>5000</v>
      </c>
      <c r="R83" s="8" t="s">
        <v>264</v>
      </c>
      <c r="S83" s="69">
        <v>77</v>
      </c>
      <c r="T83" s="8" t="s">
        <v>265</v>
      </c>
      <c r="U83" s="8" t="s">
        <v>266</v>
      </c>
      <c r="V83" s="8" t="s">
        <v>267</v>
      </c>
      <c r="W83" s="8" t="s">
        <v>415</v>
      </c>
      <c r="Z83">
        <f t="shared" si="10"/>
        <v>2800</v>
      </c>
      <c r="AA83" s="109">
        <f>Z83*J83</f>
        <v>2800</v>
      </c>
    </row>
    <row r="84" spans="1:27">
      <c r="A84" s="8">
        <v>81</v>
      </c>
      <c r="B84" s="8">
        <v>63048</v>
      </c>
      <c r="C84" s="8" t="s">
        <v>244</v>
      </c>
      <c r="D84" s="8" t="s">
        <v>248</v>
      </c>
      <c r="E84" s="15" t="s">
        <v>402</v>
      </c>
      <c r="F84" s="8">
        <v>50</v>
      </c>
      <c r="G84" s="8">
        <v>1</v>
      </c>
      <c r="H84" s="8">
        <v>50</v>
      </c>
      <c r="I84" s="8">
        <v>87360</v>
      </c>
      <c r="J84" s="104">
        <v>0</v>
      </c>
      <c r="K84" s="8" t="b">
        <f t="shared" si="11"/>
        <v>1</v>
      </c>
      <c r="L84" s="135">
        <v>0</v>
      </c>
      <c r="M84" s="135">
        <f t="shared" ref="M84:M85" si="16">ROUNDUP(I84/Q84,0)</f>
        <v>1748</v>
      </c>
      <c r="N84" s="138">
        <f t="shared" ref="N84:N85" si="17">H84*J84</f>
        <v>0</v>
      </c>
      <c r="O84" s="138">
        <f t="shared" ref="O84:O85" si="18">N84-L84</f>
        <v>0</v>
      </c>
      <c r="P84" s="138">
        <f t="shared" ref="P84:P85" si="19">M84*O84</f>
        <v>0</v>
      </c>
      <c r="Q84" s="8">
        <v>50</v>
      </c>
      <c r="R84" s="8" t="s">
        <v>264</v>
      </c>
      <c r="S84" s="69">
        <v>140</v>
      </c>
      <c r="T84" s="8" t="s">
        <v>404</v>
      </c>
      <c r="U84" s="8" t="s">
        <v>405</v>
      </c>
      <c r="V84" s="8" t="s">
        <v>267</v>
      </c>
      <c r="W84" s="8" t="s">
        <v>415</v>
      </c>
      <c r="Z84">
        <f t="shared" si="10"/>
        <v>-87310</v>
      </c>
      <c r="AA84" s="109">
        <f>Z84*J84</f>
        <v>0</v>
      </c>
    </row>
    <row r="85" spans="1:27">
      <c r="A85" s="8">
        <v>82</v>
      </c>
      <c r="B85" s="8">
        <v>150150225</v>
      </c>
      <c r="C85" s="8" t="s">
        <v>41</v>
      </c>
      <c r="D85" s="8" t="s">
        <v>247</v>
      </c>
      <c r="E85" s="8"/>
      <c r="F85" s="8">
        <v>50</v>
      </c>
      <c r="G85" s="8">
        <v>1</v>
      </c>
      <c r="H85" s="8">
        <v>1000</v>
      </c>
      <c r="I85" s="8">
        <v>7200</v>
      </c>
      <c r="J85" s="103">
        <v>2.16</v>
      </c>
      <c r="K85" s="8" t="b">
        <f t="shared" si="11"/>
        <v>1</v>
      </c>
      <c r="L85" s="135">
        <v>2159</v>
      </c>
      <c r="M85" s="135">
        <f t="shared" si="16"/>
        <v>8</v>
      </c>
      <c r="N85" s="138">
        <f t="shared" si="17"/>
        <v>2160</v>
      </c>
      <c r="O85" s="138">
        <f t="shared" si="18"/>
        <v>1</v>
      </c>
      <c r="P85" s="138">
        <f t="shared" si="19"/>
        <v>8</v>
      </c>
      <c r="Q85" s="8">
        <v>1000</v>
      </c>
      <c r="R85" s="8" t="s">
        <v>264</v>
      </c>
      <c r="S85" s="69">
        <v>57</v>
      </c>
      <c r="T85" s="8" t="s">
        <v>265</v>
      </c>
      <c r="U85" s="8" t="s">
        <v>266</v>
      </c>
      <c r="V85" s="8" t="s">
        <v>267</v>
      </c>
      <c r="W85" s="8" t="s">
        <v>415</v>
      </c>
      <c r="Z85">
        <f t="shared" si="10"/>
        <v>-6200</v>
      </c>
      <c r="AA85" s="109">
        <f>Z85*J85</f>
        <v>-13392</v>
      </c>
    </row>
    <row r="86" spans="1:27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69"/>
      <c r="T86" s="8"/>
      <c r="U86" s="8"/>
      <c r="V86" s="8"/>
      <c r="W86" s="8"/>
    </row>
    <row r="87" spans="1:2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69"/>
      <c r="T87" s="8"/>
      <c r="U87" s="8"/>
      <c r="V87" s="8"/>
      <c r="W87" s="8"/>
    </row>
    <row r="88" spans="1:27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34">
        <f>SUM(L4:L85)</f>
        <v>194496.242</v>
      </c>
      <c r="M88" s="134"/>
      <c r="N88" s="134"/>
      <c r="O88" s="134"/>
      <c r="P88" s="134"/>
      <c r="Q88" s="8"/>
      <c r="R88" s="8"/>
      <c r="S88" s="69"/>
      <c r="T88" s="8"/>
      <c r="U88" s="8"/>
      <c r="V88" s="8"/>
      <c r="W88" s="8"/>
    </row>
    <row r="89" spans="1:27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69"/>
      <c r="T89" s="8"/>
      <c r="U89" s="8"/>
      <c r="V89" s="8"/>
      <c r="W89" s="8"/>
    </row>
    <row r="90" spans="1:27">
      <c r="A90" s="8"/>
      <c r="B90" s="8"/>
      <c r="C90" s="8"/>
      <c r="D90" s="8"/>
      <c r="E90" s="8"/>
      <c r="F90" s="8"/>
      <c r="G90" s="8"/>
      <c r="H90" s="8"/>
      <c r="I90" s="8"/>
      <c r="J90" s="8" t="s">
        <v>237</v>
      </c>
      <c r="K90" s="8"/>
      <c r="L90" s="134">
        <f>L88/2000</f>
        <v>97.248120999999998</v>
      </c>
      <c r="M90" s="134"/>
      <c r="N90" s="134"/>
      <c r="O90" s="134"/>
      <c r="P90" s="134"/>
      <c r="Q90" s="8"/>
      <c r="R90" s="8"/>
      <c r="S90" s="69"/>
      <c r="T90" s="8"/>
      <c r="U90" s="8"/>
      <c r="V90" s="8"/>
      <c r="W90" s="8"/>
    </row>
    <row r="91" spans="1:27">
      <c r="A91" s="8"/>
      <c r="B91" s="8"/>
      <c r="C91" s="8"/>
      <c r="D91" s="8"/>
      <c r="E91" s="8"/>
      <c r="F91" s="8"/>
      <c r="G91" s="8"/>
      <c r="H91" s="8"/>
      <c r="I91" s="8"/>
      <c r="J91" s="8" t="s">
        <v>245</v>
      </c>
      <c r="K91" s="8"/>
      <c r="L91" s="134">
        <f>1.6*L90</f>
        <v>155.59699360000002</v>
      </c>
      <c r="M91" s="134"/>
      <c r="N91" s="134"/>
      <c r="O91" s="134"/>
      <c r="P91" s="134"/>
      <c r="Q91" s="8"/>
      <c r="R91" s="8"/>
      <c r="S91" s="69"/>
      <c r="T91" s="8"/>
      <c r="U91" s="8"/>
      <c r="V91" s="8"/>
      <c r="W91" s="8"/>
    </row>
    <row r="92" spans="1:27">
      <c r="A92" s="8"/>
      <c r="B92" s="8"/>
      <c r="C92" s="8"/>
      <c r="D92" s="8"/>
      <c r="E92" s="8"/>
      <c r="F92" s="8"/>
      <c r="G92" s="8"/>
      <c r="H92" s="8"/>
      <c r="I92" s="8"/>
      <c r="J92" s="8" t="s">
        <v>246</v>
      </c>
      <c r="K92" s="8"/>
      <c r="L92" s="63">
        <f>4.8*L91</f>
        <v>746.86556928000005</v>
      </c>
      <c r="M92" s="63"/>
      <c r="N92" s="63"/>
      <c r="O92" s="63"/>
      <c r="P92" s="63"/>
      <c r="Q92" s="8"/>
      <c r="R92" s="8"/>
      <c r="S92" s="69"/>
      <c r="T92" s="8"/>
      <c r="U92" s="8"/>
      <c r="V92" s="8"/>
      <c r="W92" s="8"/>
    </row>
  </sheetData>
  <autoFilter ref="A3:W85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4:X26"/>
  <sheetViews>
    <sheetView topLeftCell="F4" workbookViewId="0">
      <selection activeCell="S20" sqref="S20"/>
    </sheetView>
  </sheetViews>
  <sheetFormatPr defaultRowHeight="15" outlineLevelCol="1"/>
  <cols>
    <col min="1" max="2" width="9.140625" style="102"/>
    <col min="3" max="3" width="11.85546875" style="102" customWidth="1" outlineLevel="1"/>
    <col min="4" max="4" width="1.85546875" style="102" customWidth="1" outlineLevel="1"/>
    <col min="5" max="5" width="10.140625" style="102" customWidth="1" outlineLevel="1"/>
    <col min="6" max="6" width="12.140625" style="102" customWidth="1" outlineLevel="1"/>
    <col min="7" max="7" width="20.85546875" style="102" customWidth="1" outlineLevel="1"/>
    <col min="8" max="8" width="2.28515625" style="102" customWidth="1" outlineLevel="1"/>
    <col min="9" max="9" width="9.140625" style="102" customWidth="1" outlineLevel="1"/>
    <col min="10" max="10" width="1.7109375" style="102" customWidth="1" outlineLevel="1"/>
    <col min="11" max="11" width="16" style="102" customWidth="1" outlineLevel="1"/>
    <col min="12" max="12" width="3.5703125" style="102" customWidth="1" outlineLevel="1"/>
    <col min="13" max="13" width="20.28515625" style="102" customWidth="1" outlineLevel="1"/>
    <col min="14" max="14" width="18.7109375" style="102" customWidth="1" outlineLevel="1"/>
    <col min="15" max="15" width="2.7109375" style="102" customWidth="1" outlineLevel="1"/>
    <col min="16" max="16" width="10.85546875" style="102" customWidth="1" outlineLevel="1"/>
    <col min="17" max="17" width="4.7109375" style="102" customWidth="1" outlineLevel="1"/>
    <col min="18" max="20" width="9.140625" style="102"/>
    <col min="21" max="21" width="8.85546875" style="102" customWidth="1"/>
    <col min="22" max="22" width="2.5703125" style="102" customWidth="1"/>
    <col min="23" max="23" width="17.42578125" style="102" bestFit="1" customWidth="1"/>
    <col min="24" max="24" width="21.140625" style="102" customWidth="1"/>
    <col min="25" max="25" width="2" style="102" customWidth="1"/>
    <col min="26" max="26" width="12.5703125" style="102" customWidth="1"/>
    <col min="27" max="16384" width="9.140625" style="102"/>
  </cols>
  <sheetData>
    <row r="4" spans="3:24" ht="15.75" thickBot="1"/>
    <row r="5" spans="3:24" ht="15.75" thickBot="1">
      <c r="E5" s="136" t="s">
        <v>500</v>
      </c>
      <c r="F5" s="136"/>
      <c r="G5" s="136"/>
      <c r="U5" s="110"/>
      <c r="V5" s="110"/>
      <c r="W5" s="111" t="s">
        <v>520</v>
      </c>
      <c r="X5" s="113" t="s">
        <v>519</v>
      </c>
    </row>
    <row r="6" spans="3:24" ht="15.75" thickBot="1">
      <c r="C6" s="110"/>
      <c r="D6" s="110"/>
      <c r="E6" s="111" t="s">
        <v>501</v>
      </c>
      <c r="F6" s="112" t="s">
        <v>502</v>
      </c>
      <c r="G6" s="113" t="s">
        <v>503</v>
      </c>
      <c r="M6" s="114" t="s">
        <v>504</v>
      </c>
      <c r="U6" s="110"/>
      <c r="V6" s="110"/>
      <c r="W6" s="115"/>
      <c r="X6" s="115"/>
    </row>
    <row r="7" spans="3:24" ht="15.75" thickBot="1">
      <c r="C7" s="110"/>
      <c r="D7" s="110"/>
      <c r="E7" s="115"/>
      <c r="F7" s="115"/>
      <c r="G7" s="115"/>
      <c r="H7" s="110"/>
      <c r="U7" s="116" t="s">
        <v>517</v>
      </c>
      <c r="V7" s="110"/>
      <c r="W7" s="118">
        <f>'EPE quotation 220 units'!K88</f>
        <v>270868.78199999995</v>
      </c>
      <c r="X7" s="132">
        <f>'EPE Quotation MOQ Full RELL'!L88</f>
        <v>194496.242</v>
      </c>
    </row>
    <row r="8" spans="3:24" ht="15.75" thickBot="1">
      <c r="C8" s="116" t="s">
        <v>505</v>
      </c>
      <c r="D8" s="110"/>
      <c r="E8" s="117">
        <v>36964.97</v>
      </c>
      <c r="F8" s="118">
        <v>53690</v>
      </c>
      <c r="G8" s="119" t="s">
        <v>416</v>
      </c>
      <c r="U8" s="120" t="s">
        <v>506</v>
      </c>
      <c r="V8" s="110"/>
      <c r="W8" s="117">
        <f>W7/2000</f>
        <v>135.43439099999998</v>
      </c>
      <c r="X8" s="132">
        <f>X7/2000</f>
        <v>97.248120999999998</v>
      </c>
    </row>
    <row r="9" spans="3:24" ht="15.75" thickBot="1">
      <c r="C9" s="120" t="s">
        <v>506</v>
      </c>
      <c r="D9" s="110"/>
      <c r="E9" s="121">
        <v>184.82485</v>
      </c>
      <c r="F9" s="117">
        <v>268.45</v>
      </c>
      <c r="G9" s="119" t="s">
        <v>417</v>
      </c>
      <c r="M9" s="111" t="s">
        <v>501</v>
      </c>
      <c r="N9" s="113" t="s">
        <v>502</v>
      </c>
      <c r="P9" s="122" t="s">
        <v>507</v>
      </c>
      <c r="U9" s="110"/>
      <c r="V9" s="110"/>
      <c r="W9" s="115"/>
      <c r="X9" s="115"/>
    </row>
    <row r="10" spans="3:24" ht="15.75" thickBot="1">
      <c r="C10" s="110"/>
      <c r="D10" s="110"/>
      <c r="E10" s="110"/>
      <c r="F10" s="115"/>
      <c r="G10" s="115"/>
      <c r="H10" s="110"/>
      <c r="U10" s="110"/>
      <c r="V10" s="110"/>
      <c r="W10" s="115"/>
      <c r="X10" s="114" t="s">
        <v>518</v>
      </c>
    </row>
    <row r="11" spans="3:24" ht="18" customHeight="1" thickBot="1">
      <c r="C11" s="110"/>
      <c r="D11" s="110"/>
      <c r="E11" s="110"/>
      <c r="F11" s="115"/>
      <c r="G11" s="115"/>
      <c r="H11" s="110"/>
      <c r="K11" s="116" t="s">
        <v>508</v>
      </c>
      <c r="M11" s="110" t="s">
        <v>509</v>
      </c>
      <c r="N11" s="110" t="s">
        <v>510</v>
      </c>
      <c r="V11" s="110"/>
      <c r="W11" s="115"/>
    </row>
    <row r="12" spans="3:24">
      <c r="C12" s="116" t="s">
        <v>511</v>
      </c>
      <c r="D12" s="110"/>
      <c r="E12" s="123">
        <v>63466.768000000033</v>
      </c>
      <c r="F12" s="124">
        <v>67286.25</v>
      </c>
      <c r="G12" s="123" t="s">
        <v>512</v>
      </c>
      <c r="H12" s="110"/>
      <c r="K12" s="125" t="s">
        <v>513</v>
      </c>
      <c r="M12" s="126">
        <v>46804.537000000011</v>
      </c>
      <c r="N12" s="126">
        <v>5826.2999999999993</v>
      </c>
      <c r="P12" s="117">
        <f>(SUM(M12:N12)-E12)*-1</f>
        <v>10835.931000000019</v>
      </c>
      <c r="X12" s="133">
        <f>SUMIF('EPE Quotation MOQ Full RELL'!Z:Z,"&gt;0",'EPE Quotation MOQ Full RELL'!AA:AA)</f>
        <v>55209.5</v>
      </c>
    </row>
    <row r="13" spans="3:24" ht="15.75" thickBot="1">
      <c r="C13" s="120" t="s">
        <v>506</v>
      </c>
      <c r="D13" s="110"/>
      <c r="E13" s="123">
        <v>317.33384000000018</v>
      </c>
      <c r="F13" s="123">
        <v>336.43124999999998</v>
      </c>
      <c r="G13" s="123" t="s">
        <v>512</v>
      </c>
      <c r="H13" s="110"/>
      <c r="K13" s="120" t="s">
        <v>506</v>
      </c>
      <c r="M13" s="127">
        <f>M12/200</f>
        <v>234.02268500000005</v>
      </c>
      <c r="N13" s="127">
        <f>N12/200</f>
        <v>29.131499999999996</v>
      </c>
      <c r="P13" s="117">
        <f>(SUM(M13:N13)-E13)*-1</f>
        <v>54.179655000000139</v>
      </c>
    </row>
    <row r="14" spans="3:24" ht="15.75" thickBot="1"/>
    <row r="15" spans="3:24" ht="16.5" thickBot="1">
      <c r="K15" s="122" t="s">
        <v>495</v>
      </c>
      <c r="M15" s="137">
        <f>SUM(M12:N13)</f>
        <v>52893.991185000021</v>
      </c>
      <c r="N15" s="137"/>
      <c r="P15" s="128">
        <f>SUM(P12:P13)</f>
        <v>10890.110655000019</v>
      </c>
    </row>
    <row r="19" spans="11:13" ht="15.75" thickBot="1"/>
    <row r="20" spans="11:13" ht="45.75" thickBot="1">
      <c r="M20" s="129" t="s">
        <v>514</v>
      </c>
    </row>
    <row r="21" spans="11:13" ht="15.75" thickBot="1"/>
    <row r="22" spans="11:13">
      <c r="K22" s="116" t="s">
        <v>508</v>
      </c>
      <c r="M22" s="110" t="s">
        <v>515</v>
      </c>
    </row>
    <row r="23" spans="11:13">
      <c r="K23" s="125" t="s">
        <v>513</v>
      </c>
      <c r="M23" s="119">
        <v>14761.74</v>
      </c>
    </row>
    <row r="24" spans="11:13" ht="15.75" thickBot="1">
      <c r="K24" s="120" t="s">
        <v>506</v>
      </c>
      <c r="M24" s="117">
        <f>M23/200</f>
        <v>73.808700000000002</v>
      </c>
    </row>
    <row r="25" spans="11:13" ht="15.75" thickBot="1"/>
    <row r="26" spans="11:13" ht="15.75" thickBot="1">
      <c r="K26" s="130" t="s">
        <v>516</v>
      </c>
      <c r="M26" s="131">
        <f>SUM(M23:M24)</f>
        <v>14835.548699999999</v>
      </c>
    </row>
  </sheetData>
  <mergeCells count="2">
    <mergeCell ref="E5:G5"/>
    <mergeCell ref="M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MAXREFDEF104_COMPLETE</vt:lpstr>
      <vt:lpstr>EPE quotation 220 units</vt:lpstr>
      <vt:lpstr>EPE Quotation 50 units</vt:lpstr>
      <vt:lpstr>EPE Quotation MOQ Full RELL</vt:lpstr>
      <vt:lpstr>Resume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renanalmeida</cp:lastModifiedBy>
  <dcterms:created xsi:type="dcterms:W3CDTF">2023-06-12T19:32:53Z</dcterms:created>
  <dcterms:modified xsi:type="dcterms:W3CDTF">2023-07-05T19:31:17Z</dcterms:modified>
</cp:coreProperties>
</file>