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 tabRatio="597" firstSheet="1" activeTab="5"/>
  </bookViews>
  <sheets>
    <sheet name="MAXREFDEF104_COMPLETE" sheetId="2" r:id="rId1"/>
    <sheet name="MAXREFDEF104_by Manufacturer" sheetId="9" r:id="rId2"/>
    <sheet name="MAXREFDEF104_ABC" sheetId="10" r:id="rId3"/>
    <sheet name="Host Board" sheetId="5" r:id="rId4"/>
    <sheet name="Sensor Board" sheetId="6" r:id="rId5"/>
    <sheet name="Atrition NPI" sheetId="11" r:id="rId6"/>
    <sheet name="Temperature Flex" sheetId="7" r:id="rId7"/>
    <sheet name="Mechanical" sheetId="8" r:id="rId8"/>
  </sheets>
  <definedNames>
    <definedName name="_xlnm._FilterDatabase" localSheetId="5" hidden="1">'Atrition NPI'!$A$1:$S$87</definedName>
    <definedName name="_xlnm._FilterDatabase" localSheetId="2" hidden="1">MAXREFDEF104_ABC!$A$1:$X$86</definedName>
    <definedName name="_xlnm._FilterDatabase" localSheetId="1" hidden="1">'MAXREFDEF104_by Manufacturer'!$A$1:$W$86</definedName>
    <definedName name="_xlnm._FilterDatabase" localSheetId="0" hidden="1">MAXREFDEF104_COMPLETE!$A$1:$W$86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/>
  <c r="S5"/>
  <c r="S3"/>
  <c r="S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2"/>
  <c r="K3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M47" s="1"/>
  <c r="K48"/>
  <c r="M48" s="1"/>
  <c r="K49"/>
  <c r="M49" s="1"/>
  <c r="K50"/>
  <c r="M50" s="1"/>
  <c r="K51"/>
  <c r="M51" s="1"/>
  <c r="K52"/>
  <c r="M52" s="1"/>
  <c r="K53"/>
  <c r="M53" s="1"/>
  <c r="K54"/>
  <c r="M54" s="1"/>
  <c r="K55"/>
  <c r="M55" s="1"/>
  <c r="K56"/>
  <c r="M56" s="1"/>
  <c r="K57"/>
  <c r="M57" s="1"/>
  <c r="K58"/>
  <c r="M58" s="1"/>
  <c r="K59"/>
  <c r="M59" s="1"/>
  <c r="K60"/>
  <c r="M60" s="1"/>
  <c r="K61"/>
  <c r="M61" s="1"/>
  <c r="K62"/>
  <c r="M62" s="1"/>
  <c r="K63"/>
  <c r="M63" s="1"/>
  <c r="K64"/>
  <c r="M64" s="1"/>
  <c r="K65"/>
  <c r="M65" s="1"/>
  <c r="K66"/>
  <c r="M66" s="1"/>
  <c r="K67"/>
  <c r="M67" s="1"/>
  <c r="K68"/>
  <c r="M68" s="1"/>
  <c r="K69"/>
  <c r="M69" s="1"/>
  <c r="K70"/>
  <c r="M70" s="1"/>
  <c r="K71"/>
  <c r="M71" s="1"/>
  <c r="K72"/>
  <c r="M72" s="1"/>
  <c r="K73"/>
  <c r="M73" s="1"/>
  <c r="K74"/>
  <c r="M74" s="1"/>
  <c r="K75"/>
  <c r="M75" s="1"/>
  <c r="K76"/>
  <c r="M76" s="1"/>
  <c r="K77"/>
  <c r="M77" s="1"/>
  <c r="K78"/>
  <c r="M78" s="1"/>
  <c r="K79"/>
  <c r="M79" s="1"/>
  <c r="K80"/>
  <c r="M80" s="1"/>
  <c r="K81"/>
  <c r="M81" s="1"/>
  <c r="K82"/>
  <c r="M82" s="1"/>
  <c r="K83"/>
  <c r="M83" s="1"/>
  <c r="K84"/>
  <c r="M84" s="1"/>
  <c r="K85"/>
  <c r="M85" s="1"/>
  <c r="K86"/>
  <c r="M86" s="1"/>
  <c r="K2"/>
  <c r="M2" s="1"/>
  <c r="G3"/>
  <c r="I3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O17" i="10"/>
  <c r="O10"/>
  <c r="O5"/>
  <c r="O7"/>
  <c r="N2"/>
  <c r="O2"/>
  <c r="N3"/>
  <c r="N9"/>
  <c r="O9"/>
  <c r="O13"/>
  <c r="O79"/>
  <c r="O78"/>
  <c r="O4"/>
  <c r="O5" i="9"/>
  <c r="O36"/>
  <c r="O4"/>
  <c r="O7"/>
  <c r="O37"/>
  <c r="O8"/>
  <c r="O67"/>
  <c r="N15"/>
  <c r="O15" s="1"/>
  <c r="N16"/>
  <c r="O16"/>
  <c r="N19"/>
  <c r="O19"/>
  <c r="O31"/>
  <c r="O9" i="2"/>
  <c r="O28"/>
  <c r="N85"/>
  <c r="O85" s="1"/>
  <c r="D36" i="6"/>
  <c r="D74" i="5"/>
  <c r="O86" i="2"/>
  <c r="N84"/>
  <c r="N83"/>
  <c r="O84"/>
  <c r="O83"/>
  <c r="O82"/>
  <c r="O71"/>
  <c r="O3"/>
  <c r="O89" s="1"/>
  <c r="O91" s="1"/>
  <c r="O92" s="1"/>
  <c r="O93" s="1"/>
  <c r="O12"/>
  <c r="O19"/>
  <c r="I2" i="11" l="1"/>
  <c r="O2" s="1"/>
  <c r="P2" s="1"/>
  <c r="O89" i="9"/>
  <c r="O91" s="1"/>
  <c r="O92" s="1"/>
  <c r="O93" s="1"/>
  <c r="O3" i="10"/>
  <c r="O89" s="1"/>
  <c r="O91" s="1"/>
  <c r="O92" s="1"/>
  <c r="O93" s="1"/>
  <c r="N87"/>
  <c r="P3" s="1"/>
  <c r="I47" i="11"/>
  <c r="O47" s="1"/>
  <c r="P47" s="1"/>
  <c r="I27"/>
  <c r="O27" s="1"/>
  <c r="P27" s="1"/>
  <c r="O41"/>
  <c r="P41" s="1"/>
  <c r="O73"/>
  <c r="P73" s="1"/>
  <c r="O9"/>
  <c r="P9" s="1"/>
  <c r="O71"/>
  <c r="P71" s="1"/>
  <c r="O63"/>
  <c r="P63" s="1"/>
  <c r="O65"/>
  <c r="P65" s="1"/>
  <c r="O57"/>
  <c r="P57" s="1"/>
  <c r="O49"/>
  <c r="P49" s="1"/>
  <c r="O33"/>
  <c r="P33" s="1"/>
  <c r="O25"/>
  <c r="P25" s="1"/>
  <c r="O17"/>
  <c r="P17" s="1"/>
  <c r="O15"/>
  <c r="P15" s="1"/>
  <c r="O80"/>
  <c r="P80" s="1"/>
  <c r="O64"/>
  <c r="P64" s="1"/>
  <c r="O56"/>
  <c r="P56" s="1"/>
  <c r="O48"/>
  <c r="P48" s="1"/>
  <c r="O24"/>
  <c r="P24" s="1"/>
  <c r="O7"/>
  <c r="P7" s="1"/>
  <c r="O3"/>
  <c r="O79"/>
  <c r="P79" s="1"/>
  <c r="O23"/>
  <c r="P23" s="1"/>
  <c r="O10"/>
  <c r="P10" s="1"/>
  <c r="O83"/>
  <c r="P83" s="1"/>
  <c r="O67"/>
  <c r="P67" s="1"/>
  <c r="O59"/>
  <c r="P59" s="1"/>
  <c r="O51"/>
  <c r="P51" s="1"/>
  <c r="O43"/>
  <c r="P43" s="1"/>
  <c r="O35"/>
  <c r="P35" s="1"/>
  <c r="O11"/>
  <c r="P11" s="1"/>
  <c r="O84"/>
  <c r="P84" s="1"/>
  <c r="O76"/>
  <c r="P76" s="1"/>
  <c r="O68"/>
  <c r="P68" s="1"/>
  <c r="O60"/>
  <c r="P60" s="1"/>
  <c r="O52"/>
  <c r="P52" s="1"/>
  <c r="O44"/>
  <c r="P44" s="1"/>
  <c r="O36"/>
  <c r="P36" s="1"/>
  <c r="O28"/>
  <c r="P28" s="1"/>
  <c r="O12"/>
  <c r="P12" s="1"/>
  <c r="O66"/>
  <c r="P66" s="1"/>
  <c r="O4"/>
  <c r="P4" s="1"/>
  <c r="O55"/>
  <c r="P55" s="1"/>
  <c r="O39"/>
  <c r="P39" s="1"/>
  <c r="O31"/>
  <c r="P31" s="1"/>
  <c r="O72"/>
  <c r="P72" s="1"/>
  <c r="O40"/>
  <c r="P40" s="1"/>
  <c r="O32"/>
  <c r="P32" s="1"/>
  <c r="O16"/>
  <c r="P16" s="1"/>
  <c r="O8"/>
  <c r="P8" s="1"/>
  <c r="O74"/>
  <c r="P74" s="1"/>
  <c r="O50"/>
  <c r="P50" s="1"/>
  <c r="O42"/>
  <c r="P42" s="1"/>
  <c r="O34"/>
  <c r="P34" s="1"/>
  <c r="O26"/>
  <c r="P26" s="1"/>
  <c r="O18"/>
  <c r="P18" s="1"/>
  <c r="O58"/>
  <c r="P58" s="1"/>
  <c r="O75"/>
  <c r="P75" s="1"/>
  <c r="O19"/>
  <c r="P19" s="1"/>
  <c r="O81"/>
  <c r="P81" s="1"/>
  <c r="O85"/>
  <c r="P85" s="1"/>
  <c r="O77"/>
  <c r="P77" s="1"/>
  <c r="O69"/>
  <c r="P69" s="1"/>
  <c r="O61"/>
  <c r="P61" s="1"/>
  <c r="O53"/>
  <c r="P53" s="1"/>
  <c r="O45"/>
  <c r="P45" s="1"/>
  <c r="O37"/>
  <c r="P37" s="1"/>
  <c r="O29"/>
  <c r="P29" s="1"/>
  <c r="O21"/>
  <c r="P21" s="1"/>
  <c r="O13"/>
  <c r="P13" s="1"/>
  <c r="O5"/>
  <c r="P5" s="1"/>
  <c r="O86"/>
  <c r="P86" s="1"/>
  <c r="O78"/>
  <c r="P78" s="1"/>
  <c r="O70"/>
  <c r="P70" s="1"/>
  <c r="O62"/>
  <c r="P62" s="1"/>
  <c r="O54"/>
  <c r="P54" s="1"/>
  <c r="O46"/>
  <c r="P46" s="1"/>
  <c r="O38"/>
  <c r="P38" s="1"/>
  <c r="O30"/>
  <c r="P30" s="1"/>
  <c r="O22"/>
  <c r="P22" s="1"/>
  <c r="O14"/>
  <c r="P14" s="1"/>
  <c r="O6"/>
  <c r="P6" s="1"/>
  <c r="O82"/>
  <c r="P82" s="1"/>
  <c r="O20"/>
  <c r="P20" s="1"/>
  <c r="P11" i="10" l="1"/>
  <c r="P19"/>
  <c r="P27"/>
  <c r="P35"/>
  <c r="P43"/>
  <c r="P51"/>
  <c r="P59"/>
  <c r="P67"/>
  <c r="P75"/>
  <c r="P83"/>
  <c r="P22"/>
  <c r="P46"/>
  <c r="P70"/>
  <c r="P7"/>
  <c r="P31"/>
  <c r="P55"/>
  <c r="P4"/>
  <c r="P12"/>
  <c r="P20"/>
  <c r="P28"/>
  <c r="P36"/>
  <c r="P44"/>
  <c r="P52"/>
  <c r="P60"/>
  <c r="P68"/>
  <c r="P76"/>
  <c r="P84"/>
  <c r="P14"/>
  <c r="P38"/>
  <c r="P62"/>
  <c r="P86"/>
  <c r="P5"/>
  <c r="P13"/>
  <c r="P21"/>
  <c r="P29"/>
  <c r="P37"/>
  <c r="P45"/>
  <c r="P53"/>
  <c r="P61"/>
  <c r="P69"/>
  <c r="P77"/>
  <c r="P85"/>
  <c r="P6"/>
  <c r="P30"/>
  <c r="P54"/>
  <c r="P78"/>
  <c r="P15"/>
  <c r="P39"/>
  <c r="P79"/>
  <c r="P8"/>
  <c r="P16"/>
  <c r="P24"/>
  <c r="P32"/>
  <c r="P40"/>
  <c r="P48"/>
  <c r="P56"/>
  <c r="P64"/>
  <c r="P72"/>
  <c r="P80"/>
  <c r="P18"/>
  <c r="P34"/>
  <c r="P50"/>
  <c r="P66"/>
  <c r="P63"/>
  <c r="P2"/>
  <c r="P17"/>
  <c r="P25"/>
  <c r="P33"/>
  <c r="P41"/>
  <c r="P49"/>
  <c r="P57"/>
  <c r="P65"/>
  <c r="P73"/>
  <c r="P81"/>
  <c r="P10"/>
  <c r="P26"/>
  <c r="P42"/>
  <c r="P58"/>
  <c r="P74"/>
  <c r="P82"/>
  <c r="P23"/>
  <c r="P47"/>
  <c r="P71"/>
  <c r="P9"/>
  <c r="R3" i="11"/>
  <c r="P3"/>
  <c r="N72"/>
  <c r="R72"/>
  <c r="N77"/>
  <c r="R77"/>
  <c r="N69"/>
  <c r="R69"/>
  <c r="N47"/>
  <c r="R47"/>
  <c r="N76"/>
  <c r="R76"/>
  <c r="N21"/>
  <c r="R21"/>
  <c r="N13"/>
  <c r="R13"/>
  <c r="N22"/>
  <c r="R22"/>
  <c r="N14"/>
  <c r="R14"/>
  <c r="N78"/>
  <c r="R78"/>
  <c r="N75"/>
  <c r="R75"/>
  <c r="N4"/>
  <c r="R4"/>
  <c r="N73"/>
  <c r="R73"/>
  <c r="N46"/>
  <c r="R46"/>
  <c r="N83"/>
  <c r="R83"/>
  <c r="N70"/>
  <c r="R70"/>
  <c r="N19"/>
  <c r="R19"/>
  <c r="N71"/>
  <c r="R71"/>
  <c r="N80"/>
  <c r="R80"/>
  <c r="N84"/>
  <c r="R84"/>
  <c r="N45"/>
  <c r="R45"/>
  <c r="N74"/>
  <c r="R74"/>
  <c r="N20"/>
  <c r="R20"/>
  <c r="N81"/>
  <c r="R81"/>
  <c r="N79"/>
  <c r="R79"/>
  <c r="N29"/>
  <c r="R29"/>
  <c r="N42"/>
  <c r="R42"/>
  <c r="N44"/>
  <c r="R44"/>
  <c r="N63"/>
  <c r="R63"/>
  <c r="N34"/>
  <c r="R34"/>
  <c r="N36"/>
  <c r="R36"/>
  <c r="N23"/>
  <c r="R23"/>
  <c r="N38"/>
  <c r="R38"/>
  <c r="N40"/>
  <c r="R40"/>
  <c r="N11"/>
  <c r="R11"/>
  <c r="N64"/>
  <c r="R64"/>
  <c r="N57"/>
  <c r="R57"/>
  <c r="N30"/>
  <c r="R30"/>
  <c r="N5"/>
  <c r="R5"/>
  <c r="N18"/>
  <c r="R18"/>
  <c r="N32"/>
  <c r="R32"/>
  <c r="N12"/>
  <c r="R12"/>
  <c r="N56"/>
  <c r="R56"/>
  <c r="N86"/>
  <c r="R86"/>
  <c r="N61"/>
  <c r="R61"/>
  <c r="N58"/>
  <c r="R58"/>
  <c r="N16"/>
  <c r="R16"/>
  <c r="N66"/>
  <c r="R66"/>
  <c r="N67"/>
  <c r="R67"/>
  <c r="N48"/>
  <c r="R48"/>
  <c r="N49"/>
  <c r="R49"/>
  <c r="N41"/>
  <c r="R41"/>
  <c r="N54"/>
  <c r="R54"/>
  <c r="N31"/>
  <c r="R31"/>
  <c r="N35"/>
  <c r="R35"/>
  <c r="N15"/>
  <c r="R15"/>
  <c r="N85"/>
  <c r="R85"/>
  <c r="N27"/>
  <c r="R27"/>
  <c r="N65"/>
  <c r="R65"/>
  <c r="N26"/>
  <c r="R26"/>
  <c r="N28"/>
  <c r="R28"/>
  <c r="N10"/>
  <c r="R10"/>
  <c r="N53"/>
  <c r="R53"/>
  <c r="N8"/>
  <c r="R8"/>
  <c r="N68"/>
  <c r="R68"/>
  <c r="N59"/>
  <c r="R59"/>
  <c r="N24"/>
  <c r="R24"/>
  <c r="N33"/>
  <c r="R33"/>
  <c r="N6"/>
  <c r="R6"/>
  <c r="N55"/>
  <c r="R55"/>
  <c r="N60"/>
  <c r="R60"/>
  <c r="N51"/>
  <c r="R51"/>
  <c r="N7"/>
  <c r="R7"/>
  <c r="N25"/>
  <c r="R25"/>
  <c r="N9"/>
  <c r="R9"/>
  <c r="N82"/>
  <c r="R82"/>
  <c r="N62"/>
  <c r="R62"/>
  <c r="N37"/>
  <c r="R37"/>
  <c r="N50"/>
  <c r="R50"/>
  <c r="N39"/>
  <c r="R39"/>
  <c r="N52"/>
  <c r="R52"/>
  <c r="N43"/>
  <c r="R43"/>
  <c r="N17"/>
  <c r="R17"/>
  <c r="N2"/>
  <c r="R2"/>
  <c r="N3"/>
  <c r="R87" l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3.xml><?xml version="1.0" encoding="utf-8"?>
<comments xmlns="http://schemas.openxmlformats.org/spreadsheetml/2006/main">
  <authors>
    <author>alexandrepereira</author>
  </authors>
  <commentList>
    <comment ref="G6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<sst xmlns="http://schemas.openxmlformats.org/spreadsheetml/2006/main" count="4729" uniqueCount="862">
  <si>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</si>
  <si>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</si>
  <si>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</si>
  <si>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</si>
  <si>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</si>
  <si>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</si>
  <si>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</si>
  <si>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</si>
  <si>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</si>
  <si>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</si>
  <si>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</si>
  <si>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</si>
  <si>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</si>
  <si>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</si>
  <si>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</si>
  <si>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</si>
  <si>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</si>
  <si>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</si>
  <si>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</si>
  <si>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</si>
  <si>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</si>
  <si>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</si>
  <si>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</si>
  <si>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</si>
  <si>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</si>
  <si>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</si>
  <si>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</si>
  <si>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</si>
  <si>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</si>
  <si>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</si>
  <si>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</si>
  <si>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-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</si>
  <si>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</si>
  <si>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</si>
  <si>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</si>
  <si>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</si>
  <si>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</si>
  <si>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</si>
  <si>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</si>
  <si>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</si>
  <si>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</si>
  <si>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</si>
  <si>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</si>
  <si>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</si>
  <si>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</si>
  <si>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</si>
  <si>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GRM155R61A106ME11J</t>
  </si>
  <si>
    <t>CAP CER 10UF 10V X5R 0402</t>
  </si>
  <si>
    <t>490-GRM155R61A106ME11JTR-ND</t>
  </si>
  <si>
    <t>CAP; SMT (0402); 10UF;20%; 10V; X5R; CERAMIC</t>
  </si>
  <si>
    <t>https://search.murata.co.jp/Ceramy/image/img/A01X/G101/ENG/GRM155R61A106ME11-01A.pdf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</si>
  <si>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</si>
  <si>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</si>
  <si>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</si>
  <si>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</si>
  <si>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</si>
  <si>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</si>
  <si>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</si>
  <si>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</si>
  <si>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</si>
  <si>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</si>
  <si>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</si>
  <si>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</si>
  <si>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</si>
  <si>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</si>
  <si>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</si>
  <si>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</si>
  <si>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</si>
  <si>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</si>
  <si>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</si>
  <si>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</si>
  <si>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</si>
  <si>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</si>
  <si>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</si>
  <si>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</si>
  <si>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</si>
  <si>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</si>
  <si>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</si>
  <si>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</si>
  <si>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</si>
  <si>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</si>
  <si>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</si>
  <si>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</si>
  <si>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</si>
  <si>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</si>
  <si>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</si>
  <si>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</si>
  <si>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</si>
  <si>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</si>
  <si>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</si>
  <si>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</si>
  <si>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</si>
  <si>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</si>
  <si>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</si>
  <si>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</si>
  <si>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</si>
  <si>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</si>
  <si>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</si>
  <si>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</si>
  <si>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</si>
  <si>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</si>
  <si>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Alternative Part can be used (Check alignment when inserting flex cable!)  https://www.digikey.com/en/products/detail/molex/5025982593/4141908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</si>
  <si>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</si>
  <si>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</si>
  <si>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</si>
  <si>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</si>
  <si>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</si>
  <si>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</si>
  <si>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</si>
  <si>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</si>
  <si>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</si>
  <si>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</si>
  <si>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</si>
  <si>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</si>
  <si>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</si>
  <si>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</si>
  <si>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</si>
  <si>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</si>
  <si>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</si>
  <si>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</si>
  <si>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</si>
  <si>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</si>
  <si>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</si>
  <si>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</si>
  <si>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</si>
  <si>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</si>
  <si>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</si>
  <si>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</si>
  <si>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</si>
  <si>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</si>
  <si>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</si>
  <si>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</si>
  <si>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</si>
  <si>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</si>
  <si>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</si>
  <si>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</si>
  <si>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</si>
  <si>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</si>
  <si>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</si>
  <si>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</si>
  <si>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</si>
  <si>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</si>
  <si>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</si>
  <si>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</si>
  <si>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</si>
  <si>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</si>
  <si>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</si>
  <si>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</si>
  <si>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</si>
  <si>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</si>
  <si>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</si>
  <si>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</si>
  <si>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</si>
  <si>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</si>
  <si>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</si>
  <si>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</si>
  <si>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</si>
  <si>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</si>
  <si>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</si>
  <si>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</si>
  <si>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</si>
  <si>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</si>
  <si>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</si>
  <si>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</si>
  <si>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</si>
  <si>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</si>
  <si>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</si>
  <si>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</si>
  <si>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</si>
  <si>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</si>
  <si>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</si>
  <si>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</si>
  <si>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</si>
  <si>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</si>
  <si>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</si>
  <si>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</si>
  <si>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</si>
  <si>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</si>
  <si>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</si>
  <si>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</si>
  <si>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</si>
  <si>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</si>
  <si>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</si>
  <si>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</si>
  <si>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</si>
  <si>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</si>
  <si>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</si>
  <si>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</si>
  <si>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</si>
  <si>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</si>
  <si>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</si>
  <si>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</si>
  <si>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</si>
  <si>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</si>
  <si>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</si>
  <si>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</si>
  <si>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</si>
  <si>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</si>
  <si>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</si>
  <si>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</si>
  <si>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</si>
  <si>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</si>
  <si>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</si>
  <si>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</si>
  <si>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</si>
  <si>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</si>
  <si>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</si>
  <si>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USE ONLY GRM188R61E106MA73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</si>
  <si>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</si>
  <si>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</si>
  <si>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</si>
  <si>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</si>
  <si>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</si>
  <si>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</si>
  <si>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</si>
  <si>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</si>
  <si>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</si>
  <si>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</si>
  <si>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</si>
  <si>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</si>
  <si>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</si>
  <si>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</si>
  <si>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</si>
  <si>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</si>
  <si>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</si>
  <si>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</si>
  <si>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</si>
  <si>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</si>
  <si>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</si>
  <si>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</si>
  <si>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</si>
  <si>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</si>
  <si>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</si>
  <si>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</si>
  <si>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</si>
  <si>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C0402C105K8PAC7867</t>
  </si>
  <si>
    <t>KEMET</t>
  </si>
  <si>
    <t>CAP CER 1UF 10V X5R 0402</t>
  </si>
  <si>
    <t>617.082</t>
  </si>
  <si>
    <t>399-C0402C105K8PAC7867CT-ND</t>
  </si>
  <si>
    <t>CAP; SMT (0402); 1UF; 10%; 10V; X5R; CERAMIC</t>
  </si>
  <si>
    <t>C0402C105K8PAC</t>
  </si>
  <si>
    <t>https://connect.kemet.com:7667/gateway/IntelliData-ComponentDocumentation/1.0/download/datasheet/C0402C105K8PACTU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</si>
  <si>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</si>
  <si>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</si>
  <si>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</si>
  <si>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</si>
  <si>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</si>
  <si>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</si>
  <si>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</si>
  <si>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</si>
  <si>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</si>
  <si>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</si>
  <si>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</si>
  <si>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</si>
  <si>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</si>
  <si>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</si>
  <si>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</si>
  <si>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</si>
  <si>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</si>
  <si>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</si>
  <si>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</si>
  <si>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</si>
  <si>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</si>
  <si>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</si>
  <si>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</si>
  <si>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</si>
  <si>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</si>
  <si>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</si>
  <si>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</si>
  <si>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</si>
  <si>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</si>
  <si>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</si>
  <si>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</si>
  <si>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</si>
  <si>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</si>
  <si>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</si>
  <si>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</si>
  <si>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</si>
  <si>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</si>
  <si>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</si>
  <si>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</si>
  <si>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</si>
  <si>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</si>
  <si>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</si>
  <si>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</si>
  <si>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</si>
  <si>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</si>
  <si>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</si>
  <si>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</si>
  <si>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</si>
  <si>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</si>
  <si>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</si>
  <si>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</si>
  <si>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</si>
  <si>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</si>
  <si>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</si>
  <si>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</si>
  <si>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</si>
  <si>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</si>
  <si>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</si>
  <si>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</si>
  <si>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</si>
  <si>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</si>
  <si>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</si>
  <si>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</si>
  <si>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</si>
  <si>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</si>
  <si>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</si>
  <si>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</si>
  <si>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</si>
  <si>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</si>
  <si>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</si>
  <si>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</si>
  <si>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</si>
  <si>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</si>
  <si>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</si>
  <si>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</si>
  <si>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</si>
  <si>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</si>
  <si>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</si>
  <si>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</si>
  <si>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</si>
  <si>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</si>
  <si>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</si>
  <si>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</si>
  <si>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</si>
  <si>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</si>
  <si>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</si>
  <si>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</si>
  <si>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</si>
  <si>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</si>
  <si>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</si>
  <si>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</si>
  <si>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</si>
  <si>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</si>
  <si>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</si>
  <si>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</si>
  <si>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</si>
  <si>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</si>
  <si>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</si>
  <si>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</si>
  <si>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</si>
  <si>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</si>
  <si>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</si>
  <si>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</si>
  <si>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</si>
  <si>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</si>
  <si>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</si>
  <si>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</si>
  <si>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</si>
  <si>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</si>
  <si>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</si>
  <si>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</si>
  <si>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</si>
  <si>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</si>
  <si>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</si>
  <si>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</si>
  <si>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</si>
  <si>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</si>
  <si>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</si>
  <si>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</si>
  <si>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</si>
  <si>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</si>
  <si>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</si>
  <si>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</si>
  <si>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</si>
  <si>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</si>
  <si>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</si>
  <si>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</si>
  <si>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</si>
  <si>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</si>
  <si>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</si>
  <si>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</si>
  <si>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</si>
  <si>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</si>
  <si>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</si>
  <si>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</si>
  <si>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</si>
  <si>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</si>
  <si>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ERJ-1GEF27R0C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</si>
  <si>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</si>
  <si>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</si>
  <si>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</si>
  <si>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</si>
  <si>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</si>
  <si>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</si>
  <si>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</si>
  <si>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</si>
  <si>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</si>
  <si>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</si>
  <si>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</si>
  <si>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</si>
  <si>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</si>
  <si>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</si>
  <si>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</si>
  <si>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</si>
  <si>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</si>
  <si>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</si>
  <si>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</si>
  <si>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</si>
  <si>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</si>
  <si>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</si>
  <si>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</si>
  <si>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</si>
  <si>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</si>
  <si>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</si>
  <si>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</si>
  <si>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ERJ-1GEF3301C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</si>
  <si>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</si>
  <si>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</si>
  <si>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</si>
  <si>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</si>
  <si>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</si>
  <si>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</si>
  <si>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</si>
  <si>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</si>
  <si>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</si>
  <si>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</si>
  <si>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</si>
  <si>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</si>
  <si>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</si>
  <si>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</si>
  <si>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</si>
  <si>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</si>
  <si>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</si>
  <si>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</si>
  <si>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</si>
  <si>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</si>
  <si>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</si>
  <si>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</si>
  <si>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</si>
  <si>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</si>
  <si>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</si>
  <si>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ERJ-1GEF10R0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</si>
  <si>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</si>
  <si>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</si>
  <si>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</si>
  <si>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</si>
  <si>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</si>
  <si>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</si>
  <si>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</si>
  <si>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</si>
  <si>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</si>
  <si>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</si>
  <si>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</si>
  <si>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</si>
  <si>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</si>
  <si>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</si>
  <si>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</si>
  <si>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</si>
  <si>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</si>
  <si>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</si>
  <si>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</si>
  <si>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</si>
  <si>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</si>
  <si>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</si>
  <si>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</si>
  <si>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</si>
  <si>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</si>
  <si>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</si>
  <si>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</si>
  <si>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</si>
  <si>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</si>
  <si>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</si>
  <si>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</si>
  <si>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</si>
  <si>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</si>
  <si>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</si>
  <si>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</si>
  <si>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</si>
  <si>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</si>
  <si>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</si>
  <si>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</si>
  <si>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</si>
  <si>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</si>
  <si>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</si>
  <si>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</si>
  <si>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</si>
  <si>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</si>
  <si>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</si>
  <si>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</si>
  <si>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</si>
  <si>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</si>
  <si>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</si>
  <si>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</si>
  <si>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</si>
  <si>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</si>
  <si>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</si>
  <si>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</si>
  <si>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</si>
  <si>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</si>
  <si>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</si>
  <si>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</si>
  <si>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</si>
  <si>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</si>
  <si>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</si>
  <si>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</si>
  <si>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</si>
  <si>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</si>
  <si>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</si>
  <si>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MAX32670GTL+</t>
  </si>
  <si>
    <t>IC MCU 32BIT 384KB FLASH 40TQFN</t>
  </si>
  <si>
    <t>0</t>
  </si>
  <si>
    <t>Tray</t>
  </si>
  <si>
    <t>175-MAX32670GTL+-ND</t>
  </si>
  <si>
    <t>EVKIT PART - IC; MAX32674CGWGZ+; PACKAGE OUTLINE</t>
  </si>
  <si>
    <t>31</t>
  </si>
  <si>
    <t>https://datasheets.maximintegrated.com/en/ds/MAX32670.pdf</t>
  </si>
  <si>
    <t>U2</t>
  </si>
  <si>
    <t>CONTACT WITH MAXIM CUSTOMER SERVICE BEFORE ORDERING THIS PART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</si>
  <si>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</si>
  <si>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</si>
  <si>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</si>
  <si>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</si>
  <si>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</si>
  <si>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</si>
  <si>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</si>
  <si>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</si>
  <si>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</si>
  <si>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</si>
  <si>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</si>
  <si>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</si>
  <si>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</si>
  <si>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</si>
  <si>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</si>
  <si>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</si>
  <si>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</si>
  <si>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</si>
  <si>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</si>
  <si>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</si>
  <si>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</si>
  <si>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</si>
  <si>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</si>
  <si>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</si>
  <si>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</si>
  <si>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</si>
  <si>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</si>
  <si>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</si>
  <si>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</si>
  <si>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</si>
  <si>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</si>
  <si>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</si>
  <si>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</si>
  <si>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</si>
  <si>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</si>
  <si>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</si>
  <si>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</si>
  <si>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</si>
  <si>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</si>
  <si>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</si>
  <si>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</si>
  <si>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</si>
  <si>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</si>
  <si>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</si>
  <si>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</si>
  <si>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</si>
  <si>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</si>
  <si>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</si>
  <si>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</si>
  <si>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</si>
  <si>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</si>
  <si>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</si>
  <si>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</si>
  <si>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</si>
  <si>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</si>
  <si>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</si>
  <si>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</si>
  <si>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</si>
  <si>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</si>
  <si>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</si>
  <si>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</si>
  <si>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</si>
  <si>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</si>
  <si>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</si>
  <si>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</si>
  <si>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</si>
  <si>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</si>
  <si>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</si>
  <si>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</si>
  <si>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</si>
  <si>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C0603C105K3RAC7867</t>
  </si>
  <si>
    <t>288.564</t>
  </si>
  <si>
    <t>399-C0603C105K3RAC7867CT-ND</t>
  </si>
  <si>
    <t>https://connect.kemet.com:7667/gateway/IntelliData-ComponentDocumentation/1.0/download/datasheet/C0603C105K3RACTU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</si>
  <si>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</si>
  <si>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</si>
  <si>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</si>
  <si>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</si>
  <si>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</si>
  <si>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</si>
  <si>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</si>
  <si>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</si>
  <si>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</si>
  <si>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</si>
  <si>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</si>
  <si>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</si>
  <si>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</si>
  <si>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</si>
  <si>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</si>
  <si>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</si>
  <si>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</si>
  <si>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</si>
  <si>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</si>
  <si>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</si>
  <si>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</si>
  <si>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</si>
  <si>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</si>
  <si>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</si>
  <si>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</si>
  <si>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</si>
  <si>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</si>
  <si>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</si>
  <si>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</si>
  <si>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</si>
  <si>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</si>
  <si>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Total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</si>
  <si>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</si>
  <si>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</si>
  <si>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</si>
  <si>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</si>
  <si>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</si>
  <si>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</si>
  <si>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</si>
  <si>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</si>
  <si>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</si>
  <si>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</si>
  <si>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EX-POWER</t>
  </si>
  <si>
    <t>est. USD CIF</t>
  </si>
  <si>
    <t>est. Unit BRL</t>
  </si>
  <si>
    <t>Maxim/Analog Devices</t>
  </si>
  <si>
    <t>Not found on Brokers</t>
  </si>
  <si>
    <t>ITEM</t>
  </si>
  <si>
    <t>REF_DES</t>
  </si>
  <si>
    <t>DNI/DNP</t>
  </si>
  <si>
    <t>QTY</t>
  </si>
  <si>
    <t>MFG PART #</t>
  </si>
  <si>
    <t>MANUFACTURER</t>
  </si>
  <si>
    <t>VALUE</t>
  </si>
  <si>
    <t>DESCRIPTION</t>
  </si>
  <si>
    <t>COMMENTS</t>
  </si>
  <si>
    <t>2450AT18D0100</t>
  </si>
  <si>
    <t>JOHANSON TECHNOLOGY</t>
  </si>
  <si>
    <t>2.45GHZ</t>
  </si>
  <si>
    <t>ANTENNA; DETUNING RESILIENT; SMT; EIA 1210; DETUNING RESILIENT; EDGE MOUNT DESIGN; 2.45GHZ</t>
  </si>
  <si>
    <t xml:space="preserve"> </t>
  </si>
  <si>
    <t>C1005X7R1H104K050BB;GRM155R71H104KE14;C1005X7R1H104K050BE;UMK105B7104KV-FR</t>
  </si>
  <si>
    <t>TDK;MURATA;TDK;TAIYO YUDEN</t>
  </si>
  <si>
    <t>0.1UF</t>
  </si>
  <si>
    <t>TDK</t>
  </si>
  <si>
    <t>2.2UF</t>
  </si>
  <si>
    <t>4.7UF</t>
  </si>
  <si>
    <t>C1005X5R0J225K050BC;CL05A225KQ5NSN</t>
  </si>
  <si>
    <t>TDK;SAMSUNG</t>
  </si>
  <si>
    <t>GRM0335C1H160JA01</t>
  </si>
  <si>
    <t>MURATA</t>
  </si>
  <si>
    <t>16PF</t>
  </si>
  <si>
    <t>C1608X5R1E106M080AC;CL10A106MA8NRNC;GRM188R61E106MA73;ZRB18AR61E106ME01;GRT188R61E106ME13</t>
  </si>
  <si>
    <t>TDK;SAMSUNG ELECTRONICS;MURATA;;MURATA</t>
  </si>
  <si>
    <t>10UF</t>
  </si>
  <si>
    <t>GRM033R61A105ME15</t>
  </si>
  <si>
    <t>1UF</t>
  </si>
  <si>
    <t>GRM033C71C104KE14</t>
  </si>
  <si>
    <t>GRM21BR61A476ME15</t>
  </si>
  <si>
    <t>47UF</t>
  </si>
  <si>
    <t>GRM033R61E472MA12</t>
  </si>
  <si>
    <t>4700PF</t>
  </si>
  <si>
    <t>C0402C105K8PAC;CC0402KRX5R6BB105</t>
  </si>
  <si>
    <t>KEMET;YAGEO</t>
  </si>
  <si>
    <t>SAMSUNG ELECTRONICS</t>
  </si>
  <si>
    <t>22UF</t>
  </si>
  <si>
    <t>GRM033C81A105ME05</t>
  </si>
  <si>
    <t>GRM033R61C104K;C0603X5R1C104K030BC</t>
  </si>
  <si>
    <t>MURATA;TDK</t>
  </si>
  <si>
    <t>C0603X5R1E104M030BB;GRM033R61E104ME14</t>
  </si>
  <si>
    <t>TDK;MURATA</t>
  </si>
  <si>
    <t>AVX</t>
  </si>
  <si>
    <t>0.01UF</t>
  </si>
  <si>
    <t>KINGBRIGHT</t>
  </si>
  <si>
    <t>DIODE; LED; BLUE-RED-GREEN; SMT; VF=BLUE:+3.3V;RED:+2V;GRN:+3.3V; IF=BLUE:0.02A;RED:0.02A;GRN:0.02A</t>
  </si>
  <si>
    <t>LUMEX OPTOCOMPONENTS INC</t>
  </si>
  <si>
    <t>DIODE; LED; SML; FULL COLOR; WATER CLEAR LENS; RED-GREEN-BLUE; SMT; VF=2.95V; IF=0.1A</t>
  </si>
  <si>
    <t>HIROSE ELECTRIC CO LTD</t>
  </si>
  <si>
    <t>CONNECTOR; FEMALE; SMT; TF13BA SERIES; FPC/FFC CONNECTOR; 6PINS</t>
  </si>
  <si>
    <t>HIROSE ELECTRIC CO. LTD.</t>
  </si>
  <si>
    <t>CONNECTOR; FEMALE; SMT; FPC CONNECTOR; RIGHT ANGLE; 25PINS</t>
  </si>
  <si>
    <t>JAE ELECTRONIC INDUSTRY</t>
  </si>
  <si>
    <t>DX07S024JJ3</t>
  </si>
  <si>
    <t>CONNECTOR; FEMALE; SMT; USB TYPE-C CONNECTOR; DX07 SERIES RECEPTACLE; RIGHT ANGLE; 24PINS</t>
  </si>
  <si>
    <t>2.2UH</t>
  </si>
  <si>
    <t>INDUCTOR; SMT (0806); WIREWOUND CHIP; 2.2UH; TOL=+/-20%; 1.8A</t>
  </si>
  <si>
    <t>INDUCTOR; SMT (0805); FERRITE-BEAD; 220; TOL=+/-25%; 0.2A</t>
  </si>
  <si>
    <t>LAIRD TECHNOLOGIES</t>
  </si>
  <si>
    <t>INDUCTOR; SMT (1206); FERRITE-BEAD; 2000; TOL=+/-25%; 0.3A</t>
  </si>
  <si>
    <t>PANASONIC</t>
  </si>
  <si>
    <t>5.1K</t>
  </si>
  <si>
    <t>RES; SMT (0201); 5.1K; 1%; +/-200PPM/DEGC; 0.0500W</t>
  </si>
  <si>
    <t>4.7K</t>
  </si>
  <si>
    <t>RES; SMT (0201); 4.7K; 1%; +/-200PPM/DEGC; 0.0500W</t>
  </si>
  <si>
    <t>10K</t>
  </si>
  <si>
    <t>RES; SMT (0402); 10K; 5%; +/-200PPM/DEGC; 0.1000W</t>
  </si>
  <si>
    <t>0.01</t>
  </si>
  <si>
    <t>RES; SMT (0402); 0.01; 1%; 0 TO +500PPM/DEGC; 0.2000W</t>
  </si>
  <si>
    <t>3.3K</t>
  </si>
  <si>
    <t>RES; SMT (0201); 3.3K; 1%; +/-100PPM/DEGC; 0.0500W</t>
  </si>
  <si>
    <t>ERJ-1GNJ103</t>
  </si>
  <si>
    <t>RES; SMT (0201); 10K; 5%; +/-200PPM/DEGC; 0.0500W</t>
  </si>
  <si>
    <t>CRCW02010000ZS;ERJ-1GN0R00</t>
  </si>
  <si>
    <t>VISHAY DALE;PANASONIC</t>
  </si>
  <si>
    <t>1M</t>
  </si>
  <si>
    <t>CRCW04024K70FK;MCR01MZPF4701</t>
  </si>
  <si>
    <t>VISHAY DALE;ROHM SEMICONDUCTOR</t>
  </si>
  <si>
    <t>RES; SMT (0402); 4.7K; 1%; +/-100PPM/DEGC; 0.0630W</t>
  </si>
  <si>
    <t>ERJ-2GEJ220</t>
  </si>
  <si>
    <t>CRCW040210K0FK;RC0402FR-0710KL</t>
  </si>
  <si>
    <t>VISHAY DALE;YAGEO PHICOMP</t>
  </si>
  <si>
    <t>RES; SMT (0402); 10K; 1%; +/-100PPM/DEGC; 0.0630W</t>
  </si>
  <si>
    <t>TNPW04021K00BE</t>
  </si>
  <si>
    <t>VISHAY DALE</t>
  </si>
  <si>
    <t>1K</t>
  </si>
  <si>
    <t>RES; SMT (0402); 1K; 0.10%; +/-25PPM/DEGC; 0.1000W</t>
  </si>
  <si>
    <t>25K</t>
  </si>
  <si>
    <t>RES; SMT (0402); 25K; 0.10%; +/-25PPM/DEGK; 0.0500W</t>
  </si>
  <si>
    <t>WURTH ELECTRONICS INC</t>
  </si>
  <si>
    <t>SWITCH; SPST; SMT; 12V; 0.05A;WS-TASV J-BEND TACT SWITCH; RCONTACT=0.1 OHM; RINSULATION=100M OHM</t>
  </si>
  <si>
    <t>SWITCH; SPST; SMT; 15V; 0.02A; EVPAA SERIES WITH GROUND TERMINAL; LIGHT TOUCH SWITCH; RCONTACT=0.1 OHM; RINSULATION=100M OHM; WITH SPECIAL ASSEMBLY INSTRUCTIONS</t>
  </si>
  <si>
    <t>MAX20360FEWZ+</t>
  </si>
  <si>
    <t>MAXIM</t>
  </si>
  <si>
    <t>EVKIT PART- IC; PMIC WITH ULTRA-LOW IQ REGULATORS; CHARGER; FUEL GAUGE; AND HAPTIC DRIVER FOR SMALL LI+ SYSTEM; PACKAGE OUTLINE DRAWING: 21-100373; WLP 72 PINS; 0.5MM PITCH; PKG. CODE: W724A4+1</t>
  </si>
  <si>
    <t>MAX32674CGWGZ+</t>
  </si>
  <si>
    <t>EVKIT PART - IC; MAX32674CGWGZ+; PACKAGE OUTLINE DRAWING: 21-100151; PACKAGE CODE: W241H2+1; WLP24</t>
  </si>
  <si>
    <t>MACRONIX INTERNATIONAL CO LTD</t>
  </si>
  <si>
    <t>IC; MMRY; CMOS MXSMIO; SERIAL MULTI I/O; FLASH MEMORY; WSON8-EP</t>
  </si>
  <si>
    <t>IC; UCON; LOW-POWER ARM CORTEX-M4 WITH FPU-BASED; MICROCONTROLLER WITH BLUETOOTH 5 FOR WEARABLES; BGA121</t>
  </si>
  <si>
    <t>MAX9062EBS+G45</t>
  </si>
  <si>
    <t>IC; COMP; ULTRA-SMALL; LOW-POWER SINGLE COMPARATOR; UCSP4</t>
  </si>
  <si>
    <t>IC; PROT; DUAL, QUAD, AND HEX HIGH-SPEED DIFFERENTIAL ESD-PROTECTION IC; SOT23-6</t>
  </si>
  <si>
    <t>IC; ASW; 4.5OHM QUAD SPST ANALOG SWITCH IN UCSP; 2X2; UCSP16</t>
  </si>
  <si>
    <t>IC; ASW; ULTRA-SMALL LOW-RON BEYOND-THE-RAILS DPDT ANALOG SWITCHES; WLP9</t>
  </si>
  <si>
    <t>ABRACON</t>
  </si>
  <si>
    <t>32.768KHZ</t>
  </si>
  <si>
    <t>CRYSTAL; SMT; 6PF; 32.768KHZ; +/-20PPM; -0.036PPM/T2</t>
  </si>
  <si>
    <t>32MHZ</t>
  </si>
  <si>
    <t>CRYSTAL; SMT 2.5MMX2MM; 32MHZ; +/-10PPM; +/-12PPM</t>
  </si>
  <si>
    <t>CITIZEN</t>
  </si>
  <si>
    <t>32.7680KHZ</t>
  </si>
  <si>
    <t>CRYSTAL; SMT 1.6MMX1MM; 6PF; 32.7680KHZ; +/-20PPM</t>
  </si>
  <si>
    <t>MRD104_MICROBOARD_APPS_B</t>
  </si>
  <si>
    <t>PCB:MRD104_MICROBOARD_APPS_B</t>
  </si>
  <si>
    <t>B+, B-</t>
  </si>
  <si>
    <t>DNP</t>
  </si>
  <si>
    <t>KEYSTONE</t>
  </si>
  <si>
    <t xml:space="preserve">TEST POINT; PIN DIA=0.1IN; TOTAL LENGTH=0.3IN; BOARD HOLE=0.04IN; BLACK; PHOSPHOR BRONZE WIRE SILVER PLATE FINISH; </t>
  </si>
  <si>
    <t>C65</t>
  </si>
  <si>
    <t>LIS2DS12</t>
  </si>
  <si>
    <t>ST MICROELECTRONICS</t>
  </si>
  <si>
    <t xml:space="preserve">IC; MEMS; DIGITAL OUTPUT MOTION SENSOR; ULTRA-LOW-POWER HIGH-PERFORMANCE 3-AXIS PICO ACCELEROMETER; MICROELECTROMECHANICAL SYSTEMS; LGA12; </t>
  </si>
  <si>
    <t>C57, C58</t>
  </si>
  <si>
    <t>OPEN</t>
  </si>
  <si>
    <t>CAPACITOR; SMT (0201); OPEN; FORMFACTOR</t>
  </si>
  <si>
    <t>R1, R8, R12, R17, R18, R21, R30, R38, R39, R49, R52, R60, R63, R76, R77, R79, R80</t>
  </si>
  <si>
    <t>RESISTOR; 0201; OPEN; FORMFACTOR</t>
  </si>
  <si>
    <t>TOTAL:</t>
  </si>
  <si>
    <t>TITLE: Bill of Materials</t>
  </si>
  <si>
    <t>DATE: 12/23/2020</t>
  </si>
  <si>
    <t>DESIGN: mrd104_microboard_apps_b</t>
  </si>
  <si>
    <t>VARIANT:do_not_purchase</t>
  </si>
  <si>
    <t>NOTE: DNI--&gt; DO NOT INSTALL(PACKOUT) ; DNP--&gt; DO NOT PROCURE</t>
  </si>
  <si>
    <t>DATE: 10/30/2020</t>
  </si>
  <si>
    <t>DESIGN: max86176_wrist_evkit_d</t>
  </si>
  <si>
    <t>VARIANT:do_not_install</t>
  </si>
  <si>
    <t>GRM188R61E106MA73</t>
  </si>
  <si>
    <t>CC0603KRX7R0BB104;GRM188R72A104KA35;HMK107B7104KA;06031C104KAT2A;GRM188R72A104K</t>
  </si>
  <si>
    <t>YAGEO;MURATA;TAIYO YUDEN;AVX;MURATA</t>
  </si>
  <si>
    <t>GRM155R61A106ME44;GRM155R61A106ME11;0402ZD106MAT2A;CL05A106MP5NUNC</t>
  </si>
  <si>
    <t>MURATA;MURATA;AVX;SAMSUNG</t>
  </si>
  <si>
    <t>GRM188R71E105KA12;TMK107B7105KA;06033C105KAT2A;C1608X7R1E105K080AE</t>
  </si>
  <si>
    <t>MURATA;TAIYO YUDEN;AVX;TAIYO YUDEN</t>
  </si>
  <si>
    <t>GRM033R61A104KE15; LMK063BJ104KP</t>
  </si>
  <si>
    <t>MURATA;TAIYO YUDEN</t>
  </si>
  <si>
    <t>CL05A105KO5NNN</t>
  </si>
  <si>
    <t>SAMSUNG</t>
  </si>
  <si>
    <t>C0603X7R1A103K030BA;GRM033R71A103KA01;GCM033R71A103KA03;CGA1A2X7R1A103K030BA;0201ZC103KAT2A</t>
  </si>
  <si>
    <t>TDK;MURATA;MURATA;TDK;AVX</t>
  </si>
  <si>
    <t>OSRAM</t>
  </si>
  <si>
    <t xml:space="preserve">DIODE; LED; RED-GREEN-IR; SMT; VF=RED=2.1V; GREEN=2.5V; IR=1.3V; IF=RED=0.04A; GREEN=0.03A; IR=0.06A </t>
  </si>
  <si>
    <t>TYCO</t>
  </si>
  <si>
    <t>CONNECTOR; MALE; SMD; LEAF TYPE BATTERY CONNECTOR; WITHOUT BOSS; 3 PINS</t>
  </si>
  <si>
    <t>MOLEX</t>
  </si>
  <si>
    <t>CONNECTOR; FEMALE; SMT; EASY-ON TYPE FPC CONNECTOR; RIGHT ANGLE; 25PINS ;</t>
  </si>
  <si>
    <t>100K</t>
  </si>
  <si>
    <t>RES; SMT (0402); 100K;1%; +/-100PPM/DEGC; 0.1000W</t>
  </si>
  <si>
    <t>MAX86176</t>
  </si>
  <si>
    <t>EVKIT PART - IC; MAX86176; ULTRA-LOW POWER; OPTICAL PPG AND SINGLE LEAD ECD AFE; PACKAGE OUTLINE DRAWING: 21-100413; PACKAGE CODE: N362D2+1</t>
  </si>
  <si>
    <t>VISHAY</t>
  </si>
  <si>
    <t>IC; MEMS; DIGITAL OUTPUT MOTION SENSOR; ULTRA-LOW-POWER HIGH-PERFORMANCE 3-AXIS PICO ACCELEROMETER; MICROELECTROMECHANICAL SYSTEMS; LGA12</t>
  </si>
  <si>
    <t>SITIME CORPORATION</t>
  </si>
  <si>
    <t>OSCILLATOR; CSP 1.5 MM X 0.8 MM; 15PF; 32.768KHZ ; +/-10PPM</t>
  </si>
  <si>
    <t>MAX86176WRIST</t>
  </si>
  <si>
    <t>PCB:MAX86176WRIST</t>
  </si>
  <si>
    <t>R3B, R4B</t>
  </si>
  <si>
    <t>R7</t>
  </si>
  <si>
    <t>R11</t>
  </si>
  <si>
    <t>R28, R29</t>
  </si>
  <si>
    <t>C18, C44, C45</t>
  </si>
  <si>
    <t xml:space="preserve">PACKAGE OUTLINE 0402 NON-POLAR CAPACITOR </t>
  </si>
  <si>
    <t>R1, R2, R4, R10</t>
  </si>
  <si>
    <t>PACKAGE OUTLINE 0402 RESISTOR</t>
  </si>
  <si>
    <t>R1A, R3</t>
  </si>
  <si>
    <t>PACKAGE OUTLINE 0201 RESISTOR</t>
  </si>
  <si>
    <t>R37, R38</t>
  </si>
  <si>
    <t>SHORT</t>
  </si>
  <si>
    <t xml:space="preserve">PACKAGE OUTLINE 0201 RESISTOR </t>
  </si>
  <si>
    <t>TOTAL</t>
  </si>
  <si>
    <t>DATE: 09/17/2020</t>
  </si>
  <si>
    <t>DESIGN: max30208_hsp3_demo_b</t>
  </si>
  <si>
    <t>VARIANT:dni</t>
  </si>
  <si>
    <t>GRM033C81E104KE14</t>
  </si>
  <si>
    <t>CAPACITOR; SMT (0201); CERAMIC; 0.1UF; 25V; TOL=10%; TG=-55 DEGC TO +105 DEGC; TC=X6S</t>
  </si>
  <si>
    <t>DNP/DNP</t>
  </si>
  <si>
    <t>TF13BA-6S-0.4SH_EDGE</t>
  </si>
  <si>
    <t xml:space="preserve">CONNECTOR; MALE; SMT; TF13BA SERIES; FPC/FFC CONNECTOR; 6PINS; </t>
  </si>
  <si>
    <t>DO NOT STUFF - DO NOT POPULATE - only  used for exposed gold pad creation - this flex cable plugs into a Flex connector on the main Host Micro board, this this is used for design and fagb only- DO NOT POPULATE</t>
  </si>
  <si>
    <t>MAX30208</t>
  </si>
  <si>
    <t>EVKIT PART - IC; MAX30208; PACKAGE OUTLINE DRAWING: 21-100265; LGA10</t>
  </si>
  <si>
    <t>Host board to sensor board flex cable</t>
  </si>
  <si>
    <t>Battery pack 800mAh 04x30x42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</si>
  <si>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</si>
  <si>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</si>
  <si>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</si>
  <si>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</si>
  <si>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</si>
  <si>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</si>
  <si>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</si>
  <si>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</si>
  <si>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</si>
  <si>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</si>
  <si>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</si>
  <si>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</si>
  <si>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</si>
  <si>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</si>
  <si>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</si>
  <si>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</si>
  <si>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</si>
  <si>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</si>
  <si>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</si>
  <si>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</si>
  <si>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VALVOLANDIA - BRAZIL</t>
  </si>
  <si>
    <t>Normal</t>
  </si>
  <si>
    <t>ABC %</t>
  </si>
  <si>
    <t>R26, R28, R29, R31-R36, 
R40-R42, R50, R51, R53-R59, 
R61, R62, R64, R72, R75, R78</t>
  </si>
  <si>
    <t>C19, C20, C22-C24, C26-
C29, C32, C53, C62-C64</t>
  </si>
  <si>
    <t>Togo 1</t>
  </si>
  <si>
    <t>%</t>
  </si>
  <si>
    <t>Qtd</t>
  </si>
  <si>
    <t xml:space="preserve">Atrition Total </t>
  </si>
  <si>
    <t>Togo 2</t>
  </si>
  <si>
    <t>Qtde Por placa</t>
  </si>
  <si>
    <t>Montagem</t>
  </si>
  <si>
    <t>Atri + Togo</t>
  </si>
  <si>
    <t xml:space="preserve">Fator </t>
  </si>
  <si>
    <t>Fator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</si>
</sst>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_-[$$-409]* #,##0.00_ ;_-[$$-409]* \-#,##0.00\ ;_-[$$-409]* &quot;-&quot;??_ ;_-@_ "/>
    <numFmt numFmtId="166" formatCode="_-[$R$-416]\ * #,##0.00_-;\-[$R$-416]\ * #,##0.00_-;_-[$R$-416]\ * &quot;-&quot;??_-;_-@_-"/>
    <numFmt numFmtId="167" formatCode="[$$-409]#,##0"/>
    <numFmt numFmtId="168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</cellStyleXfs>
  <cellXfs count="66">
    <xf numFmtId="0" fontId="0" fillId="0" borderId="0" xfId="0"/>
    <xf numFmtId="0" fontId="3" fillId="3" borderId="0" xfId="3" applyNumberFormat="1"/>
    <xf numFmtId="0" fontId="2" fillId="2" borderId="0" xfId="2" applyNumberFormat="1"/>
    <xf numFmtId="0" fontId="4" fillId="0" borderId="0" xfId="0" applyFont="1"/>
    <xf numFmtId="1" fontId="0" fillId="0" borderId="0" xfId="0" applyNumberFormat="1"/>
    <xf numFmtId="165" fontId="0" fillId="0" borderId="0" xfId="0" applyNumberFormat="1"/>
    <xf numFmtId="165" fontId="3" fillId="3" borderId="0" xfId="3" applyNumberFormat="1"/>
    <xf numFmtId="165" fontId="2" fillId="2" borderId="0" xfId="2" applyNumberFormat="1"/>
    <xf numFmtId="166" fontId="0" fillId="0" borderId="0" xfId="1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9" fontId="8" fillId="5" borderId="0" xfId="4" applyNumberFormat="1"/>
    <xf numFmtId="9" fontId="8" fillId="6" borderId="0" xfId="5" applyNumberFormat="1"/>
    <xf numFmtId="9" fontId="8" fillId="7" borderId="0" xfId="6" applyNumberFormat="1"/>
    <xf numFmtId="0" fontId="0" fillId="8" borderId="0" xfId="0" applyFill="1"/>
    <xf numFmtId="0" fontId="2" fillId="8" borderId="0" xfId="2" applyNumberFormat="1" applyFill="1"/>
    <xf numFmtId="0" fontId="4" fillId="8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2" fillId="2" borderId="1" xfId="2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11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7" fontId="5" fillId="12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5" fillId="13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68" fontId="0" fillId="14" borderId="1" xfId="0" applyNumberFormat="1" applyFill="1" applyBorder="1" applyAlignment="1">
      <alignment horizontal="center"/>
    </xf>
  </cellXfs>
  <cellStyles count="7">
    <cellStyle name="Accent2" xfId="4" builtinId="33"/>
    <cellStyle name="Accent5" xfId="5" builtinId="45"/>
    <cellStyle name="Accent6" xfId="6" builtinId="49"/>
    <cellStyle name="Bad" xfId="2" builtinId="27"/>
    <cellStyle name="Currency" xfId="1" builtinId="4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74</xdr:row>
      <xdr:rowOff>85724</xdr:rowOff>
    </xdr:from>
    <xdr:to>
      <xdr:col>7</xdr:col>
      <xdr:colOff>2476500</xdr:colOff>
      <xdr:row>92</xdr:row>
      <xdr:rowOff>42453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/>
        <a:srcRect/>
        <a:stretch>
          <a:fillRect/>
        </a:stretch>
      </xdr:blipFill>
      <xdr:spPr bwMode="auto">
        <a:xfrm>
          <a:off x="3162300" y="19707224"/>
          <a:ext cx="10772775" cy="338572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1676400</xdr:colOff>
      <xdr:row>36</xdr:row>
      <xdr:rowOff>161925</xdr:rowOff>
    </xdr:from>
    <xdr:to>
      <xdr:col>7</xdr:col>
      <xdr:colOff>692560</xdr:colOff>
      <xdr:row>53</xdr:row>
      <xdr:rowOff>123825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444" t="19684" r="24111" b="49138"/>
        <a:stretch>
          <a:fillRect/>
        </a:stretch>
      </xdr:blipFill>
      <xdr:spPr bwMode="auto">
        <a:xfrm>
          <a:off x="4419600" y="7781925"/>
          <a:ext cx="7226710" cy="3200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76200</xdr:rowOff>
    </xdr:from>
    <xdr:to>
      <xdr:col>7</xdr:col>
      <xdr:colOff>3943778</xdr:colOff>
      <xdr:row>19</xdr:row>
      <xdr:rowOff>19050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667" t="3448" r="34778" b="83765"/>
        <a:stretch>
          <a:fillRect/>
        </a:stretch>
      </xdr:blipFill>
      <xdr:spPr bwMode="auto">
        <a:xfrm>
          <a:off x="6791325" y="2743200"/>
          <a:ext cx="3943778" cy="1276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561975</xdr:colOff>
      <xdr:row>34</xdr:row>
      <xdr:rowOff>92199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8486775" cy="6569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533400</xdr:colOff>
      <xdr:row>0</xdr:row>
      <xdr:rowOff>85725</xdr:rowOff>
    </xdr:from>
    <xdr:to>
      <xdr:col>23</xdr:col>
      <xdr:colOff>152400</xdr:colOff>
      <xdr:row>30</xdr:row>
      <xdr:rowOff>85725</xdr:rowOff>
    </xdr:to>
    <xdr:pic>
      <xdr:nvPicPr>
        <xdr:cNvPr id="2050" name="Picture 2" descr="https://www.serpac.com/media/catalog/product/cache/127739b39b0961496b4756fd630f3f8c/b/w/bw48abkclasbk_3v3.jpg">
          <a:extLst>
            <a:ext uri="{FF2B5EF4-FFF2-40B4-BE49-F238E27FC236}">
              <a16:creationId xmlns:a16="http://schemas.microsoft.com/office/drawing/2014/main" xmlns="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58200" y="85725"/>
          <a:ext cx="5715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L1" workbookViewId="0">
      <selection activeCell="N4" sqref="N4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>
        <v>1</v>
      </c>
      <c r="B2" t="s">
        <v>6</v>
      </c>
      <c r="C2" t="s">
        <v>7</v>
      </c>
      <c r="D2" t="s">
        <v>8</v>
      </c>
      <c r="E2" t="s">
        <v>844</v>
      </c>
      <c r="F2" t="s">
        <v>9</v>
      </c>
      <c r="G2" t="s">
        <v>848</v>
      </c>
      <c r="H2">
        <v>150</v>
      </c>
      <c r="J2">
        <v>1</v>
      </c>
      <c r="K2">
        <v>15000</v>
      </c>
      <c r="L2" t="s">
        <v>10</v>
      </c>
      <c r="M2" t="s">
        <v>11</v>
      </c>
      <c r="N2" s="5">
        <v>7.6800000000000002E-3</v>
      </c>
      <c r="O2" s="5">
        <v>115.2</v>
      </c>
      <c r="P2">
        <v>15000</v>
      </c>
      <c r="Q2" t="s">
        <v>12</v>
      </c>
      <c r="R2" t="s">
        <v>11</v>
      </c>
      <c r="S2" t="s">
        <v>13</v>
      </c>
      <c r="T2" t="s">
        <v>14</v>
      </c>
      <c r="U2" t="s">
        <v>15</v>
      </c>
      <c r="V2" t="s">
        <v>16</v>
      </c>
      <c r="W2" t="s">
        <v>18</v>
      </c>
    </row>
    <row r="3" spans="1:23">
      <c r="A3">
        <v>2</v>
      </c>
      <c r="B3" t="s">
        <v>19</v>
      </c>
      <c r="C3" t="s">
        <v>20</v>
      </c>
      <c r="D3" t="s">
        <v>21</v>
      </c>
      <c r="E3" t="s">
        <v>845</v>
      </c>
      <c r="F3" t="s">
        <v>17</v>
      </c>
      <c r="G3" t="s">
        <v>848</v>
      </c>
      <c r="H3">
        <v>150</v>
      </c>
      <c r="J3">
        <v>1</v>
      </c>
      <c r="K3">
        <v>150</v>
      </c>
      <c r="M3" s="1" t="s">
        <v>599</v>
      </c>
      <c r="N3" s="5">
        <v>4.4400000000000004</v>
      </c>
      <c r="O3" s="6">
        <f>N3*J3*K3</f>
        <v>666.00000000000011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16</v>
      </c>
      <c r="W3" t="s">
        <v>18</v>
      </c>
    </row>
    <row r="4" spans="1:23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631</v>
      </c>
      <c r="H4">
        <v>150</v>
      </c>
      <c r="J4">
        <v>1</v>
      </c>
      <c r="K4">
        <v>150</v>
      </c>
      <c r="M4" t="s">
        <v>630</v>
      </c>
      <c r="O4" s="7"/>
      <c r="Q4" t="s">
        <v>28</v>
      </c>
      <c r="R4" t="s">
        <v>29</v>
      </c>
      <c r="S4" t="s">
        <v>16</v>
      </c>
      <c r="U4" t="s">
        <v>30</v>
      </c>
      <c r="W4" t="s">
        <v>17</v>
      </c>
    </row>
    <row r="5" spans="1:23">
      <c r="A5">
        <v>4</v>
      </c>
      <c r="B5" t="s">
        <v>32</v>
      </c>
      <c r="C5" t="s">
        <v>7</v>
      </c>
      <c r="D5" t="s">
        <v>33</v>
      </c>
      <c r="E5" t="s">
        <v>844</v>
      </c>
      <c r="F5" t="s">
        <v>34</v>
      </c>
      <c r="G5" t="s">
        <v>848</v>
      </c>
      <c r="H5">
        <v>150</v>
      </c>
      <c r="J5">
        <v>5</v>
      </c>
      <c r="K5">
        <v>10000</v>
      </c>
      <c r="L5" t="s">
        <v>10</v>
      </c>
      <c r="M5" t="s">
        <v>35</v>
      </c>
      <c r="N5" s="5">
        <v>5.1429999999999997E-2</v>
      </c>
      <c r="O5" s="5">
        <v>514.29999999999995</v>
      </c>
      <c r="P5">
        <v>10000</v>
      </c>
      <c r="Q5" t="s">
        <v>36</v>
      </c>
      <c r="R5" t="s">
        <v>35</v>
      </c>
      <c r="S5" t="s">
        <v>13</v>
      </c>
      <c r="T5" t="s">
        <v>37</v>
      </c>
      <c r="U5" t="s">
        <v>38</v>
      </c>
      <c r="V5" t="s">
        <v>16</v>
      </c>
      <c r="W5" t="s">
        <v>18</v>
      </c>
    </row>
    <row r="6" spans="1:23">
      <c r="A6">
        <v>5</v>
      </c>
      <c r="B6" t="s">
        <v>39</v>
      </c>
      <c r="C6" t="s">
        <v>7</v>
      </c>
      <c r="D6" t="s">
        <v>40</v>
      </c>
      <c r="E6" t="s">
        <v>844</v>
      </c>
      <c r="F6" t="s">
        <v>41</v>
      </c>
      <c r="G6" t="s">
        <v>848</v>
      </c>
      <c r="H6">
        <v>150</v>
      </c>
      <c r="J6">
        <v>3</v>
      </c>
      <c r="K6">
        <v>10000</v>
      </c>
      <c r="L6" t="s">
        <v>10</v>
      </c>
      <c r="M6" t="s">
        <v>42</v>
      </c>
      <c r="N6" s="5">
        <v>3.2820000000000002E-2</v>
      </c>
      <c r="O6" s="5">
        <v>328.2</v>
      </c>
      <c r="P6">
        <v>10000</v>
      </c>
      <c r="Q6" t="s">
        <v>43</v>
      </c>
      <c r="R6" t="s">
        <v>42</v>
      </c>
      <c r="S6" t="s">
        <v>13</v>
      </c>
      <c r="T6" t="s">
        <v>44</v>
      </c>
      <c r="U6" t="s">
        <v>45</v>
      </c>
      <c r="V6" t="s">
        <v>16</v>
      </c>
      <c r="W6" t="s">
        <v>18</v>
      </c>
    </row>
    <row r="7" spans="1:23">
      <c r="A7">
        <v>6</v>
      </c>
      <c r="B7" t="s">
        <v>46</v>
      </c>
      <c r="C7" t="s">
        <v>7</v>
      </c>
      <c r="D7" t="s">
        <v>47</v>
      </c>
      <c r="E7" t="s">
        <v>844</v>
      </c>
      <c r="F7" t="s">
        <v>17</v>
      </c>
      <c r="G7" s="1" t="s">
        <v>22</v>
      </c>
      <c r="H7">
        <v>150</v>
      </c>
      <c r="J7">
        <v>3</v>
      </c>
      <c r="K7">
        <v>40000</v>
      </c>
      <c r="L7" t="s">
        <v>10</v>
      </c>
      <c r="M7" t="s">
        <v>48</v>
      </c>
      <c r="N7" s="5">
        <v>1.8180000000000002E-2</v>
      </c>
      <c r="O7" s="5">
        <v>727.2</v>
      </c>
      <c r="P7">
        <v>40000</v>
      </c>
      <c r="Q7" t="s">
        <v>49</v>
      </c>
      <c r="R7" t="s">
        <v>48</v>
      </c>
      <c r="S7" t="s">
        <v>13</v>
      </c>
      <c r="T7" t="s">
        <v>50</v>
      </c>
      <c r="U7" t="s">
        <v>51</v>
      </c>
      <c r="V7" t="s">
        <v>16</v>
      </c>
      <c r="W7" t="s">
        <v>18</v>
      </c>
    </row>
    <row r="8" spans="1:23">
      <c r="A8">
        <v>7</v>
      </c>
      <c r="B8" t="s">
        <v>581</v>
      </c>
      <c r="C8" t="s">
        <v>236</v>
      </c>
      <c r="D8" t="s">
        <v>52</v>
      </c>
      <c r="E8" t="s">
        <v>844</v>
      </c>
      <c r="F8" t="s">
        <v>582</v>
      </c>
      <c r="G8" t="s">
        <v>848</v>
      </c>
      <c r="H8">
        <v>150</v>
      </c>
      <c r="J8">
        <v>1</v>
      </c>
      <c r="K8">
        <v>150</v>
      </c>
      <c r="L8" t="s">
        <v>75</v>
      </c>
      <c r="M8" t="s">
        <v>583</v>
      </c>
      <c r="N8" s="5">
        <v>0.1041</v>
      </c>
      <c r="O8" s="5">
        <v>15.62</v>
      </c>
      <c r="P8">
        <v>1</v>
      </c>
      <c r="Q8" t="s">
        <v>54</v>
      </c>
      <c r="R8" t="s">
        <v>583</v>
      </c>
      <c r="S8" t="s">
        <v>13</v>
      </c>
      <c r="T8" t="s">
        <v>584</v>
      </c>
      <c r="U8" t="s">
        <v>55</v>
      </c>
      <c r="V8" t="s">
        <v>16</v>
      </c>
      <c r="W8" t="s">
        <v>18</v>
      </c>
    </row>
    <row r="9" spans="1:23">
      <c r="A9">
        <v>8</v>
      </c>
      <c r="B9" t="s">
        <v>56</v>
      </c>
      <c r="C9" t="s">
        <v>7</v>
      </c>
      <c r="D9" t="s">
        <v>57</v>
      </c>
      <c r="E9" t="s">
        <v>845</v>
      </c>
      <c r="F9" t="s">
        <v>17</v>
      </c>
      <c r="G9" t="s">
        <v>848</v>
      </c>
      <c r="H9">
        <v>150</v>
      </c>
      <c r="J9">
        <v>1</v>
      </c>
      <c r="K9">
        <v>150</v>
      </c>
      <c r="L9" t="s">
        <v>10</v>
      </c>
      <c r="M9" s="1" t="s">
        <v>833</v>
      </c>
      <c r="N9" s="5">
        <v>5.0000000000000001E-3</v>
      </c>
      <c r="O9" s="6">
        <f>N9*J9*K9</f>
        <v>0.75</v>
      </c>
      <c r="P9">
        <v>1</v>
      </c>
      <c r="Q9" t="s">
        <v>59</v>
      </c>
      <c r="R9" t="s">
        <v>58</v>
      </c>
      <c r="S9" t="s">
        <v>13</v>
      </c>
      <c r="T9" t="s">
        <v>60</v>
      </c>
      <c r="U9" t="s">
        <v>61</v>
      </c>
      <c r="V9" t="s">
        <v>16</v>
      </c>
      <c r="W9" t="s">
        <v>18</v>
      </c>
    </row>
    <row r="10" spans="1:23">
      <c r="A10">
        <v>9</v>
      </c>
      <c r="B10" t="s">
        <v>62</v>
      </c>
      <c r="C10" t="s">
        <v>63</v>
      </c>
      <c r="D10" t="s">
        <v>64</v>
      </c>
      <c r="E10" t="s">
        <v>844</v>
      </c>
      <c r="F10" t="s">
        <v>65</v>
      </c>
      <c r="G10" t="s">
        <v>848</v>
      </c>
      <c r="H10">
        <v>150</v>
      </c>
      <c r="J10">
        <v>1</v>
      </c>
      <c r="K10">
        <v>10000</v>
      </c>
      <c r="L10" t="s">
        <v>10</v>
      </c>
      <c r="M10" t="s">
        <v>66</v>
      </c>
      <c r="N10" s="5">
        <v>7.7200000000000003E-3</v>
      </c>
      <c r="O10" s="5">
        <v>77.2</v>
      </c>
      <c r="P10">
        <v>10000</v>
      </c>
      <c r="Q10" t="s">
        <v>67</v>
      </c>
      <c r="R10" t="s">
        <v>66</v>
      </c>
      <c r="S10" t="s">
        <v>68</v>
      </c>
      <c r="T10" t="s">
        <v>69</v>
      </c>
      <c r="U10" t="s">
        <v>70</v>
      </c>
      <c r="V10" t="s">
        <v>16</v>
      </c>
      <c r="W10" t="s">
        <v>18</v>
      </c>
    </row>
    <row r="11" spans="1:23">
      <c r="A11">
        <v>10</v>
      </c>
      <c r="B11" t="s">
        <v>71</v>
      </c>
      <c r="C11" t="s">
        <v>72</v>
      </c>
      <c r="D11" t="s">
        <v>73</v>
      </c>
      <c r="E11" t="s">
        <v>844</v>
      </c>
      <c r="F11" t="s">
        <v>74</v>
      </c>
      <c r="G11" t="s">
        <v>848</v>
      </c>
      <c r="H11">
        <v>150</v>
      </c>
      <c r="J11">
        <v>1</v>
      </c>
      <c r="K11">
        <v>150</v>
      </c>
      <c r="L11" t="s">
        <v>75</v>
      </c>
      <c r="M11" t="s">
        <v>76</v>
      </c>
      <c r="N11" s="5">
        <v>3.4099999999999998E-2</v>
      </c>
      <c r="O11" s="5">
        <v>5.12</v>
      </c>
      <c r="P11">
        <v>1</v>
      </c>
      <c r="Q11" t="s">
        <v>77</v>
      </c>
      <c r="R11" t="s">
        <v>71</v>
      </c>
      <c r="S11" t="s">
        <v>78</v>
      </c>
      <c r="T11" t="s">
        <v>79</v>
      </c>
      <c r="U11" t="s">
        <v>80</v>
      </c>
      <c r="V11" t="s">
        <v>16</v>
      </c>
      <c r="W11" t="s">
        <v>18</v>
      </c>
    </row>
    <row r="12" spans="1:23">
      <c r="A12">
        <v>11</v>
      </c>
      <c r="B12" t="s">
        <v>81</v>
      </c>
      <c r="C12" t="s">
        <v>82</v>
      </c>
      <c r="D12" t="s">
        <v>83</v>
      </c>
      <c r="E12" t="s">
        <v>845</v>
      </c>
      <c r="F12" t="s">
        <v>17</v>
      </c>
      <c r="G12" t="s">
        <v>848</v>
      </c>
      <c r="H12">
        <v>150</v>
      </c>
      <c r="J12">
        <v>1</v>
      </c>
      <c r="K12">
        <v>150</v>
      </c>
      <c r="M12" s="1" t="s">
        <v>832</v>
      </c>
      <c r="N12" s="5">
        <v>1.94</v>
      </c>
      <c r="O12" s="6">
        <f>N12*J12*K12</f>
        <v>291</v>
      </c>
      <c r="Q12" t="s">
        <v>84</v>
      </c>
      <c r="R12" t="s">
        <v>81</v>
      </c>
      <c r="S12" t="s">
        <v>85</v>
      </c>
      <c r="T12" t="s">
        <v>86</v>
      </c>
      <c r="U12" t="s">
        <v>87</v>
      </c>
      <c r="V12" t="s">
        <v>16</v>
      </c>
      <c r="W12" t="s">
        <v>18</v>
      </c>
    </row>
    <row r="13" spans="1:23">
      <c r="A13">
        <v>12</v>
      </c>
      <c r="B13" t="s">
        <v>88</v>
      </c>
      <c r="C13" t="s">
        <v>89</v>
      </c>
      <c r="D13" t="s">
        <v>90</v>
      </c>
      <c r="E13" t="s">
        <v>844</v>
      </c>
      <c r="F13" t="s">
        <v>91</v>
      </c>
      <c r="G13" t="s">
        <v>848</v>
      </c>
      <c r="H13">
        <v>150</v>
      </c>
      <c r="J13">
        <v>1</v>
      </c>
      <c r="K13">
        <v>150</v>
      </c>
      <c r="L13" t="s">
        <v>75</v>
      </c>
      <c r="M13" t="s">
        <v>92</v>
      </c>
      <c r="N13" s="5">
        <v>2.2879999999999998</v>
      </c>
      <c r="O13" s="5">
        <v>343.2</v>
      </c>
      <c r="P13">
        <v>1</v>
      </c>
      <c r="Q13" t="s">
        <v>93</v>
      </c>
      <c r="R13" t="s">
        <v>88</v>
      </c>
      <c r="S13" t="s">
        <v>94</v>
      </c>
      <c r="T13" t="s">
        <v>95</v>
      </c>
      <c r="U13" t="s">
        <v>96</v>
      </c>
      <c r="V13" t="s">
        <v>97</v>
      </c>
      <c r="W13" t="s">
        <v>18</v>
      </c>
    </row>
    <row r="14" spans="1:23">
      <c r="A14">
        <v>13</v>
      </c>
      <c r="B14" t="s">
        <v>585</v>
      </c>
      <c r="C14" t="s">
        <v>586</v>
      </c>
      <c r="D14" t="s">
        <v>325</v>
      </c>
      <c r="E14" t="s">
        <v>844</v>
      </c>
      <c r="F14" t="s">
        <v>587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588</v>
      </c>
      <c r="N14" s="5">
        <v>0.34449999999999997</v>
      </c>
      <c r="O14" s="5">
        <v>51.68</v>
      </c>
      <c r="P14">
        <v>1</v>
      </c>
      <c r="Q14" t="s">
        <v>99</v>
      </c>
      <c r="R14" t="s">
        <v>588</v>
      </c>
      <c r="S14" t="s">
        <v>313</v>
      </c>
      <c r="T14" t="s">
        <v>589</v>
      </c>
      <c r="U14" t="s">
        <v>100</v>
      </c>
      <c r="V14" t="s">
        <v>16</v>
      </c>
      <c r="W14" t="s">
        <v>53</v>
      </c>
    </row>
    <row r="15" spans="1:23">
      <c r="A15">
        <v>14</v>
      </c>
      <c r="B15" t="s">
        <v>102</v>
      </c>
      <c r="C15" t="s">
        <v>103</v>
      </c>
      <c r="D15" t="s">
        <v>104</v>
      </c>
      <c r="E15" t="s">
        <v>844</v>
      </c>
      <c r="F15" t="s">
        <v>105</v>
      </c>
      <c r="G15" t="s">
        <v>848</v>
      </c>
      <c r="H15">
        <v>150</v>
      </c>
      <c r="J15">
        <v>5</v>
      </c>
      <c r="K15">
        <v>750</v>
      </c>
      <c r="L15" t="s">
        <v>75</v>
      </c>
      <c r="M15" t="s">
        <v>106</v>
      </c>
      <c r="N15" s="5">
        <v>8.7200000000000003E-3</v>
      </c>
      <c r="O15" s="5">
        <v>6.54</v>
      </c>
      <c r="P15">
        <v>1</v>
      </c>
      <c r="Q15" t="s">
        <v>107</v>
      </c>
      <c r="R15" t="s">
        <v>102</v>
      </c>
      <c r="S15" t="s">
        <v>68</v>
      </c>
      <c r="T15" t="s">
        <v>108</v>
      </c>
      <c r="U15" t="s">
        <v>109</v>
      </c>
      <c r="V15" t="s">
        <v>97</v>
      </c>
      <c r="W15" t="s">
        <v>18</v>
      </c>
    </row>
    <row r="16" spans="1:23">
      <c r="A16">
        <v>15</v>
      </c>
      <c r="B16" t="s">
        <v>110</v>
      </c>
      <c r="C16" t="s">
        <v>111</v>
      </c>
      <c r="D16" t="s">
        <v>112</v>
      </c>
      <c r="E16" t="s">
        <v>844</v>
      </c>
      <c r="F16" t="s">
        <v>113</v>
      </c>
      <c r="G16" t="s">
        <v>848</v>
      </c>
      <c r="H16">
        <v>150</v>
      </c>
      <c r="J16">
        <v>5</v>
      </c>
      <c r="K16">
        <v>750</v>
      </c>
      <c r="L16" t="s">
        <v>75</v>
      </c>
      <c r="M16" t="s">
        <v>114</v>
      </c>
      <c r="N16" s="5">
        <v>6.1799999999999997E-3</v>
      </c>
      <c r="O16" s="5">
        <v>4.6399999999999997</v>
      </c>
      <c r="P16">
        <v>1</v>
      </c>
      <c r="Q16" t="s">
        <v>115</v>
      </c>
      <c r="R16" t="s">
        <v>116</v>
      </c>
      <c r="S16" t="s">
        <v>13</v>
      </c>
      <c r="T16" t="s">
        <v>117</v>
      </c>
      <c r="U16" t="s">
        <v>118</v>
      </c>
      <c r="V16" t="s">
        <v>97</v>
      </c>
      <c r="W16" t="s">
        <v>18</v>
      </c>
    </row>
    <row r="17" spans="1:23">
      <c r="A17">
        <v>16</v>
      </c>
      <c r="B17" t="s">
        <v>119</v>
      </c>
      <c r="C17" t="s">
        <v>111</v>
      </c>
      <c r="D17" t="s">
        <v>120</v>
      </c>
      <c r="E17" t="s">
        <v>844</v>
      </c>
      <c r="F17" t="s">
        <v>121</v>
      </c>
      <c r="G17" t="s">
        <v>848</v>
      </c>
      <c r="H17">
        <v>150</v>
      </c>
      <c r="J17">
        <v>2</v>
      </c>
      <c r="K17">
        <v>300</v>
      </c>
      <c r="L17" t="s">
        <v>75</v>
      </c>
      <c r="M17" t="s">
        <v>122</v>
      </c>
      <c r="N17" s="5">
        <v>1.1900000000000001E-2</v>
      </c>
      <c r="O17" s="5">
        <v>3.57</v>
      </c>
      <c r="P17">
        <v>1</v>
      </c>
      <c r="Q17" t="s">
        <v>123</v>
      </c>
      <c r="R17" t="s">
        <v>124</v>
      </c>
      <c r="S17" t="s">
        <v>13</v>
      </c>
      <c r="T17" t="s">
        <v>125</v>
      </c>
      <c r="U17" t="s">
        <v>126</v>
      </c>
      <c r="V17" t="s">
        <v>97</v>
      </c>
      <c r="W17" t="s">
        <v>18</v>
      </c>
    </row>
    <row r="18" spans="1:23">
      <c r="A18">
        <v>17</v>
      </c>
      <c r="B18" t="s">
        <v>127</v>
      </c>
      <c r="C18" t="s">
        <v>111</v>
      </c>
      <c r="D18" t="s">
        <v>128</v>
      </c>
      <c r="E18" t="s">
        <v>844</v>
      </c>
      <c r="F18" t="s">
        <v>129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130</v>
      </c>
      <c r="N18" s="5">
        <v>1.1900000000000001E-2</v>
      </c>
      <c r="O18" s="5">
        <v>1.78</v>
      </c>
      <c r="P18">
        <v>1</v>
      </c>
      <c r="Q18" t="s">
        <v>131</v>
      </c>
      <c r="R18" t="s">
        <v>132</v>
      </c>
      <c r="S18" t="s">
        <v>13</v>
      </c>
      <c r="T18" t="s">
        <v>125</v>
      </c>
      <c r="U18" t="s">
        <v>133</v>
      </c>
      <c r="V18" t="s">
        <v>97</v>
      </c>
      <c r="W18" t="s">
        <v>18</v>
      </c>
    </row>
    <row r="19" spans="1:23">
      <c r="A19">
        <v>18</v>
      </c>
      <c r="B19" s="3" t="s">
        <v>600</v>
      </c>
      <c r="C19" t="s">
        <v>20</v>
      </c>
      <c r="D19" t="s">
        <v>134</v>
      </c>
      <c r="E19" t="s">
        <v>845</v>
      </c>
      <c r="F19" t="s">
        <v>17</v>
      </c>
      <c r="G19" t="s">
        <v>848</v>
      </c>
      <c r="H19">
        <v>150</v>
      </c>
      <c r="J19">
        <v>1</v>
      </c>
      <c r="K19">
        <v>150</v>
      </c>
      <c r="M19" s="1" t="s">
        <v>831</v>
      </c>
      <c r="N19" s="5">
        <v>11.75</v>
      </c>
      <c r="O19" s="6">
        <f>N19*J19*K19</f>
        <v>1762.5</v>
      </c>
      <c r="Q19" t="s">
        <v>135</v>
      </c>
      <c r="R19" t="s">
        <v>136</v>
      </c>
      <c r="S19" t="s">
        <v>25</v>
      </c>
      <c r="T19" t="s">
        <v>831</v>
      </c>
      <c r="U19" t="s">
        <v>27</v>
      </c>
      <c r="V19" t="s">
        <v>16</v>
      </c>
      <c r="W19" t="s">
        <v>18</v>
      </c>
    </row>
    <row r="20" spans="1:23">
      <c r="A20">
        <v>19</v>
      </c>
      <c r="B20" t="s">
        <v>137</v>
      </c>
      <c r="C20" t="s">
        <v>138</v>
      </c>
      <c r="D20" t="s">
        <v>139</v>
      </c>
      <c r="E20" t="s">
        <v>844</v>
      </c>
      <c r="F20" t="s">
        <v>140</v>
      </c>
      <c r="G20" t="s">
        <v>848</v>
      </c>
      <c r="H20">
        <v>150</v>
      </c>
      <c r="J20">
        <v>3</v>
      </c>
      <c r="K20">
        <v>450</v>
      </c>
      <c r="L20" t="s">
        <v>75</v>
      </c>
      <c r="M20" t="s">
        <v>141</v>
      </c>
      <c r="N20" s="5">
        <v>1.1832</v>
      </c>
      <c r="O20" s="5">
        <v>532.44000000000005</v>
      </c>
      <c r="P20">
        <v>1</v>
      </c>
      <c r="Q20" t="s">
        <v>142</v>
      </c>
      <c r="R20" t="s">
        <v>137</v>
      </c>
      <c r="S20" t="s">
        <v>143</v>
      </c>
      <c r="T20" t="s">
        <v>144</v>
      </c>
      <c r="U20" t="s">
        <v>145</v>
      </c>
      <c r="V20" t="s">
        <v>16</v>
      </c>
      <c r="W20" t="s">
        <v>18</v>
      </c>
    </row>
    <row r="21" spans="1:23">
      <c r="A21">
        <v>20</v>
      </c>
      <c r="B21" t="s">
        <v>146</v>
      </c>
      <c r="C21" t="s">
        <v>147</v>
      </c>
      <c r="D21" t="s">
        <v>148</v>
      </c>
      <c r="E21" t="s">
        <v>844</v>
      </c>
      <c r="F21" t="s">
        <v>149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150</v>
      </c>
      <c r="N21" s="5">
        <v>0.97099999999999997</v>
      </c>
      <c r="O21" s="5">
        <v>145.65</v>
      </c>
      <c r="P21">
        <v>1</v>
      </c>
      <c r="Q21" t="s">
        <v>151</v>
      </c>
      <c r="R21" t="s">
        <v>146</v>
      </c>
      <c r="S21" t="s">
        <v>152</v>
      </c>
      <c r="T21" t="s">
        <v>153</v>
      </c>
      <c r="U21" t="s">
        <v>154</v>
      </c>
      <c r="V21" t="s">
        <v>16</v>
      </c>
      <c r="W21" t="s">
        <v>18</v>
      </c>
    </row>
    <row r="22" spans="1:23">
      <c r="A22">
        <v>21</v>
      </c>
      <c r="B22" t="s">
        <v>155</v>
      </c>
      <c r="C22" t="s">
        <v>156</v>
      </c>
      <c r="D22" t="s">
        <v>157</v>
      </c>
      <c r="E22" t="s">
        <v>844</v>
      </c>
      <c r="F22" t="s">
        <v>158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159</v>
      </c>
      <c r="N22" s="5">
        <v>1.4435</v>
      </c>
      <c r="O22" s="5">
        <v>216.52</v>
      </c>
      <c r="P22">
        <v>1</v>
      </c>
      <c r="Q22" t="s">
        <v>160</v>
      </c>
      <c r="R22" t="s">
        <v>161</v>
      </c>
      <c r="S22" t="s">
        <v>162</v>
      </c>
      <c r="T22" t="s">
        <v>163</v>
      </c>
      <c r="U22" t="s">
        <v>164</v>
      </c>
      <c r="V22" t="s">
        <v>16</v>
      </c>
      <c r="W22" t="s">
        <v>18</v>
      </c>
    </row>
    <row r="23" spans="1:23">
      <c r="A23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>
        <v>23</v>
      </c>
      <c r="B24" t="s">
        <v>174</v>
      </c>
      <c r="C24" t="s">
        <v>72</v>
      </c>
      <c r="D24" t="s">
        <v>175</v>
      </c>
      <c r="E24" t="s">
        <v>844</v>
      </c>
      <c r="F24" t="s">
        <v>176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177</v>
      </c>
      <c r="N24" s="5">
        <v>3.5099999999999999E-2</v>
      </c>
      <c r="O24" s="5">
        <v>5.26</v>
      </c>
      <c r="P24">
        <v>1</v>
      </c>
      <c r="Q24" t="s">
        <v>178</v>
      </c>
      <c r="R24" t="s">
        <v>174</v>
      </c>
      <c r="S24" t="s">
        <v>179</v>
      </c>
      <c r="T24" t="s">
        <v>79</v>
      </c>
      <c r="U24" t="s">
        <v>15</v>
      </c>
      <c r="V24" t="s">
        <v>16</v>
      </c>
      <c r="W24" t="s">
        <v>18</v>
      </c>
    </row>
    <row r="25" spans="1:23">
      <c r="A25">
        <v>24</v>
      </c>
      <c r="B25" t="s">
        <v>180</v>
      </c>
      <c r="C25" t="s">
        <v>72</v>
      </c>
      <c r="D25" t="s">
        <v>181</v>
      </c>
      <c r="E25" t="s">
        <v>844</v>
      </c>
      <c r="F25" t="s">
        <v>182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183</v>
      </c>
      <c r="N25" s="5">
        <v>0.1226</v>
      </c>
      <c r="O25" s="5">
        <v>18.39</v>
      </c>
      <c r="P25">
        <v>1</v>
      </c>
      <c r="Q25" t="s">
        <v>184</v>
      </c>
      <c r="R25" t="s">
        <v>180</v>
      </c>
      <c r="S25" t="s">
        <v>78</v>
      </c>
      <c r="T25" t="s">
        <v>79</v>
      </c>
      <c r="U25" t="s">
        <v>185</v>
      </c>
      <c r="V25" t="s">
        <v>16</v>
      </c>
      <c r="W25" t="s">
        <v>18</v>
      </c>
    </row>
    <row r="26" spans="1:23">
      <c r="A26">
        <v>25</v>
      </c>
      <c r="B26" t="s">
        <v>186</v>
      </c>
      <c r="C26" t="s">
        <v>72</v>
      </c>
      <c r="D26" t="s">
        <v>187</v>
      </c>
      <c r="E26" t="s">
        <v>844</v>
      </c>
      <c r="F26" t="s">
        <v>188</v>
      </c>
      <c r="G26" t="s">
        <v>848</v>
      </c>
      <c r="H26">
        <v>150</v>
      </c>
      <c r="J26">
        <v>4</v>
      </c>
      <c r="K26">
        <v>600</v>
      </c>
      <c r="L26" t="s">
        <v>75</v>
      </c>
      <c r="M26" t="s">
        <v>189</v>
      </c>
      <c r="N26" s="5">
        <v>0.11362</v>
      </c>
      <c r="O26" s="5">
        <v>68.17</v>
      </c>
      <c r="P26">
        <v>1</v>
      </c>
      <c r="Q26" t="s">
        <v>190</v>
      </c>
      <c r="R26" t="s">
        <v>186</v>
      </c>
      <c r="S26" t="s">
        <v>78</v>
      </c>
      <c r="T26" t="s">
        <v>79</v>
      </c>
      <c r="U26" t="s">
        <v>191</v>
      </c>
      <c r="V26" t="s">
        <v>16</v>
      </c>
      <c r="W26" t="s">
        <v>18</v>
      </c>
    </row>
    <row r="27" spans="1:23">
      <c r="A27">
        <v>26</v>
      </c>
      <c r="B27" t="s">
        <v>192</v>
      </c>
      <c r="C27" t="s">
        <v>72</v>
      </c>
      <c r="D27" t="s">
        <v>193</v>
      </c>
      <c r="E27" t="s">
        <v>844</v>
      </c>
      <c r="F27" t="s">
        <v>194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195</v>
      </c>
      <c r="N27" s="5">
        <v>6.4100000000000004E-2</v>
      </c>
      <c r="O27" s="5">
        <v>9.6199999999999992</v>
      </c>
      <c r="P27">
        <v>1</v>
      </c>
      <c r="Q27" t="s">
        <v>196</v>
      </c>
      <c r="R27" t="s">
        <v>192</v>
      </c>
      <c r="S27" t="s">
        <v>197</v>
      </c>
      <c r="T27" t="s">
        <v>79</v>
      </c>
      <c r="U27" t="s">
        <v>198</v>
      </c>
      <c r="V27" t="s">
        <v>16</v>
      </c>
      <c r="W27" t="s">
        <v>199</v>
      </c>
    </row>
    <row r="28" spans="1:23">
      <c r="A28">
        <v>27</v>
      </c>
      <c r="B28" t="s">
        <v>834</v>
      </c>
      <c r="C28" t="s">
        <v>7</v>
      </c>
      <c r="D28" t="s">
        <v>200</v>
      </c>
      <c r="E28" t="s">
        <v>845</v>
      </c>
      <c r="F28" t="s">
        <v>17</v>
      </c>
      <c r="G28" t="s">
        <v>848</v>
      </c>
      <c r="H28">
        <v>150</v>
      </c>
      <c r="J28">
        <v>2</v>
      </c>
      <c r="K28">
        <v>150</v>
      </c>
      <c r="L28" t="s">
        <v>10</v>
      </c>
      <c r="M28" s="1" t="s">
        <v>835</v>
      </c>
      <c r="N28" s="5">
        <v>5.0000000000000001E-3</v>
      </c>
      <c r="O28" s="6">
        <f>N28*J28*K28</f>
        <v>1.5</v>
      </c>
      <c r="P28">
        <v>1</v>
      </c>
      <c r="Q28" t="s">
        <v>202</v>
      </c>
      <c r="R28" t="s">
        <v>201</v>
      </c>
      <c r="S28" t="s">
        <v>13</v>
      </c>
      <c r="T28" t="s">
        <v>203</v>
      </c>
      <c r="U28" t="s">
        <v>204</v>
      </c>
      <c r="V28" t="s">
        <v>16</v>
      </c>
      <c r="W28" t="s">
        <v>18</v>
      </c>
    </row>
    <row r="29" spans="1:23">
      <c r="A29">
        <v>28</v>
      </c>
      <c r="B29" t="s">
        <v>32</v>
      </c>
      <c r="C29" t="s">
        <v>7</v>
      </c>
      <c r="D29" t="s">
        <v>33</v>
      </c>
      <c r="E29" t="s">
        <v>844</v>
      </c>
      <c r="F29" t="s">
        <v>34</v>
      </c>
      <c r="G29" t="s">
        <v>848</v>
      </c>
      <c r="H29">
        <v>150</v>
      </c>
      <c r="J29">
        <v>7</v>
      </c>
      <c r="K29">
        <v>10000</v>
      </c>
      <c r="L29" t="s">
        <v>10</v>
      </c>
      <c r="M29" t="s">
        <v>35</v>
      </c>
      <c r="N29" s="5">
        <v>5.1429999999999997E-2</v>
      </c>
      <c r="O29" s="5">
        <v>514.29999999999995</v>
      </c>
      <c r="P29">
        <v>10000</v>
      </c>
      <c r="Q29" t="s">
        <v>205</v>
      </c>
      <c r="R29" t="s">
        <v>35</v>
      </c>
      <c r="S29" t="s">
        <v>13</v>
      </c>
      <c r="T29" t="s">
        <v>37</v>
      </c>
      <c r="U29" t="s">
        <v>206</v>
      </c>
      <c r="V29" t="s">
        <v>16</v>
      </c>
      <c r="W29" t="s">
        <v>18</v>
      </c>
    </row>
    <row r="30" spans="1:23">
      <c r="A30">
        <v>29</v>
      </c>
      <c r="B30" t="s">
        <v>208</v>
      </c>
      <c r="C30" t="s">
        <v>7</v>
      </c>
      <c r="D30" t="s">
        <v>209</v>
      </c>
      <c r="E30" t="s">
        <v>844</v>
      </c>
      <c r="F30" t="s">
        <v>210</v>
      </c>
      <c r="G30" t="s">
        <v>848</v>
      </c>
      <c r="H30">
        <v>150</v>
      </c>
      <c r="J30">
        <v>3</v>
      </c>
      <c r="K30" s="2">
        <v>50000</v>
      </c>
      <c r="L30" t="s">
        <v>10</v>
      </c>
      <c r="M30" t="s">
        <v>211</v>
      </c>
      <c r="N30" s="5">
        <v>5.8959999999999999E-2</v>
      </c>
      <c r="O30" s="5">
        <v>2948</v>
      </c>
      <c r="P30">
        <v>50000</v>
      </c>
      <c r="Q30" t="s">
        <v>212</v>
      </c>
      <c r="R30" t="s">
        <v>211</v>
      </c>
      <c r="S30" t="s">
        <v>13</v>
      </c>
      <c r="U30" t="s">
        <v>213</v>
      </c>
      <c r="V30" t="s">
        <v>16</v>
      </c>
      <c r="W30" t="s">
        <v>18</v>
      </c>
    </row>
    <row r="31" spans="1:23">
      <c r="A31">
        <v>30</v>
      </c>
      <c r="B31" t="s">
        <v>214</v>
      </c>
      <c r="C31" t="s">
        <v>7</v>
      </c>
      <c r="D31" t="s">
        <v>215</v>
      </c>
      <c r="E31" t="s">
        <v>844</v>
      </c>
      <c r="F31" t="s">
        <v>216</v>
      </c>
      <c r="G31" t="s">
        <v>848</v>
      </c>
      <c r="H31">
        <v>150</v>
      </c>
      <c r="J31">
        <v>7</v>
      </c>
      <c r="K31">
        <v>50000</v>
      </c>
      <c r="L31" t="s">
        <v>10</v>
      </c>
      <c r="M31" t="s">
        <v>217</v>
      </c>
      <c r="N31" s="5">
        <v>4.1599999999999996E-3</v>
      </c>
      <c r="O31" s="5">
        <v>208</v>
      </c>
      <c r="P31">
        <v>50000</v>
      </c>
      <c r="Q31" t="s">
        <v>218</v>
      </c>
      <c r="R31" t="s">
        <v>217</v>
      </c>
      <c r="S31" t="s">
        <v>13</v>
      </c>
      <c r="T31" t="s">
        <v>219</v>
      </c>
      <c r="U31" t="s">
        <v>220</v>
      </c>
      <c r="V31" t="s">
        <v>16</v>
      </c>
      <c r="W31" t="s">
        <v>18</v>
      </c>
    </row>
    <row r="32" spans="1:23">
      <c r="A32">
        <v>31</v>
      </c>
      <c r="B32" t="s">
        <v>221</v>
      </c>
      <c r="C32" t="s">
        <v>7</v>
      </c>
      <c r="D32" t="s">
        <v>222</v>
      </c>
      <c r="E32" t="s">
        <v>844</v>
      </c>
      <c r="F32" t="s">
        <v>223</v>
      </c>
      <c r="G32" t="s">
        <v>848</v>
      </c>
      <c r="H32">
        <v>150</v>
      </c>
      <c r="J32">
        <v>1</v>
      </c>
      <c r="K32" s="2">
        <v>10000</v>
      </c>
      <c r="L32" t="s">
        <v>10</v>
      </c>
      <c r="M32" t="s">
        <v>224</v>
      </c>
      <c r="N32" s="5">
        <v>0.15059</v>
      </c>
      <c r="O32" s="5">
        <v>1505.9</v>
      </c>
      <c r="P32">
        <v>10000</v>
      </c>
      <c r="Q32" t="s">
        <v>225</v>
      </c>
      <c r="R32" t="s">
        <v>224</v>
      </c>
      <c r="S32" t="s">
        <v>13</v>
      </c>
      <c r="T32" t="s">
        <v>226</v>
      </c>
      <c r="U32" t="s">
        <v>227</v>
      </c>
      <c r="V32" t="s">
        <v>16</v>
      </c>
      <c r="W32" t="s">
        <v>18</v>
      </c>
    </row>
    <row r="33" spans="1:23">
      <c r="A33">
        <v>32</v>
      </c>
      <c r="B33" t="s">
        <v>228</v>
      </c>
      <c r="C33" t="s">
        <v>7</v>
      </c>
      <c r="D33" t="s">
        <v>229</v>
      </c>
      <c r="E33" t="s">
        <v>844</v>
      </c>
      <c r="F33" t="s">
        <v>230</v>
      </c>
      <c r="G33" t="s">
        <v>848</v>
      </c>
      <c r="H33">
        <v>150</v>
      </c>
      <c r="J33">
        <v>1</v>
      </c>
      <c r="K33">
        <v>15000</v>
      </c>
      <c r="L33" t="s">
        <v>10</v>
      </c>
      <c r="M33" t="s">
        <v>231</v>
      </c>
      <c r="N33" s="5">
        <v>2.0200000000000001E-3</v>
      </c>
      <c r="O33" s="5">
        <v>30.3</v>
      </c>
      <c r="P33">
        <v>15000</v>
      </c>
      <c r="Q33" t="s">
        <v>232</v>
      </c>
      <c r="R33" t="s">
        <v>231</v>
      </c>
      <c r="S33" t="s">
        <v>13</v>
      </c>
      <c r="T33" t="s">
        <v>233</v>
      </c>
      <c r="U33" t="s">
        <v>234</v>
      </c>
      <c r="V33" t="s">
        <v>16</v>
      </c>
      <c r="W33" t="s">
        <v>18</v>
      </c>
    </row>
    <row r="34" spans="1:23">
      <c r="A34">
        <v>33</v>
      </c>
      <c r="B34" t="s">
        <v>235</v>
      </c>
      <c r="C34" t="s">
        <v>236</v>
      </c>
      <c r="D34" t="s">
        <v>237</v>
      </c>
      <c r="E34" t="s">
        <v>844</v>
      </c>
      <c r="F34" t="s">
        <v>238</v>
      </c>
      <c r="G34" t="s">
        <v>848</v>
      </c>
      <c r="H34">
        <v>150</v>
      </c>
      <c r="J34">
        <v>14</v>
      </c>
      <c r="K34">
        <v>2100</v>
      </c>
      <c r="L34" t="s">
        <v>75</v>
      </c>
      <c r="M34" t="s">
        <v>239</v>
      </c>
      <c r="N34" s="5">
        <v>2.0660000000000001E-2</v>
      </c>
      <c r="O34" s="5">
        <v>43.39</v>
      </c>
      <c r="P34">
        <v>1</v>
      </c>
      <c r="Q34" t="s">
        <v>240</v>
      </c>
      <c r="R34" t="s">
        <v>241</v>
      </c>
      <c r="S34" t="s">
        <v>152</v>
      </c>
      <c r="T34" t="s">
        <v>242</v>
      </c>
      <c r="U34" t="s">
        <v>243</v>
      </c>
      <c r="V34" t="s">
        <v>16</v>
      </c>
      <c r="W34" t="s">
        <v>18</v>
      </c>
    </row>
    <row r="35" spans="1:23">
      <c r="A35">
        <v>34</v>
      </c>
      <c r="B35" t="s">
        <v>244</v>
      </c>
      <c r="C35" t="s">
        <v>63</v>
      </c>
      <c r="D35" t="s">
        <v>245</v>
      </c>
      <c r="E35" t="s">
        <v>844</v>
      </c>
      <c r="F35" t="s">
        <v>246</v>
      </c>
      <c r="G35" t="s">
        <v>848</v>
      </c>
      <c r="H35">
        <v>150</v>
      </c>
      <c r="J35">
        <v>7</v>
      </c>
      <c r="K35">
        <v>1050</v>
      </c>
      <c r="L35" t="s">
        <v>75</v>
      </c>
      <c r="M35" t="s">
        <v>247</v>
      </c>
      <c r="N35" s="5">
        <v>0.17355000000000001</v>
      </c>
      <c r="O35" s="5">
        <v>182.23</v>
      </c>
      <c r="P35">
        <v>1</v>
      </c>
      <c r="Q35" t="s">
        <v>248</v>
      </c>
      <c r="R35" t="s">
        <v>244</v>
      </c>
      <c r="S35" t="s">
        <v>68</v>
      </c>
      <c r="T35" t="s">
        <v>249</v>
      </c>
      <c r="U35" t="s">
        <v>250</v>
      </c>
      <c r="V35" t="s">
        <v>16</v>
      </c>
      <c r="W35" t="s">
        <v>18</v>
      </c>
    </row>
    <row r="36" spans="1:23">
      <c r="A36">
        <v>35</v>
      </c>
      <c r="B36" t="s">
        <v>251</v>
      </c>
      <c r="C36" t="s">
        <v>7</v>
      </c>
      <c r="D36" t="s">
        <v>252</v>
      </c>
      <c r="E36" t="s">
        <v>844</v>
      </c>
      <c r="F36" t="s">
        <v>253</v>
      </c>
      <c r="G36" t="s">
        <v>848</v>
      </c>
      <c r="H36">
        <v>150</v>
      </c>
      <c r="J36">
        <v>3</v>
      </c>
      <c r="K36" s="2">
        <v>15000</v>
      </c>
      <c r="L36" t="s">
        <v>10</v>
      </c>
      <c r="M36" t="s">
        <v>254</v>
      </c>
      <c r="N36" s="5">
        <v>7.2480000000000003E-2</v>
      </c>
      <c r="O36" s="5">
        <v>1087.2</v>
      </c>
      <c r="P36">
        <v>15000</v>
      </c>
      <c r="Q36" t="s">
        <v>255</v>
      </c>
      <c r="R36" t="s">
        <v>254</v>
      </c>
      <c r="S36" t="s">
        <v>13</v>
      </c>
      <c r="T36" t="s">
        <v>256</v>
      </c>
      <c r="U36" t="s">
        <v>257</v>
      </c>
      <c r="V36" t="s">
        <v>16</v>
      </c>
      <c r="W36" t="s">
        <v>18</v>
      </c>
    </row>
    <row r="37" spans="1:23">
      <c r="A37">
        <v>36</v>
      </c>
      <c r="B37" t="s">
        <v>258</v>
      </c>
      <c r="C37" t="s">
        <v>7</v>
      </c>
      <c r="D37" t="s">
        <v>259</v>
      </c>
      <c r="E37" t="s">
        <v>844</v>
      </c>
      <c r="F37" t="s">
        <v>260</v>
      </c>
      <c r="G37" t="s">
        <v>848</v>
      </c>
      <c r="H37">
        <v>150</v>
      </c>
      <c r="J37">
        <v>1</v>
      </c>
      <c r="K37">
        <v>150</v>
      </c>
      <c r="L37" t="s">
        <v>75</v>
      </c>
      <c r="M37" t="s">
        <v>261</v>
      </c>
      <c r="N37" s="5">
        <v>4.4999999999999997E-3</v>
      </c>
      <c r="O37" s="5">
        <v>0.68</v>
      </c>
      <c r="P37">
        <v>1</v>
      </c>
      <c r="Q37" t="s">
        <v>262</v>
      </c>
      <c r="R37" t="s">
        <v>258</v>
      </c>
      <c r="S37" t="s">
        <v>13</v>
      </c>
      <c r="T37" t="s">
        <v>263</v>
      </c>
      <c r="U37" t="s">
        <v>264</v>
      </c>
      <c r="V37" t="s">
        <v>16</v>
      </c>
      <c r="W37" t="s">
        <v>18</v>
      </c>
    </row>
    <row r="38" spans="1:23">
      <c r="A38">
        <v>37</v>
      </c>
      <c r="B38" t="s">
        <v>265</v>
      </c>
      <c r="C38" t="s">
        <v>7</v>
      </c>
      <c r="D38" t="s">
        <v>266</v>
      </c>
      <c r="E38" t="s">
        <v>844</v>
      </c>
      <c r="F38" t="s">
        <v>267</v>
      </c>
      <c r="G38" t="s">
        <v>848</v>
      </c>
      <c r="H38">
        <v>150</v>
      </c>
      <c r="J38">
        <v>5</v>
      </c>
      <c r="K38">
        <v>15000</v>
      </c>
      <c r="L38" t="s">
        <v>10</v>
      </c>
      <c r="M38" t="s">
        <v>268</v>
      </c>
      <c r="N38" s="5">
        <v>6.0600000000000003E-3</v>
      </c>
      <c r="O38" s="5">
        <v>90.9</v>
      </c>
      <c r="P38">
        <v>15000</v>
      </c>
      <c r="Q38" t="s">
        <v>269</v>
      </c>
      <c r="R38" t="s">
        <v>268</v>
      </c>
      <c r="S38" t="s">
        <v>13</v>
      </c>
      <c r="T38" t="s">
        <v>270</v>
      </c>
      <c r="U38" t="s">
        <v>271</v>
      </c>
      <c r="V38" t="s">
        <v>16</v>
      </c>
      <c r="W38" t="s">
        <v>18</v>
      </c>
    </row>
    <row r="39" spans="1:23">
      <c r="A39">
        <v>38</v>
      </c>
      <c r="B39" t="s">
        <v>272</v>
      </c>
      <c r="C39" t="s">
        <v>72</v>
      </c>
      <c r="D39" t="s">
        <v>273</v>
      </c>
      <c r="E39" t="s">
        <v>844</v>
      </c>
      <c r="F39" t="s">
        <v>274</v>
      </c>
      <c r="G39" t="s">
        <v>848</v>
      </c>
      <c r="H39">
        <v>150</v>
      </c>
      <c r="J39">
        <v>1</v>
      </c>
      <c r="K39">
        <v>150</v>
      </c>
      <c r="L39" t="s">
        <v>75</v>
      </c>
      <c r="M39" t="s">
        <v>275</v>
      </c>
      <c r="N39" s="5">
        <v>5.7599999999999998E-2</v>
      </c>
      <c r="O39" s="5">
        <v>8.64</v>
      </c>
      <c r="P39">
        <v>1</v>
      </c>
      <c r="Q39" t="s">
        <v>276</v>
      </c>
      <c r="R39" t="s">
        <v>272</v>
      </c>
      <c r="S39" t="s">
        <v>179</v>
      </c>
      <c r="T39" t="s">
        <v>79</v>
      </c>
      <c r="U39" t="s">
        <v>277</v>
      </c>
      <c r="V39" t="s">
        <v>16</v>
      </c>
      <c r="W39" t="s">
        <v>18</v>
      </c>
    </row>
    <row r="40" spans="1:23">
      <c r="A40">
        <v>39</v>
      </c>
      <c r="B40" t="s">
        <v>278</v>
      </c>
      <c r="C40" t="s">
        <v>72</v>
      </c>
      <c r="D40" t="s">
        <v>279</v>
      </c>
      <c r="E40" t="s">
        <v>844</v>
      </c>
      <c r="F40" t="s">
        <v>280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281</v>
      </c>
      <c r="N40" s="5">
        <v>3.0700000000000002E-2</v>
      </c>
      <c r="O40" s="5">
        <v>4.5999999999999996</v>
      </c>
      <c r="P40">
        <v>1</v>
      </c>
      <c r="Q40" t="s">
        <v>282</v>
      </c>
      <c r="R40" t="s">
        <v>278</v>
      </c>
      <c r="S40" t="s">
        <v>197</v>
      </c>
      <c r="T40" t="s">
        <v>79</v>
      </c>
      <c r="U40" t="s">
        <v>283</v>
      </c>
      <c r="V40" t="s">
        <v>16</v>
      </c>
      <c r="W40" t="s">
        <v>199</v>
      </c>
    </row>
    <row r="41" spans="1:23">
      <c r="A41">
        <v>40</v>
      </c>
      <c r="B41" t="s">
        <v>284</v>
      </c>
      <c r="C41" t="s">
        <v>285</v>
      </c>
      <c r="D41" t="s">
        <v>286</v>
      </c>
      <c r="E41" t="s">
        <v>844</v>
      </c>
      <c r="F41" t="s">
        <v>287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288</v>
      </c>
      <c r="N41" s="5">
        <v>0.10299999999999999</v>
      </c>
      <c r="O41" s="5">
        <v>15.45</v>
      </c>
      <c r="P41">
        <v>1</v>
      </c>
      <c r="Q41" t="s">
        <v>289</v>
      </c>
      <c r="R41" t="s">
        <v>290</v>
      </c>
      <c r="S41" t="s">
        <v>162</v>
      </c>
      <c r="T41" t="s">
        <v>291</v>
      </c>
      <c r="U41" t="s">
        <v>292</v>
      </c>
      <c r="V41" t="s">
        <v>97</v>
      </c>
      <c r="W41" t="s">
        <v>18</v>
      </c>
    </row>
    <row r="42" spans="1:23">
      <c r="A42">
        <v>41</v>
      </c>
      <c r="B42" t="s">
        <v>293</v>
      </c>
      <c r="C42" t="s">
        <v>72</v>
      </c>
      <c r="D42" t="s">
        <v>57</v>
      </c>
      <c r="E42" t="s">
        <v>844</v>
      </c>
      <c r="F42" t="s">
        <v>294</v>
      </c>
      <c r="G42" t="s">
        <v>848</v>
      </c>
      <c r="H42">
        <v>150</v>
      </c>
      <c r="J42">
        <v>1</v>
      </c>
      <c r="K42">
        <v>150</v>
      </c>
      <c r="L42" t="s">
        <v>75</v>
      </c>
      <c r="M42" t="s">
        <v>295</v>
      </c>
      <c r="N42" s="5">
        <v>2.47E-2</v>
      </c>
      <c r="O42" s="5">
        <v>3.7</v>
      </c>
      <c r="P42">
        <v>1</v>
      </c>
      <c r="Q42" t="s">
        <v>296</v>
      </c>
      <c r="R42" t="s">
        <v>293</v>
      </c>
      <c r="S42" t="s">
        <v>78</v>
      </c>
      <c r="T42" t="s">
        <v>79</v>
      </c>
      <c r="U42" t="s">
        <v>297</v>
      </c>
      <c r="V42" t="s">
        <v>16</v>
      </c>
      <c r="W42" t="s">
        <v>18</v>
      </c>
    </row>
    <row r="43" spans="1:23">
      <c r="A43">
        <v>42</v>
      </c>
      <c r="B43" t="s">
        <v>298</v>
      </c>
      <c r="C43" t="s">
        <v>299</v>
      </c>
      <c r="D43" t="s">
        <v>300</v>
      </c>
      <c r="E43" t="s">
        <v>844</v>
      </c>
      <c r="F43" t="s">
        <v>301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302</v>
      </c>
      <c r="N43" s="5">
        <v>0.46239999999999998</v>
      </c>
      <c r="O43" s="5">
        <v>69.36</v>
      </c>
      <c r="P43">
        <v>1</v>
      </c>
      <c r="Q43" t="s">
        <v>303</v>
      </c>
      <c r="R43" t="s">
        <v>298</v>
      </c>
      <c r="S43" t="s">
        <v>304</v>
      </c>
      <c r="T43" t="s">
        <v>305</v>
      </c>
      <c r="U43" t="s">
        <v>306</v>
      </c>
      <c r="V43" t="s">
        <v>16</v>
      </c>
      <c r="W43" t="s">
        <v>18</v>
      </c>
    </row>
    <row r="44" spans="1:23">
      <c r="A44">
        <v>43</v>
      </c>
      <c r="B44" t="s">
        <v>307</v>
      </c>
      <c r="C44" t="s">
        <v>308</v>
      </c>
      <c r="D44" t="s">
        <v>309</v>
      </c>
      <c r="E44" t="s">
        <v>844</v>
      </c>
      <c r="F44" t="s">
        <v>310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311</v>
      </c>
      <c r="N44" s="5">
        <v>0.58689999999999998</v>
      </c>
      <c r="O44" s="5">
        <v>88.04</v>
      </c>
      <c r="P44">
        <v>1</v>
      </c>
      <c r="Q44" t="s">
        <v>312</v>
      </c>
      <c r="R44" t="s">
        <v>307</v>
      </c>
      <c r="S44" t="s">
        <v>313</v>
      </c>
      <c r="T44" t="s">
        <v>314</v>
      </c>
      <c r="U44" t="s">
        <v>315</v>
      </c>
      <c r="V44" t="s">
        <v>16</v>
      </c>
      <c r="W44" t="s">
        <v>18</v>
      </c>
    </row>
    <row r="45" spans="1:23">
      <c r="A45">
        <v>44</v>
      </c>
      <c r="B45" t="s">
        <v>316</v>
      </c>
      <c r="C45" t="s">
        <v>317</v>
      </c>
      <c r="D45" t="s">
        <v>318</v>
      </c>
      <c r="E45" t="s">
        <v>844</v>
      </c>
      <c r="F45" t="s">
        <v>319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320</v>
      </c>
      <c r="N45" s="5">
        <v>0.84440000000000004</v>
      </c>
      <c r="O45" s="5">
        <v>126.66</v>
      </c>
      <c r="P45">
        <v>1</v>
      </c>
      <c r="Q45" t="s">
        <v>321</v>
      </c>
      <c r="R45" t="s">
        <v>322</v>
      </c>
      <c r="S45" t="s">
        <v>85</v>
      </c>
      <c r="T45" t="s">
        <v>323</v>
      </c>
      <c r="U45" t="s">
        <v>96</v>
      </c>
      <c r="V45" t="s">
        <v>16</v>
      </c>
      <c r="W45" t="s">
        <v>18</v>
      </c>
    </row>
    <row r="46" spans="1:23">
      <c r="A46">
        <v>45</v>
      </c>
      <c r="B46" t="s">
        <v>324</v>
      </c>
      <c r="C46" t="s">
        <v>317</v>
      </c>
      <c r="D46" t="s">
        <v>325</v>
      </c>
      <c r="E46" t="s">
        <v>844</v>
      </c>
      <c r="F46" t="s">
        <v>326</v>
      </c>
      <c r="G46" t="s">
        <v>848</v>
      </c>
      <c r="H46">
        <v>150</v>
      </c>
      <c r="J46">
        <v>1</v>
      </c>
      <c r="K46">
        <v>150</v>
      </c>
      <c r="L46" t="s">
        <v>75</v>
      </c>
      <c r="M46" t="s">
        <v>327</v>
      </c>
      <c r="N46" s="5">
        <v>1.3998999999999999</v>
      </c>
      <c r="O46" s="5">
        <v>209.98</v>
      </c>
      <c r="P46">
        <v>1</v>
      </c>
      <c r="Q46" t="s">
        <v>328</v>
      </c>
      <c r="R46" t="s">
        <v>324</v>
      </c>
      <c r="S46" t="s">
        <v>85</v>
      </c>
      <c r="T46" t="s">
        <v>329</v>
      </c>
      <c r="U46" t="s">
        <v>100</v>
      </c>
      <c r="V46" t="s">
        <v>16</v>
      </c>
      <c r="W46" t="s">
        <v>18</v>
      </c>
    </row>
    <row r="47" spans="1:23">
      <c r="A47">
        <v>46</v>
      </c>
      <c r="B47" t="s">
        <v>330</v>
      </c>
      <c r="C47" t="s">
        <v>331</v>
      </c>
      <c r="D47" t="s">
        <v>332</v>
      </c>
      <c r="E47" t="s">
        <v>844</v>
      </c>
      <c r="F47" t="s">
        <v>333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334</v>
      </c>
      <c r="N47" s="5">
        <v>2.0207000000000002</v>
      </c>
      <c r="O47" s="5">
        <v>303.10000000000002</v>
      </c>
      <c r="P47">
        <v>1</v>
      </c>
      <c r="Q47" t="s">
        <v>335</v>
      </c>
      <c r="R47" t="s">
        <v>330</v>
      </c>
      <c r="S47" t="s">
        <v>94</v>
      </c>
      <c r="T47" t="s">
        <v>336</v>
      </c>
      <c r="U47" t="s">
        <v>337</v>
      </c>
      <c r="V47" t="s">
        <v>16</v>
      </c>
      <c r="W47" t="s">
        <v>18</v>
      </c>
    </row>
    <row r="48" spans="1:23">
      <c r="A48">
        <v>47</v>
      </c>
      <c r="B48" t="s">
        <v>338</v>
      </c>
      <c r="C48" t="s">
        <v>7</v>
      </c>
      <c r="D48" t="s">
        <v>339</v>
      </c>
      <c r="E48" t="s">
        <v>844</v>
      </c>
      <c r="F48" t="s">
        <v>340</v>
      </c>
      <c r="G48" t="s">
        <v>848</v>
      </c>
      <c r="H48">
        <v>150</v>
      </c>
      <c r="J48">
        <v>4</v>
      </c>
      <c r="K48">
        <v>600</v>
      </c>
      <c r="L48" t="s">
        <v>75</v>
      </c>
      <c r="M48" t="s">
        <v>341</v>
      </c>
      <c r="N48" s="5">
        <v>0.18514</v>
      </c>
      <c r="O48" s="5">
        <v>111.08</v>
      </c>
      <c r="P48">
        <v>1</v>
      </c>
      <c r="Q48" t="s">
        <v>342</v>
      </c>
      <c r="R48" t="s">
        <v>343</v>
      </c>
      <c r="S48" t="s">
        <v>344</v>
      </c>
      <c r="T48" t="s">
        <v>345</v>
      </c>
      <c r="U48" t="s">
        <v>346</v>
      </c>
      <c r="V48" t="s">
        <v>16</v>
      </c>
      <c r="W48" t="s">
        <v>18</v>
      </c>
    </row>
    <row r="49" spans="1:23">
      <c r="A49">
        <v>48</v>
      </c>
      <c r="B49" t="s">
        <v>347</v>
      </c>
      <c r="C49" t="s">
        <v>72</v>
      </c>
      <c r="D49" t="s">
        <v>348</v>
      </c>
      <c r="E49" t="s">
        <v>844</v>
      </c>
      <c r="F49" t="s">
        <v>349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350</v>
      </c>
      <c r="N49" s="5">
        <v>0.20219999999999999</v>
      </c>
      <c r="O49" s="5">
        <v>30.33</v>
      </c>
      <c r="P49">
        <v>1</v>
      </c>
      <c r="Q49" t="s">
        <v>351</v>
      </c>
      <c r="R49" t="s">
        <v>347</v>
      </c>
      <c r="S49" t="s">
        <v>352</v>
      </c>
      <c r="T49" t="s">
        <v>353</v>
      </c>
      <c r="U49" t="s">
        <v>354</v>
      </c>
      <c r="V49" t="s">
        <v>16</v>
      </c>
      <c r="W49" t="s">
        <v>18</v>
      </c>
    </row>
    <row r="50" spans="1:23">
      <c r="A50">
        <v>49</v>
      </c>
      <c r="B50" t="s">
        <v>355</v>
      </c>
      <c r="C50" t="s">
        <v>7</v>
      </c>
      <c r="D50" t="s">
        <v>356</v>
      </c>
      <c r="E50" t="s">
        <v>844</v>
      </c>
      <c r="F50" t="s">
        <v>357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358</v>
      </c>
      <c r="N50" s="5">
        <v>5.4100000000000002E-2</v>
      </c>
      <c r="O50" s="5">
        <v>8.1199999999999992</v>
      </c>
      <c r="P50">
        <v>1</v>
      </c>
      <c r="Q50" t="s">
        <v>359</v>
      </c>
      <c r="R50" t="s">
        <v>360</v>
      </c>
      <c r="S50" t="s">
        <v>13</v>
      </c>
      <c r="T50" t="s">
        <v>361</v>
      </c>
      <c r="U50" t="s">
        <v>362</v>
      </c>
      <c r="V50" t="s">
        <v>16</v>
      </c>
      <c r="W50" t="s">
        <v>18</v>
      </c>
    </row>
    <row r="51" spans="1:23">
      <c r="A51">
        <v>50</v>
      </c>
      <c r="B51" t="s">
        <v>363</v>
      </c>
      <c r="C51" t="s">
        <v>364</v>
      </c>
      <c r="D51" t="s">
        <v>365</v>
      </c>
      <c r="E51" t="s">
        <v>844</v>
      </c>
      <c r="F51" t="s">
        <v>366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367</v>
      </c>
      <c r="N51" s="5">
        <v>0.1123</v>
      </c>
      <c r="O51" s="5">
        <v>16.84</v>
      </c>
      <c r="P51">
        <v>1</v>
      </c>
      <c r="Q51" t="s">
        <v>368</v>
      </c>
      <c r="R51" t="s">
        <v>363</v>
      </c>
      <c r="S51" t="s">
        <v>369</v>
      </c>
      <c r="T51" t="s">
        <v>370</v>
      </c>
      <c r="U51" t="s">
        <v>371</v>
      </c>
      <c r="V51" t="s">
        <v>16</v>
      </c>
      <c r="W51" t="s">
        <v>18</v>
      </c>
    </row>
    <row r="52" spans="1:23">
      <c r="A52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>
        <v>62</v>
      </c>
      <c r="B63" t="s">
        <v>436</v>
      </c>
      <c r="C63" t="s">
        <v>103</v>
      </c>
      <c r="D63" t="s">
        <v>437</v>
      </c>
      <c r="E63" t="s">
        <v>844</v>
      </c>
      <c r="F63" t="s">
        <v>438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439</v>
      </c>
      <c r="N63" s="5">
        <v>1.355E-2</v>
      </c>
      <c r="O63" s="5">
        <v>135.5</v>
      </c>
      <c r="P63">
        <v>10000</v>
      </c>
      <c r="Q63" t="s">
        <v>440</v>
      </c>
      <c r="R63" t="s">
        <v>439</v>
      </c>
      <c r="S63" t="s">
        <v>441</v>
      </c>
      <c r="T63" t="s">
        <v>442</v>
      </c>
      <c r="U63" t="s">
        <v>443</v>
      </c>
      <c r="V63" t="s">
        <v>16</v>
      </c>
      <c r="W63" t="s">
        <v>18</v>
      </c>
    </row>
    <row r="64" spans="1:23">
      <c r="A64">
        <v>63</v>
      </c>
      <c r="B64" t="s">
        <v>444</v>
      </c>
      <c r="C64" t="s">
        <v>111</v>
      </c>
      <c r="D64" t="s">
        <v>445</v>
      </c>
      <c r="E64" t="s">
        <v>844</v>
      </c>
      <c r="F64" t="s">
        <v>446</v>
      </c>
      <c r="G64" t="s">
        <v>848</v>
      </c>
      <c r="H64">
        <v>150</v>
      </c>
      <c r="J64">
        <v>1</v>
      </c>
      <c r="K64">
        <v>10000</v>
      </c>
      <c r="L64" t="s">
        <v>10</v>
      </c>
      <c r="M64" t="s">
        <v>447</v>
      </c>
      <c r="N64" s="5">
        <v>2.8300000000000001E-3</v>
      </c>
      <c r="O64" s="5">
        <v>28.3</v>
      </c>
      <c r="P64">
        <v>10000</v>
      </c>
      <c r="Q64" t="s">
        <v>448</v>
      </c>
      <c r="R64" t="s">
        <v>447</v>
      </c>
      <c r="S64" t="s">
        <v>13</v>
      </c>
      <c r="T64" t="s">
        <v>398</v>
      </c>
      <c r="U64" t="s">
        <v>449</v>
      </c>
      <c r="V64" t="s">
        <v>97</v>
      </c>
      <c r="W64" t="s">
        <v>18</v>
      </c>
    </row>
    <row r="65" spans="1:23">
      <c r="A65">
        <v>64</v>
      </c>
      <c r="B65" t="s">
        <v>450</v>
      </c>
      <c r="C65" t="s">
        <v>103</v>
      </c>
      <c r="D65" t="s">
        <v>451</v>
      </c>
      <c r="E65" t="s">
        <v>844</v>
      </c>
      <c r="F65" t="s">
        <v>452</v>
      </c>
      <c r="G65" t="s">
        <v>848</v>
      </c>
      <c r="H65">
        <v>150</v>
      </c>
      <c r="J65">
        <v>7</v>
      </c>
      <c r="K65">
        <v>50000</v>
      </c>
      <c r="L65" t="s">
        <v>10</v>
      </c>
      <c r="M65" t="s">
        <v>453</v>
      </c>
      <c r="N65" s="5">
        <v>3.0200000000000001E-3</v>
      </c>
      <c r="O65" s="5">
        <v>151</v>
      </c>
      <c r="P65">
        <v>50000</v>
      </c>
      <c r="Q65" t="s">
        <v>454</v>
      </c>
      <c r="R65" t="s">
        <v>453</v>
      </c>
      <c r="S65" t="s">
        <v>455</v>
      </c>
      <c r="T65" t="s">
        <v>456</v>
      </c>
      <c r="U65" t="s">
        <v>457</v>
      </c>
      <c r="V65" t="s">
        <v>16</v>
      </c>
      <c r="W65" t="s">
        <v>18</v>
      </c>
    </row>
    <row r="66" spans="1:23">
      <c r="A66">
        <v>65</v>
      </c>
      <c r="B66" t="s">
        <v>458</v>
      </c>
      <c r="C66" t="s">
        <v>103</v>
      </c>
      <c r="D66" t="s">
        <v>459</v>
      </c>
      <c r="E66" t="s">
        <v>844</v>
      </c>
      <c r="F66" t="s">
        <v>460</v>
      </c>
      <c r="G66" t="s">
        <v>848</v>
      </c>
      <c r="H66">
        <v>150</v>
      </c>
      <c r="J66">
        <v>3</v>
      </c>
      <c r="K66" s="2">
        <v>10000</v>
      </c>
      <c r="L66" t="s">
        <v>10</v>
      </c>
      <c r="M66" t="s">
        <v>461</v>
      </c>
      <c r="N66" s="5">
        <v>0.252</v>
      </c>
      <c r="O66" s="5">
        <v>2520</v>
      </c>
      <c r="P66">
        <v>10000</v>
      </c>
      <c r="Q66" t="s">
        <v>462</v>
      </c>
      <c r="R66" t="s">
        <v>461</v>
      </c>
      <c r="S66" t="s">
        <v>463</v>
      </c>
      <c r="T66" t="s">
        <v>464</v>
      </c>
      <c r="U66" t="s">
        <v>465</v>
      </c>
      <c r="V66" t="s">
        <v>16</v>
      </c>
      <c r="W66" t="s">
        <v>18</v>
      </c>
    </row>
    <row r="67" spans="1:23">
      <c r="A67">
        <v>66</v>
      </c>
      <c r="B67" t="s">
        <v>466</v>
      </c>
      <c r="C67" t="s">
        <v>467</v>
      </c>
      <c r="D67" t="s">
        <v>468</v>
      </c>
      <c r="E67" t="s">
        <v>844</v>
      </c>
      <c r="F67" t="s">
        <v>469</v>
      </c>
      <c r="G67" t="s">
        <v>848</v>
      </c>
      <c r="H67">
        <v>150</v>
      </c>
      <c r="J67">
        <v>1</v>
      </c>
      <c r="K67">
        <v>150</v>
      </c>
      <c r="L67" t="s">
        <v>75</v>
      </c>
      <c r="M67" t="s">
        <v>470</v>
      </c>
      <c r="N67" s="5">
        <v>0.73939999999999995</v>
      </c>
      <c r="O67" s="5">
        <v>110.91</v>
      </c>
      <c r="P67">
        <v>1</v>
      </c>
      <c r="Q67" t="s">
        <v>471</v>
      </c>
      <c r="R67" t="s">
        <v>472</v>
      </c>
      <c r="S67" t="s">
        <v>441</v>
      </c>
      <c r="T67" t="s">
        <v>473</v>
      </c>
      <c r="U67" t="s">
        <v>474</v>
      </c>
      <c r="V67" t="s">
        <v>16</v>
      </c>
      <c r="W67" t="s">
        <v>18</v>
      </c>
    </row>
    <row r="68" spans="1:23">
      <c r="A68">
        <v>67</v>
      </c>
      <c r="B68" t="s">
        <v>475</v>
      </c>
      <c r="C68" t="s">
        <v>7</v>
      </c>
      <c r="D68" t="s">
        <v>476</v>
      </c>
      <c r="E68" t="s">
        <v>844</v>
      </c>
      <c r="F68" t="s">
        <v>477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478</v>
      </c>
      <c r="N68" s="5">
        <v>5.5E-2</v>
      </c>
      <c r="O68" s="5">
        <v>8.25</v>
      </c>
      <c r="P68">
        <v>1</v>
      </c>
      <c r="Q68" t="s">
        <v>479</v>
      </c>
      <c r="R68" t="s">
        <v>480</v>
      </c>
      <c r="S68" t="s">
        <v>13</v>
      </c>
      <c r="T68" t="s">
        <v>481</v>
      </c>
      <c r="U68" t="s">
        <v>482</v>
      </c>
      <c r="V68" t="s">
        <v>97</v>
      </c>
      <c r="W68" t="s">
        <v>18</v>
      </c>
    </row>
    <row r="69" spans="1:23">
      <c r="A69">
        <v>68</v>
      </c>
      <c r="B69" s="4">
        <v>434153017835</v>
      </c>
      <c r="C69" t="s">
        <v>484</v>
      </c>
      <c r="D69" t="s">
        <v>485</v>
      </c>
      <c r="E69" t="s">
        <v>844</v>
      </c>
      <c r="F69" t="s">
        <v>486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487</v>
      </c>
      <c r="N69" s="5">
        <v>0.503</v>
      </c>
      <c r="O69" s="5">
        <v>75.45</v>
      </c>
      <c r="P69">
        <v>1</v>
      </c>
      <c r="Q69" t="s">
        <v>488</v>
      </c>
      <c r="R69" t="s">
        <v>483</v>
      </c>
      <c r="S69" t="s">
        <v>489</v>
      </c>
      <c r="T69" t="s">
        <v>490</v>
      </c>
      <c r="U69" t="s">
        <v>491</v>
      </c>
      <c r="V69" t="s">
        <v>97</v>
      </c>
      <c r="W69" t="s">
        <v>18</v>
      </c>
    </row>
    <row r="70" spans="1:23">
      <c r="A70">
        <v>69</v>
      </c>
      <c r="B70" t="s">
        <v>492</v>
      </c>
      <c r="C70" t="s">
        <v>111</v>
      </c>
      <c r="D70" t="s">
        <v>493</v>
      </c>
      <c r="E70" t="s">
        <v>844</v>
      </c>
      <c r="F70" t="s">
        <v>494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495</v>
      </c>
      <c r="N70" s="5">
        <v>0.64359999999999995</v>
      </c>
      <c r="O70" s="5">
        <v>96.54</v>
      </c>
      <c r="P70">
        <v>1</v>
      </c>
      <c r="Q70" t="s">
        <v>496</v>
      </c>
      <c r="R70" t="s">
        <v>492</v>
      </c>
      <c r="S70" t="s">
        <v>85</v>
      </c>
      <c r="T70" t="s">
        <v>497</v>
      </c>
      <c r="U70" t="s">
        <v>498</v>
      </c>
      <c r="V70" t="s">
        <v>97</v>
      </c>
      <c r="W70" t="s">
        <v>18</v>
      </c>
    </row>
    <row r="71" spans="1:23">
      <c r="A71">
        <v>70</v>
      </c>
      <c r="B71" t="s">
        <v>500</v>
      </c>
      <c r="C71" t="s">
        <v>20</v>
      </c>
      <c r="D71" t="s">
        <v>499</v>
      </c>
      <c r="E71" t="s">
        <v>845</v>
      </c>
      <c r="F71" t="s">
        <v>17</v>
      </c>
      <c r="G71" t="s">
        <v>848</v>
      </c>
      <c r="H71">
        <v>150</v>
      </c>
      <c r="J71">
        <v>1</v>
      </c>
      <c r="K71" s="2">
        <v>2000</v>
      </c>
      <c r="M71" s="1" t="s">
        <v>830</v>
      </c>
      <c r="N71" s="5">
        <v>8.2200000000000006</v>
      </c>
      <c r="O71" s="6">
        <f>N71*J71*K71</f>
        <v>16440</v>
      </c>
      <c r="P71">
        <v>2000</v>
      </c>
      <c r="Q71" t="s">
        <v>499</v>
      </c>
      <c r="R71" t="s">
        <v>500</v>
      </c>
      <c r="S71" t="s">
        <v>16</v>
      </c>
      <c r="T71" t="s">
        <v>830</v>
      </c>
      <c r="U71" t="s">
        <v>27</v>
      </c>
      <c r="W71" t="s">
        <v>17</v>
      </c>
    </row>
    <row r="72" spans="1:23">
      <c r="A72">
        <v>71</v>
      </c>
      <c r="B72" t="s">
        <v>501</v>
      </c>
      <c r="C72" t="s">
        <v>20</v>
      </c>
      <c r="D72" t="s">
        <v>502</v>
      </c>
      <c r="E72" t="s">
        <v>844</v>
      </c>
      <c r="F72" t="s">
        <v>503</v>
      </c>
      <c r="G72" t="s">
        <v>848</v>
      </c>
      <c r="H72">
        <v>150</v>
      </c>
      <c r="J72">
        <v>1</v>
      </c>
      <c r="K72">
        <v>150</v>
      </c>
      <c r="L72" t="s">
        <v>504</v>
      </c>
      <c r="M72" t="s">
        <v>505</v>
      </c>
      <c r="N72" s="5">
        <v>3.2174999999999998</v>
      </c>
      <c r="O72" s="5">
        <v>482.62</v>
      </c>
      <c r="P72">
        <v>1</v>
      </c>
      <c r="Q72" t="s">
        <v>506</v>
      </c>
      <c r="R72" t="s">
        <v>501</v>
      </c>
      <c r="S72" t="s">
        <v>507</v>
      </c>
      <c r="T72" t="s">
        <v>508</v>
      </c>
      <c r="U72" t="s">
        <v>509</v>
      </c>
      <c r="V72" t="s">
        <v>16</v>
      </c>
      <c r="W72" t="s">
        <v>18</v>
      </c>
    </row>
    <row r="73" spans="1:23">
      <c r="A73">
        <v>72</v>
      </c>
      <c r="B73" t="s">
        <v>511</v>
      </c>
      <c r="C73" t="s">
        <v>512</v>
      </c>
      <c r="D73" t="s">
        <v>513</v>
      </c>
      <c r="E73" t="s">
        <v>844</v>
      </c>
      <c r="F73" t="s">
        <v>514</v>
      </c>
      <c r="G73" t="s">
        <v>848</v>
      </c>
      <c r="H73">
        <v>150</v>
      </c>
      <c r="J73">
        <v>1</v>
      </c>
      <c r="K73">
        <v>150</v>
      </c>
      <c r="L73" t="s">
        <v>504</v>
      </c>
      <c r="M73" t="s">
        <v>515</v>
      </c>
      <c r="N73" s="5">
        <v>6.9974999999999996</v>
      </c>
      <c r="O73" s="5">
        <v>1049.6199999999999</v>
      </c>
      <c r="P73">
        <v>1</v>
      </c>
      <c r="Q73" t="s">
        <v>516</v>
      </c>
      <c r="R73" t="s">
        <v>511</v>
      </c>
      <c r="S73" t="s">
        <v>162</v>
      </c>
      <c r="T73" t="s">
        <v>517</v>
      </c>
      <c r="U73" t="s">
        <v>518</v>
      </c>
      <c r="V73" t="s">
        <v>16</v>
      </c>
      <c r="W73" t="s">
        <v>18</v>
      </c>
    </row>
    <row r="74" spans="1:23">
      <c r="A74">
        <v>73</v>
      </c>
      <c r="B74" t="s">
        <v>519</v>
      </c>
      <c r="C74" t="s">
        <v>20</v>
      </c>
      <c r="D74" t="s">
        <v>520</v>
      </c>
      <c r="E74" t="s">
        <v>844</v>
      </c>
      <c r="F74" t="s">
        <v>503</v>
      </c>
      <c r="G74" t="s">
        <v>848</v>
      </c>
      <c r="H74">
        <v>150</v>
      </c>
      <c r="J74">
        <v>1</v>
      </c>
      <c r="K74">
        <v>150</v>
      </c>
      <c r="L74" t="s">
        <v>504</v>
      </c>
      <c r="M74" t="s">
        <v>521</v>
      </c>
      <c r="N74" s="5">
        <v>11.0025</v>
      </c>
      <c r="O74" s="5">
        <v>1650.38</v>
      </c>
      <c r="P74">
        <v>1</v>
      </c>
      <c r="Q74" t="s">
        <v>522</v>
      </c>
      <c r="R74" t="s">
        <v>519</v>
      </c>
      <c r="S74" t="s">
        <v>507</v>
      </c>
      <c r="T74" t="s">
        <v>523</v>
      </c>
      <c r="U74" t="s">
        <v>524</v>
      </c>
      <c r="V74" t="s">
        <v>16</v>
      </c>
      <c r="W74" t="s">
        <v>18</v>
      </c>
    </row>
    <row r="75" spans="1:23">
      <c r="A75">
        <v>74</v>
      </c>
      <c r="B75" t="s">
        <v>525</v>
      </c>
      <c r="C75" t="s">
        <v>20</v>
      </c>
      <c r="D75" t="s">
        <v>526</v>
      </c>
      <c r="E75" t="s">
        <v>844</v>
      </c>
      <c r="F75" t="s">
        <v>503</v>
      </c>
      <c r="G75" t="s">
        <v>848</v>
      </c>
      <c r="H75">
        <v>150</v>
      </c>
      <c r="J75">
        <v>2</v>
      </c>
      <c r="K75" s="2">
        <v>2500</v>
      </c>
      <c r="L75" t="s">
        <v>10</v>
      </c>
      <c r="M75" t="s">
        <v>527</v>
      </c>
      <c r="N75" s="5">
        <v>0.9</v>
      </c>
      <c r="O75" s="5">
        <v>2250</v>
      </c>
      <c r="P75">
        <v>2500</v>
      </c>
      <c r="Q75" t="s">
        <v>528</v>
      </c>
      <c r="R75" t="s">
        <v>527</v>
      </c>
      <c r="S75" t="s">
        <v>529</v>
      </c>
      <c r="T75" t="s">
        <v>530</v>
      </c>
      <c r="U75" t="s">
        <v>531</v>
      </c>
      <c r="V75" t="s">
        <v>16</v>
      </c>
      <c r="W75" t="s">
        <v>18</v>
      </c>
    </row>
    <row r="76" spans="1:23">
      <c r="A76">
        <v>75</v>
      </c>
      <c r="B76" t="s">
        <v>532</v>
      </c>
      <c r="C76" t="s">
        <v>20</v>
      </c>
      <c r="D76" t="s">
        <v>533</v>
      </c>
      <c r="E76" t="s">
        <v>844</v>
      </c>
      <c r="F76" t="s">
        <v>534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535</v>
      </c>
      <c r="N76" s="5">
        <v>1.2141</v>
      </c>
      <c r="O76" s="5">
        <v>182.12</v>
      </c>
      <c r="P76">
        <v>1</v>
      </c>
      <c r="Q76" t="s">
        <v>536</v>
      </c>
      <c r="R76" t="s">
        <v>537</v>
      </c>
      <c r="S76" t="s">
        <v>383</v>
      </c>
      <c r="T76" t="s">
        <v>538</v>
      </c>
      <c r="U76" t="s">
        <v>539</v>
      </c>
      <c r="V76" t="s">
        <v>16</v>
      </c>
      <c r="W76" t="s">
        <v>18</v>
      </c>
    </row>
    <row r="77" spans="1:23">
      <c r="A77">
        <v>76</v>
      </c>
      <c r="B77" t="s">
        <v>540</v>
      </c>
      <c r="C77" t="s">
        <v>20</v>
      </c>
      <c r="D77" t="s">
        <v>541</v>
      </c>
      <c r="E77" t="s">
        <v>844</v>
      </c>
      <c r="F77" t="s">
        <v>503</v>
      </c>
      <c r="G77" t="s">
        <v>848</v>
      </c>
      <c r="H77">
        <v>150</v>
      </c>
      <c r="J77">
        <v>2</v>
      </c>
      <c r="K77">
        <v>300</v>
      </c>
      <c r="L77" t="s">
        <v>75</v>
      </c>
      <c r="M77" t="s">
        <v>542</v>
      </c>
      <c r="N77" s="5">
        <v>3.145</v>
      </c>
      <c r="O77" s="5">
        <v>943.5</v>
      </c>
      <c r="P77">
        <v>1</v>
      </c>
      <c r="Q77" t="s">
        <v>543</v>
      </c>
      <c r="R77" t="s">
        <v>544</v>
      </c>
      <c r="S77" t="s">
        <v>507</v>
      </c>
      <c r="T77" t="s">
        <v>545</v>
      </c>
      <c r="U77" t="s">
        <v>546</v>
      </c>
      <c r="V77" t="s">
        <v>16</v>
      </c>
      <c r="W77" t="s">
        <v>18</v>
      </c>
    </row>
    <row r="78" spans="1:23">
      <c r="A78">
        <v>77</v>
      </c>
      <c r="B78" t="s">
        <v>547</v>
      </c>
      <c r="C78" t="s">
        <v>20</v>
      </c>
      <c r="D78" t="s">
        <v>548</v>
      </c>
      <c r="E78" t="s">
        <v>844</v>
      </c>
      <c r="F78" t="s">
        <v>549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550</v>
      </c>
      <c r="N78" s="5">
        <v>2.0865</v>
      </c>
      <c r="O78" s="5">
        <v>312.98</v>
      </c>
      <c r="P78">
        <v>1</v>
      </c>
      <c r="Q78" t="s">
        <v>551</v>
      </c>
      <c r="R78" t="s">
        <v>552</v>
      </c>
      <c r="S78" t="s">
        <v>553</v>
      </c>
      <c r="T78" t="s">
        <v>554</v>
      </c>
      <c r="U78" t="s">
        <v>555</v>
      </c>
      <c r="V78" t="s">
        <v>16</v>
      </c>
      <c r="W78" t="s">
        <v>18</v>
      </c>
    </row>
    <row r="79" spans="1:23">
      <c r="A79">
        <v>78</v>
      </c>
      <c r="B79" t="s">
        <v>556</v>
      </c>
      <c r="C79" t="s">
        <v>557</v>
      </c>
      <c r="D79" t="s">
        <v>558</v>
      </c>
      <c r="E79" t="s">
        <v>844</v>
      </c>
      <c r="F79" t="s">
        <v>559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560</v>
      </c>
      <c r="N79" s="5">
        <v>0.52590000000000003</v>
      </c>
      <c r="O79" s="5">
        <v>78.88</v>
      </c>
      <c r="P79">
        <v>1</v>
      </c>
      <c r="Q79" t="s">
        <v>561</v>
      </c>
      <c r="R79" t="s">
        <v>556</v>
      </c>
      <c r="S79" t="s">
        <v>344</v>
      </c>
      <c r="T79" t="s">
        <v>562</v>
      </c>
      <c r="U79" t="s">
        <v>563</v>
      </c>
      <c r="V79" t="s">
        <v>97</v>
      </c>
      <c r="W79" t="s">
        <v>18</v>
      </c>
    </row>
    <row r="80" spans="1:23">
      <c r="A80">
        <v>79</v>
      </c>
      <c r="B80" t="s">
        <v>564</v>
      </c>
      <c r="C80" t="s">
        <v>565</v>
      </c>
      <c r="D80" t="s">
        <v>566</v>
      </c>
      <c r="E80" t="s">
        <v>844</v>
      </c>
      <c r="F80" t="s">
        <v>567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568</v>
      </c>
      <c r="N80" s="5">
        <v>0.98170000000000002</v>
      </c>
      <c r="O80" s="5">
        <v>147.26</v>
      </c>
      <c r="P80">
        <v>1</v>
      </c>
      <c r="Q80" t="s">
        <v>569</v>
      </c>
      <c r="R80" t="s">
        <v>564</v>
      </c>
      <c r="S80" t="s">
        <v>313</v>
      </c>
      <c r="T80" t="s">
        <v>570</v>
      </c>
      <c r="U80" t="s">
        <v>571</v>
      </c>
      <c r="V80" t="s">
        <v>16</v>
      </c>
      <c r="W80" t="s">
        <v>18</v>
      </c>
    </row>
    <row r="81" spans="1:23">
      <c r="A81">
        <v>80</v>
      </c>
      <c r="B81" t="s">
        <v>572</v>
      </c>
      <c r="C81" t="s">
        <v>573</v>
      </c>
      <c r="D81" t="s">
        <v>558</v>
      </c>
      <c r="E81" t="s">
        <v>844</v>
      </c>
      <c r="F81" t="s">
        <v>574</v>
      </c>
      <c r="G81" t="s">
        <v>848</v>
      </c>
      <c r="H81">
        <v>150</v>
      </c>
      <c r="J81">
        <v>1</v>
      </c>
      <c r="K81">
        <v>150</v>
      </c>
      <c r="L81" t="s">
        <v>75</v>
      </c>
      <c r="M81" t="s">
        <v>575</v>
      </c>
      <c r="N81" s="5">
        <v>0.80410000000000004</v>
      </c>
      <c r="O81" s="5">
        <v>120.62</v>
      </c>
      <c r="P81">
        <v>1</v>
      </c>
      <c r="Q81" t="s">
        <v>576</v>
      </c>
      <c r="R81" t="s">
        <v>577</v>
      </c>
      <c r="S81" t="s">
        <v>578</v>
      </c>
      <c r="T81" t="s">
        <v>579</v>
      </c>
      <c r="U81" t="s">
        <v>580</v>
      </c>
      <c r="V81" t="s">
        <v>16</v>
      </c>
      <c r="W81" t="s">
        <v>18</v>
      </c>
    </row>
    <row r="82" spans="1:23">
      <c r="A82">
        <v>81</v>
      </c>
      <c r="B82" t="s">
        <v>604</v>
      </c>
      <c r="C82" t="s">
        <v>602</v>
      </c>
      <c r="D82" t="s">
        <v>603</v>
      </c>
      <c r="E82" t="s">
        <v>602</v>
      </c>
      <c r="G82" t="s">
        <v>848</v>
      </c>
      <c r="H82">
        <v>150</v>
      </c>
      <c r="J82">
        <v>1</v>
      </c>
      <c r="K82">
        <v>150</v>
      </c>
      <c r="M82" t="s">
        <v>602</v>
      </c>
      <c r="N82" s="5">
        <v>12.52</v>
      </c>
      <c r="O82" s="5">
        <f>N82*H82</f>
        <v>1878</v>
      </c>
      <c r="P82">
        <v>1</v>
      </c>
      <c r="T82" t="s">
        <v>605</v>
      </c>
      <c r="U82" t="s">
        <v>840</v>
      </c>
      <c r="V82" t="s">
        <v>16</v>
      </c>
      <c r="W82" t="s">
        <v>829</v>
      </c>
    </row>
    <row r="83" spans="1:23">
      <c r="A83">
        <v>82</v>
      </c>
      <c r="B83" t="s">
        <v>606</v>
      </c>
      <c r="C83" t="s">
        <v>624</v>
      </c>
      <c r="D83" t="s">
        <v>841</v>
      </c>
      <c r="E83" t="s">
        <v>846</v>
      </c>
      <c r="F83">
        <v>0</v>
      </c>
      <c r="G83" s="1" t="s">
        <v>22</v>
      </c>
      <c r="H83">
        <v>150</v>
      </c>
      <c r="J83">
        <v>1</v>
      </c>
      <c r="K83">
        <v>150</v>
      </c>
      <c r="M83" t="s">
        <v>624</v>
      </c>
      <c r="N83" s="5">
        <f>24/1.6</f>
        <v>15</v>
      </c>
      <c r="O83" s="5">
        <f>N83*K83</f>
        <v>2250</v>
      </c>
      <c r="P83">
        <v>1</v>
      </c>
      <c r="U83" t="s">
        <v>839</v>
      </c>
      <c r="V83" t="s">
        <v>16</v>
      </c>
      <c r="W83" t="s">
        <v>829</v>
      </c>
    </row>
    <row r="84" spans="1:23">
      <c r="A84">
        <v>83</v>
      </c>
      <c r="B84" t="s">
        <v>607</v>
      </c>
      <c r="C84" t="s">
        <v>624</v>
      </c>
      <c r="D84" t="s">
        <v>842</v>
      </c>
      <c r="E84" t="s">
        <v>846</v>
      </c>
      <c r="F84">
        <v>0</v>
      </c>
      <c r="G84" s="1" t="s">
        <v>22</v>
      </c>
      <c r="H84">
        <v>150</v>
      </c>
      <c r="J84">
        <v>1</v>
      </c>
      <c r="K84">
        <v>150</v>
      </c>
      <c r="M84" t="s">
        <v>624</v>
      </c>
      <c r="N84" s="5">
        <f>24/1.6</f>
        <v>15</v>
      </c>
      <c r="O84" s="5">
        <f>N84*K84</f>
        <v>2250</v>
      </c>
      <c r="P84">
        <v>1</v>
      </c>
      <c r="U84" t="s">
        <v>838</v>
      </c>
      <c r="V84" t="s">
        <v>16</v>
      </c>
      <c r="W84" t="s">
        <v>829</v>
      </c>
    </row>
    <row r="85" spans="1:23">
      <c r="A85">
        <v>84</v>
      </c>
      <c r="B85">
        <v>63048</v>
      </c>
      <c r="C85" t="s">
        <v>627</v>
      </c>
      <c r="D85" t="s">
        <v>826</v>
      </c>
      <c r="E85" t="s">
        <v>847</v>
      </c>
      <c r="F85">
        <v>100</v>
      </c>
      <c r="G85" t="s">
        <v>848</v>
      </c>
      <c r="H85">
        <v>150</v>
      </c>
      <c r="J85">
        <v>1</v>
      </c>
      <c r="K85">
        <v>150</v>
      </c>
      <c r="M85" t="s">
        <v>626</v>
      </c>
      <c r="N85" s="5">
        <f>9.38/1.6</f>
        <v>5.8624999999999998</v>
      </c>
      <c r="O85" s="5">
        <f>N85*K85</f>
        <v>879.375</v>
      </c>
      <c r="P85">
        <v>1</v>
      </c>
      <c r="T85" t="s">
        <v>625</v>
      </c>
      <c r="U85" t="s">
        <v>837</v>
      </c>
      <c r="V85" t="s">
        <v>16</v>
      </c>
      <c r="W85" t="s">
        <v>829</v>
      </c>
    </row>
    <row r="86" spans="1:23">
      <c r="A86">
        <v>85</v>
      </c>
      <c r="B86">
        <v>150150225</v>
      </c>
      <c r="C86" t="s">
        <v>98</v>
      </c>
      <c r="D86" t="s">
        <v>825</v>
      </c>
      <c r="E86" t="s">
        <v>844</v>
      </c>
      <c r="F86">
        <v>100</v>
      </c>
      <c r="G86" t="s">
        <v>848</v>
      </c>
      <c r="H86">
        <v>150</v>
      </c>
      <c r="J86">
        <v>1</v>
      </c>
      <c r="K86">
        <v>150</v>
      </c>
      <c r="M86" t="s">
        <v>827</v>
      </c>
      <c r="N86" s="5">
        <v>2.33</v>
      </c>
      <c r="O86" s="5">
        <f>N86*K86</f>
        <v>349.5</v>
      </c>
      <c r="P86">
        <v>1</v>
      </c>
      <c r="T86" t="s">
        <v>828</v>
      </c>
      <c r="U86" t="s">
        <v>836</v>
      </c>
      <c r="V86" t="s">
        <v>16</v>
      </c>
      <c r="W86" t="s">
        <v>829</v>
      </c>
    </row>
    <row r="89" spans="1:23">
      <c r="O89" s="5">
        <f>SUM(O2:O86)</f>
        <v>48104.995000000017</v>
      </c>
    </row>
    <row r="91" spans="1:23">
      <c r="N91" s="5" t="s">
        <v>601</v>
      </c>
      <c r="O91" s="5">
        <f>O89/150</f>
        <v>320.6999666666668</v>
      </c>
    </row>
    <row r="92" spans="1:23">
      <c r="N92" s="5" t="s">
        <v>628</v>
      </c>
      <c r="O92" s="5">
        <f>O91*1.6</f>
        <v>513.11994666666692</v>
      </c>
    </row>
    <row r="93" spans="1:23">
      <c r="N93" s="5" t="s">
        <v>629</v>
      </c>
      <c r="O93" s="8">
        <f>O92*4.8</f>
        <v>2462.9757440000012</v>
      </c>
    </row>
  </sheetData>
  <autoFilter ref="A1:W86"/>
  <conditionalFormatting sqref="O2:O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3"/>
  <sheetViews>
    <sheetView topLeftCell="A64" workbookViewId="0">
      <selection activeCell="U30" sqref="U30"/>
    </sheetView>
  </sheetViews>
  <sheetFormatPr defaultRowHeight="15"/>
  <cols>
    <col min="1" max="1" width="10.5703125" style="28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 s="28">
        <v>78</v>
      </c>
      <c r="B2" t="s">
        <v>556</v>
      </c>
      <c r="C2" t="s">
        <v>557</v>
      </c>
      <c r="D2" t="s">
        <v>558</v>
      </c>
      <c r="E2" t="s">
        <v>844</v>
      </c>
      <c r="F2" t="s">
        <v>559</v>
      </c>
      <c r="G2" t="s">
        <v>848</v>
      </c>
      <c r="H2">
        <v>150</v>
      </c>
      <c r="J2">
        <v>1</v>
      </c>
      <c r="K2">
        <v>150</v>
      </c>
      <c r="L2" t="s">
        <v>75</v>
      </c>
      <c r="M2" t="s">
        <v>560</v>
      </c>
      <c r="N2" s="5">
        <v>0.52590000000000003</v>
      </c>
      <c r="O2" s="5">
        <v>78.88</v>
      </c>
      <c r="P2">
        <v>1</v>
      </c>
      <c r="Q2" t="s">
        <v>561</v>
      </c>
      <c r="R2" t="s">
        <v>556</v>
      </c>
      <c r="S2" t="s">
        <v>344</v>
      </c>
      <c r="T2" t="s">
        <v>562</v>
      </c>
      <c r="U2" t="s">
        <v>563</v>
      </c>
      <c r="V2" t="s">
        <v>97</v>
      </c>
      <c r="W2" t="s">
        <v>18</v>
      </c>
    </row>
    <row r="3" spans="1:23">
      <c r="A3" s="28">
        <v>13</v>
      </c>
      <c r="B3" t="s">
        <v>585</v>
      </c>
      <c r="C3" t="s">
        <v>586</v>
      </c>
      <c r="D3" t="s">
        <v>325</v>
      </c>
      <c r="E3" t="s">
        <v>844</v>
      </c>
      <c r="F3" t="s">
        <v>587</v>
      </c>
      <c r="G3" t="s">
        <v>848</v>
      </c>
      <c r="H3">
        <v>150</v>
      </c>
      <c r="J3">
        <v>1</v>
      </c>
      <c r="K3">
        <v>150</v>
      </c>
      <c r="L3" t="s">
        <v>75</v>
      </c>
      <c r="M3" t="s">
        <v>588</v>
      </c>
      <c r="N3" s="5">
        <v>0.34449999999999997</v>
      </c>
      <c r="O3" s="5">
        <v>51.68</v>
      </c>
      <c r="P3">
        <v>1</v>
      </c>
      <c r="Q3" t="s">
        <v>99</v>
      </c>
      <c r="R3" t="s">
        <v>588</v>
      </c>
      <c r="S3" t="s">
        <v>313</v>
      </c>
      <c r="T3" t="s">
        <v>589</v>
      </c>
      <c r="U3" t="s">
        <v>100</v>
      </c>
      <c r="V3" t="s">
        <v>16</v>
      </c>
      <c r="W3" t="s">
        <v>53</v>
      </c>
    </row>
    <row r="4" spans="1:23">
      <c r="A4" s="28">
        <v>11</v>
      </c>
      <c r="B4" t="s">
        <v>81</v>
      </c>
      <c r="C4" t="s">
        <v>82</v>
      </c>
      <c r="D4" t="s">
        <v>83</v>
      </c>
      <c r="E4" t="s">
        <v>845</v>
      </c>
      <c r="F4" t="s">
        <v>17</v>
      </c>
      <c r="G4" t="s">
        <v>848</v>
      </c>
      <c r="H4">
        <v>150</v>
      </c>
      <c r="J4">
        <v>1</v>
      </c>
      <c r="K4">
        <v>150</v>
      </c>
      <c r="M4" s="1" t="s">
        <v>832</v>
      </c>
      <c r="N4" s="5">
        <v>1.94</v>
      </c>
      <c r="O4" s="6">
        <f>N4*J4*K4</f>
        <v>291</v>
      </c>
      <c r="Q4" t="s">
        <v>84</v>
      </c>
      <c r="R4" t="s">
        <v>81</v>
      </c>
      <c r="S4" t="s">
        <v>85</v>
      </c>
      <c r="T4" t="s">
        <v>86</v>
      </c>
      <c r="U4" t="s">
        <v>87</v>
      </c>
      <c r="V4" t="s">
        <v>16</v>
      </c>
      <c r="W4" t="s">
        <v>18</v>
      </c>
    </row>
    <row r="5" spans="1:23">
      <c r="A5" s="28">
        <v>2</v>
      </c>
      <c r="B5" s="38" t="s">
        <v>19</v>
      </c>
      <c r="C5" s="38" t="s">
        <v>20</v>
      </c>
      <c r="D5" t="s">
        <v>21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599</v>
      </c>
      <c r="N5" s="5">
        <v>4.4400000000000004</v>
      </c>
      <c r="O5" s="6">
        <f>N5*J5*K5</f>
        <v>666.00000000000011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16</v>
      </c>
      <c r="W5" t="s">
        <v>18</v>
      </c>
    </row>
    <row r="6" spans="1:23">
      <c r="A6" s="28">
        <v>3</v>
      </c>
      <c r="B6" s="39" t="s">
        <v>29</v>
      </c>
      <c r="C6" s="39" t="s">
        <v>20</v>
      </c>
      <c r="D6" s="2" t="s">
        <v>28</v>
      </c>
      <c r="E6" s="2"/>
      <c r="F6" s="2" t="s">
        <v>17</v>
      </c>
      <c r="G6" s="2" t="s">
        <v>631</v>
      </c>
      <c r="H6">
        <v>150</v>
      </c>
      <c r="J6">
        <v>1</v>
      </c>
      <c r="K6">
        <v>150</v>
      </c>
      <c r="M6" t="s">
        <v>630</v>
      </c>
      <c r="O6" s="7"/>
      <c r="Q6" t="s">
        <v>28</v>
      </c>
      <c r="R6" t="s">
        <v>29</v>
      </c>
      <c r="S6" t="s">
        <v>16</v>
      </c>
      <c r="U6" t="s">
        <v>30</v>
      </c>
      <c r="W6" t="s">
        <v>17</v>
      </c>
    </row>
    <row r="7" spans="1:23">
      <c r="A7" s="28">
        <v>18</v>
      </c>
      <c r="B7" s="40" t="s">
        <v>600</v>
      </c>
      <c r="C7" s="38" t="s">
        <v>20</v>
      </c>
      <c r="D7" t="s">
        <v>134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>
        <v>150</v>
      </c>
      <c r="M7" s="1" t="s">
        <v>831</v>
      </c>
      <c r="N7" s="5">
        <v>11.75</v>
      </c>
      <c r="O7" s="6">
        <f>N7*J7*K7</f>
        <v>1762.5</v>
      </c>
      <c r="Q7" t="s">
        <v>135</v>
      </c>
      <c r="R7" t="s">
        <v>136</v>
      </c>
      <c r="S7" t="s">
        <v>25</v>
      </c>
      <c r="T7" t="s">
        <v>831</v>
      </c>
      <c r="U7" t="s">
        <v>27</v>
      </c>
      <c r="V7" t="s">
        <v>16</v>
      </c>
      <c r="W7" t="s">
        <v>18</v>
      </c>
    </row>
    <row r="8" spans="1:23">
      <c r="A8" s="28">
        <v>70</v>
      </c>
      <c r="B8" s="38" t="s">
        <v>500</v>
      </c>
      <c r="C8" s="38" t="s">
        <v>20</v>
      </c>
      <c r="D8" t="s">
        <v>499</v>
      </c>
      <c r="E8" t="s">
        <v>845</v>
      </c>
      <c r="F8" t="s">
        <v>17</v>
      </c>
      <c r="G8" t="s">
        <v>848</v>
      </c>
      <c r="H8">
        <v>150</v>
      </c>
      <c r="J8">
        <v>1</v>
      </c>
      <c r="K8" s="2">
        <v>2000</v>
      </c>
      <c r="M8" s="1" t="s">
        <v>830</v>
      </c>
      <c r="N8" s="5">
        <v>8.2200000000000006</v>
      </c>
      <c r="O8" s="6">
        <f>N8*J8*K8</f>
        <v>16440</v>
      </c>
      <c r="P8">
        <v>2000</v>
      </c>
      <c r="Q8" t="s">
        <v>499</v>
      </c>
      <c r="R8" t="s">
        <v>500</v>
      </c>
      <c r="S8" t="s">
        <v>16</v>
      </c>
      <c r="T8" t="s">
        <v>830</v>
      </c>
      <c r="U8" t="s">
        <v>27</v>
      </c>
      <c r="W8" t="s">
        <v>17</v>
      </c>
    </row>
    <row r="9" spans="1:23">
      <c r="A9" s="28">
        <v>71</v>
      </c>
      <c r="B9" s="38" t="s">
        <v>501</v>
      </c>
      <c r="C9" s="38" t="s">
        <v>20</v>
      </c>
      <c r="D9" t="s">
        <v>502</v>
      </c>
      <c r="E9" t="s">
        <v>844</v>
      </c>
      <c r="F9" t="s">
        <v>503</v>
      </c>
      <c r="G9" t="s">
        <v>848</v>
      </c>
      <c r="H9">
        <v>150</v>
      </c>
      <c r="J9">
        <v>1</v>
      </c>
      <c r="K9">
        <v>150</v>
      </c>
      <c r="L9" t="s">
        <v>504</v>
      </c>
      <c r="M9" t="s">
        <v>505</v>
      </c>
      <c r="N9" s="5">
        <v>3.2174999999999998</v>
      </c>
      <c r="O9" s="5">
        <v>482.62</v>
      </c>
      <c r="P9">
        <v>1</v>
      </c>
      <c r="Q9" t="s">
        <v>506</v>
      </c>
      <c r="R9" t="s">
        <v>501</v>
      </c>
      <c r="S9" t="s">
        <v>507</v>
      </c>
      <c r="T9" t="s">
        <v>508</v>
      </c>
      <c r="U9" t="s">
        <v>509</v>
      </c>
      <c r="V9" t="s">
        <v>16</v>
      </c>
      <c r="W9" t="s">
        <v>18</v>
      </c>
    </row>
    <row r="10" spans="1:23">
      <c r="A10" s="28">
        <v>73</v>
      </c>
      <c r="B10" s="38" t="s">
        <v>519</v>
      </c>
      <c r="C10" s="38" t="s">
        <v>20</v>
      </c>
      <c r="D10" t="s">
        <v>520</v>
      </c>
      <c r="E10" t="s">
        <v>844</v>
      </c>
      <c r="F10" t="s">
        <v>503</v>
      </c>
      <c r="G10" t="s">
        <v>848</v>
      </c>
      <c r="H10">
        <v>150</v>
      </c>
      <c r="J10">
        <v>1</v>
      </c>
      <c r="K10">
        <v>150</v>
      </c>
      <c r="L10" t="s">
        <v>504</v>
      </c>
      <c r="M10" t="s">
        <v>521</v>
      </c>
      <c r="N10" s="5">
        <v>11.0025</v>
      </c>
      <c r="O10" s="5">
        <v>1650.38</v>
      </c>
      <c r="P10">
        <v>1</v>
      </c>
      <c r="Q10" t="s">
        <v>522</v>
      </c>
      <c r="R10" t="s">
        <v>519</v>
      </c>
      <c r="S10" t="s">
        <v>507</v>
      </c>
      <c r="T10" t="s">
        <v>523</v>
      </c>
      <c r="U10" t="s">
        <v>524</v>
      </c>
      <c r="V10" t="s">
        <v>16</v>
      </c>
      <c r="W10" t="s">
        <v>18</v>
      </c>
    </row>
    <row r="11" spans="1:23">
      <c r="A11" s="28">
        <v>74</v>
      </c>
      <c r="B11" s="38" t="s">
        <v>525</v>
      </c>
      <c r="C11" s="38" t="s">
        <v>20</v>
      </c>
      <c r="D11" t="s">
        <v>526</v>
      </c>
      <c r="E11" t="s">
        <v>844</v>
      </c>
      <c r="F11" t="s">
        <v>503</v>
      </c>
      <c r="G11" t="s">
        <v>848</v>
      </c>
      <c r="H11">
        <v>150</v>
      </c>
      <c r="J11">
        <v>2</v>
      </c>
      <c r="K11" s="2">
        <v>2500</v>
      </c>
      <c r="L11" t="s">
        <v>10</v>
      </c>
      <c r="M11" t="s">
        <v>527</v>
      </c>
      <c r="N11" s="5">
        <v>0.9</v>
      </c>
      <c r="O11" s="5">
        <v>2250</v>
      </c>
      <c r="P11">
        <v>2500</v>
      </c>
      <c r="Q11" t="s">
        <v>528</v>
      </c>
      <c r="R11" t="s">
        <v>527</v>
      </c>
      <c r="S11" t="s">
        <v>529</v>
      </c>
      <c r="T11" t="s">
        <v>530</v>
      </c>
      <c r="U11" t="s">
        <v>531</v>
      </c>
      <c r="V11" t="s">
        <v>16</v>
      </c>
      <c r="W11" t="s">
        <v>18</v>
      </c>
    </row>
    <row r="12" spans="1:23">
      <c r="A12" s="28">
        <v>75</v>
      </c>
      <c r="B12" s="38" t="s">
        <v>532</v>
      </c>
      <c r="C12" s="38" t="s">
        <v>20</v>
      </c>
      <c r="D12" t="s">
        <v>533</v>
      </c>
      <c r="E12" t="s">
        <v>844</v>
      </c>
      <c r="F12" t="s">
        <v>534</v>
      </c>
      <c r="G12" t="s">
        <v>848</v>
      </c>
      <c r="H12">
        <v>150</v>
      </c>
      <c r="J12">
        <v>1</v>
      </c>
      <c r="K12">
        <v>150</v>
      </c>
      <c r="L12" t="s">
        <v>75</v>
      </c>
      <c r="M12" t="s">
        <v>535</v>
      </c>
      <c r="N12" s="5">
        <v>1.2141</v>
      </c>
      <c r="O12" s="5">
        <v>182.12</v>
      </c>
      <c r="P12">
        <v>1</v>
      </c>
      <c r="Q12" t="s">
        <v>536</v>
      </c>
      <c r="R12" t="s">
        <v>537</v>
      </c>
      <c r="S12" t="s">
        <v>383</v>
      </c>
      <c r="T12" t="s">
        <v>538</v>
      </c>
      <c r="U12" t="s">
        <v>539</v>
      </c>
      <c r="V12" t="s">
        <v>16</v>
      </c>
      <c r="W12" t="s">
        <v>18</v>
      </c>
    </row>
    <row r="13" spans="1:23">
      <c r="A13" s="28">
        <v>76</v>
      </c>
      <c r="B13" s="38" t="s">
        <v>540</v>
      </c>
      <c r="C13" s="38" t="s">
        <v>20</v>
      </c>
      <c r="D13" t="s">
        <v>541</v>
      </c>
      <c r="E13" t="s">
        <v>844</v>
      </c>
      <c r="F13" t="s">
        <v>503</v>
      </c>
      <c r="G13" t="s">
        <v>848</v>
      </c>
      <c r="H13">
        <v>150</v>
      </c>
      <c r="J13">
        <v>2</v>
      </c>
      <c r="K13">
        <v>300</v>
      </c>
      <c r="L13" t="s">
        <v>75</v>
      </c>
      <c r="M13" t="s">
        <v>542</v>
      </c>
      <c r="N13" s="5">
        <v>3.145</v>
      </c>
      <c r="O13" s="5">
        <v>943.5</v>
      </c>
      <c r="P13">
        <v>1</v>
      </c>
      <c r="Q13" t="s">
        <v>543</v>
      </c>
      <c r="R13" t="s">
        <v>544</v>
      </c>
      <c r="S13" t="s">
        <v>507</v>
      </c>
      <c r="T13" t="s">
        <v>545</v>
      </c>
      <c r="U13" t="s">
        <v>546</v>
      </c>
      <c r="V13" t="s">
        <v>16</v>
      </c>
      <c r="W13" t="s">
        <v>18</v>
      </c>
    </row>
    <row r="14" spans="1:23">
      <c r="A14" s="28">
        <v>77</v>
      </c>
      <c r="B14" s="38" t="s">
        <v>547</v>
      </c>
      <c r="C14" s="38" t="s">
        <v>20</v>
      </c>
      <c r="D14" t="s">
        <v>548</v>
      </c>
      <c r="E14" t="s">
        <v>844</v>
      </c>
      <c r="F14" t="s">
        <v>549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550</v>
      </c>
      <c r="N14" s="5">
        <v>2.0865</v>
      </c>
      <c r="O14" s="5">
        <v>312.98</v>
      </c>
      <c r="P14">
        <v>1</v>
      </c>
      <c r="Q14" t="s">
        <v>551</v>
      </c>
      <c r="R14" t="s">
        <v>552</v>
      </c>
      <c r="S14" t="s">
        <v>553</v>
      </c>
      <c r="T14" t="s">
        <v>554</v>
      </c>
      <c r="U14" t="s">
        <v>555</v>
      </c>
      <c r="V14" t="s">
        <v>16</v>
      </c>
      <c r="W14" t="s">
        <v>18</v>
      </c>
    </row>
    <row r="15" spans="1:23">
      <c r="A15" s="28">
        <v>82</v>
      </c>
      <c r="B15" t="s">
        <v>606</v>
      </c>
      <c r="C15" t="s">
        <v>624</v>
      </c>
      <c r="D15" t="s">
        <v>841</v>
      </c>
      <c r="E15" t="s">
        <v>846</v>
      </c>
      <c r="F15">
        <v>0</v>
      </c>
      <c r="G15" s="1" t="s">
        <v>22</v>
      </c>
      <c r="H15">
        <v>150</v>
      </c>
      <c r="J15">
        <v>1</v>
      </c>
      <c r="K15">
        <v>150</v>
      </c>
      <c r="M15" t="s">
        <v>624</v>
      </c>
      <c r="N15" s="5">
        <f>24/1.6</f>
        <v>15</v>
      </c>
      <c r="O15" s="5">
        <f>N15*K15</f>
        <v>2250</v>
      </c>
      <c r="P15">
        <v>1</v>
      </c>
      <c r="U15" t="s">
        <v>839</v>
      </c>
      <c r="V15" t="s">
        <v>16</v>
      </c>
      <c r="W15" t="s">
        <v>829</v>
      </c>
    </row>
    <row r="16" spans="1:23">
      <c r="A16" s="28">
        <v>83</v>
      </c>
      <c r="B16" t="s">
        <v>607</v>
      </c>
      <c r="C16" t="s">
        <v>624</v>
      </c>
      <c r="D16" t="s">
        <v>842</v>
      </c>
      <c r="E16" t="s">
        <v>846</v>
      </c>
      <c r="F16">
        <v>0</v>
      </c>
      <c r="G16" s="1" t="s">
        <v>22</v>
      </c>
      <c r="H16">
        <v>150</v>
      </c>
      <c r="J16">
        <v>1</v>
      </c>
      <c r="K16">
        <v>150</v>
      </c>
      <c r="M16" t="s">
        <v>624</v>
      </c>
      <c r="N16" s="5">
        <f>24/1.6</f>
        <v>15</v>
      </c>
      <c r="O16" s="5">
        <f>N16*K16</f>
        <v>2250</v>
      </c>
      <c r="P16">
        <v>1</v>
      </c>
      <c r="U16" t="s">
        <v>838</v>
      </c>
      <c r="V16" t="s">
        <v>16</v>
      </c>
      <c r="W16" t="s">
        <v>829</v>
      </c>
    </row>
    <row r="17" spans="1:23">
      <c r="A17" s="28">
        <v>80</v>
      </c>
      <c r="B17" t="s">
        <v>572</v>
      </c>
      <c r="C17" t="s">
        <v>573</v>
      </c>
      <c r="D17" t="s">
        <v>558</v>
      </c>
      <c r="E17" t="s">
        <v>844</v>
      </c>
      <c r="F17" t="s">
        <v>574</v>
      </c>
      <c r="G17" t="s">
        <v>848</v>
      </c>
      <c r="H17">
        <v>150</v>
      </c>
      <c r="J17">
        <v>1</v>
      </c>
      <c r="K17">
        <v>150</v>
      </c>
      <c r="L17" t="s">
        <v>75</v>
      </c>
      <c r="M17" t="s">
        <v>575</v>
      </c>
      <c r="N17" s="5">
        <v>0.80410000000000004</v>
      </c>
      <c r="O17" s="5">
        <v>120.62</v>
      </c>
      <c r="P17">
        <v>1</v>
      </c>
      <c r="Q17" t="s">
        <v>576</v>
      </c>
      <c r="R17" t="s">
        <v>577</v>
      </c>
      <c r="S17" t="s">
        <v>578</v>
      </c>
      <c r="T17" t="s">
        <v>579</v>
      </c>
      <c r="U17" t="s">
        <v>580</v>
      </c>
      <c r="V17" t="s">
        <v>16</v>
      </c>
      <c r="W17" t="s">
        <v>18</v>
      </c>
    </row>
    <row r="18" spans="1:23">
      <c r="A18" s="28">
        <v>79</v>
      </c>
      <c r="B18" t="s">
        <v>564</v>
      </c>
      <c r="C18" t="s">
        <v>565</v>
      </c>
      <c r="D18" t="s">
        <v>566</v>
      </c>
      <c r="E18" t="s">
        <v>844</v>
      </c>
      <c r="F18" t="s">
        <v>567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568</v>
      </c>
      <c r="N18" s="5">
        <v>0.98170000000000002</v>
      </c>
      <c r="O18" s="5">
        <v>147.26</v>
      </c>
      <c r="P18">
        <v>1</v>
      </c>
      <c r="Q18" t="s">
        <v>569</v>
      </c>
      <c r="R18" t="s">
        <v>564</v>
      </c>
      <c r="S18" t="s">
        <v>313</v>
      </c>
      <c r="T18" t="s">
        <v>570</v>
      </c>
      <c r="U18" t="s">
        <v>571</v>
      </c>
      <c r="V18" t="s">
        <v>16</v>
      </c>
      <c r="W18" t="s">
        <v>18</v>
      </c>
    </row>
    <row r="19" spans="1:23">
      <c r="A19" s="28">
        <v>84</v>
      </c>
      <c r="B19">
        <v>63048</v>
      </c>
      <c r="C19" t="s">
        <v>627</v>
      </c>
      <c r="D19" t="s">
        <v>826</v>
      </c>
      <c r="E19" t="s">
        <v>847</v>
      </c>
      <c r="F19">
        <v>100</v>
      </c>
      <c r="G19" t="s">
        <v>848</v>
      </c>
      <c r="H19">
        <v>150</v>
      </c>
      <c r="J19">
        <v>1</v>
      </c>
      <c r="K19">
        <v>150</v>
      </c>
      <c r="M19" t="s">
        <v>626</v>
      </c>
      <c r="N19" s="5">
        <f>9.38/1.6</f>
        <v>5.8624999999999998</v>
      </c>
      <c r="O19" s="5">
        <f>N19*K19</f>
        <v>879.375</v>
      </c>
      <c r="P19">
        <v>1</v>
      </c>
      <c r="T19" t="s">
        <v>625</v>
      </c>
      <c r="U19" t="s">
        <v>837</v>
      </c>
      <c r="V19" t="s">
        <v>16</v>
      </c>
      <c r="W19" t="s">
        <v>829</v>
      </c>
    </row>
    <row r="20" spans="1:23">
      <c r="A20" s="28">
        <v>44</v>
      </c>
      <c r="B20" t="s">
        <v>316</v>
      </c>
      <c r="C20" t="s">
        <v>317</v>
      </c>
      <c r="D20" t="s">
        <v>318</v>
      </c>
      <c r="E20" t="s">
        <v>844</v>
      </c>
      <c r="F20" t="s">
        <v>319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320</v>
      </c>
      <c r="N20" s="5">
        <v>0.84440000000000004</v>
      </c>
      <c r="O20" s="5">
        <v>126.66</v>
      </c>
      <c r="P20">
        <v>1</v>
      </c>
      <c r="Q20" t="s">
        <v>321</v>
      </c>
      <c r="R20" t="s">
        <v>322</v>
      </c>
      <c r="S20" t="s">
        <v>85</v>
      </c>
      <c r="T20" t="s">
        <v>323</v>
      </c>
      <c r="U20" t="s">
        <v>96</v>
      </c>
      <c r="V20" t="s">
        <v>16</v>
      </c>
      <c r="W20" t="s">
        <v>18</v>
      </c>
    </row>
    <row r="21" spans="1:23">
      <c r="A21" s="28">
        <v>45</v>
      </c>
      <c r="B21" t="s">
        <v>324</v>
      </c>
      <c r="C21" t="s">
        <v>317</v>
      </c>
      <c r="D21" t="s">
        <v>325</v>
      </c>
      <c r="E21" t="s">
        <v>844</v>
      </c>
      <c r="F21" t="s">
        <v>326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327</v>
      </c>
      <c r="N21" s="5">
        <v>1.3998999999999999</v>
      </c>
      <c r="O21" s="5">
        <v>209.98</v>
      </c>
      <c r="P21">
        <v>1</v>
      </c>
      <c r="Q21" t="s">
        <v>328</v>
      </c>
      <c r="R21" t="s">
        <v>324</v>
      </c>
      <c r="S21" t="s">
        <v>85</v>
      </c>
      <c r="T21" t="s">
        <v>329</v>
      </c>
      <c r="U21" t="s">
        <v>100</v>
      </c>
      <c r="V21" t="s">
        <v>16</v>
      </c>
      <c r="W21" t="s">
        <v>18</v>
      </c>
    </row>
    <row r="22" spans="1:23">
      <c r="A22" s="28">
        <v>46</v>
      </c>
      <c r="B22" t="s">
        <v>330</v>
      </c>
      <c r="C22" t="s">
        <v>331</v>
      </c>
      <c r="D22" t="s">
        <v>332</v>
      </c>
      <c r="E22" t="s">
        <v>844</v>
      </c>
      <c r="F22" t="s">
        <v>333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334</v>
      </c>
      <c r="N22" s="5">
        <v>2.0207000000000002</v>
      </c>
      <c r="O22" s="5">
        <v>303.10000000000002</v>
      </c>
      <c r="P22">
        <v>1</v>
      </c>
      <c r="Q22" t="s">
        <v>335</v>
      </c>
      <c r="R22" t="s">
        <v>330</v>
      </c>
      <c r="S22" t="s">
        <v>94</v>
      </c>
      <c r="T22" t="s">
        <v>336</v>
      </c>
      <c r="U22" t="s">
        <v>337</v>
      </c>
      <c r="V22" t="s">
        <v>16</v>
      </c>
      <c r="W22" t="s">
        <v>18</v>
      </c>
    </row>
    <row r="23" spans="1:23">
      <c r="A23" s="28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 s="28">
        <v>7</v>
      </c>
      <c r="B24" t="s">
        <v>581</v>
      </c>
      <c r="C24" t="s">
        <v>236</v>
      </c>
      <c r="D24" t="s">
        <v>52</v>
      </c>
      <c r="E24" t="s">
        <v>844</v>
      </c>
      <c r="F24" t="s">
        <v>582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583</v>
      </c>
      <c r="N24" s="5">
        <v>0.1041</v>
      </c>
      <c r="O24" s="5">
        <v>15.62</v>
      </c>
      <c r="P24">
        <v>1</v>
      </c>
      <c r="Q24" t="s">
        <v>54</v>
      </c>
      <c r="R24" t="s">
        <v>583</v>
      </c>
      <c r="S24" t="s">
        <v>13</v>
      </c>
      <c r="T24" t="s">
        <v>584</v>
      </c>
      <c r="U24" t="s">
        <v>55</v>
      </c>
      <c r="V24" t="s">
        <v>16</v>
      </c>
      <c r="W24" t="s">
        <v>18</v>
      </c>
    </row>
    <row r="25" spans="1:23">
      <c r="A25" s="28">
        <v>33</v>
      </c>
      <c r="B25" t="s">
        <v>235</v>
      </c>
      <c r="C25" t="s">
        <v>236</v>
      </c>
      <c r="D25" t="s">
        <v>237</v>
      </c>
      <c r="E25" t="s">
        <v>844</v>
      </c>
      <c r="F25" t="s">
        <v>238</v>
      </c>
      <c r="G25" t="s">
        <v>848</v>
      </c>
      <c r="H25">
        <v>150</v>
      </c>
      <c r="J25">
        <v>14</v>
      </c>
      <c r="K25">
        <v>2100</v>
      </c>
      <c r="L25" t="s">
        <v>75</v>
      </c>
      <c r="M25" t="s">
        <v>239</v>
      </c>
      <c r="N25" s="5">
        <v>2.0660000000000001E-2</v>
      </c>
      <c r="O25" s="5">
        <v>43.39</v>
      </c>
      <c r="P25">
        <v>1</v>
      </c>
      <c r="Q25" t="s">
        <v>240</v>
      </c>
      <c r="R25" t="s">
        <v>241</v>
      </c>
      <c r="S25" t="s">
        <v>152</v>
      </c>
      <c r="T25" t="s">
        <v>242</v>
      </c>
      <c r="U25" t="s">
        <v>243</v>
      </c>
      <c r="V25" t="s">
        <v>16</v>
      </c>
      <c r="W25" t="s">
        <v>18</v>
      </c>
    </row>
    <row r="26" spans="1:23">
      <c r="A26" s="28">
        <v>42</v>
      </c>
      <c r="B26" t="s">
        <v>298</v>
      </c>
      <c r="C26" t="s">
        <v>299</v>
      </c>
      <c r="D26" t="s">
        <v>300</v>
      </c>
      <c r="E26" t="s">
        <v>844</v>
      </c>
      <c r="F26" t="s">
        <v>301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302</v>
      </c>
      <c r="N26" s="5">
        <v>0.46239999999999998</v>
      </c>
      <c r="O26" s="5">
        <v>69.36</v>
      </c>
      <c r="P26">
        <v>1</v>
      </c>
      <c r="Q26" t="s">
        <v>303</v>
      </c>
      <c r="R26" t="s">
        <v>298</v>
      </c>
      <c r="S26" t="s">
        <v>304</v>
      </c>
      <c r="T26" t="s">
        <v>305</v>
      </c>
      <c r="U26" t="s">
        <v>306</v>
      </c>
      <c r="V26" t="s">
        <v>16</v>
      </c>
      <c r="W26" t="s">
        <v>18</v>
      </c>
    </row>
    <row r="27" spans="1:23">
      <c r="A27" s="28">
        <v>40</v>
      </c>
      <c r="B27" t="s">
        <v>284</v>
      </c>
      <c r="C27" t="s">
        <v>285</v>
      </c>
      <c r="D27" t="s">
        <v>286</v>
      </c>
      <c r="E27" t="s">
        <v>844</v>
      </c>
      <c r="F27" t="s">
        <v>287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288</v>
      </c>
      <c r="N27" s="5">
        <v>0.10299999999999999</v>
      </c>
      <c r="O27" s="5">
        <v>15.45</v>
      </c>
      <c r="P27">
        <v>1</v>
      </c>
      <c r="Q27" t="s">
        <v>289</v>
      </c>
      <c r="R27" t="s">
        <v>290</v>
      </c>
      <c r="S27" t="s">
        <v>162</v>
      </c>
      <c r="T27" t="s">
        <v>291</v>
      </c>
      <c r="U27" t="s">
        <v>292</v>
      </c>
      <c r="V27" t="s">
        <v>97</v>
      </c>
      <c r="W27" t="s">
        <v>18</v>
      </c>
    </row>
    <row r="28" spans="1:23">
      <c r="A28" s="28">
        <v>50</v>
      </c>
      <c r="B28" t="s">
        <v>363</v>
      </c>
      <c r="C28" t="s">
        <v>364</v>
      </c>
      <c r="D28" t="s">
        <v>365</v>
      </c>
      <c r="E28" t="s">
        <v>844</v>
      </c>
      <c r="F28" t="s">
        <v>366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367</v>
      </c>
      <c r="N28" s="5">
        <v>0.1123</v>
      </c>
      <c r="O28" s="5">
        <v>16.84</v>
      </c>
      <c r="P28">
        <v>1</v>
      </c>
      <c r="Q28" t="s">
        <v>368</v>
      </c>
      <c r="R28" t="s">
        <v>363</v>
      </c>
      <c r="S28" t="s">
        <v>369</v>
      </c>
      <c r="T28" t="s">
        <v>370</v>
      </c>
      <c r="U28" t="s">
        <v>371</v>
      </c>
      <c r="V28" t="s">
        <v>16</v>
      </c>
      <c r="W28" t="s">
        <v>18</v>
      </c>
    </row>
    <row r="29" spans="1:23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>
        <v>1</v>
      </c>
      <c r="Q29" t="s">
        <v>312</v>
      </c>
      <c r="R29" t="s">
        <v>307</v>
      </c>
      <c r="S29" t="s">
        <v>313</v>
      </c>
      <c r="T29" t="s">
        <v>314</v>
      </c>
      <c r="U29" t="s">
        <v>315</v>
      </c>
      <c r="V29" t="s">
        <v>16</v>
      </c>
      <c r="W29" t="s">
        <v>18</v>
      </c>
    </row>
    <row r="30" spans="1:23">
      <c r="A30" s="28">
        <v>72</v>
      </c>
      <c r="B30" t="s">
        <v>511</v>
      </c>
      <c r="C30" t="s">
        <v>512</v>
      </c>
      <c r="D30" t="s">
        <v>513</v>
      </c>
      <c r="E30" t="s">
        <v>844</v>
      </c>
      <c r="F30" t="s">
        <v>514</v>
      </c>
      <c r="G30" t="s">
        <v>848</v>
      </c>
      <c r="H30">
        <v>150</v>
      </c>
      <c r="J30">
        <v>1</v>
      </c>
      <c r="K30">
        <v>150</v>
      </c>
      <c r="L30" t="s">
        <v>504</v>
      </c>
      <c r="M30" t="s">
        <v>515</v>
      </c>
      <c r="N30" s="5">
        <v>6.9974999999999996</v>
      </c>
      <c r="O30" s="5">
        <v>1049.6199999999999</v>
      </c>
      <c r="P30">
        <v>1</v>
      </c>
      <c r="Q30" t="s">
        <v>516</v>
      </c>
      <c r="R30" t="s">
        <v>511</v>
      </c>
      <c r="S30" t="s">
        <v>162</v>
      </c>
      <c r="T30" t="s">
        <v>517</v>
      </c>
      <c r="U30" t="s">
        <v>518</v>
      </c>
      <c r="V30" t="s">
        <v>16</v>
      </c>
      <c r="W30" t="s">
        <v>18</v>
      </c>
    </row>
    <row r="31" spans="1:23">
      <c r="A31" s="28">
        <v>85</v>
      </c>
      <c r="B31">
        <v>150150225</v>
      </c>
      <c r="C31" t="s">
        <v>98</v>
      </c>
      <c r="D31" t="s">
        <v>825</v>
      </c>
      <c r="E31" t="s">
        <v>844</v>
      </c>
      <c r="F31">
        <v>100</v>
      </c>
      <c r="G31" t="s">
        <v>848</v>
      </c>
      <c r="H31">
        <v>150</v>
      </c>
      <c r="J31">
        <v>1</v>
      </c>
      <c r="K31">
        <v>150</v>
      </c>
      <c r="M31" t="s">
        <v>827</v>
      </c>
      <c r="N31" s="5">
        <v>2.33</v>
      </c>
      <c r="O31" s="5">
        <f>N31*K31</f>
        <v>349.5</v>
      </c>
      <c r="P31">
        <v>1</v>
      </c>
      <c r="T31" t="s">
        <v>828</v>
      </c>
      <c r="U31" t="s">
        <v>836</v>
      </c>
      <c r="V31" t="s">
        <v>16</v>
      </c>
      <c r="W31" t="s">
        <v>829</v>
      </c>
    </row>
    <row r="32" spans="1:23">
      <c r="A32" s="28">
        <v>1</v>
      </c>
      <c r="B32" t="s">
        <v>6</v>
      </c>
      <c r="C32" t="s">
        <v>7</v>
      </c>
      <c r="D32" t="s">
        <v>8</v>
      </c>
      <c r="E32" t="s">
        <v>844</v>
      </c>
      <c r="F32" t="s">
        <v>9</v>
      </c>
      <c r="G32" t="s">
        <v>848</v>
      </c>
      <c r="H32">
        <v>150</v>
      </c>
      <c r="J32">
        <v>1</v>
      </c>
      <c r="K32">
        <v>15000</v>
      </c>
      <c r="L32" t="s">
        <v>10</v>
      </c>
      <c r="M32" t="s">
        <v>11</v>
      </c>
      <c r="N32" s="5">
        <v>7.6800000000000002E-3</v>
      </c>
      <c r="O32" s="5">
        <v>115.2</v>
      </c>
      <c r="P32">
        <v>15000</v>
      </c>
      <c r="Q32" t="s">
        <v>12</v>
      </c>
      <c r="R32" t="s">
        <v>11</v>
      </c>
      <c r="S32" t="s">
        <v>13</v>
      </c>
      <c r="T32" t="s">
        <v>14</v>
      </c>
      <c r="U32" t="s">
        <v>15</v>
      </c>
      <c r="V32" t="s">
        <v>16</v>
      </c>
      <c r="W32" t="s">
        <v>18</v>
      </c>
    </row>
    <row r="33" spans="1:23">
      <c r="A33" s="28">
        <v>4</v>
      </c>
      <c r="B33" t="s">
        <v>32</v>
      </c>
      <c r="C33" t="s">
        <v>7</v>
      </c>
      <c r="D33" t="s">
        <v>33</v>
      </c>
      <c r="E33" t="s">
        <v>844</v>
      </c>
      <c r="F33" t="s">
        <v>34</v>
      </c>
      <c r="G33" t="s">
        <v>848</v>
      </c>
      <c r="H33">
        <v>150</v>
      </c>
      <c r="J33">
        <v>5</v>
      </c>
      <c r="K33">
        <v>10000</v>
      </c>
      <c r="L33" t="s">
        <v>10</v>
      </c>
      <c r="M33" t="s">
        <v>35</v>
      </c>
      <c r="N33" s="5">
        <v>5.1429999999999997E-2</v>
      </c>
      <c r="O33" s="5">
        <v>514.29999999999995</v>
      </c>
      <c r="P33">
        <v>10000</v>
      </c>
      <c r="Q33" t="s">
        <v>36</v>
      </c>
      <c r="R33" t="s">
        <v>35</v>
      </c>
      <c r="S33" t="s">
        <v>13</v>
      </c>
      <c r="T33" t="s">
        <v>37</v>
      </c>
      <c r="U33" t="s">
        <v>38</v>
      </c>
      <c r="V33" t="s">
        <v>16</v>
      </c>
      <c r="W33" t="s">
        <v>18</v>
      </c>
    </row>
    <row r="34" spans="1:23">
      <c r="A34" s="28">
        <v>5</v>
      </c>
      <c r="B34" t="s">
        <v>39</v>
      </c>
      <c r="C34" t="s">
        <v>7</v>
      </c>
      <c r="D34" t="s">
        <v>40</v>
      </c>
      <c r="E34" t="s">
        <v>844</v>
      </c>
      <c r="F34" t="s">
        <v>41</v>
      </c>
      <c r="G34" t="s">
        <v>848</v>
      </c>
      <c r="H34">
        <v>150</v>
      </c>
      <c r="J34">
        <v>3</v>
      </c>
      <c r="K34">
        <v>10000</v>
      </c>
      <c r="L34" t="s">
        <v>10</v>
      </c>
      <c r="M34" t="s">
        <v>42</v>
      </c>
      <c r="N34" s="5">
        <v>3.2820000000000002E-2</v>
      </c>
      <c r="O34" s="5">
        <v>328.2</v>
      </c>
      <c r="P34">
        <v>10000</v>
      </c>
      <c r="Q34" t="s">
        <v>43</v>
      </c>
      <c r="R34" t="s">
        <v>42</v>
      </c>
      <c r="S34" t="s">
        <v>13</v>
      </c>
      <c r="T34" t="s">
        <v>44</v>
      </c>
      <c r="U34" t="s">
        <v>45</v>
      </c>
      <c r="V34" t="s">
        <v>16</v>
      </c>
      <c r="W34" t="s">
        <v>18</v>
      </c>
    </row>
    <row r="35" spans="1:23">
      <c r="A35" s="28">
        <v>6</v>
      </c>
      <c r="B35" t="s">
        <v>46</v>
      </c>
      <c r="C35" t="s">
        <v>7</v>
      </c>
      <c r="D35" t="s">
        <v>47</v>
      </c>
      <c r="E35" t="s">
        <v>844</v>
      </c>
      <c r="F35" t="s">
        <v>17</v>
      </c>
      <c r="G35" s="1" t="s">
        <v>22</v>
      </c>
      <c r="H35">
        <v>150</v>
      </c>
      <c r="J35">
        <v>3</v>
      </c>
      <c r="K35">
        <v>40000</v>
      </c>
      <c r="L35" t="s">
        <v>10</v>
      </c>
      <c r="M35" t="s">
        <v>48</v>
      </c>
      <c r="N35" s="5">
        <v>1.8180000000000002E-2</v>
      </c>
      <c r="O35" s="5">
        <v>727.2</v>
      </c>
      <c r="P35">
        <v>40000</v>
      </c>
      <c r="Q35" t="s">
        <v>49</v>
      </c>
      <c r="R35" t="s">
        <v>48</v>
      </c>
      <c r="S35" t="s">
        <v>13</v>
      </c>
      <c r="T35" t="s">
        <v>50</v>
      </c>
      <c r="U35" t="s">
        <v>51</v>
      </c>
      <c r="V35" t="s">
        <v>16</v>
      </c>
      <c r="W35" t="s">
        <v>18</v>
      </c>
    </row>
    <row r="36" spans="1:23">
      <c r="A36" s="28">
        <v>8</v>
      </c>
      <c r="B36" t="s">
        <v>56</v>
      </c>
      <c r="C36" t="s">
        <v>7</v>
      </c>
      <c r="D36" t="s">
        <v>57</v>
      </c>
      <c r="E36" t="s">
        <v>845</v>
      </c>
      <c r="F36" t="s">
        <v>17</v>
      </c>
      <c r="G36" t="s">
        <v>848</v>
      </c>
      <c r="H36">
        <v>150</v>
      </c>
      <c r="J36">
        <v>1</v>
      </c>
      <c r="K36">
        <v>150</v>
      </c>
      <c r="L36" t="s">
        <v>10</v>
      </c>
      <c r="M36" s="1" t="s">
        <v>833</v>
      </c>
      <c r="N36" s="5">
        <v>5.0000000000000001E-3</v>
      </c>
      <c r="O36" s="6">
        <f>N36*J36*K36</f>
        <v>0.75</v>
      </c>
      <c r="P36">
        <v>1</v>
      </c>
      <c r="Q36" t="s">
        <v>59</v>
      </c>
      <c r="R36" t="s">
        <v>58</v>
      </c>
      <c r="S36" t="s">
        <v>13</v>
      </c>
      <c r="T36" t="s">
        <v>60</v>
      </c>
      <c r="U36" t="s">
        <v>61</v>
      </c>
      <c r="V36" t="s">
        <v>16</v>
      </c>
      <c r="W36" t="s">
        <v>18</v>
      </c>
    </row>
    <row r="37" spans="1:23">
      <c r="A37" s="28">
        <v>27</v>
      </c>
      <c r="B37" t="s">
        <v>834</v>
      </c>
      <c r="C37" t="s">
        <v>7</v>
      </c>
      <c r="D37" t="s">
        <v>200</v>
      </c>
      <c r="E37" t="s">
        <v>845</v>
      </c>
      <c r="F37" t="s">
        <v>17</v>
      </c>
      <c r="G37" t="s">
        <v>848</v>
      </c>
      <c r="H37">
        <v>150</v>
      </c>
      <c r="J37">
        <v>2</v>
      </c>
      <c r="K37">
        <v>150</v>
      </c>
      <c r="L37" t="s">
        <v>10</v>
      </c>
      <c r="M37" s="1" t="s">
        <v>835</v>
      </c>
      <c r="N37" s="5">
        <v>5.0000000000000001E-3</v>
      </c>
      <c r="O37" s="6">
        <f>N37*J37*K37</f>
        <v>1.5</v>
      </c>
      <c r="P37">
        <v>1</v>
      </c>
      <c r="Q37" t="s">
        <v>202</v>
      </c>
      <c r="R37" t="s">
        <v>201</v>
      </c>
      <c r="S37" t="s">
        <v>13</v>
      </c>
      <c r="T37" t="s">
        <v>203</v>
      </c>
      <c r="U37" t="s">
        <v>204</v>
      </c>
      <c r="V37" t="s">
        <v>16</v>
      </c>
      <c r="W37" t="s">
        <v>18</v>
      </c>
    </row>
    <row r="38" spans="1:23">
      <c r="A38" s="28">
        <v>28</v>
      </c>
      <c r="B38" t="s">
        <v>32</v>
      </c>
      <c r="C38" t="s">
        <v>7</v>
      </c>
      <c r="D38" t="s">
        <v>33</v>
      </c>
      <c r="E38" t="s">
        <v>844</v>
      </c>
      <c r="F38" t="s">
        <v>34</v>
      </c>
      <c r="G38" t="s">
        <v>848</v>
      </c>
      <c r="H38">
        <v>150</v>
      </c>
      <c r="J38">
        <v>7</v>
      </c>
      <c r="K38">
        <v>10000</v>
      </c>
      <c r="L38" t="s">
        <v>10</v>
      </c>
      <c r="M38" t="s">
        <v>35</v>
      </c>
      <c r="N38" s="5">
        <v>5.1429999999999997E-2</v>
      </c>
      <c r="O38" s="5">
        <v>514.29999999999995</v>
      </c>
      <c r="P38">
        <v>10000</v>
      </c>
      <c r="Q38" t="s">
        <v>205</v>
      </c>
      <c r="R38" t="s">
        <v>35</v>
      </c>
      <c r="S38" t="s">
        <v>13</v>
      </c>
      <c r="T38" t="s">
        <v>37</v>
      </c>
      <c r="U38" t="s">
        <v>206</v>
      </c>
      <c r="V38" t="s">
        <v>16</v>
      </c>
      <c r="W38" t="s">
        <v>18</v>
      </c>
    </row>
    <row r="39" spans="1:23">
      <c r="A39" s="28">
        <v>29</v>
      </c>
      <c r="B39" t="s">
        <v>208</v>
      </c>
      <c r="C39" t="s">
        <v>7</v>
      </c>
      <c r="D39" t="s">
        <v>209</v>
      </c>
      <c r="E39" t="s">
        <v>844</v>
      </c>
      <c r="F39" t="s">
        <v>210</v>
      </c>
      <c r="G39" t="s">
        <v>848</v>
      </c>
      <c r="H39">
        <v>150</v>
      </c>
      <c r="J39">
        <v>3</v>
      </c>
      <c r="K39" s="2">
        <v>50000</v>
      </c>
      <c r="L39" t="s">
        <v>10</v>
      </c>
      <c r="M39" t="s">
        <v>211</v>
      </c>
      <c r="N39" s="5">
        <v>5.8959999999999999E-2</v>
      </c>
      <c r="O39" s="5">
        <v>2948</v>
      </c>
      <c r="P39">
        <v>50000</v>
      </c>
      <c r="Q39" t="s">
        <v>212</v>
      </c>
      <c r="R39" t="s">
        <v>211</v>
      </c>
      <c r="S39" t="s">
        <v>13</v>
      </c>
      <c r="U39" t="s">
        <v>213</v>
      </c>
      <c r="V39" t="s">
        <v>16</v>
      </c>
      <c r="W39" t="s">
        <v>18</v>
      </c>
    </row>
    <row r="40" spans="1:23">
      <c r="A40" s="28">
        <v>30</v>
      </c>
      <c r="B40" t="s">
        <v>214</v>
      </c>
      <c r="C40" t="s">
        <v>7</v>
      </c>
      <c r="D40" t="s">
        <v>215</v>
      </c>
      <c r="E40" t="s">
        <v>844</v>
      </c>
      <c r="F40" t="s">
        <v>216</v>
      </c>
      <c r="G40" t="s">
        <v>848</v>
      </c>
      <c r="H40">
        <v>150</v>
      </c>
      <c r="J40">
        <v>7</v>
      </c>
      <c r="K40">
        <v>50000</v>
      </c>
      <c r="L40" t="s">
        <v>10</v>
      </c>
      <c r="M40" t="s">
        <v>217</v>
      </c>
      <c r="N40" s="5">
        <v>4.1599999999999996E-3</v>
      </c>
      <c r="O40" s="5">
        <v>208</v>
      </c>
      <c r="P40">
        <v>50000</v>
      </c>
      <c r="Q40" t="s">
        <v>218</v>
      </c>
      <c r="R40" t="s">
        <v>217</v>
      </c>
      <c r="S40" t="s">
        <v>13</v>
      </c>
      <c r="T40" t="s">
        <v>219</v>
      </c>
      <c r="U40" t="s">
        <v>220</v>
      </c>
      <c r="V40" t="s">
        <v>16</v>
      </c>
      <c r="W40" t="s">
        <v>18</v>
      </c>
    </row>
    <row r="41" spans="1:23">
      <c r="A41" s="28">
        <v>31</v>
      </c>
      <c r="B41" t="s">
        <v>221</v>
      </c>
      <c r="C41" t="s">
        <v>7</v>
      </c>
      <c r="D41" t="s">
        <v>222</v>
      </c>
      <c r="E41" t="s">
        <v>844</v>
      </c>
      <c r="F41" t="s">
        <v>223</v>
      </c>
      <c r="G41" t="s">
        <v>848</v>
      </c>
      <c r="H41">
        <v>150</v>
      </c>
      <c r="J41">
        <v>1</v>
      </c>
      <c r="K41" s="2">
        <v>10000</v>
      </c>
      <c r="L41" t="s">
        <v>10</v>
      </c>
      <c r="M41" t="s">
        <v>224</v>
      </c>
      <c r="N41" s="5">
        <v>0.15059</v>
      </c>
      <c r="O41" s="5">
        <v>1505.9</v>
      </c>
      <c r="P41">
        <v>10000</v>
      </c>
      <c r="Q41" t="s">
        <v>225</v>
      </c>
      <c r="R41" t="s">
        <v>224</v>
      </c>
      <c r="S41" t="s">
        <v>13</v>
      </c>
      <c r="T41" t="s">
        <v>226</v>
      </c>
      <c r="U41" t="s">
        <v>227</v>
      </c>
      <c r="V41" t="s">
        <v>16</v>
      </c>
      <c r="W41" t="s">
        <v>18</v>
      </c>
    </row>
    <row r="42" spans="1:23">
      <c r="A42" s="28">
        <v>32</v>
      </c>
      <c r="B42" t="s">
        <v>228</v>
      </c>
      <c r="C42" t="s">
        <v>7</v>
      </c>
      <c r="D42" t="s">
        <v>229</v>
      </c>
      <c r="E42" t="s">
        <v>844</v>
      </c>
      <c r="F42" t="s">
        <v>230</v>
      </c>
      <c r="G42" t="s">
        <v>848</v>
      </c>
      <c r="H42">
        <v>150</v>
      </c>
      <c r="J42">
        <v>1</v>
      </c>
      <c r="K42">
        <v>15000</v>
      </c>
      <c r="L42" t="s">
        <v>10</v>
      </c>
      <c r="M42" t="s">
        <v>231</v>
      </c>
      <c r="N42" s="5">
        <v>2.0200000000000001E-3</v>
      </c>
      <c r="O42" s="5">
        <v>30.3</v>
      </c>
      <c r="P42">
        <v>15000</v>
      </c>
      <c r="Q42" t="s">
        <v>232</v>
      </c>
      <c r="R42" t="s">
        <v>231</v>
      </c>
      <c r="S42" t="s">
        <v>13</v>
      </c>
      <c r="T42" t="s">
        <v>233</v>
      </c>
      <c r="U42" t="s">
        <v>234</v>
      </c>
      <c r="V42" t="s">
        <v>16</v>
      </c>
      <c r="W42" t="s">
        <v>18</v>
      </c>
    </row>
    <row r="43" spans="1:23">
      <c r="A43" s="28">
        <v>35</v>
      </c>
      <c r="B43" t="s">
        <v>251</v>
      </c>
      <c r="C43" t="s">
        <v>7</v>
      </c>
      <c r="D43" t="s">
        <v>252</v>
      </c>
      <c r="E43" t="s">
        <v>844</v>
      </c>
      <c r="F43" t="s">
        <v>253</v>
      </c>
      <c r="G43" t="s">
        <v>848</v>
      </c>
      <c r="H43">
        <v>150</v>
      </c>
      <c r="J43">
        <v>3</v>
      </c>
      <c r="K43" s="2">
        <v>15000</v>
      </c>
      <c r="L43" t="s">
        <v>10</v>
      </c>
      <c r="M43" t="s">
        <v>254</v>
      </c>
      <c r="N43" s="5">
        <v>7.2480000000000003E-2</v>
      </c>
      <c r="O43" s="5">
        <v>1087.2</v>
      </c>
      <c r="P43">
        <v>15000</v>
      </c>
      <c r="Q43" t="s">
        <v>255</v>
      </c>
      <c r="R43" t="s">
        <v>254</v>
      </c>
      <c r="S43" t="s">
        <v>13</v>
      </c>
      <c r="T43" t="s">
        <v>256</v>
      </c>
      <c r="U43" t="s">
        <v>257</v>
      </c>
      <c r="V43" t="s">
        <v>16</v>
      </c>
      <c r="W43" t="s">
        <v>18</v>
      </c>
    </row>
    <row r="44" spans="1:23">
      <c r="A44" s="28">
        <v>36</v>
      </c>
      <c r="B44" t="s">
        <v>258</v>
      </c>
      <c r="C44" t="s">
        <v>7</v>
      </c>
      <c r="D44" t="s">
        <v>259</v>
      </c>
      <c r="E44" t="s">
        <v>844</v>
      </c>
      <c r="F44" t="s">
        <v>260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261</v>
      </c>
      <c r="N44" s="5">
        <v>4.4999999999999997E-3</v>
      </c>
      <c r="O44" s="5">
        <v>0.68</v>
      </c>
      <c r="P44">
        <v>1</v>
      </c>
      <c r="Q44" t="s">
        <v>262</v>
      </c>
      <c r="R44" t="s">
        <v>258</v>
      </c>
      <c r="S44" t="s">
        <v>13</v>
      </c>
      <c r="T44" t="s">
        <v>263</v>
      </c>
      <c r="U44" t="s">
        <v>264</v>
      </c>
      <c r="V44" t="s">
        <v>16</v>
      </c>
      <c r="W44" t="s">
        <v>18</v>
      </c>
    </row>
    <row r="45" spans="1:23">
      <c r="A45" s="28">
        <v>37</v>
      </c>
      <c r="B45" t="s">
        <v>265</v>
      </c>
      <c r="C45" t="s">
        <v>7</v>
      </c>
      <c r="D45" t="s">
        <v>266</v>
      </c>
      <c r="E45" t="s">
        <v>844</v>
      </c>
      <c r="F45" t="s">
        <v>267</v>
      </c>
      <c r="G45" t="s">
        <v>848</v>
      </c>
      <c r="H45">
        <v>150</v>
      </c>
      <c r="J45">
        <v>5</v>
      </c>
      <c r="K45">
        <v>15000</v>
      </c>
      <c r="L45" t="s">
        <v>10</v>
      </c>
      <c r="M45" t="s">
        <v>268</v>
      </c>
      <c r="N45" s="5">
        <v>6.0600000000000003E-3</v>
      </c>
      <c r="O45" s="5">
        <v>90.9</v>
      </c>
      <c r="P45">
        <v>15000</v>
      </c>
      <c r="Q45" t="s">
        <v>269</v>
      </c>
      <c r="R45" t="s">
        <v>268</v>
      </c>
      <c r="S45" t="s">
        <v>13</v>
      </c>
      <c r="T45" t="s">
        <v>270</v>
      </c>
      <c r="U45" t="s">
        <v>271</v>
      </c>
      <c r="V45" t="s">
        <v>16</v>
      </c>
      <c r="W45" t="s">
        <v>18</v>
      </c>
    </row>
    <row r="46" spans="1:23">
      <c r="A46" s="28">
        <v>47</v>
      </c>
      <c r="B46" t="s">
        <v>338</v>
      </c>
      <c r="C46" t="s">
        <v>7</v>
      </c>
      <c r="D46" t="s">
        <v>339</v>
      </c>
      <c r="E46" t="s">
        <v>844</v>
      </c>
      <c r="F46" t="s">
        <v>340</v>
      </c>
      <c r="G46" t="s">
        <v>848</v>
      </c>
      <c r="H46">
        <v>150</v>
      </c>
      <c r="J46">
        <v>4</v>
      </c>
      <c r="K46">
        <v>600</v>
      </c>
      <c r="L46" t="s">
        <v>75</v>
      </c>
      <c r="M46" t="s">
        <v>341</v>
      </c>
      <c r="N46" s="5">
        <v>0.18514</v>
      </c>
      <c r="O46" s="5">
        <v>111.08</v>
      </c>
      <c r="P46">
        <v>1</v>
      </c>
      <c r="Q46" t="s">
        <v>342</v>
      </c>
      <c r="R46" t="s">
        <v>343</v>
      </c>
      <c r="S46" t="s">
        <v>344</v>
      </c>
      <c r="T46" t="s">
        <v>345</v>
      </c>
      <c r="U46" t="s">
        <v>346</v>
      </c>
      <c r="V46" t="s">
        <v>16</v>
      </c>
      <c r="W46" t="s">
        <v>18</v>
      </c>
    </row>
    <row r="47" spans="1:23">
      <c r="A47" s="28">
        <v>49</v>
      </c>
      <c r="B47" t="s">
        <v>355</v>
      </c>
      <c r="C47" t="s">
        <v>7</v>
      </c>
      <c r="D47" t="s">
        <v>356</v>
      </c>
      <c r="E47" t="s">
        <v>844</v>
      </c>
      <c r="F47" t="s">
        <v>357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358</v>
      </c>
      <c r="N47" s="5">
        <v>5.4100000000000002E-2</v>
      </c>
      <c r="O47" s="5">
        <v>8.1199999999999992</v>
      </c>
      <c r="P47">
        <v>1</v>
      </c>
      <c r="Q47" t="s">
        <v>359</v>
      </c>
      <c r="R47" t="s">
        <v>360</v>
      </c>
      <c r="S47" t="s">
        <v>13</v>
      </c>
      <c r="T47" t="s">
        <v>361</v>
      </c>
      <c r="U47" t="s">
        <v>362</v>
      </c>
      <c r="V47" t="s">
        <v>16</v>
      </c>
      <c r="W47" t="s">
        <v>18</v>
      </c>
    </row>
    <row r="48" spans="1:23">
      <c r="A48" s="28">
        <v>67</v>
      </c>
      <c r="B48" t="s">
        <v>475</v>
      </c>
      <c r="C48" t="s">
        <v>7</v>
      </c>
      <c r="D48" t="s">
        <v>476</v>
      </c>
      <c r="E48" t="s">
        <v>844</v>
      </c>
      <c r="F48" t="s">
        <v>477</v>
      </c>
      <c r="G48" t="s">
        <v>848</v>
      </c>
      <c r="H48">
        <v>150</v>
      </c>
      <c r="J48">
        <v>1</v>
      </c>
      <c r="K48">
        <v>150</v>
      </c>
      <c r="L48" t="s">
        <v>75</v>
      </c>
      <c r="M48" t="s">
        <v>478</v>
      </c>
      <c r="N48" s="5">
        <v>5.5E-2</v>
      </c>
      <c r="O48" s="5">
        <v>8.25</v>
      </c>
      <c r="P48">
        <v>1</v>
      </c>
      <c r="Q48" t="s">
        <v>479</v>
      </c>
      <c r="R48" t="s">
        <v>480</v>
      </c>
      <c r="S48" t="s">
        <v>13</v>
      </c>
      <c r="T48" t="s">
        <v>481</v>
      </c>
      <c r="U48" t="s">
        <v>482</v>
      </c>
      <c r="V48" t="s">
        <v>97</v>
      </c>
      <c r="W48" t="s">
        <v>18</v>
      </c>
    </row>
    <row r="49" spans="1:23">
      <c r="A49" s="28">
        <v>15</v>
      </c>
      <c r="B49" t="s">
        <v>110</v>
      </c>
      <c r="C49" t="s">
        <v>111</v>
      </c>
      <c r="D49" t="s">
        <v>112</v>
      </c>
      <c r="E49" t="s">
        <v>844</v>
      </c>
      <c r="F49" t="s">
        <v>113</v>
      </c>
      <c r="G49" t="s">
        <v>848</v>
      </c>
      <c r="H49">
        <v>150</v>
      </c>
      <c r="J49">
        <v>5</v>
      </c>
      <c r="K49">
        <v>750</v>
      </c>
      <c r="L49" t="s">
        <v>75</v>
      </c>
      <c r="M49" t="s">
        <v>114</v>
      </c>
      <c r="N49" s="5">
        <v>6.1799999999999997E-3</v>
      </c>
      <c r="O49" s="5">
        <v>4.6399999999999997</v>
      </c>
      <c r="P49">
        <v>1</v>
      </c>
      <c r="Q49" t="s">
        <v>115</v>
      </c>
      <c r="R49" t="s">
        <v>116</v>
      </c>
      <c r="S49" t="s">
        <v>13</v>
      </c>
      <c r="T49" t="s">
        <v>117</v>
      </c>
      <c r="U49" t="s">
        <v>118</v>
      </c>
      <c r="V49" t="s">
        <v>97</v>
      </c>
      <c r="W49" t="s">
        <v>18</v>
      </c>
    </row>
    <row r="50" spans="1:23">
      <c r="A50" s="28">
        <v>16</v>
      </c>
      <c r="B50" t="s">
        <v>119</v>
      </c>
      <c r="C50" t="s">
        <v>111</v>
      </c>
      <c r="D50" t="s">
        <v>120</v>
      </c>
      <c r="E50" t="s">
        <v>844</v>
      </c>
      <c r="F50" t="s">
        <v>121</v>
      </c>
      <c r="G50" t="s">
        <v>848</v>
      </c>
      <c r="H50">
        <v>150</v>
      </c>
      <c r="J50">
        <v>2</v>
      </c>
      <c r="K50">
        <v>300</v>
      </c>
      <c r="L50" t="s">
        <v>75</v>
      </c>
      <c r="M50" t="s">
        <v>122</v>
      </c>
      <c r="N50" s="5">
        <v>1.1900000000000001E-2</v>
      </c>
      <c r="O50" s="5">
        <v>3.57</v>
      </c>
      <c r="P50">
        <v>1</v>
      </c>
      <c r="Q50" t="s">
        <v>123</v>
      </c>
      <c r="R50" t="s">
        <v>124</v>
      </c>
      <c r="S50" t="s">
        <v>13</v>
      </c>
      <c r="T50" t="s">
        <v>125</v>
      </c>
      <c r="U50" t="s">
        <v>126</v>
      </c>
      <c r="V50" t="s">
        <v>97</v>
      </c>
      <c r="W50" t="s">
        <v>18</v>
      </c>
    </row>
    <row r="51" spans="1:23">
      <c r="A51" s="28">
        <v>17</v>
      </c>
      <c r="B51" t="s">
        <v>127</v>
      </c>
      <c r="C51" t="s">
        <v>111</v>
      </c>
      <c r="D51" t="s">
        <v>128</v>
      </c>
      <c r="E51" t="s">
        <v>844</v>
      </c>
      <c r="F51" t="s">
        <v>129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130</v>
      </c>
      <c r="N51" s="5">
        <v>1.1900000000000001E-2</v>
      </c>
      <c r="O51" s="5">
        <v>1.78</v>
      </c>
      <c r="P51">
        <v>1</v>
      </c>
      <c r="Q51" t="s">
        <v>131</v>
      </c>
      <c r="R51" t="s">
        <v>132</v>
      </c>
      <c r="S51" t="s">
        <v>13</v>
      </c>
      <c r="T51" t="s">
        <v>125</v>
      </c>
      <c r="U51" t="s">
        <v>133</v>
      </c>
      <c r="V51" t="s">
        <v>97</v>
      </c>
      <c r="W51" t="s">
        <v>18</v>
      </c>
    </row>
    <row r="52" spans="1:23">
      <c r="A52" s="28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 s="28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 s="28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 s="28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 s="28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 s="28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 s="2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 s="28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 s="28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 s="28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 s="28">
        <v>63</v>
      </c>
      <c r="B63" t="s">
        <v>444</v>
      </c>
      <c r="C63" t="s">
        <v>111</v>
      </c>
      <c r="D63" t="s">
        <v>445</v>
      </c>
      <c r="E63" t="s">
        <v>844</v>
      </c>
      <c r="F63" t="s">
        <v>446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447</v>
      </c>
      <c r="N63" s="5">
        <v>2.8300000000000001E-3</v>
      </c>
      <c r="O63" s="5">
        <v>28.3</v>
      </c>
      <c r="P63">
        <v>10000</v>
      </c>
      <c r="Q63" t="s">
        <v>448</v>
      </c>
      <c r="R63" t="s">
        <v>447</v>
      </c>
      <c r="S63" t="s">
        <v>13</v>
      </c>
      <c r="T63" t="s">
        <v>398</v>
      </c>
      <c r="U63" t="s">
        <v>449</v>
      </c>
      <c r="V63" t="s">
        <v>97</v>
      </c>
      <c r="W63" t="s">
        <v>18</v>
      </c>
    </row>
    <row r="64" spans="1:23">
      <c r="A64" s="28">
        <v>69</v>
      </c>
      <c r="B64" t="s">
        <v>492</v>
      </c>
      <c r="C64" t="s">
        <v>111</v>
      </c>
      <c r="D64" t="s">
        <v>493</v>
      </c>
      <c r="E64" t="s">
        <v>844</v>
      </c>
      <c r="F64" t="s">
        <v>494</v>
      </c>
      <c r="G64" t="s">
        <v>848</v>
      </c>
      <c r="H64">
        <v>150</v>
      </c>
      <c r="J64">
        <v>1</v>
      </c>
      <c r="K64">
        <v>150</v>
      </c>
      <c r="L64" t="s">
        <v>75</v>
      </c>
      <c r="M64" t="s">
        <v>495</v>
      </c>
      <c r="N64" s="5">
        <v>0.64359999999999995</v>
      </c>
      <c r="O64" s="5">
        <v>96.54</v>
      </c>
      <c r="P64">
        <v>1</v>
      </c>
      <c r="Q64" t="s">
        <v>496</v>
      </c>
      <c r="R64" t="s">
        <v>492</v>
      </c>
      <c r="S64" t="s">
        <v>85</v>
      </c>
      <c r="T64" t="s">
        <v>497</v>
      </c>
      <c r="U64" t="s">
        <v>498</v>
      </c>
      <c r="V64" t="s">
        <v>97</v>
      </c>
      <c r="W64" t="s">
        <v>18</v>
      </c>
    </row>
    <row r="65" spans="1:23">
      <c r="A65" s="28">
        <v>9</v>
      </c>
      <c r="B65" t="s">
        <v>62</v>
      </c>
      <c r="C65" t="s">
        <v>63</v>
      </c>
      <c r="D65" t="s">
        <v>64</v>
      </c>
      <c r="E65" t="s">
        <v>844</v>
      </c>
      <c r="F65" t="s">
        <v>65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66</v>
      </c>
      <c r="N65" s="5">
        <v>7.7200000000000003E-3</v>
      </c>
      <c r="O65" s="5">
        <v>77.2</v>
      </c>
      <c r="P65">
        <v>10000</v>
      </c>
      <c r="Q65" t="s">
        <v>67</v>
      </c>
      <c r="R65" t="s">
        <v>66</v>
      </c>
      <c r="S65" t="s">
        <v>68</v>
      </c>
      <c r="T65" t="s">
        <v>69</v>
      </c>
      <c r="U65" t="s">
        <v>70</v>
      </c>
      <c r="V65" t="s">
        <v>16</v>
      </c>
      <c r="W65" t="s">
        <v>18</v>
      </c>
    </row>
    <row r="66" spans="1:23">
      <c r="A66" s="28">
        <v>34</v>
      </c>
      <c r="B66" t="s">
        <v>244</v>
      </c>
      <c r="C66" t="s">
        <v>63</v>
      </c>
      <c r="D66" t="s">
        <v>245</v>
      </c>
      <c r="E66" t="s">
        <v>844</v>
      </c>
      <c r="F66" t="s">
        <v>246</v>
      </c>
      <c r="G66" t="s">
        <v>848</v>
      </c>
      <c r="H66">
        <v>150</v>
      </c>
      <c r="J66">
        <v>7</v>
      </c>
      <c r="K66">
        <v>1050</v>
      </c>
      <c r="L66" t="s">
        <v>75</v>
      </c>
      <c r="M66" t="s">
        <v>247</v>
      </c>
      <c r="N66" s="5">
        <v>0.17355000000000001</v>
      </c>
      <c r="O66" s="5">
        <v>182.23</v>
      </c>
      <c r="P66">
        <v>1</v>
      </c>
      <c r="Q66" t="s">
        <v>248</v>
      </c>
      <c r="R66" t="s">
        <v>244</v>
      </c>
      <c r="S66" t="s">
        <v>68</v>
      </c>
      <c r="T66" t="s">
        <v>249</v>
      </c>
      <c r="U66" t="s">
        <v>250</v>
      </c>
      <c r="V66" t="s">
        <v>16</v>
      </c>
      <c r="W66" t="s">
        <v>18</v>
      </c>
    </row>
    <row r="67" spans="1:23">
      <c r="A67" s="28">
        <v>81</v>
      </c>
      <c r="B67" t="s">
        <v>604</v>
      </c>
      <c r="C67" t="s">
        <v>602</v>
      </c>
      <c r="D67" t="s">
        <v>603</v>
      </c>
      <c r="E67" t="s">
        <v>602</v>
      </c>
      <c r="G67" t="s">
        <v>848</v>
      </c>
      <c r="H67">
        <v>150</v>
      </c>
      <c r="J67">
        <v>1</v>
      </c>
      <c r="K67">
        <v>150</v>
      </c>
      <c r="M67" t="s">
        <v>602</v>
      </c>
      <c r="N67" s="5">
        <v>12.52</v>
      </c>
      <c r="O67" s="5">
        <f>N67*H67</f>
        <v>1878</v>
      </c>
      <c r="P67">
        <v>1</v>
      </c>
      <c r="T67" t="s">
        <v>605</v>
      </c>
      <c r="U67" t="s">
        <v>840</v>
      </c>
      <c r="V67" t="s">
        <v>16</v>
      </c>
      <c r="W67" t="s">
        <v>829</v>
      </c>
    </row>
    <row r="68" spans="1:23">
      <c r="A68" s="28">
        <v>21</v>
      </c>
      <c r="B68" t="s">
        <v>155</v>
      </c>
      <c r="C68" t="s">
        <v>156</v>
      </c>
      <c r="D68" t="s">
        <v>157</v>
      </c>
      <c r="E68" t="s">
        <v>844</v>
      </c>
      <c r="F68" t="s">
        <v>158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159</v>
      </c>
      <c r="N68" s="5">
        <v>1.4435</v>
      </c>
      <c r="O68" s="5">
        <v>216.52</v>
      </c>
      <c r="P68">
        <v>1</v>
      </c>
      <c r="Q68" t="s">
        <v>160</v>
      </c>
      <c r="R68" t="s">
        <v>161</v>
      </c>
      <c r="S68" t="s">
        <v>162</v>
      </c>
      <c r="T68" t="s">
        <v>163</v>
      </c>
      <c r="U68" t="s">
        <v>164</v>
      </c>
      <c r="V68" t="s">
        <v>16</v>
      </c>
      <c r="W68" t="s">
        <v>18</v>
      </c>
    </row>
    <row r="69" spans="1:23">
      <c r="A69" s="28">
        <v>20</v>
      </c>
      <c r="B69" t="s">
        <v>146</v>
      </c>
      <c r="C69" t="s">
        <v>147</v>
      </c>
      <c r="D69" t="s">
        <v>148</v>
      </c>
      <c r="E69" t="s">
        <v>844</v>
      </c>
      <c r="F69" t="s">
        <v>149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150</v>
      </c>
      <c r="N69" s="5">
        <v>0.97099999999999997</v>
      </c>
      <c r="O69" s="5">
        <v>145.65</v>
      </c>
      <c r="P69">
        <v>1</v>
      </c>
      <c r="Q69" t="s">
        <v>151</v>
      </c>
      <c r="R69" t="s">
        <v>146</v>
      </c>
      <c r="S69" t="s">
        <v>152</v>
      </c>
      <c r="T69" t="s">
        <v>153</v>
      </c>
      <c r="U69" t="s">
        <v>154</v>
      </c>
      <c r="V69" t="s">
        <v>16</v>
      </c>
      <c r="W69" t="s">
        <v>18</v>
      </c>
    </row>
    <row r="70" spans="1:23">
      <c r="A70" s="28">
        <v>10</v>
      </c>
      <c r="B70" t="s">
        <v>71</v>
      </c>
      <c r="C70" t="s">
        <v>72</v>
      </c>
      <c r="D70" t="s">
        <v>73</v>
      </c>
      <c r="E70" t="s">
        <v>844</v>
      </c>
      <c r="F70" t="s">
        <v>74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76</v>
      </c>
      <c r="N70" s="5">
        <v>3.4099999999999998E-2</v>
      </c>
      <c r="O70" s="5">
        <v>5.12</v>
      </c>
      <c r="P70">
        <v>1</v>
      </c>
      <c r="Q70" t="s">
        <v>77</v>
      </c>
      <c r="R70" t="s">
        <v>71</v>
      </c>
      <c r="S70" t="s">
        <v>78</v>
      </c>
      <c r="T70" t="s">
        <v>79</v>
      </c>
      <c r="U70" t="s">
        <v>80</v>
      </c>
      <c r="V70" t="s">
        <v>16</v>
      </c>
      <c r="W70" t="s">
        <v>18</v>
      </c>
    </row>
    <row r="71" spans="1:23">
      <c r="A71" s="28">
        <v>23</v>
      </c>
      <c r="B71" t="s">
        <v>174</v>
      </c>
      <c r="C71" t="s">
        <v>72</v>
      </c>
      <c r="D71" t="s">
        <v>175</v>
      </c>
      <c r="E71" t="s">
        <v>844</v>
      </c>
      <c r="F71" t="s">
        <v>176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177</v>
      </c>
      <c r="N71" s="5">
        <v>3.5099999999999999E-2</v>
      </c>
      <c r="O71" s="5">
        <v>5.26</v>
      </c>
      <c r="P71">
        <v>1</v>
      </c>
      <c r="Q71" t="s">
        <v>178</v>
      </c>
      <c r="R71" t="s">
        <v>174</v>
      </c>
      <c r="S71" t="s">
        <v>179</v>
      </c>
      <c r="T71" t="s">
        <v>79</v>
      </c>
      <c r="U71" t="s">
        <v>15</v>
      </c>
      <c r="V71" t="s">
        <v>16</v>
      </c>
      <c r="W71" t="s">
        <v>18</v>
      </c>
    </row>
    <row r="72" spans="1:23">
      <c r="A72" s="28">
        <v>24</v>
      </c>
      <c r="B72" t="s">
        <v>180</v>
      </c>
      <c r="C72" t="s">
        <v>72</v>
      </c>
      <c r="D72" t="s">
        <v>181</v>
      </c>
      <c r="E72" t="s">
        <v>844</v>
      </c>
      <c r="F72" t="s">
        <v>182</v>
      </c>
      <c r="G72" t="s">
        <v>848</v>
      </c>
      <c r="H72">
        <v>150</v>
      </c>
      <c r="J72">
        <v>1</v>
      </c>
      <c r="K72">
        <v>150</v>
      </c>
      <c r="L72" t="s">
        <v>75</v>
      </c>
      <c r="M72" t="s">
        <v>183</v>
      </c>
      <c r="N72" s="5">
        <v>0.1226</v>
      </c>
      <c r="O72" s="5">
        <v>18.39</v>
      </c>
      <c r="P72">
        <v>1</v>
      </c>
      <c r="Q72" t="s">
        <v>184</v>
      </c>
      <c r="R72" t="s">
        <v>180</v>
      </c>
      <c r="S72" t="s">
        <v>78</v>
      </c>
      <c r="T72" t="s">
        <v>79</v>
      </c>
      <c r="U72" t="s">
        <v>185</v>
      </c>
      <c r="V72" t="s">
        <v>16</v>
      </c>
      <c r="W72" t="s">
        <v>18</v>
      </c>
    </row>
    <row r="73" spans="1:23">
      <c r="A73" s="28">
        <v>25</v>
      </c>
      <c r="B73" t="s">
        <v>186</v>
      </c>
      <c r="C73" t="s">
        <v>72</v>
      </c>
      <c r="D73" t="s">
        <v>187</v>
      </c>
      <c r="E73" t="s">
        <v>844</v>
      </c>
      <c r="F73" t="s">
        <v>188</v>
      </c>
      <c r="G73" t="s">
        <v>848</v>
      </c>
      <c r="H73">
        <v>150</v>
      </c>
      <c r="J73">
        <v>4</v>
      </c>
      <c r="K73">
        <v>600</v>
      </c>
      <c r="L73" t="s">
        <v>75</v>
      </c>
      <c r="M73" t="s">
        <v>189</v>
      </c>
      <c r="N73" s="5">
        <v>0.11362</v>
      </c>
      <c r="O73" s="5">
        <v>68.17</v>
      </c>
      <c r="P73">
        <v>1</v>
      </c>
      <c r="Q73" t="s">
        <v>190</v>
      </c>
      <c r="R73" t="s">
        <v>186</v>
      </c>
      <c r="S73" t="s">
        <v>78</v>
      </c>
      <c r="T73" t="s">
        <v>79</v>
      </c>
      <c r="U73" t="s">
        <v>191</v>
      </c>
      <c r="V73" t="s">
        <v>16</v>
      </c>
      <c r="W73" t="s">
        <v>18</v>
      </c>
    </row>
    <row r="74" spans="1:23">
      <c r="A74" s="28">
        <v>26</v>
      </c>
      <c r="B74" t="s">
        <v>192</v>
      </c>
      <c r="C74" t="s">
        <v>72</v>
      </c>
      <c r="D74" t="s">
        <v>193</v>
      </c>
      <c r="E74" t="s">
        <v>844</v>
      </c>
      <c r="F74" t="s">
        <v>194</v>
      </c>
      <c r="G74" t="s">
        <v>848</v>
      </c>
      <c r="H74">
        <v>150</v>
      </c>
      <c r="J74">
        <v>1</v>
      </c>
      <c r="K74">
        <v>150</v>
      </c>
      <c r="L74" t="s">
        <v>75</v>
      </c>
      <c r="M74" t="s">
        <v>195</v>
      </c>
      <c r="N74" s="5">
        <v>6.4100000000000004E-2</v>
      </c>
      <c r="O74" s="5">
        <v>9.6199999999999992</v>
      </c>
      <c r="P74">
        <v>1</v>
      </c>
      <c r="Q74" t="s">
        <v>196</v>
      </c>
      <c r="R74" t="s">
        <v>192</v>
      </c>
      <c r="S74" t="s">
        <v>197</v>
      </c>
      <c r="T74" t="s">
        <v>79</v>
      </c>
      <c r="U74" t="s">
        <v>198</v>
      </c>
      <c r="V74" t="s">
        <v>16</v>
      </c>
      <c r="W74" t="s">
        <v>199</v>
      </c>
    </row>
    <row r="75" spans="1:23">
      <c r="A75" s="28">
        <v>38</v>
      </c>
      <c r="B75" t="s">
        <v>272</v>
      </c>
      <c r="C75" t="s">
        <v>72</v>
      </c>
      <c r="D75" t="s">
        <v>273</v>
      </c>
      <c r="E75" t="s">
        <v>844</v>
      </c>
      <c r="F75" t="s">
        <v>274</v>
      </c>
      <c r="G75" t="s">
        <v>848</v>
      </c>
      <c r="H75">
        <v>150</v>
      </c>
      <c r="J75">
        <v>1</v>
      </c>
      <c r="K75">
        <v>150</v>
      </c>
      <c r="L75" t="s">
        <v>75</v>
      </c>
      <c r="M75" t="s">
        <v>275</v>
      </c>
      <c r="N75" s="5">
        <v>5.7599999999999998E-2</v>
      </c>
      <c r="O75" s="5">
        <v>8.64</v>
      </c>
      <c r="P75">
        <v>1</v>
      </c>
      <c r="Q75" t="s">
        <v>276</v>
      </c>
      <c r="R75" t="s">
        <v>272</v>
      </c>
      <c r="S75" t="s">
        <v>179</v>
      </c>
      <c r="T75" t="s">
        <v>79</v>
      </c>
      <c r="U75" t="s">
        <v>277</v>
      </c>
      <c r="V75" t="s">
        <v>16</v>
      </c>
      <c r="W75" t="s">
        <v>18</v>
      </c>
    </row>
    <row r="76" spans="1:23">
      <c r="A76" s="28">
        <v>39</v>
      </c>
      <c r="B76" t="s">
        <v>278</v>
      </c>
      <c r="C76" t="s">
        <v>72</v>
      </c>
      <c r="D76" t="s">
        <v>279</v>
      </c>
      <c r="E76" t="s">
        <v>844</v>
      </c>
      <c r="F76" t="s">
        <v>280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281</v>
      </c>
      <c r="N76" s="5">
        <v>3.0700000000000002E-2</v>
      </c>
      <c r="O76" s="5">
        <v>4.5999999999999996</v>
      </c>
      <c r="P76">
        <v>1</v>
      </c>
      <c r="Q76" t="s">
        <v>282</v>
      </c>
      <c r="R76" t="s">
        <v>278</v>
      </c>
      <c r="S76" t="s">
        <v>197</v>
      </c>
      <c r="T76" t="s">
        <v>79</v>
      </c>
      <c r="U76" t="s">
        <v>283</v>
      </c>
      <c r="V76" t="s">
        <v>16</v>
      </c>
      <c r="W76" t="s">
        <v>199</v>
      </c>
    </row>
    <row r="77" spans="1:23">
      <c r="A77" s="28">
        <v>41</v>
      </c>
      <c r="B77" t="s">
        <v>293</v>
      </c>
      <c r="C77" t="s">
        <v>72</v>
      </c>
      <c r="D77" t="s">
        <v>57</v>
      </c>
      <c r="E77" t="s">
        <v>844</v>
      </c>
      <c r="F77" t="s">
        <v>294</v>
      </c>
      <c r="G77" t="s">
        <v>848</v>
      </c>
      <c r="H77">
        <v>150</v>
      </c>
      <c r="J77">
        <v>1</v>
      </c>
      <c r="K77">
        <v>150</v>
      </c>
      <c r="L77" t="s">
        <v>75</v>
      </c>
      <c r="M77" t="s">
        <v>295</v>
      </c>
      <c r="N77" s="5">
        <v>2.47E-2</v>
      </c>
      <c r="O77" s="5">
        <v>3.7</v>
      </c>
      <c r="P77">
        <v>1</v>
      </c>
      <c r="Q77" t="s">
        <v>296</v>
      </c>
      <c r="R77" t="s">
        <v>293</v>
      </c>
      <c r="S77" t="s">
        <v>78</v>
      </c>
      <c r="T77" t="s">
        <v>79</v>
      </c>
      <c r="U77" t="s">
        <v>297</v>
      </c>
      <c r="V77" t="s">
        <v>16</v>
      </c>
      <c r="W77" t="s">
        <v>18</v>
      </c>
    </row>
    <row r="78" spans="1:23">
      <c r="A78" s="28">
        <v>48</v>
      </c>
      <c r="B78" t="s">
        <v>347</v>
      </c>
      <c r="C78" t="s">
        <v>72</v>
      </c>
      <c r="D78" t="s">
        <v>348</v>
      </c>
      <c r="E78" t="s">
        <v>844</v>
      </c>
      <c r="F78" t="s">
        <v>349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350</v>
      </c>
      <c r="N78" s="5">
        <v>0.20219999999999999</v>
      </c>
      <c r="O78" s="5">
        <v>30.33</v>
      </c>
      <c r="P78">
        <v>1</v>
      </c>
      <c r="Q78" t="s">
        <v>351</v>
      </c>
      <c r="R78" t="s">
        <v>347</v>
      </c>
      <c r="S78" t="s">
        <v>352</v>
      </c>
      <c r="T78" t="s">
        <v>353</v>
      </c>
      <c r="U78" t="s">
        <v>354</v>
      </c>
      <c r="V78" t="s">
        <v>16</v>
      </c>
      <c r="W78" t="s">
        <v>18</v>
      </c>
    </row>
    <row r="79" spans="1:23">
      <c r="A79" s="28">
        <v>12</v>
      </c>
      <c r="B79" t="s">
        <v>88</v>
      </c>
      <c r="C79" t="s">
        <v>89</v>
      </c>
      <c r="D79" t="s">
        <v>90</v>
      </c>
      <c r="E79" t="s">
        <v>844</v>
      </c>
      <c r="F79" t="s">
        <v>91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92</v>
      </c>
      <c r="N79" s="5">
        <v>2.2879999999999998</v>
      </c>
      <c r="O79" s="5">
        <v>343.2</v>
      </c>
      <c r="P79">
        <v>1</v>
      </c>
      <c r="Q79" t="s">
        <v>93</v>
      </c>
      <c r="R79" t="s">
        <v>88</v>
      </c>
      <c r="S79" t="s">
        <v>94</v>
      </c>
      <c r="T79" t="s">
        <v>95</v>
      </c>
      <c r="U79" t="s">
        <v>96</v>
      </c>
      <c r="V79" t="s">
        <v>97</v>
      </c>
      <c r="W79" t="s">
        <v>18</v>
      </c>
    </row>
    <row r="80" spans="1:23">
      <c r="A80" s="28">
        <v>14</v>
      </c>
      <c r="B80" t="s">
        <v>102</v>
      </c>
      <c r="C80" t="s">
        <v>103</v>
      </c>
      <c r="D80" t="s">
        <v>104</v>
      </c>
      <c r="E80" t="s">
        <v>844</v>
      </c>
      <c r="F80" t="s">
        <v>105</v>
      </c>
      <c r="G80" t="s">
        <v>848</v>
      </c>
      <c r="H80">
        <v>150</v>
      </c>
      <c r="J80">
        <v>5</v>
      </c>
      <c r="K80">
        <v>750</v>
      </c>
      <c r="L80" t="s">
        <v>75</v>
      </c>
      <c r="M80" t="s">
        <v>106</v>
      </c>
      <c r="N80" s="5">
        <v>8.7200000000000003E-3</v>
      </c>
      <c r="O80" s="5">
        <v>6.54</v>
      </c>
      <c r="P80">
        <v>1</v>
      </c>
      <c r="Q80" t="s">
        <v>107</v>
      </c>
      <c r="R80" t="s">
        <v>102</v>
      </c>
      <c r="S80" t="s">
        <v>68</v>
      </c>
      <c r="T80" t="s">
        <v>108</v>
      </c>
      <c r="U80" t="s">
        <v>109</v>
      </c>
      <c r="V80" t="s">
        <v>97</v>
      </c>
      <c r="W80" t="s">
        <v>18</v>
      </c>
    </row>
    <row r="81" spans="1:23">
      <c r="A81" s="28">
        <v>62</v>
      </c>
      <c r="B81" t="s">
        <v>436</v>
      </c>
      <c r="C81" t="s">
        <v>103</v>
      </c>
      <c r="D81" t="s">
        <v>437</v>
      </c>
      <c r="E81" t="s">
        <v>844</v>
      </c>
      <c r="F81" t="s">
        <v>438</v>
      </c>
      <c r="G81" t="s">
        <v>848</v>
      </c>
      <c r="H81">
        <v>150</v>
      </c>
      <c r="J81">
        <v>1</v>
      </c>
      <c r="K81">
        <v>10000</v>
      </c>
      <c r="L81" t="s">
        <v>10</v>
      </c>
      <c r="M81" t="s">
        <v>439</v>
      </c>
      <c r="N81" s="5">
        <v>1.355E-2</v>
      </c>
      <c r="O81" s="5">
        <v>135.5</v>
      </c>
      <c r="P81">
        <v>10000</v>
      </c>
      <c r="Q81" t="s">
        <v>440</v>
      </c>
      <c r="R81" t="s">
        <v>439</v>
      </c>
      <c r="S81" t="s">
        <v>441</v>
      </c>
      <c r="T81" t="s">
        <v>442</v>
      </c>
      <c r="U81" t="s">
        <v>443</v>
      </c>
      <c r="V81" t="s">
        <v>16</v>
      </c>
      <c r="W81" t="s">
        <v>18</v>
      </c>
    </row>
    <row r="82" spans="1:23">
      <c r="A82" s="28">
        <v>64</v>
      </c>
      <c r="B82" t="s">
        <v>450</v>
      </c>
      <c r="C82" t="s">
        <v>103</v>
      </c>
      <c r="D82" t="s">
        <v>451</v>
      </c>
      <c r="E82" t="s">
        <v>844</v>
      </c>
      <c r="F82" t="s">
        <v>452</v>
      </c>
      <c r="G82" t="s">
        <v>848</v>
      </c>
      <c r="H82">
        <v>150</v>
      </c>
      <c r="J82">
        <v>7</v>
      </c>
      <c r="K82">
        <v>50000</v>
      </c>
      <c r="L82" t="s">
        <v>10</v>
      </c>
      <c r="M82" t="s">
        <v>453</v>
      </c>
      <c r="N82" s="5">
        <v>3.0200000000000001E-3</v>
      </c>
      <c r="O82" s="5">
        <v>151</v>
      </c>
      <c r="P82">
        <v>50000</v>
      </c>
      <c r="Q82" t="s">
        <v>454</v>
      </c>
      <c r="R82" t="s">
        <v>453</v>
      </c>
      <c r="S82" t="s">
        <v>455</v>
      </c>
      <c r="T82" t="s">
        <v>456</v>
      </c>
      <c r="U82" t="s">
        <v>457</v>
      </c>
      <c r="V82" t="s">
        <v>16</v>
      </c>
      <c r="W82" t="s">
        <v>18</v>
      </c>
    </row>
    <row r="83" spans="1:23">
      <c r="A83" s="28">
        <v>65</v>
      </c>
      <c r="B83" t="s">
        <v>458</v>
      </c>
      <c r="C83" t="s">
        <v>103</v>
      </c>
      <c r="D83" t="s">
        <v>459</v>
      </c>
      <c r="E83" t="s">
        <v>844</v>
      </c>
      <c r="F83" t="s">
        <v>460</v>
      </c>
      <c r="G83" t="s">
        <v>848</v>
      </c>
      <c r="H83">
        <v>150</v>
      </c>
      <c r="J83">
        <v>3</v>
      </c>
      <c r="K83" s="2">
        <v>10000</v>
      </c>
      <c r="L83" t="s">
        <v>10</v>
      </c>
      <c r="M83" t="s">
        <v>461</v>
      </c>
      <c r="N83" s="5">
        <v>0.252</v>
      </c>
      <c r="O83" s="5">
        <v>2520</v>
      </c>
      <c r="P83">
        <v>10000</v>
      </c>
      <c r="Q83" t="s">
        <v>462</v>
      </c>
      <c r="R83" t="s">
        <v>461</v>
      </c>
      <c r="S83" t="s">
        <v>463</v>
      </c>
      <c r="T83" t="s">
        <v>464</v>
      </c>
      <c r="U83" t="s">
        <v>465</v>
      </c>
      <c r="V83" t="s">
        <v>16</v>
      </c>
      <c r="W83" t="s">
        <v>18</v>
      </c>
    </row>
    <row r="84" spans="1:23">
      <c r="A84" s="28">
        <v>66</v>
      </c>
      <c r="B84" t="s">
        <v>466</v>
      </c>
      <c r="C84" t="s">
        <v>467</v>
      </c>
      <c r="D84" t="s">
        <v>468</v>
      </c>
      <c r="E84" t="s">
        <v>844</v>
      </c>
      <c r="F84" t="s">
        <v>469</v>
      </c>
      <c r="G84" t="s">
        <v>848</v>
      </c>
      <c r="H84">
        <v>150</v>
      </c>
      <c r="J84">
        <v>1</v>
      </c>
      <c r="K84">
        <v>150</v>
      </c>
      <c r="L84" t="s">
        <v>75</v>
      </c>
      <c r="M84" t="s">
        <v>470</v>
      </c>
      <c r="N84" s="5">
        <v>0.73939999999999995</v>
      </c>
      <c r="O84" s="5">
        <v>110.91</v>
      </c>
      <c r="P84">
        <v>1</v>
      </c>
      <c r="Q84" t="s">
        <v>471</v>
      </c>
      <c r="R84" t="s">
        <v>472</v>
      </c>
      <c r="S84" t="s">
        <v>441</v>
      </c>
      <c r="T84" t="s">
        <v>473</v>
      </c>
      <c r="U84" t="s">
        <v>474</v>
      </c>
      <c r="V84" t="s">
        <v>16</v>
      </c>
      <c r="W84" t="s">
        <v>18</v>
      </c>
    </row>
    <row r="85" spans="1:23">
      <c r="A85" s="28">
        <v>19</v>
      </c>
      <c r="B85" t="s">
        <v>137</v>
      </c>
      <c r="C85" t="s">
        <v>138</v>
      </c>
      <c r="D85" t="s">
        <v>139</v>
      </c>
      <c r="E85" t="s">
        <v>844</v>
      </c>
      <c r="F85" t="s">
        <v>140</v>
      </c>
      <c r="G85" t="s">
        <v>848</v>
      </c>
      <c r="H85">
        <v>150</v>
      </c>
      <c r="J85">
        <v>3</v>
      </c>
      <c r="K85">
        <v>450</v>
      </c>
      <c r="L85" t="s">
        <v>75</v>
      </c>
      <c r="M85" t="s">
        <v>141</v>
      </c>
      <c r="N85" s="5">
        <v>1.1832</v>
      </c>
      <c r="O85" s="5">
        <v>532.44000000000005</v>
      </c>
      <c r="P85">
        <v>1</v>
      </c>
      <c r="Q85" t="s">
        <v>142</v>
      </c>
      <c r="R85" t="s">
        <v>137</v>
      </c>
      <c r="S85" t="s">
        <v>143</v>
      </c>
      <c r="T85" t="s">
        <v>144</v>
      </c>
      <c r="U85" t="s">
        <v>145</v>
      </c>
      <c r="V85" t="s">
        <v>16</v>
      </c>
      <c r="W85" t="s">
        <v>18</v>
      </c>
    </row>
    <row r="86" spans="1:23">
      <c r="A86" s="28">
        <v>68</v>
      </c>
      <c r="B86" s="4">
        <v>434153017835</v>
      </c>
      <c r="C86" t="s">
        <v>484</v>
      </c>
      <c r="D86" t="s">
        <v>485</v>
      </c>
      <c r="E86" t="s">
        <v>844</v>
      </c>
      <c r="F86" t="s">
        <v>486</v>
      </c>
      <c r="G86" t="s">
        <v>848</v>
      </c>
      <c r="H86">
        <v>150</v>
      </c>
      <c r="J86">
        <v>1</v>
      </c>
      <c r="K86">
        <v>150</v>
      </c>
      <c r="L86" t="s">
        <v>75</v>
      </c>
      <c r="M86" t="s">
        <v>487</v>
      </c>
      <c r="N86" s="5">
        <v>0.503</v>
      </c>
      <c r="O86" s="5">
        <v>75.45</v>
      </c>
      <c r="P86">
        <v>1</v>
      </c>
      <c r="Q86" t="s">
        <v>488</v>
      </c>
      <c r="R86" t="s">
        <v>483</v>
      </c>
      <c r="S86" t="s">
        <v>489</v>
      </c>
      <c r="T86" t="s">
        <v>490</v>
      </c>
      <c r="U86" t="s">
        <v>491</v>
      </c>
      <c r="V86" t="s">
        <v>97</v>
      </c>
      <c r="W86" t="s">
        <v>18</v>
      </c>
    </row>
    <row r="89" spans="1:23">
      <c r="O89" s="5">
        <f>SUM(O2:O86)</f>
        <v>48104.994999999995</v>
      </c>
    </row>
    <row r="91" spans="1:23">
      <c r="N91" s="5" t="s">
        <v>601</v>
      </c>
      <c r="O91" s="5">
        <f>O89/150</f>
        <v>320.69996666666663</v>
      </c>
    </row>
    <row r="92" spans="1:23">
      <c r="N92" s="5" t="s">
        <v>628</v>
      </c>
      <c r="O92" s="5">
        <f>O91*1.6</f>
        <v>513.11994666666658</v>
      </c>
    </row>
    <row r="93" spans="1:23">
      <c r="N93" s="5" t="s">
        <v>629</v>
      </c>
      <c r="O93" s="8">
        <f>O92*4.8</f>
        <v>2462.9757439999994</v>
      </c>
    </row>
  </sheetData>
  <autoFilter ref="A1:W86"/>
  <sortState ref="A2:W93">
    <sortCondition ref="C1"/>
  </sortState>
  <conditionalFormatting sqref="O2:O8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93"/>
  <sheetViews>
    <sheetView topLeftCell="A49" workbookViewId="0">
      <selection activeCell="E10" sqref="E10:M10"/>
    </sheetView>
  </sheetViews>
  <sheetFormatPr defaultRowHeight="15"/>
  <cols>
    <col min="1" max="1" width="10.5703125" style="28" bestFit="1" customWidth="1"/>
    <col min="2" max="2" width="27.7109375" bestFit="1" customWidth="1"/>
    <col min="3" max="3" width="35.42578125" bestFit="1" customWidth="1"/>
    <col min="4" max="4" width="50" bestFit="1" customWidth="1"/>
    <col min="5" max="5" width="15.42578125" customWidth="1"/>
    <col min="6" max="6" width="13.85546875" bestFit="1" customWidth="1"/>
    <col min="7" max="10" width="3.5703125" customWidth="1"/>
    <col min="11" max="11" width="16.7109375" bestFit="1" customWidth="1"/>
    <col min="12" max="12" width="15.7109375" bestFit="1" customWidth="1"/>
    <col min="13" max="13" width="20.42578125" customWidth="1"/>
    <col min="14" max="14" width="15.42578125" style="5" bestFit="1" customWidth="1"/>
    <col min="15" max="15" width="16" style="5" bestFit="1" customWidth="1"/>
    <col min="16" max="16" width="16" style="5" customWidth="1"/>
    <col min="17" max="17" width="11.28515625" bestFit="1" customWidth="1"/>
    <col min="18" max="18" width="53.5703125" bestFit="1" customWidth="1"/>
    <col min="19" max="19" width="31.5703125" bestFit="1" customWidth="1"/>
    <col min="20" max="20" width="16.28515625" bestFit="1" customWidth="1"/>
    <col min="21" max="21" width="84.140625" customWidth="1"/>
    <col min="22" max="22" width="71.7109375" bestFit="1" customWidth="1"/>
    <col min="23" max="23" width="32.7109375" bestFit="1" customWidth="1"/>
    <col min="24" max="24" width="22.140625" bestFit="1" customWidth="1"/>
  </cols>
  <sheetData>
    <row r="1" spans="1:24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10" t="s">
        <v>849</v>
      </c>
      <c r="Q1" s="9" t="s">
        <v>617</v>
      </c>
      <c r="R1" s="9" t="s">
        <v>619</v>
      </c>
      <c r="S1" s="9" t="s">
        <v>620</v>
      </c>
      <c r="T1" s="9" t="s">
        <v>4</v>
      </c>
      <c r="U1" s="9" t="s">
        <v>621</v>
      </c>
      <c r="V1" s="9" t="s">
        <v>5</v>
      </c>
      <c r="W1" s="9" t="s">
        <v>622</v>
      </c>
      <c r="X1" s="9" t="s">
        <v>623</v>
      </c>
    </row>
    <row r="2" spans="1:24">
      <c r="A2" s="28">
        <v>82</v>
      </c>
      <c r="B2" t="s">
        <v>606</v>
      </c>
      <c r="C2" t="s">
        <v>624</v>
      </c>
      <c r="D2" t="s">
        <v>841</v>
      </c>
      <c r="E2" t="s">
        <v>846</v>
      </c>
      <c r="F2">
        <v>0</v>
      </c>
      <c r="G2" s="1" t="s">
        <v>22</v>
      </c>
      <c r="H2">
        <v>150</v>
      </c>
      <c r="J2">
        <v>1</v>
      </c>
      <c r="K2">
        <v>150</v>
      </c>
      <c r="M2" t="s">
        <v>624</v>
      </c>
      <c r="N2" s="5">
        <f>24/1.6</f>
        <v>15</v>
      </c>
      <c r="O2" s="5">
        <f>N2*K2</f>
        <v>2250</v>
      </c>
      <c r="P2" s="35">
        <f>N2/$N$87</f>
        <v>0.12062382783795297</v>
      </c>
      <c r="Q2">
        <v>1</v>
      </c>
      <c r="V2" t="s">
        <v>839</v>
      </c>
      <c r="W2" t="s">
        <v>16</v>
      </c>
      <c r="X2" t="s">
        <v>829</v>
      </c>
    </row>
    <row r="3" spans="1:24">
      <c r="A3" s="28">
        <v>83</v>
      </c>
      <c r="B3" t="s">
        <v>607</v>
      </c>
      <c r="C3" t="s">
        <v>624</v>
      </c>
      <c r="D3" t="s">
        <v>842</v>
      </c>
      <c r="E3" t="s">
        <v>846</v>
      </c>
      <c r="F3">
        <v>0</v>
      </c>
      <c r="G3" s="1" t="s">
        <v>22</v>
      </c>
      <c r="H3">
        <v>150</v>
      </c>
      <c r="J3">
        <v>1</v>
      </c>
      <c r="K3">
        <v>150</v>
      </c>
      <c r="M3" t="s">
        <v>624</v>
      </c>
      <c r="N3" s="5">
        <f>24/1.6</f>
        <v>15</v>
      </c>
      <c r="O3" s="5">
        <f>N3*K3</f>
        <v>2250</v>
      </c>
      <c r="P3" s="35">
        <f t="shared" ref="P3:P66" si="0">N3/$N$87</f>
        <v>0.12062382783795297</v>
      </c>
      <c r="Q3">
        <v>1</v>
      </c>
      <c r="V3" t="s">
        <v>838</v>
      </c>
      <c r="W3" t="s">
        <v>16</v>
      </c>
      <c r="X3" t="s">
        <v>829</v>
      </c>
    </row>
    <row r="4" spans="1:24">
      <c r="A4" s="28">
        <v>81</v>
      </c>
      <c r="B4" t="s">
        <v>604</v>
      </c>
      <c r="C4" t="s">
        <v>602</v>
      </c>
      <c r="D4" t="s">
        <v>603</v>
      </c>
      <c r="E4" t="s">
        <v>602</v>
      </c>
      <c r="G4" t="s">
        <v>848</v>
      </c>
      <c r="H4">
        <v>150</v>
      </c>
      <c r="J4">
        <v>1</v>
      </c>
      <c r="K4">
        <v>150</v>
      </c>
      <c r="M4" t="s">
        <v>602</v>
      </c>
      <c r="N4" s="5">
        <v>12.52</v>
      </c>
      <c r="O4" s="5">
        <f>N4*H4</f>
        <v>1878</v>
      </c>
      <c r="P4" s="35">
        <f t="shared" si="0"/>
        <v>0.10068068830207808</v>
      </c>
      <c r="Q4">
        <v>1</v>
      </c>
      <c r="U4" t="s">
        <v>605</v>
      </c>
      <c r="V4" t="s">
        <v>840</v>
      </c>
      <c r="W4" t="s">
        <v>16</v>
      </c>
      <c r="X4" t="s">
        <v>829</v>
      </c>
    </row>
    <row r="5" spans="1:24">
      <c r="A5" s="28">
        <v>18</v>
      </c>
      <c r="B5" s="3" t="s">
        <v>600</v>
      </c>
      <c r="C5" t="s">
        <v>20</v>
      </c>
      <c r="D5" t="s">
        <v>134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831</v>
      </c>
      <c r="N5" s="5">
        <v>11.75</v>
      </c>
      <c r="O5" s="6">
        <f>N5*J5*K5</f>
        <v>1762.5</v>
      </c>
      <c r="P5" s="35">
        <f t="shared" si="0"/>
        <v>9.4488665139729824E-2</v>
      </c>
      <c r="R5" t="s">
        <v>135</v>
      </c>
      <c r="S5" t="s">
        <v>136</v>
      </c>
      <c r="T5" t="s">
        <v>25</v>
      </c>
      <c r="U5" t="s">
        <v>831</v>
      </c>
      <c r="V5" t="s">
        <v>27</v>
      </c>
      <c r="W5" t="s">
        <v>16</v>
      </c>
      <c r="X5" t="s">
        <v>18</v>
      </c>
    </row>
    <row r="6" spans="1:24">
      <c r="A6" s="28">
        <v>73</v>
      </c>
      <c r="B6" t="s">
        <v>519</v>
      </c>
      <c r="C6" t="s">
        <v>20</v>
      </c>
      <c r="D6" t="s">
        <v>520</v>
      </c>
      <c r="E6" t="s">
        <v>844</v>
      </c>
      <c r="F6" t="s">
        <v>503</v>
      </c>
      <c r="G6" t="s">
        <v>848</v>
      </c>
      <c r="H6">
        <v>150</v>
      </c>
      <c r="J6">
        <v>1</v>
      </c>
      <c r="K6">
        <v>150</v>
      </c>
      <c r="L6" t="s">
        <v>504</v>
      </c>
      <c r="M6" t="s">
        <v>521</v>
      </c>
      <c r="N6" s="5">
        <v>11.0025</v>
      </c>
      <c r="O6" s="5">
        <v>1650.38</v>
      </c>
      <c r="P6" s="35">
        <f t="shared" si="0"/>
        <v>8.84775777191385E-2</v>
      </c>
      <c r="Q6">
        <v>1</v>
      </c>
      <c r="R6" t="s">
        <v>522</v>
      </c>
      <c r="S6" t="s">
        <v>519</v>
      </c>
      <c r="T6" t="s">
        <v>507</v>
      </c>
      <c r="U6" t="s">
        <v>523</v>
      </c>
      <c r="V6" t="s">
        <v>524</v>
      </c>
      <c r="W6" t="s">
        <v>16</v>
      </c>
      <c r="X6" t="s">
        <v>18</v>
      </c>
    </row>
    <row r="7" spans="1:24">
      <c r="A7" s="28">
        <v>70</v>
      </c>
      <c r="B7" t="s">
        <v>500</v>
      </c>
      <c r="C7" t="s">
        <v>20</v>
      </c>
      <c r="D7" t="s">
        <v>499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 s="2">
        <v>2000</v>
      </c>
      <c r="M7" s="1" t="s">
        <v>830</v>
      </c>
      <c r="N7" s="5">
        <v>8.2200000000000006</v>
      </c>
      <c r="O7" s="6">
        <f>N7*J7*K7</f>
        <v>16440</v>
      </c>
      <c r="P7" s="35">
        <f t="shared" si="0"/>
        <v>6.6101857655198229E-2</v>
      </c>
      <c r="Q7">
        <v>2000</v>
      </c>
      <c r="R7" t="s">
        <v>499</v>
      </c>
      <c r="S7" t="s">
        <v>500</v>
      </c>
      <c r="T7" t="s">
        <v>16</v>
      </c>
      <c r="U7" t="s">
        <v>830</v>
      </c>
      <c r="V7" t="s">
        <v>27</v>
      </c>
      <c r="X7" t="s">
        <v>17</v>
      </c>
    </row>
    <row r="8" spans="1:24">
      <c r="A8" s="28">
        <v>72</v>
      </c>
      <c r="B8" t="s">
        <v>511</v>
      </c>
      <c r="C8" t="s">
        <v>512</v>
      </c>
      <c r="D8" t="s">
        <v>513</v>
      </c>
      <c r="E8" t="s">
        <v>844</v>
      </c>
      <c r="F8" t="s">
        <v>514</v>
      </c>
      <c r="G8" t="s">
        <v>848</v>
      </c>
      <c r="H8">
        <v>150</v>
      </c>
      <c r="J8">
        <v>1</v>
      </c>
      <c r="K8">
        <v>150</v>
      </c>
      <c r="L8" t="s">
        <v>504</v>
      </c>
      <c r="M8" t="s">
        <v>515</v>
      </c>
      <c r="N8" s="5">
        <v>6.9974999999999996</v>
      </c>
      <c r="O8" s="5">
        <v>1049.6199999999999</v>
      </c>
      <c r="P8" s="35">
        <f t="shared" si="0"/>
        <v>5.6271015686405058E-2</v>
      </c>
      <c r="Q8">
        <v>1</v>
      </c>
      <c r="R8" t="s">
        <v>516</v>
      </c>
      <c r="S8" t="s">
        <v>511</v>
      </c>
      <c r="T8" t="s">
        <v>162</v>
      </c>
      <c r="U8" t="s">
        <v>517</v>
      </c>
      <c r="V8" t="s">
        <v>518</v>
      </c>
      <c r="W8" t="s">
        <v>16</v>
      </c>
      <c r="X8" t="s">
        <v>18</v>
      </c>
    </row>
    <row r="9" spans="1:24">
      <c r="A9" s="28">
        <v>84</v>
      </c>
      <c r="B9">
        <v>63048</v>
      </c>
      <c r="C9" t="s">
        <v>627</v>
      </c>
      <c r="D9" t="s">
        <v>826</v>
      </c>
      <c r="E9" t="s">
        <v>847</v>
      </c>
      <c r="F9">
        <v>100</v>
      </c>
      <c r="G9" t="s">
        <v>848</v>
      </c>
      <c r="H9">
        <v>150</v>
      </c>
      <c r="J9">
        <v>1</v>
      </c>
      <c r="K9">
        <v>150</v>
      </c>
      <c r="M9" t="s">
        <v>626</v>
      </c>
      <c r="N9" s="5">
        <f>9.38/1.6</f>
        <v>5.8624999999999998</v>
      </c>
      <c r="O9" s="5">
        <f>N9*K9</f>
        <v>879.375</v>
      </c>
      <c r="P9" s="35">
        <f t="shared" si="0"/>
        <v>4.7143812713333288E-2</v>
      </c>
      <c r="Q9">
        <v>1</v>
      </c>
      <c r="U9" t="s">
        <v>625</v>
      </c>
      <c r="V9" t="s">
        <v>837</v>
      </c>
      <c r="W9" t="s">
        <v>16</v>
      </c>
      <c r="X9" t="s">
        <v>829</v>
      </c>
    </row>
    <row r="10" spans="1:24">
      <c r="A10" s="28">
        <v>2</v>
      </c>
      <c r="B10" t="s">
        <v>19</v>
      </c>
      <c r="C10" t="s">
        <v>20</v>
      </c>
      <c r="D10" t="s">
        <v>21</v>
      </c>
      <c r="E10" t="s">
        <v>845</v>
      </c>
      <c r="F10" t="s">
        <v>17</v>
      </c>
      <c r="G10" t="s">
        <v>848</v>
      </c>
      <c r="H10">
        <v>150</v>
      </c>
      <c r="J10">
        <v>1</v>
      </c>
      <c r="K10">
        <v>150</v>
      </c>
      <c r="M10" s="1" t="s">
        <v>599</v>
      </c>
      <c r="N10" s="5">
        <v>4.4400000000000004</v>
      </c>
      <c r="O10" s="6">
        <f>N10*J10*K10</f>
        <v>666.00000000000011</v>
      </c>
      <c r="P10" s="35">
        <f t="shared" si="0"/>
        <v>3.5704653040034083E-2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16</v>
      </c>
      <c r="X10" t="s">
        <v>18</v>
      </c>
    </row>
    <row r="11" spans="1:24">
      <c r="A11" s="28">
        <v>71</v>
      </c>
      <c r="B11" t="s">
        <v>501</v>
      </c>
      <c r="C11" t="s">
        <v>20</v>
      </c>
      <c r="D11" t="s">
        <v>502</v>
      </c>
      <c r="E11" t="s">
        <v>844</v>
      </c>
      <c r="F11" t="s">
        <v>503</v>
      </c>
      <c r="G11" t="s">
        <v>848</v>
      </c>
      <c r="H11">
        <v>150</v>
      </c>
      <c r="J11">
        <v>1</v>
      </c>
      <c r="K11">
        <v>150</v>
      </c>
      <c r="L11" t="s">
        <v>504</v>
      </c>
      <c r="M11" t="s">
        <v>505</v>
      </c>
      <c r="N11" s="5">
        <v>3.2174999999999998</v>
      </c>
      <c r="O11" s="5">
        <v>482.62</v>
      </c>
      <c r="P11" s="35">
        <f t="shared" si="0"/>
        <v>2.5873811071240913E-2</v>
      </c>
      <c r="Q11">
        <v>1</v>
      </c>
      <c r="R11" t="s">
        <v>506</v>
      </c>
      <c r="S11" t="s">
        <v>501</v>
      </c>
      <c r="T11" t="s">
        <v>507</v>
      </c>
      <c r="U11" t="s">
        <v>508</v>
      </c>
      <c r="V11" t="s">
        <v>509</v>
      </c>
      <c r="W11" t="s">
        <v>16</v>
      </c>
      <c r="X11" t="s">
        <v>18</v>
      </c>
    </row>
    <row r="12" spans="1:24">
      <c r="A12" s="28">
        <v>76</v>
      </c>
      <c r="B12" t="s">
        <v>540</v>
      </c>
      <c r="C12" t="s">
        <v>20</v>
      </c>
      <c r="D12" t="s">
        <v>541</v>
      </c>
      <c r="E12" t="s">
        <v>844</v>
      </c>
      <c r="F12" t="s">
        <v>503</v>
      </c>
      <c r="G12" t="s">
        <v>848</v>
      </c>
      <c r="H12">
        <v>150</v>
      </c>
      <c r="J12">
        <v>2</v>
      </c>
      <c r="K12">
        <v>300</v>
      </c>
      <c r="L12" t="s">
        <v>75</v>
      </c>
      <c r="M12" t="s">
        <v>542</v>
      </c>
      <c r="N12" s="5">
        <v>3.145</v>
      </c>
      <c r="O12" s="5">
        <v>943.5</v>
      </c>
      <c r="P12" s="35">
        <f t="shared" si="0"/>
        <v>2.5290795903357473E-2</v>
      </c>
      <c r="Q12">
        <v>1</v>
      </c>
      <c r="R12" t="s">
        <v>543</v>
      </c>
      <c r="S12" t="s">
        <v>544</v>
      </c>
      <c r="T12" t="s">
        <v>507</v>
      </c>
      <c r="U12" t="s">
        <v>545</v>
      </c>
      <c r="V12" t="s">
        <v>546</v>
      </c>
      <c r="W12" t="s">
        <v>16</v>
      </c>
      <c r="X12" t="s">
        <v>18</v>
      </c>
    </row>
    <row r="13" spans="1:24">
      <c r="A13" s="28">
        <v>85</v>
      </c>
      <c r="B13">
        <v>150150225</v>
      </c>
      <c r="C13" t="s">
        <v>98</v>
      </c>
      <c r="D13" t="s">
        <v>825</v>
      </c>
      <c r="E13" t="s">
        <v>844</v>
      </c>
      <c r="F13">
        <v>100</v>
      </c>
      <c r="G13" t="s">
        <v>848</v>
      </c>
      <c r="H13">
        <v>150</v>
      </c>
      <c r="J13">
        <v>1</v>
      </c>
      <c r="K13">
        <v>150</v>
      </c>
      <c r="M13" t="s">
        <v>827</v>
      </c>
      <c r="N13" s="5">
        <v>2.33</v>
      </c>
      <c r="O13" s="5">
        <f>N13*K13</f>
        <v>349.5</v>
      </c>
      <c r="P13" s="35">
        <f t="shared" si="0"/>
        <v>1.8736901257495362E-2</v>
      </c>
      <c r="Q13">
        <v>1</v>
      </c>
      <c r="U13" t="s">
        <v>828</v>
      </c>
      <c r="V13" t="s">
        <v>836</v>
      </c>
      <c r="W13" t="s">
        <v>16</v>
      </c>
      <c r="X13" t="s">
        <v>829</v>
      </c>
    </row>
    <row r="14" spans="1:24">
      <c r="A14" s="28">
        <v>12</v>
      </c>
      <c r="B14" t="s">
        <v>88</v>
      </c>
      <c r="C14" t="s">
        <v>89</v>
      </c>
      <c r="D14" t="s">
        <v>90</v>
      </c>
      <c r="E14" t="s">
        <v>844</v>
      </c>
      <c r="F14" t="s">
        <v>91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92</v>
      </c>
      <c r="N14" s="5">
        <v>2.2879999999999998</v>
      </c>
      <c r="O14" s="5">
        <v>343.2</v>
      </c>
      <c r="P14" s="36">
        <f t="shared" si="0"/>
        <v>1.8399154539549094E-2</v>
      </c>
      <c r="Q14">
        <v>1</v>
      </c>
      <c r="R14" t="s">
        <v>93</v>
      </c>
      <c r="S14" t="s">
        <v>88</v>
      </c>
      <c r="T14" t="s">
        <v>94</v>
      </c>
      <c r="U14" t="s">
        <v>95</v>
      </c>
      <c r="V14" t="s">
        <v>96</v>
      </c>
      <c r="W14" t="s">
        <v>97</v>
      </c>
      <c r="X14" t="s">
        <v>18</v>
      </c>
    </row>
    <row r="15" spans="1:24">
      <c r="A15" s="28">
        <v>77</v>
      </c>
      <c r="B15" t="s">
        <v>547</v>
      </c>
      <c r="C15" t="s">
        <v>20</v>
      </c>
      <c r="D15" t="s">
        <v>548</v>
      </c>
      <c r="E15" t="s">
        <v>844</v>
      </c>
      <c r="F15" t="s">
        <v>549</v>
      </c>
      <c r="G15" t="s">
        <v>848</v>
      </c>
      <c r="H15">
        <v>150</v>
      </c>
      <c r="J15">
        <v>1</v>
      </c>
      <c r="K15">
        <v>150</v>
      </c>
      <c r="L15" t="s">
        <v>75</v>
      </c>
      <c r="M15" t="s">
        <v>550</v>
      </c>
      <c r="N15" s="5">
        <v>2.0865</v>
      </c>
      <c r="O15" s="5">
        <v>312.98</v>
      </c>
      <c r="P15" s="36">
        <f t="shared" si="0"/>
        <v>1.6778774452259258E-2</v>
      </c>
      <c r="Q15">
        <v>1</v>
      </c>
      <c r="R15" t="s">
        <v>551</v>
      </c>
      <c r="S15" t="s">
        <v>552</v>
      </c>
      <c r="T15" t="s">
        <v>553</v>
      </c>
      <c r="U15" t="s">
        <v>554</v>
      </c>
      <c r="V15" t="s">
        <v>555</v>
      </c>
      <c r="W15" t="s">
        <v>16</v>
      </c>
      <c r="X15" t="s">
        <v>18</v>
      </c>
    </row>
    <row r="16" spans="1:24">
      <c r="A16" s="28">
        <v>46</v>
      </c>
      <c r="B16" t="s">
        <v>330</v>
      </c>
      <c r="C16" t="s">
        <v>331</v>
      </c>
      <c r="D16" t="s">
        <v>332</v>
      </c>
      <c r="E16" t="s">
        <v>844</v>
      </c>
      <c r="F16" t="s">
        <v>333</v>
      </c>
      <c r="G16" t="s">
        <v>848</v>
      </c>
      <c r="H16">
        <v>150</v>
      </c>
      <c r="J16">
        <v>1</v>
      </c>
      <c r="K16">
        <v>150</v>
      </c>
      <c r="L16" t="s">
        <v>75</v>
      </c>
      <c r="M16" t="s">
        <v>334</v>
      </c>
      <c r="N16" s="5">
        <v>2.0207000000000002</v>
      </c>
      <c r="O16" s="5">
        <v>303.10000000000002</v>
      </c>
      <c r="P16" s="36">
        <f t="shared" si="0"/>
        <v>1.6249637927476773E-2</v>
      </c>
      <c r="Q16">
        <v>1</v>
      </c>
      <c r="R16" t="s">
        <v>335</v>
      </c>
      <c r="S16" t="s">
        <v>330</v>
      </c>
      <c r="T16" t="s">
        <v>94</v>
      </c>
      <c r="U16" t="s">
        <v>336</v>
      </c>
      <c r="V16" t="s">
        <v>337</v>
      </c>
      <c r="W16" t="s">
        <v>16</v>
      </c>
      <c r="X16" t="s">
        <v>18</v>
      </c>
    </row>
    <row r="17" spans="1:24">
      <c r="A17" s="28">
        <v>11</v>
      </c>
      <c r="B17" t="s">
        <v>81</v>
      </c>
      <c r="C17" t="s">
        <v>82</v>
      </c>
      <c r="D17" t="s">
        <v>83</v>
      </c>
      <c r="E17" t="s">
        <v>845</v>
      </c>
      <c r="F17" t="s">
        <v>17</v>
      </c>
      <c r="G17" t="s">
        <v>848</v>
      </c>
      <c r="H17">
        <v>150</v>
      </c>
      <c r="J17">
        <v>1</v>
      </c>
      <c r="K17">
        <v>150</v>
      </c>
      <c r="M17" s="1" t="s">
        <v>832</v>
      </c>
      <c r="N17" s="5">
        <v>1.94</v>
      </c>
      <c r="O17" s="6">
        <f>N17*J17*K17</f>
        <v>291</v>
      </c>
      <c r="P17" s="36">
        <f t="shared" si="0"/>
        <v>1.5600681733708585E-2</v>
      </c>
      <c r="R17" t="s">
        <v>84</v>
      </c>
      <c r="S17" t="s">
        <v>81</v>
      </c>
      <c r="T17" t="s">
        <v>85</v>
      </c>
      <c r="U17" t="s">
        <v>86</v>
      </c>
      <c r="V17" t="s">
        <v>87</v>
      </c>
      <c r="W17" t="s">
        <v>16</v>
      </c>
      <c r="X17" t="s">
        <v>18</v>
      </c>
    </row>
    <row r="18" spans="1:24">
      <c r="A18" s="28">
        <v>21</v>
      </c>
      <c r="B18" t="s">
        <v>155</v>
      </c>
      <c r="C18" t="s">
        <v>156</v>
      </c>
      <c r="D18" t="s">
        <v>157</v>
      </c>
      <c r="E18" t="s">
        <v>844</v>
      </c>
      <c r="F18" t="s">
        <v>158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159</v>
      </c>
      <c r="N18" s="5">
        <v>1.4435</v>
      </c>
      <c r="O18" s="5">
        <v>216.52</v>
      </c>
      <c r="P18" s="36">
        <f t="shared" si="0"/>
        <v>1.1608033032272341E-2</v>
      </c>
      <c r="Q18">
        <v>1</v>
      </c>
      <c r="R18" t="s">
        <v>160</v>
      </c>
      <c r="S18" t="s">
        <v>161</v>
      </c>
      <c r="T18" t="s">
        <v>162</v>
      </c>
      <c r="U18" t="s">
        <v>163</v>
      </c>
      <c r="V18" t="s">
        <v>164</v>
      </c>
      <c r="W18" t="s">
        <v>16</v>
      </c>
      <c r="X18" t="s">
        <v>18</v>
      </c>
    </row>
    <row r="19" spans="1:24">
      <c r="A19" s="28">
        <v>45</v>
      </c>
      <c r="B19" t="s">
        <v>324</v>
      </c>
      <c r="C19" t="s">
        <v>317</v>
      </c>
      <c r="D19" t="s">
        <v>325</v>
      </c>
      <c r="E19" t="s">
        <v>844</v>
      </c>
      <c r="F19" t="s">
        <v>326</v>
      </c>
      <c r="G19" t="s">
        <v>848</v>
      </c>
      <c r="H19">
        <v>150</v>
      </c>
      <c r="J19">
        <v>1</v>
      </c>
      <c r="K19">
        <v>150</v>
      </c>
      <c r="L19" t="s">
        <v>75</v>
      </c>
      <c r="M19" t="s">
        <v>327</v>
      </c>
      <c r="N19" s="5">
        <v>1.3998999999999999</v>
      </c>
      <c r="O19" s="5">
        <v>209.98</v>
      </c>
      <c r="P19" s="36">
        <f t="shared" si="0"/>
        <v>1.1257419772690024E-2</v>
      </c>
      <c r="Q19">
        <v>1</v>
      </c>
      <c r="R19" t="s">
        <v>328</v>
      </c>
      <c r="S19" t="s">
        <v>324</v>
      </c>
      <c r="T19" t="s">
        <v>85</v>
      </c>
      <c r="U19" t="s">
        <v>329</v>
      </c>
      <c r="V19" t="s">
        <v>100</v>
      </c>
      <c r="W19" t="s">
        <v>16</v>
      </c>
      <c r="X19" t="s">
        <v>18</v>
      </c>
    </row>
    <row r="20" spans="1:24">
      <c r="A20" s="28">
        <v>75</v>
      </c>
      <c r="B20" t="s">
        <v>532</v>
      </c>
      <c r="C20" t="s">
        <v>20</v>
      </c>
      <c r="D20" t="s">
        <v>533</v>
      </c>
      <c r="E20" t="s">
        <v>844</v>
      </c>
      <c r="F20" t="s">
        <v>534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535</v>
      </c>
      <c r="N20" s="5">
        <v>1.2141</v>
      </c>
      <c r="O20" s="5">
        <v>182.12</v>
      </c>
      <c r="P20" s="36">
        <f t="shared" si="0"/>
        <v>9.7632926252039128E-3</v>
      </c>
      <c r="Q20">
        <v>1</v>
      </c>
      <c r="R20" t="s">
        <v>536</v>
      </c>
      <c r="S20" t="s">
        <v>537</v>
      </c>
      <c r="T20" t="s">
        <v>383</v>
      </c>
      <c r="U20" t="s">
        <v>538</v>
      </c>
      <c r="V20" t="s">
        <v>539</v>
      </c>
      <c r="W20" t="s">
        <v>16</v>
      </c>
      <c r="X20" t="s">
        <v>18</v>
      </c>
    </row>
    <row r="21" spans="1:24">
      <c r="A21" s="28">
        <v>19</v>
      </c>
      <c r="B21" t="s">
        <v>137</v>
      </c>
      <c r="C21" t="s">
        <v>138</v>
      </c>
      <c r="D21" t="s">
        <v>139</v>
      </c>
      <c r="E21" t="s">
        <v>844</v>
      </c>
      <c r="F21" t="s">
        <v>140</v>
      </c>
      <c r="G21" t="s">
        <v>848</v>
      </c>
      <c r="H21">
        <v>150</v>
      </c>
      <c r="J21">
        <v>3</v>
      </c>
      <c r="K21">
        <v>450</v>
      </c>
      <c r="L21" t="s">
        <v>75</v>
      </c>
      <c r="M21" t="s">
        <v>141</v>
      </c>
      <c r="N21" s="5">
        <v>1.1832</v>
      </c>
      <c r="O21" s="5">
        <v>532.44000000000005</v>
      </c>
      <c r="P21" s="36">
        <f t="shared" si="0"/>
        <v>9.5148075398577316E-3</v>
      </c>
      <c r="Q21">
        <v>1</v>
      </c>
      <c r="R21" t="s">
        <v>142</v>
      </c>
      <c r="S21" t="s">
        <v>137</v>
      </c>
      <c r="T21" t="s">
        <v>143</v>
      </c>
      <c r="U21" t="s">
        <v>144</v>
      </c>
      <c r="V21" t="s">
        <v>145</v>
      </c>
      <c r="W21" t="s">
        <v>16</v>
      </c>
      <c r="X21" t="s">
        <v>18</v>
      </c>
    </row>
    <row r="22" spans="1:24">
      <c r="A22" s="28">
        <v>79</v>
      </c>
      <c r="B22" t="s">
        <v>564</v>
      </c>
      <c r="C22" t="s">
        <v>565</v>
      </c>
      <c r="D22" t="s">
        <v>566</v>
      </c>
      <c r="E22" t="s">
        <v>844</v>
      </c>
      <c r="F22" t="s">
        <v>567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568</v>
      </c>
      <c r="N22" s="5">
        <v>0.98170000000000002</v>
      </c>
      <c r="O22" s="5">
        <v>147.26</v>
      </c>
      <c r="P22" s="36">
        <f t="shared" si="0"/>
        <v>7.8944274525678954E-3</v>
      </c>
      <c r="Q22">
        <v>1</v>
      </c>
      <c r="R22" t="s">
        <v>569</v>
      </c>
      <c r="S22" t="s">
        <v>564</v>
      </c>
      <c r="T22" t="s">
        <v>313</v>
      </c>
      <c r="U22" t="s">
        <v>570</v>
      </c>
      <c r="V22" t="s">
        <v>571</v>
      </c>
      <c r="W22" t="s">
        <v>16</v>
      </c>
      <c r="X22" t="s">
        <v>18</v>
      </c>
    </row>
    <row r="23" spans="1:24">
      <c r="A23" s="28">
        <v>20</v>
      </c>
      <c r="B23" t="s">
        <v>146</v>
      </c>
      <c r="C23" t="s">
        <v>147</v>
      </c>
      <c r="D23" t="s">
        <v>148</v>
      </c>
      <c r="E23" t="s">
        <v>844</v>
      </c>
      <c r="F23" t="s">
        <v>149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150</v>
      </c>
      <c r="N23" s="5">
        <v>0.97099999999999997</v>
      </c>
      <c r="O23" s="5">
        <v>145.65</v>
      </c>
      <c r="P23" s="36">
        <f t="shared" si="0"/>
        <v>7.8083824553768222E-3</v>
      </c>
      <c r="Q23">
        <v>1</v>
      </c>
      <c r="R23" t="s">
        <v>151</v>
      </c>
      <c r="S23" t="s">
        <v>146</v>
      </c>
      <c r="T23" t="s">
        <v>152</v>
      </c>
      <c r="U23" t="s">
        <v>153</v>
      </c>
      <c r="V23" t="s">
        <v>154</v>
      </c>
      <c r="W23" t="s">
        <v>16</v>
      </c>
      <c r="X23" t="s">
        <v>18</v>
      </c>
    </row>
    <row r="24" spans="1:24">
      <c r="A24" s="28">
        <v>74</v>
      </c>
      <c r="B24" t="s">
        <v>525</v>
      </c>
      <c r="C24" t="s">
        <v>20</v>
      </c>
      <c r="D24" t="s">
        <v>526</v>
      </c>
      <c r="E24" t="s">
        <v>844</v>
      </c>
      <c r="F24" t="s">
        <v>503</v>
      </c>
      <c r="G24" t="s">
        <v>848</v>
      </c>
      <c r="H24">
        <v>150</v>
      </c>
      <c r="J24">
        <v>2</v>
      </c>
      <c r="K24" s="2">
        <v>2500</v>
      </c>
      <c r="L24" t="s">
        <v>10</v>
      </c>
      <c r="M24" t="s">
        <v>527</v>
      </c>
      <c r="N24" s="5">
        <v>0.9</v>
      </c>
      <c r="O24" s="5">
        <v>2250</v>
      </c>
      <c r="P24" s="36">
        <f t="shared" si="0"/>
        <v>7.2374296702771785E-3</v>
      </c>
      <c r="Q24">
        <v>2500</v>
      </c>
      <c r="R24" t="s">
        <v>528</v>
      </c>
      <c r="S24" t="s">
        <v>527</v>
      </c>
      <c r="T24" t="s">
        <v>529</v>
      </c>
      <c r="U24" t="s">
        <v>530</v>
      </c>
      <c r="V24" t="s">
        <v>531</v>
      </c>
      <c r="W24" t="s">
        <v>16</v>
      </c>
      <c r="X24" t="s">
        <v>18</v>
      </c>
    </row>
    <row r="25" spans="1:24">
      <c r="A25" s="28">
        <v>44</v>
      </c>
      <c r="B25" t="s">
        <v>316</v>
      </c>
      <c r="C25" t="s">
        <v>317</v>
      </c>
      <c r="D25" t="s">
        <v>318</v>
      </c>
      <c r="E25" t="s">
        <v>844</v>
      </c>
      <c r="F25" t="s">
        <v>319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320</v>
      </c>
      <c r="N25" s="5">
        <v>0.84440000000000004</v>
      </c>
      <c r="O25" s="5">
        <v>126.66</v>
      </c>
      <c r="P25" s="36">
        <f t="shared" si="0"/>
        <v>6.7903173484244999E-3</v>
      </c>
      <c r="Q25">
        <v>1</v>
      </c>
      <c r="R25" t="s">
        <v>321</v>
      </c>
      <c r="S25" t="s">
        <v>322</v>
      </c>
      <c r="T25" t="s">
        <v>85</v>
      </c>
      <c r="U25" t="s">
        <v>323</v>
      </c>
      <c r="V25" t="s">
        <v>96</v>
      </c>
      <c r="W25" t="s">
        <v>16</v>
      </c>
      <c r="X25" t="s">
        <v>18</v>
      </c>
    </row>
    <row r="26" spans="1:24">
      <c r="A26" s="28">
        <v>80</v>
      </c>
      <c r="B26" t="s">
        <v>572</v>
      </c>
      <c r="C26" t="s">
        <v>573</v>
      </c>
      <c r="D26" t="s">
        <v>558</v>
      </c>
      <c r="E26" t="s">
        <v>844</v>
      </c>
      <c r="F26" t="s">
        <v>574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575</v>
      </c>
      <c r="N26" s="5">
        <v>0.80410000000000004</v>
      </c>
      <c r="O26" s="5">
        <v>120.62</v>
      </c>
      <c r="P26" s="36">
        <f t="shared" si="0"/>
        <v>6.466241330966533E-3</v>
      </c>
      <c r="Q26">
        <v>1</v>
      </c>
      <c r="R26" t="s">
        <v>576</v>
      </c>
      <c r="S26" t="s">
        <v>577</v>
      </c>
      <c r="T26" t="s">
        <v>578</v>
      </c>
      <c r="U26" t="s">
        <v>579</v>
      </c>
      <c r="V26" t="s">
        <v>580</v>
      </c>
      <c r="W26" t="s">
        <v>16</v>
      </c>
      <c r="X26" t="s">
        <v>18</v>
      </c>
    </row>
    <row r="27" spans="1:24">
      <c r="A27" s="28">
        <v>66</v>
      </c>
      <c r="B27" t="s">
        <v>466</v>
      </c>
      <c r="C27" t="s">
        <v>467</v>
      </c>
      <c r="D27" t="s">
        <v>468</v>
      </c>
      <c r="E27" t="s">
        <v>844</v>
      </c>
      <c r="F27" t="s">
        <v>469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470</v>
      </c>
      <c r="N27" s="5">
        <v>0.73939999999999995</v>
      </c>
      <c r="O27" s="5">
        <v>110.91</v>
      </c>
      <c r="P27" s="36">
        <f t="shared" si="0"/>
        <v>5.9459505535588283E-3</v>
      </c>
      <c r="Q27">
        <v>1</v>
      </c>
      <c r="R27" t="s">
        <v>471</v>
      </c>
      <c r="S27" t="s">
        <v>472</v>
      </c>
      <c r="T27" t="s">
        <v>441</v>
      </c>
      <c r="U27" t="s">
        <v>473</v>
      </c>
      <c r="V27" t="s">
        <v>474</v>
      </c>
      <c r="W27" t="s">
        <v>16</v>
      </c>
      <c r="X27" t="s">
        <v>18</v>
      </c>
    </row>
    <row r="28" spans="1:24">
      <c r="A28" s="28">
        <v>69</v>
      </c>
      <c r="B28" t="s">
        <v>492</v>
      </c>
      <c r="C28" t="s">
        <v>111</v>
      </c>
      <c r="D28" t="s">
        <v>493</v>
      </c>
      <c r="E28" t="s">
        <v>844</v>
      </c>
      <c r="F28" t="s">
        <v>494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495</v>
      </c>
      <c r="N28" s="5">
        <v>0.64359999999999995</v>
      </c>
      <c r="O28" s="5">
        <v>96.54</v>
      </c>
      <c r="P28" s="37">
        <f t="shared" si="0"/>
        <v>5.1755663731004355E-3</v>
      </c>
      <c r="Q28">
        <v>1</v>
      </c>
      <c r="R28" t="s">
        <v>496</v>
      </c>
      <c r="S28" t="s">
        <v>492</v>
      </c>
      <c r="T28" t="s">
        <v>85</v>
      </c>
      <c r="U28" t="s">
        <v>497</v>
      </c>
      <c r="V28" t="s">
        <v>498</v>
      </c>
      <c r="W28" t="s">
        <v>97</v>
      </c>
      <c r="X28" t="s">
        <v>18</v>
      </c>
    </row>
    <row r="29" spans="1:24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 s="37">
        <f t="shared" si="0"/>
        <v>4.7196083038729729E-3</v>
      </c>
      <c r="Q29">
        <v>1</v>
      </c>
      <c r="R29" t="s">
        <v>312</v>
      </c>
      <c r="S29" t="s">
        <v>307</v>
      </c>
      <c r="T29" t="s">
        <v>313</v>
      </c>
      <c r="U29" t="s">
        <v>314</v>
      </c>
      <c r="V29" t="s">
        <v>315</v>
      </c>
      <c r="W29" t="s">
        <v>16</v>
      </c>
      <c r="X29" t="s">
        <v>18</v>
      </c>
    </row>
    <row r="30" spans="1:24">
      <c r="A30" s="28">
        <v>78</v>
      </c>
      <c r="B30" t="s">
        <v>556</v>
      </c>
      <c r="C30" t="s">
        <v>557</v>
      </c>
      <c r="D30" t="s">
        <v>558</v>
      </c>
      <c r="E30" t="s">
        <v>844</v>
      </c>
      <c r="F30" t="s">
        <v>559</v>
      </c>
      <c r="G30" t="s">
        <v>848</v>
      </c>
      <c r="H30">
        <v>150</v>
      </c>
      <c r="J30">
        <v>1</v>
      </c>
      <c r="K30">
        <v>150</v>
      </c>
      <c r="L30" t="s">
        <v>75</v>
      </c>
      <c r="M30" t="s">
        <v>560</v>
      </c>
      <c r="N30" s="5">
        <v>0.52590000000000003</v>
      </c>
      <c r="O30" s="5">
        <v>78.88</v>
      </c>
      <c r="P30" s="37">
        <f t="shared" si="0"/>
        <v>4.2290714039986315E-3</v>
      </c>
      <c r="Q30">
        <v>1</v>
      </c>
      <c r="R30" t="s">
        <v>561</v>
      </c>
      <c r="S30" t="s">
        <v>556</v>
      </c>
      <c r="T30" t="s">
        <v>344</v>
      </c>
      <c r="U30" t="s">
        <v>562</v>
      </c>
      <c r="V30" t="s">
        <v>563</v>
      </c>
      <c r="W30" t="s">
        <v>97</v>
      </c>
      <c r="X30" t="s">
        <v>18</v>
      </c>
    </row>
    <row r="31" spans="1:24">
      <c r="A31" s="28">
        <v>68</v>
      </c>
      <c r="B31" s="4">
        <v>434153017835</v>
      </c>
      <c r="C31" t="s">
        <v>484</v>
      </c>
      <c r="D31" t="s">
        <v>485</v>
      </c>
      <c r="E31" t="s">
        <v>844</v>
      </c>
      <c r="F31" t="s">
        <v>486</v>
      </c>
      <c r="G31" t="s">
        <v>848</v>
      </c>
      <c r="H31">
        <v>150</v>
      </c>
      <c r="J31">
        <v>1</v>
      </c>
      <c r="K31">
        <v>150</v>
      </c>
      <c r="L31" t="s">
        <v>75</v>
      </c>
      <c r="M31" t="s">
        <v>487</v>
      </c>
      <c r="N31" s="5">
        <v>0.503</v>
      </c>
      <c r="O31" s="5">
        <v>75.45</v>
      </c>
      <c r="P31" s="37">
        <f t="shared" si="0"/>
        <v>4.0449190268326898E-3</v>
      </c>
      <c r="Q31">
        <v>1</v>
      </c>
      <c r="R31" t="s">
        <v>488</v>
      </c>
      <c r="S31" t="s">
        <v>483</v>
      </c>
      <c r="T31" t="s">
        <v>489</v>
      </c>
      <c r="U31" t="s">
        <v>490</v>
      </c>
      <c r="V31" t="s">
        <v>491</v>
      </c>
      <c r="W31" t="s">
        <v>97</v>
      </c>
      <c r="X31" t="s">
        <v>18</v>
      </c>
    </row>
    <row r="32" spans="1:24">
      <c r="A32" s="28">
        <v>42</v>
      </c>
      <c r="B32" t="s">
        <v>298</v>
      </c>
      <c r="C32" t="s">
        <v>299</v>
      </c>
      <c r="D32" t="s">
        <v>300</v>
      </c>
      <c r="E32" t="s">
        <v>844</v>
      </c>
      <c r="F32" t="s">
        <v>301</v>
      </c>
      <c r="G32" t="s">
        <v>848</v>
      </c>
      <c r="H32">
        <v>150</v>
      </c>
      <c r="J32">
        <v>1</v>
      </c>
      <c r="K32">
        <v>150</v>
      </c>
      <c r="L32" t="s">
        <v>75</v>
      </c>
      <c r="M32" t="s">
        <v>302</v>
      </c>
      <c r="N32" s="5">
        <v>0.46239999999999998</v>
      </c>
      <c r="O32" s="5">
        <v>69.36</v>
      </c>
      <c r="P32" s="37">
        <f t="shared" si="0"/>
        <v>3.7184305328179634E-3</v>
      </c>
      <c r="Q32">
        <v>1</v>
      </c>
      <c r="R32" t="s">
        <v>303</v>
      </c>
      <c r="S32" t="s">
        <v>298</v>
      </c>
      <c r="T32" t="s">
        <v>304</v>
      </c>
      <c r="U32" t="s">
        <v>305</v>
      </c>
      <c r="V32" t="s">
        <v>306</v>
      </c>
      <c r="W32" t="s">
        <v>16</v>
      </c>
      <c r="X32" t="s">
        <v>18</v>
      </c>
    </row>
    <row r="33" spans="1:24">
      <c r="A33" s="28">
        <v>22</v>
      </c>
      <c r="B33" t="s">
        <v>165</v>
      </c>
      <c r="C33" t="s">
        <v>166</v>
      </c>
      <c r="D33" t="s">
        <v>167</v>
      </c>
      <c r="E33" t="s">
        <v>844</v>
      </c>
      <c r="F33" t="s">
        <v>168</v>
      </c>
      <c r="G33" t="s">
        <v>848</v>
      </c>
      <c r="H33">
        <v>150</v>
      </c>
      <c r="J33">
        <v>1</v>
      </c>
      <c r="K33">
        <v>150</v>
      </c>
      <c r="L33" t="s">
        <v>75</v>
      </c>
      <c r="M33" t="s">
        <v>169</v>
      </c>
      <c r="N33" s="5">
        <v>0.43319999999999997</v>
      </c>
      <c r="O33" s="5">
        <v>64.98</v>
      </c>
      <c r="P33" s="37">
        <f t="shared" si="0"/>
        <v>3.4836161479600818E-3</v>
      </c>
      <c r="Q33">
        <v>1</v>
      </c>
      <c r="R33" t="s">
        <v>170</v>
      </c>
      <c r="S33" t="s">
        <v>171</v>
      </c>
      <c r="T33" t="s">
        <v>94</v>
      </c>
      <c r="U33" t="s">
        <v>172</v>
      </c>
      <c r="V33" t="s">
        <v>173</v>
      </c>
      <c r="W33" t="s">
        <v>16</v>
      </c>
      <c r="X33" t="s">
        <v>18</v>
      </c>
    </row>
    <row r="34" spans="1:24">
      <c r="A34" s="28">
        <v>13</v>
      </c>
      <c r="B34" t="s">
        <v>585</v>
      </c>
      <c r="C34" t="s">
        <v>586</v>
      </c>
      <c r="D34" t="s">
        <v>325</v>
      </c>
      <c r="E34" t="s">
        <v>844</v>
      </c>
      <c r="F34" t="s">
        <v>587</v>
      </c>
      <c r="G34" t="s">
        <v>848</v>
      </c>
      <c r="H34">
        <v>150</v>
      </c>
      <c r="J34">
        <v>1</v>
      </c>
      <c r="K34">
        <v>150</v>
      </c>
      <c r="L34" t="s">
        <v>75</v>
      </c>
      <c r="M34" t="s">
        <v>588</v>
      </c>
      <c r="N34" s="5">
        <v>0.34449999999999997</v>
      </c>
      <c r="O34" s="5">
        <v>51.68</v>
      </c>
      <c r="P34" s="37">
        <f t="shared" si="0"/>
        <v>2.7703272460116533E-3</v>
      </c>
      <c r="Q34">
        <v>1</v>
      </c>
      <c r="R34" t="s">
        <v>99</v>
      </c>
      <c r="S34" t="s">
        <v>588</v>
      </c>
      <c r="T34" t="s">
        <v>313</v>
      </c>
      <c r="U34" t="s">
        <v>589</v>
      </c>
      <c r="V34" t="s">
        <v>100</v>
      </c>
      <c r="W34" t="s">
        <v>16</v>
      </c>
      <c r="X34" t="s">
        <v>53</v>
      </c>
    </row>
    <row r="35" spans="1:24">
      <c r="A35" s="28">
        <v>65</v>
      </c>
      <c r="B35" t="s">
        <v>458</v>
      </c>
      <c r="C35" t="s">
        <v>103</v>
      </c>
      <c r="D35" t="s">
        <v>459</v>
      </c>
      <c r="E35" t="s">
        <v>844</v>
      </c>
      <c r="F35" t="s">
        <v>460</v>
      </c>
      <c r="G35" t="s">
        <v>848</v>
      </c>
      <c r="H35">
        <v>150</v>
      </c>
      <c r="J35">
        <v>3</v>
      </c>
      <c r="K35" s="2">
        <v>10000</v>
      </c>
      <c r="L35" t="s">
        <v>10</v>
      </c>
      <c r="M35" t="s">
        <v>461</v>
      </c>
      <c r="N35" s="5">
        <v>0.252</v>
      </c>
      <c r="O35" s="5">
        <v>2520</v>
      </c>
      <c r="P35" s="37">
        <f t="shared" si="0"/>
        <v>2.0264803076776102E-3</v>
      </c>
      <c r="Q35">
        <v>10000</v>
      </c>
      <c r="R35" t="s">
        <v>462</v>
      </c>
      <c r="S35" t="s">
        <v>461</v>
      </c>
      <c r="T35" t="s">
        <v>463</v>
      </c>
      <c r="U35" t="s">
        <v>464</v>
      </c>
      <c r="V35" t="s">
        <v>465</v>
      </c>
      <c r="W35" t="s">
        <v>16</v>
      </c>
      <c r="X35" t="s">
        <v>18</v>
      </c>
    </row>
    <row r="36" spans="1:24">
      <c r="A36" s="28">
        <v>48</v>
      </c>
      <c r="B36" t="s">
        <v>347</v>
      </c>
      <c r="C36" t="s">
        <v>72</v>
      </c>
      <c r="D36" t="s">
        <v>348</v>
      </c>
      <c r="E36" t="s">
        <v>844</v>
      </c>
      <c r="F36" t="s">
        <v>349</v>
      </c>
      <c r="G36" t="s">
        <v>848</v>
      </c>
      <c r="H36">
        <v>150</v>
      </c>
      <c r="J36">
        <v>1</v>
      </c>
      <c r="K36">
        <v>150</v>
      </c>
      <c r="L36" t="s">
        <v>75</v>
      </c>
      <c r="M36" t="s">
        <v>350</v>
      </c>
      <c r="N36" s="5">
        <v>0.20219999999999999</v>
      </c>
      <c r="O36" s="5">
        <v>30.33</v>
      </c>
      <c r="P36" s="37">
        <f t="shared" si="0"/>
        <v>1.626009199255606E-3</v>
      </c>
      <c r="Q36">
        <v>1</v>
      </c>
      <c r="R36" t="s">
        <v>351</v>
      </c>
      <c r="S36" t="s">
        <v>347</v>
      </c>
      <c r="T36" t="s">
        <v>352</v>
      </c>
      <c r="U36" t="s">
        <v>353</v>
      </c>
      <c r="V36" t="s">
        <v>354</v>
      </c>
      <c r="W36" t="s">
        <v>16</v>
      </c>
      <c r="X36" t="s">
        <v>18</v>
      </c>
    </row>
    <row r="37" spans="1:24">
      <c r="A37" s="28">
        <v>47</v>
      </c>
      <c r="B37" t="s">
        <v>338</v>
      </c>
      <c r="C37" t="s">
        <v>7</v>
      </c>
      <c r="D37" t="s">
        <v>339</v>
      </c>
      <c r="E37" t="s">
        <v>844</v>
      </c>
      <c r="F37" t="s">
        <v>340</v>
      </c>
      <c r="G37" t="s">
        <v>848</v>
      </c>
      <c r="H37">
        <v>150</v>
      </c>
      <c r="J37">
        <v>4</v>
      </c>
      <c r="K37">
        <v>600</v>
      </c>
      <c r="L37" t="s">
        <v>75</v>
      </c>
      <c r="M37" t="s">
        <v>341</v>
      </c>
      <c r="N37" s="5">
        <v>0.18514</v>
      </c>
      <c r="O37" s="5">
        <v>111.08</v>
      </c>
      <c r="P37" s="37">
        <f t="shared" si="0"/>
        <v>1.4888196990612409E-3</v>
      </c>
      <c r="Q37">
        <v>1</v>
      </c>
      <c r="R37" t="s">
        <v>342</v>
      </c>
      <c r="S37" t="s">
        <v>343</v>
      </c>
      <c r="T37" t="s">
        <v>344</v>
      </c>
      <c r="U37" t="s">
        <v>345</v>
      </c>
      <c r="V37" t="s">
        <v>346</v>
      </c>
      <c r="W37" t="s">
        <v>16</v>
      </c>
      <c r="X37" t="s">
        <v>18</v>
      </c>
    </row>
    <row r="38" spans="1:24">
      <c r="A38" s="28">
        <v>34</v>
      </c>
      <c r="B38" t="s">
        <v>244</v>
      </c>
      <c r="C38" t="s">
        <v>63</v>
      </c>
      <c r="D38" t="s">
        <v>245</v>
      </c>
      <c r="E38" t="s">
        <v>844</v>
      </c>
      <c r="F38" t="s">
        <v>246</v>
      </c>
      <c r="G38" t="s">
        <v>848</v>
      </c>
      <c r="H38">
        <v>150</v>
      </c>
      <c r="J38">
        <v>7</v>
      </c>
      <c r="K38">
        <v>1050</v>
      </c>
      <c r="L38" t="s">
        <v>75</v>
      </c>
      <c r="M38" t="s">
        <v>247</v>
      </c>
      <c r="N38" s="5">
        <v>0.17355000000000001</v>
      </c>
      <c r="O38" s="5">
        <v>182.23</v>
      </c>
      <c r="P38" s="37">
        <f t="shared" si="0"/>
        <v>1.395617688085116E-3</v>
      </c>
      <c r="Q38">
        <v>1</v>
      </c>
      <c r="R38" t="s">
        <v>248</v>
      </c>
      <c r="S38" t="s">
        <v>244</v>
      </c>
      <c r="T38" t="s">
        <v>68</v>
      </c>
      <c r="U38" t="s">
        <v>249</v>
      </c>
      <c r="V38" t="s">
        <v>250</v>
      </c>
      <c r="W38" t="s">
        <v>16</v>
      </c>
      <c r="X38" t="s">
        <v>18</v>
      </c>
    </row>
    <row r="39" spans="1:24">
      <c r="A39" s="28">
        <v>31</v>
      </c>
      <c r="B39" t="s">
        <v>221</v>
      </c>
      <c r="C39" t="s">
        <v>7</v>
      </c>
      <c r="D39" t="s">
        <v>222</v>
      </c>
      <c r="E39" t="s">
        <v>844</v>
      </c>
      <c r="F39" t="s">
        <v>223</v>
      </c>
      <c r="G39" t="s">
        <v>848</v>
      </c>
      <c r="H39">
        <v>150</v>
      </c>
      <c r="J39">
        <v>1</v>
      </c>
      <c r="K39" s="2">
        <v>10000</v>
      </c>
      <c r="L39" t="s">
        <v>10</v>
      </c>
      <c r="M39" t="s">
        <v>224</v>
      </c>
      <c r="N39" s="5">
        <v>0.15059</v>
      </c>
      <c r="O39" s="5">
        <v>1505.9</v>
      </c>
      <c r="P39" s="37">
        <f t="shared" si="0"/>
        <v>1.2109828156078226E-3</v>
      </c>
      <c r="Q39">
        <v>10000</v>
      </c>
      <c r="R39" t="s">
        <v>225</v>
      </c>
      <c r="S39" t="s">
        <v>224</v>
      </c>
      <c r="T39" t="s">
        <v>13</v>
      </c>
      <c r="U39" t="s">
        <v>226</v>
      </c>
      <c r="V39" t="s">
        <v>227</v>
      </c>
      <c r="W39" t="s">
        <v>16</v>
      </c>
      <c r="X39" t="s">
        <v>18</v>
      </c>
    </row>
    <row r="40" spans="1:24">
      <c r="A40" s="28">
        <v>56</v>
      </c>
      <c r="B40" t="s">
        <v>400</v>
      </c>
      <c r="C40" t="s">
        <v>111</v>
      </c>
      <c r="D40" t="s">
        <v>401</v>
      </c>
      <c r="E40" t="s">
        <v>844</v>
      </c>
      <c r="F40" t="s">
        <v>402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403</v>
      </c>
      <c r="N40" s="5">
        <v>0.12959999999999999</v>
      </c>
      <c r="O40" s="5">
        <v>19.440000000000001</v>
      </c>
      <c r="P40" s="37">
        <f t="shared" si="0"/>
        <v>1.0421898725199137E-3</v>
      </c>
      <c r="Q40">
        <v>1</v>
      </c>
      <c r="R40" t="s">
        <v>404</v>
      </c>
      <c r="S40" t="s">
        <v>405</v>
      </c>
      <c r="T40" t="s">
        <v>344</v>
      </c>
      <c r="U40" t="s">
        <v>406</v>
      </c>
      <c r="V40" t="s">
        <v>407</v>
      </c>
      <c r="W40" t="s">
        <v>16</v>
      </c>
      <c r="X40" t="s">
        <v>18</v>
      </c>
    </row>
    <row r="41" spans="1:24">
      <c r="A41" s="28">
        <v>24</v>
      </c>
      <c r="B41" t="s">
        <v>180</v>
      </c>
      <c r="C41" t="s">
        <v>72</v>
      </c>
      <c r="D41" t="s">
        <v>181</v>
      </c>
      <c r="E41" t="s">
        <v>844</v>
      </c>
      <c r="F41" t="s">
        <v>182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183</v>
      </c>
      <c r="N41" s="5">
        <v>0.1226</v>
      </c>
      <c r="O41" s="5">
        <v>18.39</v>
      </c>
      <c r="P41" s="37">
        <f t="shared" si="0"/>
        <v>9.8589875286220229E-4</v>
      </c>
      <c r="Q41">
        <v>1</v>
      </c>
      <c r="R41" t="s">
        <v>184</v>
      </c>
      <c r="S41" t="s">
        <v>180</v>
      </c>
      <c r="T41" t="s">
        <v>78</v>
      </c>
      <c r="U41" t="s">
        <v>79</v>
      </c>
      <c r="V41" t="s">
        <v>185</v>
      </c>
      <c r="W41" t="s">
        <v>16</v>
      </c>
      <c r="X41" t="s">
        <v>18</v>
      </c>
    </row>
    <row r="42" spans="1:24">
      <c r="A42" s="28">
        <v>25</v>
      </c>
      <c r="B42" t="s">
        <v>186</v>
      </c>
      <c r="C42" t="s">
        <v>72</v>
      </c>
      <c r="D42" t="s">
        <v>187</v>
      </c>
      <c r="E42" t="s">
        <v>844</v>
      </c>
      <c r="F42" t="s">
        <v>188</v>
      </c>
      <c r="G42" t="s">
        <v>848</v>
      </c>
      <c r="H42">
        <v>150</v>
      </c>
      <c r="J42">
        <v>4</v>
      </c>
      <c r="K42">
        <v>600</v>
      </c>
      <c r="L42" t="s">
        <v>75</v>
      </c>
      <c r="M42" t="s">
        <v>189</v>
      </c>
      <c r="N42" s="5">
        <v>0.11362</v>
      </c>
      <c r="O42" s="5">
        <v>68.17</v>
      </c>
      <c r="P42" s="37">
        <f t="shared" si="0"/>
        <v>9.1368528792988113E-4</v>
      </c>
      <c r="Q42">
        <v>1</v>
      </c>
      <c r="R42" t="s">
        <v>190</v>
      </c>
      <c r="S42" t="s">
        <v>186</v>
      </c>
      <c r="T42" t="s">
        <v>78</v>
      </c>
      <c r="U42" t="s">
        <v>79</v>
      </c>
      <c r="V42" t="s">
        <v>191</v>
      </c>
      <c r="W42" t="s">
        <v>16</v>
      </c>
      <c r="X42" t="s">
        <v>18</v>
      </c>
    </row>
    <row r="43" spans="1:24">
      <c r="A43" s="28">
        <v>50</v>
      </c>
      <c r="B43" t="s">
        <v>363</v>
      </c>
      <c r="C43" t="s">
        <v>364</v>
      </c>
      <c r="D43" t="s">
        <v>365</v>
      </c>
      <c r="E43" t="s">
        <v>844</v>
      </c>
      <c r="F43" t="s">
        <v>366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367</v>
      </c>
      <c r="N43" s="5">
        <v>0.1123</v>
      </c>
      <c r="O43" s="5">
        <v>16.84</v>
      </c>
      <c r="P43" s="37">
        <f t="shared" si="0"/>
        <v>9.0307039108014121E-4</v>
      </c>
      <c r="Q43">
        <v>1</v>
      </c>
      <c r="R43" t="s">
        <v>368</v>
      </c>
      <c r="S43" t="s">
        <v>363</v>
      </c>
      <c r="T43" t="s">
        <v>369</v>
      </c>
      <c r="U43" t="s">
        <v>370</v>
      </c>
      <c r="V43" t="s">
        <v>371</v>
      </c>
      <c r="W43" t="s">
        <v>16</v>
      </c>
      <c r="X43" t="s">
        <v>18</v>
      </c>
    </row>
    <row r="44" spans="1:24">
      <c r="A44" s="28">
        <v>7</v>
      </c>
      <c r="B44" t="s">
        <v>581</v>
      </c>
      <c r="C44" t="s">
        <v>236</v>
      </c>
      <c r="D44" t="s">
        <v>52</v>
      </c>
      <c r="E44" t="s">
        <v>844</v>
      </c>
      <c r="F44" t="s">
        <v>582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583</v>
      </c>
      <c r="N44" s="5">
        <v>0.1041</v>
      </c>
      <c r="O44" s="5">
        <v>15.62</v>
      </c>
      <c r="P44" s="37">
        <f t="shared" si="0"/>
        <v>8.3712936519539361E-4</v>
      </c>
      <c r="Q44">
        <v>1</v>
      </c>
      <c r="R44" t="s">
        <v>54</v>
      </c>
      <c r="S44" t="s">
        <v>583</v>
      </c>
      <c r="T44" t="s">
        <v>13</v>
      </c>
      <c r="U44" t="s">
        <v>584</v>
      </c>
      <c r="V44" t="s">
        <v>55</v>
      </c>
      <c r="W44" t="s">
        <v>16</v>
      </c>
      <c r="X44" t="s">
        <v>18</v>
      </c>
    </row>
    <row r="45" spans="1:24">
      <c r="A45" s="28">
        <v>40</v>
      </c>
      <c r="B45" t="s">
        <v>284</v>
      </c>
      <c r="C45" t="s">
        <v>285</v>
      </c>
      <c r="D45" t="s">
        <v>286</v>
      </c>
      <c r="E45" t="s">
        <v>844</v>
      </c>
      <c r="F45" t="s">
        <v>287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288</v>
      </c>
      <c r="N45" s="5">
        <v>0.10299999999999999</v>
      </c>
      <c r="O45" s="5">
        <v>15.45</v>
      </c>
      <c r="P45" s="37">
        <f t="shared" si="0"/>
        <v>8.282836178206104E-4</v>
      </c>
      <c r="Q45">
        <v>1</v>
      </c>
      <c r="R45" t="s">
        <v>289</v>
      </c>
      <c r="S45" t="s">
        <v>290</v>
      </c>
      <c r="T45" t="s">
        <v>162</v>
      </c>
      <c r="U45" t="s">
        <v>291</v>
      </c>
      <c r="V45" t="s">
        <v>292</v>
      </c>
      <c r="W45" t="s">
        <v>97</v>
      </c>
      <c r="X45" t="s">
        <v>18</v>
      </c>
    </row>
    <row r="46" spans="1:24">
      <c r="A46" s="28">
        <v>35</v>
      </c>
      <c r="B46" t="s">
        <v>251</v>
      </c>
      <c r="C46" t="s">
        <v>7</v>
      </c>
      <c r="D46" t="s">
        <v>252</v>
      </c>
      <c r="E46" t="s">
        <v>844</v>
      </c>
      <c r="F46" t="s">
        <v>253</v>
      </c>
      <c r="G46" t="s">
        <v>848</v>
      </c>
      <c r="H46">
        <v>150</v>
      </c>
      <c r="J46">
        <v>3</v>
      </c>
      <c r="K46" s="2">
        <v>15000</v>
      </c>
      <c r="L46" t="s">
        <v>10</v>
      </c>
      <c r="M46" t="s">
        <v>254</v>
      </c>
      <c r="N46" s="5">
        <v>7.2480000000000003E-2</v>
      </c>
      <c r="O46" s="5">
        <v>1087.2</v>
      </c>
      <c r="P46" s="37">
        <f t="shared" si="0"/>
        <v>5.8285433611298884E-4</v>
      </c>
      <c r="Q46">
        <v>15000</v>
      </c>
      <c r="R46" t="s">
        <v>255</v>
      </c>
      <c r="S46" t="s">
        <v>254</v>
      </c>
      <c r="T46" t="s">
        <v>13</v>
      </c>
      <c r="U46" t="s">
        <v>256</v>
      </c>
      <c r="V46" t="s">
        <v>257</v>
      </c>
      <c r="W46" t="s">
        <v>16</v>
      </c>
      <c r="X46" t="s">
        <v>18</v>
      </c>
    </row>
    <row r="47" spans="1:24">
      <c r="A47" s="28">
        <v>26</v>
      </c>
      <c r="B47" t="s">
        <v>192</v>
      </c>
      <c r="C47" t="s">
        <v>72</v>
      </c>
      <c r="D47" t="s">
        <v>193</v>
      </c>
      <c r="E47" t="s">
        <v>844</v>
      </c>
      <c r="F47" t="s">
        <v>194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195</v>
      </c>
      <c r="N47" s="5">
        <v>6.4100000000000004E-2</v>
      </c>
      <c r="O47" s="5">
        <v>9.6199999999999992</v>
      </c>
      <c r="P47" s="37">
        <f t="shared" si="0"/>
        <v>5.1546582429418575E-4</v>
      </c>
      <c r="Q47">
        <v>1</v>
      </c>
      <c r="R47" t="s">
        <v>196</v>
      </c>
      <c r="S47" t="s">
        <v>192</v>
      </c>
      <c r="T47" t="s">
        <v>197</v>
      </c>
      <c r="U47" t="s">
        <v>79</v>
      </c>
      <c r="V47" t="s">
        <v>198</v>
      </c>
      <c r="W47" t="s">
        <v>16</v>
      </c>
      <c r="X47" t="s">
        <v>199</v>
      </c>
    </row>
    <row r="48" spans="1:24">
      <c r="A48" s="28">
        <v>29</v>
      </c>
      <c r="B48" t="s">
        <v>208</v>
      </c>
      <c r="C48" t="s">
        <v>7</v>
      </c>
      <c r="D48" t="s">
        <v>209</v>
      </c>
      <c r="E48" t="s">
        <v>844</v>
      </c>
      <c r="F48" t="s">
        <v>210</v>
      </c>
      <c r="G48" t="s">
        <v>848</v>
      </c>
      <c r="H48">
        <v>150</v>
      </c>
      <c r="J48">
        <v>3</v>
      </c>
      <c r="K48" s="2">
        <v>50000</v>
      </c>
      <c r="L48" t="s">
        <v>10</v>
      </c>
      <c r="M48" t="s">
        <v>211</v>
      </c>
      <c r="N48" s="5">
        <v>5.8959999999999999E-2</v>
      </c>
      <c r="O48" s="5">
        <v>2948</v>
      </c>
      <c r="P48" s="37">
        <f t="shared" si="0"/>
        <v>4.7413205928838046E-4</v>
      </c>
      <c r="Q48">
        <v>50000</v>
      </c>
      <c r="R48" t="s">
        <v>212</v>
      </c>
      <c r="S48" t="s">
        <v>211</v>
      </c>
      <c r="T48" t="s">
        <v>13</v>
      </c>
      <c r="V48" t="s">
        <v>213</v>
      </c>
      <c r="W48" t="s">
        <v>16</v>
      </c>
      <c r="X48" t="s">
        <v>18</v>
      </c>
    </row>
    <row r="49" spans="1:24">
      <c r="A49" s="28">
        <v>38</v>
      </c>
      <c r="B49" t="s">
        <v>272</v>
      </c>
      <c r="C49" t="s">
        <v>72</v>
      </c>
      <c r="D49" t="s">
        <v>273</v>
      </c>
      <c r="E49" t="s">
        <v>844</v>
      </c>
      <c r="F49" t="s">
        <v>274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275</v>
      </c>
      <c r="N49" s="5">
        <v>5.7599999999999998E-2</v>
      </c>
      <c r="O49" s="5">
        <v>8.64</v>
      </c>
      <c r="P49" s="37">
        <f t="shared" si="0"/>
        <v>4.6319549889773943E-4</v>
      </c>
      <c r="Q49">
        <v>1</v>
      </c>
      <c r="R49" t="s">
        <v>276</v>
      </c>
      <c r="S49" t="s">
        <v>272</v>
      </c>
      <c r="T49" t="s">
        <v>179</v>
      </c>
      <c r="U49" t="s">
        <v>79</v>
      </c>
      <c r="V49" t="s">
        <v>277</v>
      </c>
      <c r="W49" t="s">
        <v>16</v>
      </c>
      <c r="X49" t="s">
        <v>18</v>
      </c>
    </row>
    <row r="50" spans="1:24">
      <c r="A50" s="28">
        <v>67</v>
      </c>
      <c r="B50" t="s">
        <v>475</v>
      </c>
      <c r="C50" t="s">
        <v>7</v>
      </c>
      <c r="D50" t="s">
        <v>476</v>
      </c>
      <c r="E50" t="s">
        <v>844</v>
      </c>
      <c r="F50" t="s">
        <v>477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478</v>
      </c>
      <c r="N50" s="5">
        <v>5.5E-2</v>
      </c>
      <c r="O50" s="5">
        <v>8.25</v>
      </c>
      <c r="P50" s="37">
        <f t="shared" si="0"/>
        <v>4.4228736873916093E-4</v>
      </c>
      <c r="Q50">
        <v>1</v>
      </c>
      <c r="R50" t="s">
        <v>479</v>
      </c>
      <c r="S50" t="s">
        <v>480</v>
      </c>
      <c r="T50" t="s">
        <v>13</v>
      </c>
      <c r="U50" t="s">
        <v>481</v>
      </c>
      <c r="V50" t="s">
        <v>482</v>
      </c>
      <c r="W50" t="s">
        <v>97</v>
      </c>
      <c r="X50" t="s">
        <v>18</v>
      </c>
    </row>
    <row r="51" spans="1:24">
      <c r="A51" s="28">
        <v>49</v>
      </c>
      <c r="B51" t="s">
        <v>355</v>
      </c>
      <c r="C51" t="s">
        <v>7</v>
      </c>
      <c r="D51" t="s">
        <v>356</v>
      </c>
      <c r="E51" t="s">
        <v>844</v>
      </c>
      <c r="F51" t="s">
        <v>357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358</v>
      </c>
      <c r="N51" s="5">
        <v>5.4100000000000002E-2</v>
      </c>
      <c r="O51" s="5">
        <v>8.1199999999999992</v>
      </c>
      <c r="P51" s="37">
        <f t="shared" si="0"/>
        <v>4.3504993906888376E-4</v>
      </c>
      <c r="Q51">
        <v>1</v>
      </c>
      <c r="R51" t="s">
        <v>359</v>
      </c>
      <c r="S51" t="s">
        <v>360</v>
      </c>
      <c r="T51" t="s">
        <v>13</v>
      </c>
      <c r="U51" t="s">
        <v>361</v>
      </c>
      <c r="V51" t="s">
        <v>362</v>
      </c>
      <c r="W51" t="s">
        <v>16</v>
      </c>
      <c r="X51" t="s">
        <v>18</v>
      </c>
    </row>
    <row r="52" spans="1:24">
      <c r="A52" s="28">
        <v>4</v>
      </c>
      <c r="B52" t="s">
        <v>32</v>
      </c>
      <c r="C52" t="s">
        <v>7</v>
      </c>
      <c r="D52" t="s">
        <v>33</v>
      </c>
      <c r="E52" t="s">
        <v>844</v>
      </c>
      <c r="F52" t="s">
        <v>34</v>
      </c>
      <c r="G52" t="s">
        <v>848</v>
      </c>
      <c r="H52">
        <v>150</v>
      </c>
      <c r="J52">
        <v>5</v>
      </c>
      <c r="K52">
        <v>10000</v>
      </c>
      <c r="L52" t="s">
        <v>10</v>
      </c>
      <c r="M52" t="s">
        <v>35</v>
      </c>
      <c r="N52" s="5">
        <v>5.1429999999999997E-2</v>
      </c>
      <c r="O52" s="5">
        <v>514.29999999999995</v>
      </c>
      <c r="P52" s="37">
        <f t="shared" si="0"/>
        <v>4.1357889771372806E-4</v>
      </c>
      <c r="Q52">
        <v>10000</v>
      </c>
      <c r="R52" t="s">
        <v>36</v>
      </c>
      <c r="S52" t="s">
        <v>35</v>
      </c>
      <c r="T52" t="s">
        <v>13</v>
      </c>
      <c r="U52" t="s">
        <v>37</v>
      </c>
      <c r="V52" t="s">
        <v>38</v>
      </c>
      <c r="W52" t="s">
        <v>16</v>
      </c>
      <c r="X52" t="s">
        <v>18</v>
      </c>
    </row>
    <row r="53" spans="1:24">
      <c r="A53" s="28">
        <v>28</v>
      </c>
      <c r="B53" t="s">
        <v>32</v>
      </c>
      <c r="C53" t="s">
        <v>7</v>
      </c>
      <c r="D53" t="s">
        <v>33</v>
      </c>
      <c r="E53" t="s">
        <v>844</v>
      </c>
      <c r="F53" t="s">
        <v>34</v>
      </c>
      <c r="G53" t="s">
        <v>848</v>
      </c>
      <c r="H53">
        <v>150</v>
      </c>
      <c r="J53">
        <v>7</v>
      </c>
      <c r="K53">
        <v>10000</v>
      </c>
      <c r="L53" t="s">
        <v>10</v>
      </c>
      <c r="M53" t="s">
        <v>35</v>
      </c>
      <c r="N53" s="5">
        <v>5.1429999999999997E-2</v>
      </c>
      <c r="O53" s="5">
        <v>514.29999999999995</v>
      </c>
      <c r="P53" s="37">
        <f t="shared" si="0"/>
        <v>4.1357889771372806E-4</v>
      </c>
      <c r="Q53">
        <v>10000</v>
      </c>
      <c r="R53" t="s">
        <v>205</v>
      </c>
      <c r="S53" t="s">
        <v>35</v>
      </c>
      <c r="T53" t="s">
        <v>13</v>
      </c>
      <c r="U53" t="s">
        <v>37</v>
      </c>
      <c r="V53" t="s">
        <v>206</v>
      </c>
      <c r="W53" t="s">
        <v>16</v>
      </c>
      <c r="X53" t="s">
        <v>18</v>
      </c>
    </row>
    <row r="54" spans="1:24">
      <c r="A54" s="28">
        <v>23</v>
      </c>
      <c r="B54" t="s">
        <v>174</v>
      </c>
      <c r="C54" t="s">
        <v>72</v>
      </c>
      <c r="D54" t="s">
        <v>175</v>
      </c>
      <c r="E54" t="s">
        <v>844</v>
      </c>
      <c r="F54" t="s">
        <v>176</v>
      </c>
      <c r="G54" t="s">
        <v>848</v>
      </c>
      <c r="H54">
        <v>150</v>
      </c>
      <c r="J54">
        <v>1</v>
      </c>
      <c r="K54">
        <v>150</v>
      </c>
      <c r="L54" t="s">
        <v>75</v>
      </c>
      <c r="M54" t="s">
        <v>177</v>
      </c>
      <c r="N54" s="5">
        <v>3.5099999999999999E-2</v>
      </c>
      <c r="O54" s="5">
        <v>5.26</v>
      </c>
      <c r="P54" s="37">
        <f t="shared" si="0"/>
        <v>2.8225975714080994E-4</v>
      </c>
      <c r="Q54">
        <v>1</v>
      </c>
      <c r="R54" t="s">
        <v>178</v>
      </c>
      <c r="S54" t="s">
        <v>174</v>
      </c>
      <c r="T54" t="s">
        <v>179</v>
      </c>
      <c r="U54" t="s">
        <v>79</v>
      </c>
      <c r="V54" t="s">
        <v>15</v>
      </c>
      <c r="W54" t="s">
        <v>16</v>
      </c>
      <c r="X54" t="s">
        <v>18</v>
      </c>
    </row>
    <row r="55" spans="1:24">
      <c r="A55" s="28">
        <v>10</v>
      </c>
      <c r="B55" t="s">
        <v>71</v>
      </c>
      <c r="C55" t="s">
        <v>72</v>
      </c>
      <c r="D55" t="s">
        <v>73</v>
      </c>
      <c r="E55" t="s">
        <v>844</v>
      </c>
      <c r="F55" t="s">
        <v>74</v>
      </c>
      <c r="G55" t="s">
        <v>848</v>
      </c>
      <c r="H55">
        <v>150</v>
      </c>
      <c r="J55">
        <v>1</v>
      </c>
      <c r="K55">
        <v>150</v>
      </c>
      <c r="L55" t="s">
        <v>75</v>
      </c>
      <c r="M55" t="s">
        <v>76</v>
      </c>
      <c r="N55" s="5">
        <v>3.4099999999999998E-2</v>
      </c>
      <c r="O55" s="5">
        <v>5.12</v>
      </c>
      <c r="P55" s="37">
        <f t="shared" si="0"/>
        <v>2.7421816861827978E-4</v>
      </c>
      <c r="Q55">
        <v>1</v>
      </c>
      <c r="R55" t="s">
        <v>77</v>
      </c>
      <c r="S55" t="s">
        <v>71</v>
      </c>
      <c r="T55" t="s">
        <v>78</v>
      </c>
      <c r="U55" t="s">
        <v>79</v>
      </c>
      <c r="V55" t="s">
        <v>80</v>
      </c>
      <c r="W55" t="s">
        <v>16</v>
      </c>
      <c r="X55" t="s">
        <v>18</v>
      </c>
    </row>
    <row r="56" spans="1:24">
      <c r="A56" s="28">
        <v>5</v>
      </c>
      <c r="B56" t="s">
        <v>39</v>
      </c>
      <c r="C56" t="s">
        <v>7</v>
      </c>
      <c r="D56" t="s">
        <v>40</v>
      </c>
      <c r="E56" t="s">
        <v>844</v>
      </c>
      <c r="F56" t="s">
        <v>41</v>
      </c>
      <c r="G56" t="s">
        <v>848</v>
      </c>
      <c r="H56">
        <v>150</v>
      </c>
      <c r="J56">
        <v>3</v>
      </c>
      <c r="K56">
        <v>10000</v>
      </c>
      <c r="L56" t="s">
        <v>10</v>
      </c>
      <c r="M56" t="s">
        <v>42</v>
      </c>
      <c r="N56" s="5">
        <v>3.2820000000000002E-2</v>
      </c>
      <c r="O56" s="5">
        <v>328.2</v>
      </c>
      <c r="P56" s="37">
        <f t="shared" si="0"/>
        <v>2.6392493530944113E-4</v>
      </c>
      <c r="Q56">
        <v>10000</v>
      </c>
      <c r="R56" t="s">
        <v>43</v>
      </c>
      <c r="S56" t="s">
        <v>42</v>
      </c>
      <c r="T56" t="s">
        <v>13</v>
      </c>
      <c r="U56" t="s">
        <v>44</v>
      </c>
      <c r="V56" t="s">
        <v>45</v>
      </c>
      <c r="W56" t="s">
        <v>16</v>
      </c>
      <c r="X56" t="s">
        <v>18</v>
      </c>
    </row>
    <row r="57" spans="1:24">
      <c r="A57" s="28">
        <v>39</v>
      </c>
      <c r="B57" t="s">
        <v>278</v>
      </c>
      <c r="C57" t="s">
        <v>72</v>
      </c>
      <c r="D57" t="s">
        <v>279</v>
      </c>
      <c r="E57" t="s">
        <v>844</v>
      </c>
      <c r="F57" t="s">
        <v>280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281</v>
      </c>
      <c r="N57" s="5">
        <v>3.0700000000000002E-2</v>
      </c>
      <c r="O57" s="5">
        <v>4.5999999999999996</v>
      </c>
      <c r="P57" s="37">
        <f t="shared" si="0"/>
        <v>2.468767676416771E-4</v>
      </c>
      <c r="Q57">
        <v>1</v>
      </c>
      <c r="R57" t="s">
        <v>282</v>
      </c>
      <c r="S57" t="s">
        <v>278</v>
      </c>
      <c r="T57" t="s">
        <v>197</v>
      </c>
      <c r="U57" t="s">
        <v>79</v>
      </c>
      <c r="V57" t="s">
        <v>283</v>
      </c>
      <c r="W57" t="s">
        <v>16</v>
      </c>
      <c r="X57" t="s">
        <v>199</v>
      </c>
    </row>
    <row r="58" spans="1:24">
      <c r="A58" s="28">
        <v>41</v>
      </c>
      <c r="B58" t="s">
        <v>293</v>
      </c>
      <c r="C58" t="s">
        <v>72</v>
      </c>
      <c r="D58" t="s">
        <v>57</v>
      </c>
      <c r="E58" t="s">
        <v>844</v>
      </c>
      <c r="F58" t="s">
        <v>294</v>
      </c>
      <c r="G58" t="s">
        <v>848</v>
      </c>
      <c r="H58">
        <v>150</v>
      </c>
      <c r="J58">
        <v>1</v>
      </c>
      <c r="K58">
        <v>150</v>
      </c>
      <c r="L58" t="s">
        <v>75</v>
      </c>
      <c r="M58" t="s">
        <v>295</v>
      </c>
      <c r="N58" s="5">
        <v>2.47E-2</v>
      </c>
      <c r="O58" s="5">
        <v>3.7</v>
      </c>
      <c r="P58" s="37">
        <f t="shared" si="0"/>
        <v>1.9862723650649589E-4</v>
      </c>
      <c r="Q58">
        <v>1</v>
      </c>
      <c r="R58" t="s">
        <v>296</v>
      </c>
      <c r="S58" t="s">
        <v>293</v>
      </c>
      <c r="T58" t="s">
        <v>78</v>
      </c>
      <c r="U58" t="s">
        <v>79</v>
      </c>
      <c r="V58" t="s">
        <v>297</v>
      </c>
      <c r="W58" t="s">
        <v>16</v>
      </c>
      <c r="X58" t="s">
        <v>18</v>
      </c>
    </row>
    <row r="59" spans="1:24">
      <c r="A59" s="28">
        <v>54</v>
      </c>
      <c r="B59" t="s">
        <v>385</v>
      </c>
      <c r="C59" t="s">
        <v>111</v>
      </c>
      <c r="D59" t="s">
        <v>386</v>
      </c>
      <c r="E59" t="s">
        <v>844</v>
      </c>
      <c r="F59" t="s">
        <v>387</v>
      </c>
      <c r="G59" t="s">
        <v>848</v>
      </c>
      <c r="H59">
        <v>150</v>
      </c>
      <c r="J59">
        <v>3</v>
      </c>
      <c r="K59">
        <v>450</v>
      </c>
      <c r="L59" t="s">
        <v>75</v>
      </c>
      <c r="M59" t="s">
        <v>388</v>
      </c>
      <c r="N59" s="5">
        <v>2.1999999999999999E-2</v>
      </c>
      <c r="O59" s="5">
        <v>9.9</v>
      </c>
      <c r="P59" s="37">
        <f t="shared" si="0"/>
        <v>1.7691494749566436E-4</v>
      </c>
      <c r="Q59">
        <v>1</v>
      </c>
      <c r="R59" t="s">
        <v>389</v>
      </c>
      <c r="S59" t="s">
        <v>390</v>
      </c>
      <c r="T59" t="s">
        <v>344</v>
      </c>
      <c r="U59" t="s">
        <v>125</v>
      </c>
      <c r="V59" t="s">
        <v>391</v>
      </c>
      <c r="W59" t="s">
        <v>16</v>
      </c>
      <c r="X59" t="s">
        <v>18</v>
      </c>
    </row>
    <row r="60" spans="1:24">
      <c r="A60" s="28">
        <v>52</v>
      </c>
      <c r="B60" t="s">
        <v>374</v>
      </c>
      <c r="C60" t="s">
        <v>111</v>
      </c>
      <c r="D60" t="s">
        <v>375</v>
      </c>
      <c r="E60" t="s">
        <v>844</v>
      </c>
      <c r="F60" t="s">
        <v>376</v>
      </c>
      <c r="G60" t="s">
        <v>848</v>
      </c>
      <c r="H60">
        <v>150</v>
      </c>
      <c r="J60">
        <v>2</v>
      </c>
      <c r="K60">
        <v>300</v>
      </c>
      <c r="L60" t="s">
        <v>75</v>
      </c>
      <c r="M60" t="s">
        <v>377</v>
      </c>
      <c r="N60" s="5">
        <v>2.1999999999999999E-2</v>
      </c>
      <c r="O60" s="5">
        <v>6.6</v>
      </c>
      <c r="P60" s="37">
        <f t="shared" si="0"/>
        <v>1.7691494749566436E-4</v>
      </c>
      <c r="Q60">
        <v>1</v>
      </c>
      <c r="R60" t="s">
        <v>378</v>
      </c>
      <c r="S60" t="s">
        <v>374</v>
      </c>
      <c r="T60" t="s">
        <v>344</v>
      </c>
      <c r="U60" t="s">
        <v>125</v>
      </c>
      <c r="V60" t="s">
        <v>379</v>
      </c>
      <c r="W60" t="s">
        <v>16</v>
      </c>
      <c r="X60" t="s">
        <v>18</v>
      </c>
    </row>
    <row r="61" spans="1:24">
      <c r="A61" s="28">
        <v>53</v>
      </c>
      <c r="B61" t="s">
        <v>590</v>
      </c>
      <c r="C61" t="s">
        <v>111</v>
      </c>
      <c r="D61" t="s">
        <v>381</v>
      </c>
      <c r="E61" t="s">
        <v>844</v>
      </c>
      <c r="F61" t="s">
        <v>591</v>
      </c>
      <c r="G61" t="s">
        <v>848</v>
      </c>
      <c r="H61">
        <v>150</v>
      </c>
      <c r="J61">
        <v>2</v>
      </c>
      <c r="K61">
        <v>300</v>
      </c>
      <c r="L61" t="s">
        <v>75</v>
      </c>
      <c r="M61" t="s">
        <v>592</v>
      </c>
      <c r="N61" s="5">
        <v>2.1999999999999999E-2</v>
      </c>
      <c r="O61" s="5">
        <v>6.6</v>
      </c>
      <c r="P61" s="37">
        <f t="shared" si="0"/>
        <v>1.7691494749566436E-4</v>
      </c>
      <c r="Q61">
        <v>1</v>
      </c>
      <c r="R61" t="s">
        <v>382</v>
      </c>
      <c r="S61" t="s">
        <v>592</v>
      </c>
      <c r="T61" t="s">
        <v>344</v>
      </c>
      <c r="U61" t="s">
        <v>125</v>
      </c>
      <c r="V61" t="s">
        <v>384</v>
      </c>
      <c r="W61" t="s">
        <v>16</v>
      </c>
      <c r="X61" t="s">
        <v>18</v>
      </c>
    </row>
    <row r="62" spans="1:24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 s="37">
        <f t="shared" si="0"/>
        <v>1.7691494749566436E-4</v>
      </c>
      <c r="Q62">
        <v>1</v>
      </c>
      <c r="R62" t="s">
        <v>433</v>
      </c>
      <c r="S62" t="s">
        <v>598</v>
      </c>
      <c r="T62" t="s">
        <v>344</v>
      </c>
      <c r="U62" t="s">
        <v>125</v>
      </c>
      <c r="V62" t="s">
        <v>435</v>
      </c>
      <c r="W62" t="s">
        <v>16</v>
      </c>
      <c r="X62" t="s">
        <v>18</v>
      </c>
    </row>
    <row r="63" spans="1:24">
      <c r="A63" s="28">
        <v>33</v>
      </c>
      <c r="B63" t="s">
        <v>235</v>
      </c>
      <c r="C63" t="s">
        <v>236</v>
      </c>
      <c r="D63" t="s">
        <v>237</v>
      </c>
      <c r="E63" t="s">
        <v>844</v>
      </c>
      <c r="F63" t="s">
        <v>238</v>
      </c>
      <c r="G63" t="s">
        <v>848</v>
      </c>
      <c r="H63">
        <v>150</v>
      </c>
      <c r="J63">
        <v>14</v>
      </c>
      <c r="K63">
        <v>2100</v>
      </c>
      <c r="L63" t="s">
        <v>75</v>
      </c>
      <c r="M63" t="s">
        <v>239</v>
      </c>
      <c r="N63" s="5">
        <v>2.0660000000000001E-2</v>
      </c>
      <c r="O63" s="5">
        <v>43.39</v>
      </c>
      <c r="P63" s="37">
        <f t="shared" si="0"/>
        <v>1.6613921887547391E-4</v>
      </c>
      <c r="Q63">
        <v>1</v>
      </c>
      <c r="R63" t="s">
        <v>240</v>
      </c>
      <c r="S63" t="s">
        <v>241</v>
      </c>
      <c r="T63" t="s">
        <v>152</v>
      </c>
      <c r="U63" t="s">
        <v>242</v>
      </c>
      <c r="V63" t="s">
        <v>243</v>
      </c>
      <c r="W63" t="s">
        <v>16</v>
      </c>
      <c r="X63" t="s">
        <v>18</v>
      </c>
    </row>
    <row r="64" spans="1:24">
      <c r="A64" s="28">
        <v>6</v>
      </c>
      <c r="B64" t="s">
        <v>46</v>
      </c>
      <c r="C64" t="s">
        <v>7</v>
      </c>
      <c r="D64" t="s">
        <v>47</v>
      </c>
      <c r="E64" t="s">
        <v>844</v>
      </c>
      <c r="F64" t="s">
        <v>17</v>
      </c>
      <c r="G64" s="1" t="s">
        <v>22</v>
      </c>
      <c r="H64">
        <v>150</v>
      </c>
      <c r="J64">
        <v>3</v>
      </c>
      <c r="K64">
        <v>40000</v>
      </c>
      <c r="L64" t="s">
        <v>10</v>
      </c>
      <c r="M64" t="s">
        <v>48</v>
      </c>
      <c r="N64" s="5">
        <v>1.8180000000000002E-2</v>
      </c>
      <c r="O64" s="5">
        <v>727.2</v>
      </c>
      <c r="P64" s="37">
        <f t="shared" si="0"/>
        <v>1.4619607933959901E-4</v>
      </c>
      <c r="Q64">
        <v>40000</v>
      </c>
      <c r="R64" t="s">
        <v>49</v>
      </c>
      <c r="S64" t="s">
        <v>48</v>
      </c>
      <c r="T64" t="s">
        <v>13</v>
      </c>
      <c r="U64" t="s">
        <v>50</v>
      </c>
      <c r="V64" t="s">
        <v>51</v>
      </c>
      <c r="W64" t="s">
        <v>16</v>
      </c>
      <c r="X64" t="s">
        <v>18</v>
      </c>
    </row>
    <row r="65" spans="1:24">
      <c r="A65" s="28">
        <v>62</v>
      </c>
      <c r="B65" t="s">
        <v>436</v>
      </c>
      <c r="C65" t="s">
        <v>103</v>
      </c>
      <c r="D65" t="s">
        <v>437</v>
      </c>
      <c r="E65" t="s">
        <v>844</v>
      </c>
      <c r="F65" t="s">
        <v>438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439</v>
      </c>
      <c r="N65" s="5">
        <v>1.355E-2</v>
      </c>
      <c r="O65" s="5">
        <v>135.5</v>
      </c>
      <c r="P65" s="37">
        <f t="shared" si="0"/>
        <v>1.0896352448028419E-4</v>
      </c>
      <c r="Q65">
        <v>10000</v>
      </c>
      <c r="R65" t="s">
        <v>440</v>
      </c>
      <c r="S65" t="s">
        <v>439</v>
      </c>
      <c r="T65" t="s">
        <v>441</v>
      </c>
      <c r="U65" t="s">
        <v>442</v>
      </c>
      <c r="V65" t="s">
        <v>443</v>
      </c>
      <c r="W65" t="s">
        <v>16</v>
      </c>
      <c r="X65" t="s">
        <v>18</v>
      </c>
    </row>
    <row r="66" spans="1:24">
      <c r="A66" s="28">
        <v>57</v>
      </c>
      <c r="B66" t="s">
        <v>593</v>
      </c>
      <c r="C66" t="s">
        <v>111</v>
      </c>
      <c r="D66" t="s">
        <v>409</v>
      </c>
      <c r="E66" t="s">
        <v>844</v>
      </c>
      <c r="F66" t="s">
        <v>594</v>
      </c>
      <c r="G66" t="s">
        <v>848</v>
      </c>
      <c r="H66">
        <v>150</v>
      </c>
      <c r="J66">
        <v>4</v>
      </c>
      <c r="K66">
        <v>600</v>
      </c>
      <c r="L66" t="s">
        <v>75</v>
      </c>
      <c r="M66" t="s">
        <v>595</v>
      </c>
      <c r="N66" s="5">
        <v>1.346E-2</v>
      </c>
      <c r="O66" s="5">
        <v>8.08</v>
      </c>
      <c r="P66" s="37">
        <f t="shared" si="0"/>
        <v>1.0823978151325647E-4</v>
      </c>
      <c r="Q66">
        <v>1</v>
      </c>
      <c r="R66" t="s">
        <v>410</v>
      </c>
      <c r="S66" t="s">
        <v>595</v>
      </c>
      <c r="T66" t="s">
        <v>344</v>
      </c>
      <c r="U66" t="s">
        <v>125</v>
      </c>
      <c r="V66" t="s">
        <v>411</v>
      </c>
      <c r="W66" t="s">
        <v>16</v>
      </c>
      <c r="X66" t="s">
        <v>18</v>
      </c>
    </row>
    <row r="67" spans="1:24">
      <c r="A67" s="28">
        <v>16</v>
      </c>
      <c r="B67" t="s">
        <v>119</v>
      </c>
      <c r="C67" t="s">
        <v>111</v>
      </c>
      <c r="D67" t="s">
        <v>120</v>
      </c>
      <c r="E67" t="s">
        <v>844</v>
      </c>
      <c r="F67" t="s">
        <v>121</v>
      </c>
      <c r="G67" t="s">
        <v>848</v>
      </c>
      <c r="H67">
        <v>150</v>
      </c>
      <c r="J67">
        <v>2</v>
      </c>
      <c r="K67">
        <v>300</v>
      </c>
      <c r="L67" t="s">
        <v>75</v>
      </c>
      <c r="M67" t="s">
        <v>122</v>
      </c>
      <c r="N67" s="5">
        <v>1.1900000000000001E-2</v>
      </c>
      <c r="O67" s="5">
        <v>3.57</v>
      </c>
      <c r="P67" s="37">
        <f t="shared" ref="P67:P86" si="1">N67/$N$87</f>
        <v>9.5694903418109374E-5</v>
      </c>
      <c r="Q67">
        <v>1</v>
      </c>
      <c r="R67" t="s">
        <v>123</v>
      </c>
      <c r="S67" t="s">
        <v>124</v>
      </c>
      <c r="T67" t="s">
        <v>13</v>
      </c>
      <c r="U67" t="s">
        <v>125</v>
      </c>
      <c r="V67" t="s">
        <v>126</v>
      </c>
      <c r="W67" t="s">
        <v>97</v>
      </c>
      <c r="X67" t="s">
        <v>18</v>
      </c>
    </row>
    <row r="68" spans="1:24">
      <c r="A68" s="28">
        <v>17</v>
      </c>
      <c r="B68" t="s">
        <v>127</v>
      </c>
      <c r="C68" t="s">
        <v>111</v>
      </c>
      <c r="D68" t="s">
        <v>128</v>
      </c>
      <c r="E68" t="s">
        <v>844</v>
      </c>
      <c r="F68" t="s">
        <v>129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130</v>
      </c>
      <c r="N68" s="5">
        <v>1.1900000000000001E-2</v>
      </c>
      <c r="O68" s="5">
        <v>1.78</v>
      </c>
      <c r="P68" s="37">
        <f t="shared" si="1"/>
        <v>9.5694903418109374E-5</v>
      </c>
      <c r="Q68">
        <v>1</v>
      </c>
      <c r="R68" t="s">
        <v>131</v>
      </c>
      <c r="S68" t="s">
        <v>132</v>
      </c>
      <c r="T68" t="s">
        <v>13</v>
      </c>
      <c r="U68" t="s">
        <v>125</v>
      </c>
      <c r="V68" t="s">
        <v>133</v>
      </c>
      <c r="W68" t="s">
        <v>97</v>
      </c>
      <c r="X68" t="s">
        <v>18</v>
      </c>
    </row>
    <row r="69" spans="1:24">
      <c r="A69" s="28">
        <v>60</v>
      </c>
      <c r="B69" t="s">
        <v>425</v>
      </c>
      <c r="C69" t="s">
        <v>111</v>
      </c>
      <c r="D69" t="s">
        <v>426</v>
      </c>
      <c r="E69" t="s">
        <v>844</v>
      </c>
      <c r="F69" t="s">
        <v>427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428</v>
      </c>
      <c r="N69" s="5">
        <v>1.1900000000000001E-2</v>
      </c>
      <c r="O69" s="5">
        <v>1.78</v>
      </c>
      <c r="P69" s="37">
        <f t="shared" si="1"/>
        <v>9.5694903418109374E-5</v>
      </c>
      <c r="Q69">
        <v>1</v>
      </c>
      <c r="R69" t="s">
        <v>429</v>
      </c>
      <c r="S69" t="s">
        <v>430</v>
      </c>
      <c r="T69" t="s">
        <v>13</v>
      </c>
      <c r="U69" t="s">
        <v>125</v>
      </c>
      <c r="V69" t="s">
        <v>431</v>
      </c>
      <c r="W69" t="s">
        <v>97</v>
      </c>
      <c r="X69" t="s">
        <v>18</v>
      </c>
    </row>
    <row r="70" spans="1:24">
      <c r="A70" s="28">
        <v>51</v>
      </c>
      <c r="B70" t="s">
        <v>110</v>
      </c>
      <c r="C70" t="s">
        <v>111</v>
      </c>
      <c r="D70" t="s">
        <v>112</v>
      </c>
      <c r="E70" t="s">
        <v>844</v>
      </c>
      <c r="F70" t="s">
        <v>113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114</v>
      </c>
      <c r="N70" s="5">
        <v>1.01E-2</v>
      </c>
      <c r="O70" s="5">
        <v>1.52</v>
      </c>
      <c r="P70" s="37">
        <f t="shared" si="1"/>
        <v>8.1220044077554999E-5</v>
      </c>
      <c r="Q70">
        <v>1</v>
      </c>
      <c r="R70" t="s">
        <v>372</v>
      </c>
      <c r="S70" t="s">
        <v>116</v>
      </c>
      <c r="T70" t="s">
        <v>13</v>
      </c>
      <c r="U70" t="s">
        <v>117</v>
      </c>
      <c r="V70" t="s">
        <v>373</v>
      </c>
      <c r="W70" t="s">
        <v>97</v>
      </c>
      <c r="X70" t="s">
        <v>18</v>
      </c>
    </row>
    <row r="71" spans="1:24">
      <c r="A71" s="28">
        <v>55</v>
      </c>
      <c r="B71" t="s">
        <v>392</v>
      </c>
      <c r="C71" t="s">
        <v>111</v>
      </c>
      <c r="D71" t="s">
        <v>393</v>
      </c>
      <c r="E71" t="s">
        <v>844</v>
      </c>
      <c r="F71" t="s">
        <v>394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395</v>
      </c>
      <c r="N71" s="5">
        <v>1.01E-2</v>
      </c>
      <c r="O71" s="5">
        <v>1.52</v>
      </c>
      <c r="P71" s="37">
        <f t="shared" si="1"/>
        <v>8.1220044077554999E-5</v>
      </c>
      <c r="Q71">
        <v>1</v>
      </c>
      <c r="R71" t="s">
        <v>396</v>
      </c>
      <c r="S71" t="s">
        <v>397</v>
      </c>
      <c r="T71" t="s">
        <v>13</v>
      </c>
      <c r="U71" t="s">
        <v>398</v>
      </c>
      <c r="V71" t="s">
        <v>399</v>
      </c>
      <c r="W71" t="s">
        <v>97</v>
      </c>
      <c r="X71" t="s">
        <v>18</v>
      </c>
    </row>
    <row r="72" spans="1:24">
      <c r="A72" s="28">
        <v>14</v>
      </c>
      <c r="B72" t="s">
        <v>102</v>
      </c>
      <c r="C72" t="s">
        <v>103</v>
      </c>
      <c r="D72" t="s">
        <v>104</v>
      </c>
      <c r="E72" t="s">
        <v>844</v>
      </c>
      <c r="F72" t="s">
        <v>105</v>
      </c>
      <c r="G72" t="s">
        <v>848</v>
      </c>
      <c r="H72">
        <v>150</v>
      </c>
      <c r="J72">
        <v>5</v>
      </c>
      <c r="K72">
        <v>750</v>
      </c>
      <c r="L72" t="s">
        <v>75</v>
      </c>
      <c r="M72" t="s">
        <v>106</v>
      </c>
      <c r="N72" s="5">
        <v>8.7200000000000003E-3</v>
      </c>
      <c r="O72" s="5">
        <v>6.54</v>
      </c>
      <c r="P72" s="37">
        <f t="shared" si="1"/>
        <v>7.0122651916463335E-5</v>
      </c>
      <c r="Q72">
        <v>1</v>
      </c>
      <c r="R72" t="s">
        <v>107</v>
      </c>
      <c r="S72" t="s">
        <v>102</v>
      </c>
      <c r="T72" t="s">
        <v>68</v>
      </c>
      <c r="U72" t="s">
        <v>108</v>
      </c>
      <c r="V72" t="s">
        <v>109</v>
      </c>
      <c r="W72" t="s">
        <v>97</v>
      </c>
      <c r="X72" t="s">
        <v>18</v>
      </c>
    </row>
    <row r="73" spans="1:24">
      <c r="A73" s="28">
        <v>9</v>
      </c>
      <c r="B73" t="s">
        <v>62</v>
      </c>
      <c r="C73" t="s">
        <v>63</v>
      </c>
      <c r="D73" t="s">
        <v>64</v>
      </c>
      <c r="E73" t="s">
        <v>844</v>
      </c>
      <c r="F73" t="s">
        <v>65</v>
      </c>
      <c r="G73" t="s">
        <v>848</v>
      </c>
      <c r="H73">
        <v>150</v>
      </c>
      <c r="J73">
        <v>1</v>
      </c>
      <c r="K73">
        <v>10000</v>
      </c>
      <c r="L73" t="s">
        <v>10</v>
      </c>
      <c r="M73" t="s">
        <v>66</v>
      </c>
      <c r="N73" s="5">
        <v>7.7200000000000003E-3</v>
      </c>
      <c r="O73" s="5">
        <v>77.2</v>
      </c>
      <c r="P73" s="37">
        <f t="shared" si="1"/>
        <v>6.2081063393933133E-5</v>
      </c>
      <c r="Q73">
        <v>10000</v>
      </c>
      <c r="R73" t="s">
        <v>67</v>
      </c>
      <c r="S73" t="s">
        <v>66</v>
      </c>
      <c r="T73" t="s">
        <v>68</v>
      </c>
      <c r="U73" t="s">
        <v>69</v>
      </c>
      <c r="V73" t="s">
        <v>70</v>
      </c>
      <c r="W73" t="s">
        <v>16</v>
      </c>
      <c r="X73" t="s">
        <v>18</v>
      </c>
    </row>
    <row r="74" spans="1:24">
      <c r="A74" s="28">
        <v>1</v>
      </c>
      <c r="B74" t="s">
        <v>6</v>
      </c>
      <c r="C74" t="s">
        <v>7</v>
      </c>
      <c r="D74" t="s">
        <v>8</v>
      </c>
      <c r="E74" t="s">
        <v>844</v>
      </c>
      <c r="F74" t="s">
        <v>9</v>
      </c>
      <c r="G74" t="s">
        <v>848</v>
      </c>
      <c r="H74">
        <v>150</v>
      </c>
      <c r="J74">
        <v>1</v>
      </c>
      <c r="K74">
        <v>15000</v>
      </c>
      <c r="L74" t="s">
        <v>10</v>
      </c>
      <c r="M74" t="s">
        <v>11</v>
      </c>
      <c r="N74" s="5">
        <v>7.6800000000000002E-3</v>
      </c>
      <c r="O74" s="5">
        <v>115.2</v>
      </c>
      <c r="P74" s="37">
        <f t="shared" si="1"/>
        <v>6.1759399853031927E-5</v>
      </c>
      <c r="Q74">
        <v>15000</v>
      </c>
      <c r="R74" t="s">
        <v>12</v>
      </c>
      <c r="S74" t="s">
        <v>11</v>
      </c>
      <c r="T74" t="s">
        <v>13</v>
      </c>
      <c r="U74" t="s">
        <v>14</v>
      </c>
      <c r="V74" t="s">
        <v>15</v>
      </c>
      <c r="W74" t="s">
        <v>16</v>
      </c>
      <c r="X74" t="s">
        <v>18</v>
      </c>
    </row>
    <row r="75" spans="1:24">
      <c r="A75" s="28">
        <v>15</v>
      </c>
      <c r="B75" t="s">
        <v>110</v>
      </c>
      <c r="C75" t="s">
        <v>111</v>
      </c>
      <c r="D75" t="s">
        <v>112</v>
      </c>
      <c r="E75" t="s">
        <v>844</v>
      </c>
      <c r="F75" t="s">
        <v>113</v>
      </c>
      <c r="G75" t="s">
        <v>848</v>
      </c>
      <c r="H75">
        <v>150</v>
      </c>
      <c r="J75">
        <v>5</v>
      </c>
      <c r="K75">
        <v>750</v>
      </c>
      <c r="L75" t="s">
        <v>75</v>
      </c>
      <c r="M75" t="s">
        <v>114</v>
      </c>
      <c r="N75" s="5">
        <v>6.1799999999999997E-3</v>
      </c>
      <c r="O75" s="5">
        <v>4.6399999999999997</v>
      </c>
      <c r="P75" s="37">
        <f t="shared" si="1"/>
        <v>4.9697017069236624E-5</v>
      </c>
      <c r="Q75">
        <v>1</v>
      </c>
      <c r="R75" t="s">
        <v>115</v>
      </c>
      <c r="S75" t="s">
        <v>116</v>
      </c>
      <c r="T75" t="s">
        <v>13</v>
      </c>
      <c r="U75" t="s">
        <v>117</v>
      </c>
      <c r="V75" t="s">
        <v>118</v>
      </c>
      <c r="W75" t="s">
        <v>97</v>
      </c>
      <c r="X75" t="s">
        <v>18</v>
      </c>
    </row>
    <row r="76" spans="1:24">
      <c r="A76" s="28">
        <v>37</v>
      </c>
      <c r="B76" t="s">
        <v>265</v>
      </c>
      <c r="C76" t="s">
        <v>7</v>
      </c>
      <c r="D76" t="s">
        <v>266</v>
      </c>
      <c r="E76" t="s">
        <v>844</v>
      </c>
      <c r="F76" t="s">
        <v>267</v>
      </c>
      <c r="G76" t="s">
        <v>848</v>
      </c>
      <c r="H76">
        <v>150</v>
      </c>
      <c r="J76">
        <v>5</v>
      </c>
      <c r="K76">
        <v>15000</v>
      </c>
      <c r="L76" t="s">
        <v>10</v>
      </c>
      <c r="M76" t="s">
        <v>268</v>
      </c>
      <c r="N76" s="5">
        <v>6.0600000000000003E-3</v>
      </c>
      <c r="O76" s="5">
        <v>90.9</v>
      </c>
      <c r="P76" s="37">
        <f t="shared" si="1"/>
        <v>4.8732026446533006E-5</v>
      </c>
      <c r="Q76">
        <v>15000</v>
      </c>
      <c r="R76" t="s">
        <v>269</v>
      </c>
      <c r="S76" t="s">
        <v>268</v>
      </c>
      <c r="T76" t="s">
        <v>13</v>
      </c>
      <c r="U76" t="s">
        <v>270</v>
      </c>
      <c r="V76" t="s">
        <v>271</v>
      </c>
      <c r="W76" t="s">
        <v>16</v>
      </c>
      <c r="X76" t="s">
        <v>18</v>
      </c>
    </row>
    <row r="77" spans="1:24">
      <c r="A77" s="28">
        <v>59</v>
      </c>
      <c r="B77" t="s">
        <v>418</v>
      </c>
      <c r="C77" t="s">
        <v>111</v>
      </c>
      <c r="D77" t="s">
        <v>104</v>
      </c>
      <c r="E77" t="s">
        <v>844</v>
      </c>
      <c r="F77" t="s">
        <v>419</v>
      </c>
      <c r="G77" t="s">
        <v>848</v>
      </c>
      <c r="H77">
        <v>150</v>
      </c>
      <c r="J77">
        <v>27</v>
      </c>
      <c r="K77">
        <v>4050</v>
      </c>
      <c r="L77" t="s">
        <v>75</v>
      </c>
      <c r="M77" t="s">
        <v>420</v>
      </c>
      <c r="N77" s="5">
        <v>5.3499999999999997E-3</v>
      </c>
      <c r="O77" s="5">
        <v>21.67</v>
      </c>
      <c r="P77" s="37">
        <f t="shared" si="1"/>
        <v>4.3022498595536558E-5</v>
      </c>
      <c r="Q77">
        <v>1</v>
      </c>
      <c r="R77" t="s">
        <v>421</v>
      </c>
      <c r="S77" t="s">
        <v>422</v>
      </c>
      <c r="T77" t="s">
        <v>344</v>
      </c>
      <c r="U77" t="s">
        <v>423</v>
      </c>
      <c r="V77" t="s">
        <v>424</v>
      </c>
      <c r="W77" t="s">
        <v>16</v>
      </c>
      <c r="X77" t="s">
        <v>18</v>
      </c>
    </row>
    <row r="78" spans="1:24">
      <c r="A78" s="28">
        <v>27</v>
      </c>
      <c r="B78" t="s">
        <v>834</v>
      </c>
      <c r="C78" t="s">
        <v>7</v>
      </c>
      <c r="D78" t="s">
        <v>200</v>
      </c>
      <c r="E78" t="s">
        <v>845</v>
      </c>
      <c r="F78" t="s">
        <v>17</v>
      </c>
      <c r="G78" t="s">
        <v>848</v>
      </c>
      <c r="H78">
        <v>150</v>
      </c>
      <c r="J78">
        <v>2</v>
      </c>
      <c r="K78">
        <v>150</v>
      </c>
      <c r="L78" t="s">
        <v>10</v>
      </c>
      <c r="M78" s="1" t="s">
        <v>835</v>
      </c>
      <c r="N78" s="5">
        <v>5.0000000000000001E-3</v>
      </c>
      <c r="O78" s="6">
        <f>N78*J78*K78</f>
        <v>1.5</v>
      </c>
      <c r="P78" s="37">
        <f t="shared" si="1"/>
        <v>4.0207942612650996E-5</v>
      </c>
      <c r="Q78">
        <v>1</v>
      </c>
      <c r="R78" t="s">
        <v>202</v>
      </c>
      <c r="S78" t="s">
        <v>201</v>
      </c>
      <c r="T78" t="s">
        <v>13</v>
      </c>
      <c r="U78" t="s">
        <v>203</v>
      </c>
      <c r="V78" t="s">
        <v>204</v>
      </c>
      <c r="W78" t="s">
        <v>16</v>
      </c>
      <c r="X78" t="s">
        <v>18</v>
      </c>
    </row>
    <row r="79" spans="1:24">
      <c r="A79" s="28">
        <v>8</v>
      </c>
      <c r="B79" t="s">
        <v>56</v>
      </c>
      <c r="C79" t="s">
        <v>7</v>
      </c>
      <c r="D79" t="s">
        <v>57</v>
      </c>
      <c r="E79" t="s">
        <v>845</v>
      </c>
      <c r="F79" t="s">
        <v>17</v>
      </c>
      <c r="G79" t="s">
        <v>848</v>
      </c>
      <c r="H79">
        <v>150</v>
      </c>
      <c r="J79">
        <v>1</v>
      </c>
      <c r="K79">
        <v>150</v>
      </c>
      <c r="L79" t="s">
        <v>10</v>
      </c>
      <c r="M79" s="1" t="s">
        <v>833</v>
      </c>
      <c r="N79" s="5">
        <v>5.0000000000000001E-3</v>
      </c>
      <c r="O79" s="6">
        <f>N79*J79*K79</f>
        <v>0.75</v>
      </c>
      <c r="P79" s="37">
        <f t="shared" si="1"/>
        <v>4.0207942612650996E-5</v>
      </c>
      <c r="Q79">
        <v>1</v>
      </c>
      <c r="R79" t="s">
        <v>59</v>
      </c>
      <c r="S79" t="s">
        <v>58</v>
      </c>
      <c r="T79" t="s">
        <v>13</v>
      </c>
      <c r="U79" t="s">
        <v>60</v>
      </c>
      <c r="V79" t="s">
        <v>61</v>
      </c>
      <c r="W79" t="s">
        <v>16</v>
      </c>
      <c r="X79" t="s">
        <v>18</v>
      </c>
    </row>
    <row r="80" spans="1:24">
      <c r="A80" s="28">
        <v>36</v>
      </c>
      <c r="B80" t="s">
        <v>258</v>
      </c>
      <c r="C80" t="s">
        <v>7</v>
      </c>
      <c r="D80" t="s">
        <v>259</v>
      </c>
      <c r="E80" t="s">
        <v>844</v>
      </c>
      <c r="F80" t="s">
        <v>260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261</v>
      </c>
      <c r="N80" s="5">
        <v>4.4999999999999997E-3</v>
      </c>
      <c r="O80" s="5">
        <v>0.68</v>
      </c>
      <c r="P80" s="37">
        <f t="shared" si="1"/>
        <v>3.6187148351385888E-5</v>
      </c>
      <c r="Q80">
        <v>1</v>
      </c>
      <c r="R80" t="s">
        <v>262</v>
      </c>
      <c r="S80" t="s">
        <v>258</v>
      </c>
      <c r="T80" t="s">
        <v>13</v>
      </c>
      <c r="U80" t="s">
        <v>263</v>
      </c>
      <c r="V80" t="s">
        <v>264</v>
      </c>
      <c r="W80" t="s">
        <v>16</v>
      </c>
      <c r="X80" t="s">
        <v>18</v>
      </c>
    </row>
    <row r="81" spans="1:24">
      <c r="A81" s="28">
        <v>30</v>
      </c>
      <c r="B81" t="s">
        <v>214</v>
      </c>
      <c r="C81" t="s">
        <v>7</v>
      </c>
      <c r="D81" t="s">
        <v>215</v>
      </c>
      <c r="E81" t="s">
        <v>844</v>
      </c>
      <c r="F81" t="s">
        <v>216</v>
      </c>
      <c r="G81" t="s">
        <v>848</v>
      </c>
      <c r="H81">
        <v>150</v>
      </c>
      <c r="J81">
        <v>7</v>
      </c>
      <c r="K81">
        <v>50000</v>
      </c>
      <c r="L81" t="s">
        <v>10</v>
      </c>
      <c r="M81" t="s">
        <v>217</v>
      </c>
      <c r="N81" s="5">
        <v>4.1599999999999996E-3</v>
      </c>
      <c r="O81" s="5">
        <v>208</v>
      </c>
      <c r="P81" s="37">
        <f t="shared" si="1"/>
        <v>3.3453008253725624E-5</v>
      </c>
      <c r="Q81">
        <v>50000</v>
      </c>
      <c r="R81" t="s">
        <v>218</v>
      </c>
      <c r="S81" t="s">
        <v>217</v>
      </c>
      <c r="T81" t="s">
        <v>13</v>
      </c>
      <c r="U81" t="s">
        <v>219</v>
      </c>
      <c r="V81" t="s">
        <v>220</v>
      </c>
      <c r="W81" t="s">
        <v>16</v>
      </c>
      <c r="X81" t="s">
        <v>18</v>
      </c>
    </row>
    <row r="82" spans="1:24">
      <c r="A82" s="28">
        <v>58</v>
      </c>
      <c r="B82" t="s">
        <v>412</v>
      </c>
      <c r="C82" t="s">
        <v>111</v>
      </c>
      <c r="D82" t="s">
        <v>413</v>
      </c>
      <c r="E82" t="s">
        <v>844</v>
      </c>
      <c r="F82" t="s">
        <v>414</v>
      </c>
      <c r="G82" t="s">
        <v>848</v>
      </c>
      <c r="H82">
        <v>150</v>
      </c>
      <c r="J82">
        <v>3</v>
      </c>
      <c r="K82">
        <v>15000</v>
      </c>
      <c r="L82" t="s">
        <v>10</v>
      </c>
      <c r="M82" t="s">
        <v>415</v>
      </c>
      <c r="N82" s="5">
        <v>3.3300000000000001E-3</v>
      </c>
      <c r="O82" s="5">
        <v>49.95</v>
      </c>
      <c r="P82" s="37">
        <f t="shared" si="1"/>
        <v>2.6778489780025561E-5</v>
      </c>
      <c r="Q82">
        <v>15000</v>
      </c>
      <c r="R82" t="s">
        <v>416</v>
      </c>
      <c r="S82" t="s">
        <v>415</v>
      </c>
      <c r="T82" t="s">
        <v>344</v>
      </c>
      <c r="U82" t="s">
        <v>398</v>
      </c>
      <c r="V82" t="s">
        <v>417</v>
      </c>
      <c r="W82" t="s">
        <v>16</v>
      </c>
      <c r="X82" t="s">
        <v>18</v>
      </c>
    </row>
    <row r="83" spans="1:24">
      <c r="A83" s="28">
        <v>64</v>
      </c>
      <c r="B83" t="s">
        <v>450</v>
      </c>
      <c r="C83" t="s">
        <v>103</v>
      </c>
      <c r="D83" t="s">
        <v>451</v>
      </c>
      <c r="E83" t="s">
        <v>844</v>
      </c>
      <c r="F83" t="s">
        <v>452</v>
      </c>
      <c r="G83" t="s">
        <v>848</v>
      </c>
      <c r="H83">
        <v>150</v>
      </c>
      <c r="J83">
        <v>7</v>
      </c>
      <c r="K83">
        <v>50000</v>
      </c>
      <c r="L83" t="s">
        <v>10</v>
      </c>
      <c r="M83" t="s">
        <v>453</v>
      </c>
      <c r="N83" s="5">
        <v>3.0200000000000001E-3</v>
      </c>
      <c r="O83" s="5">
        <v>151</v>
      </c>
      <c r="P83" s="37">
        <f t="shared" si="1"/>
        <v>2.4285597338041198E-5</v>
      </c>
      <c r="Q83">
        <v>50000</v>
      </c>
      <c r="R83" t="s">
        <v>454</v>
      </c>
      <c r="S83" t="s">
        <v>453</v>
      </c>
      <c r="T83" t="s">
        <v>455</v>
      </c>
      <c r="U83" t="s">
        <v>456</v>
      </c>
      <c r="V83" t="s">
        <v>457</v>
      </c>
      <c r="W83" t="s">
        <v>16</v>
      </c>
      <c r="X83" t="s">
        <v>18</v>
      </c>
    </row>
    <row r="84" spans="1:24">
      <c r="A84" s="28">
        <v>63</v>
      </c>
      <c r="B84" t="s">
        <v>444</v>
      </c>
      <c r="C84" t="s">
        <v>111</v>
      </c>
      <c r="D84" t="s">
        <v>445</v>
      </c>
      <c r="E84" t="s">
        <v>844</v>
      </c>
      <c r="F84" t="s">
        <v>446</v>
      </c>
      <c r="G84" t="s">
        <v>848</v>
      </c>
      <c r="H84">
        <v>150</v>
      </c>
      <c r="J84">
        <v>1</v>
      </c>
      <c r="K84">
        <v>10000</v>
      </c>
      <c r="L84" t="s">
        <v>10</v>
      </c>
      <c r="M84" t="s">
        <v>447</v>
      </c>
      <c r="N84" s="5">
        <v>2.8300000000000001E-3</v>
      </c>
      <c r="O84" s="5">
        <v>28.3</v>
      </c>
      <c r="P84" s="37">
        <f t="shared" si="1"/>
        <v>2.275769551876046E-5</v>
      </c>
      <c r="Q84">
        <v>10000</v>
      </c>
      <c r="R84" t="s">
        <v>448</v>
      </c>
      <c r="S84" t="s">
        <v>447</v>
      </c>
      <c r="T84" t="s">
        <v>13</v>
      </c>
      <c r="U84" t="s">
        <v>398</v>
      </c>
      <c r="V84" t="s">
        <v>449</v>
      </c>
      <c r="W84" t="s">
        <v>97</v>
      </c>
      <c r="X84" t="s">
        <v>18</v>
      </c>
    </row>
    <row r="85" spans="1:24">
      <c r="A85" s="28">
        <v>32</v>
      </c>
      <c r="B85" t="s">
        <v>228</v>
      </c>
      <c r="C85" t="s">
        <v>7</v>
      </c>
      <c r="D85" t="s">
        <v>229</v>
      </c>
      <c r="E85" t="s">
        <v>844</v>
      </c>
      <c r="F85" t="s">
        <v>230</v>
      </c>
      <c r="G85" t="s">
        <v>848</v>
      </c>
      <c r="H85">
        <v>150</v>
      </c>
      <c r="J85">
        <v>1</v>
      </c>
      <c r="K85">
        <v>15000</v>
      </c>
      <c r="L85" t="s">
        <v>10</v>
      </c>
      <c r="M85" t="s">
        <v>231</v>
      </c>
      <c r="N85" s="5">
        <v>2.0200000000000001E-3</v>
      </c>
      <c r="O85" s="5">
        <v>30.3</v>
      </c>
      <c r="P85" s="37">
        <f t="shared" si="1"/>
        <v>1.6244008815511E-5</v>
      </c>
      <c r="Q85">
        <v>15000</v>
      </c>
      <c r="R85" t="s">
        <v>232</v>
      </c>
      <c r="S85" t="s">
        <v>231</v>
      </c>
      <c r="T85" t="s">
        <v>13</v>
      </c>
      <c r="U85" t="s">
        <v>233</v>
      </c>
      <c r="V85" t="s">
        <v>234</v>
      </c>
      <c r="W85" t="s">
        <v>16</v>
      </c>
      <c r="X85" t="s">
        <v>18</v>
      </c>
    </row>
    <row r="86" spans="1:24">
      <c r="A86" s="28">
        <v>3</v>
      </c>
      <c r="B86" s="2" t="s">
        <v>29</v>
      </c>
      <c r="C86" s="2" t="s">
        <v>20</v>
      </c>
      <c r="D86" s="2" t="s">
        <v>28</v>
      </c>
      <c r="E86" s="2"/>
      <c r="F86" s="2" t="s">
        <v>17</v>
      </c>
      <c r="G86" s="2" t="s">
        <v>631</v>
      </c>
      <c r="H86">
        <v>150</v>
      </c>
      <c r="J86">
        <v>1</v>
      </c>
      <c r="K86">
        <v>150</v>
      </c>
      <c r="M86" t="s">
        <v>630</v>
      </c>
      <c r="N86" s="5">
        <v>0</v>
      </c>
      <c r="O86" s="7">
        <v>0</v>
      </c>
      <c r="P86" s="37">
        <f t="shared" si="1"/>
        <v>0</v>
      </c>
      <c r="Q86">
        <v>150</v>
      </c>
      <c r="R86" t="s">
        <v>28</v>
      </c>
      <c r="S86" t="s">
        <v>29</v>
      </c>
      <c r="T86" t="s">
        <v>16</v>
      </c>
      <c r="V86" t="s">
        <v>30</v>
      </c>
      <c r="X86" t="s">
        <v>17</v>
      </c>
    </row>
    <row r="87" spans="1:24">
      <c r="N87" s="5">
        <f>SUM(N2:N86)</f>
        <v>124.35354000000001</v>
      </c>
    </row>
    <row r="89" spans="1:24">
      <c r="O89" s="5">
        <f>SUM(O2:O86)</f>
        <v>48104.99500000001</v>
      </c>
    </row>
    <row r="91" spans="1:24">
      <c r="N91" s="5" t="s">
        <v>601</v>
      </c>
      <c r="O91" s="5">
        <f>O89/150</f>
        <v>320.69996666666674</v>
      </c>
    </row>
    <row r="92" spans="1:24">
      <c r="N92" s="5" t="s">
        <v>628</v>
      </c>
      <c r="O92" s="5">
        <f>O91*1.6</f>
        <v>513.11994666666681</v>
      </c>
    </row>
    <row r="93" spans="1:24">
      <c r="N93" s="5" t="s">
        <v>629</v>
      </c>
      <c r="O93" s="8">
        <f>O92*4.8</f>
        <v>2462.9757440000008</v>
      </c>
      <c r="P93" s="8"/>
    </row>
  </sheetData>
  <autoFilter ref="A1:X86">
    <sortState ref="A2:W86">
      <sortCondition descending="1" ref="N1"/>
    </sortState>
  </autoFilter>
  <conditionalFormatting sqref="N2:N8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4"/>
  <sheetViews>
    <sheetView showGridLines="0" topLeftCell="A69" workbookViewId="0">
      <selection activeCell="F99" sqref="F99"/>
    </sheetView>
  </sheetViews>
  <sheetFormatPr defaultColWidth="255.5703125" defaultRowHeight="15"/>
  <cols>
    <col min="1" max="1" width="4.7109375" style="19" customWidth="1"/>
    <col min="2" max="2" width="27.28515625" style="20" customWidth="1"/>
    <col min="3" max="3" width="9" style="19" bestFit="1" customWidth="1"/>
    <col min="4" max="4" width="4.42578125" style="21" bestFit="1" customWidth="1"/>
    <col min="5" max="5" width="59.85546875" style="20" customWidth="1"/>
    <col min="6" max="6" width="44.42578125" style="19" bestFit="1" customWidth="1"/>
    <col min="7" max="7" width="22.140625" style="19" bestFit="1" customWidth="1"/>
    <col min="8" max="8" width="65" style="20" customWidth="1"/>
    <col min="9" max="9" width="67.28515625" style="19" bestFit="1" customWidth="1"/>
    <col min="10" max="16384" width="255.5703125" style="19"/>
  </cols>
  <sheetData>
    <row r="1" spans="1:9">
      <c r="A1" s="19" t="s">
        <v>763</v>
      </c>
    </row>
    <row r="2" spans="1:9">
      <c r="A2" s="19" t="s">
        <v>764</v>
      </c>
    </row>
    <row r="3" spans="1:9">
      <c r="A3" s="19" t="s">
        <v>765</v>
      </c>
    </row>
    <row r="4" spans="1:9">
      <c r="A4" s="19" t="s">
        <v>766</v>
      </c>
    </row>
    <row r="6" spans="1:9">
      <c r="A6" s="19" t="s">
        <v>767</v>
      </c>
    </row>
    <row r="8" spans="1:9" s="11" customFormat="1">
      <c r="A8" s="11" t="s">
        <v>632</v>
      </c>
      <c r="B8" s="12" t="s">
        <v>633</v>
      </c>
      <c r="C8" s="11" t="s">
        <v>634</v>
      </c>
      <c r="D8" s="11" t="s">
        <v>635</v>
      </c>
      <c r="E8" s="12" t="s">
        <v>636</v>
      </c>
      <c r="F8" s="11" t="s">
        <v>637</v>
      </c>
      <c r="G8" s="11" t="s">
        <v>638</v>
      </c>
      <c r="H8" s="12" t="s">
        <v>639</v>
      </c>
      <c r="I8" s="11" t="s">
        <v>640</v>
      </c>
    </row>
    <row r="9" spans="1:9" ht="30">
      <c r="A9" s="13">
        <v>1</v>
      </c>
      <c r="B9" s="14" t="s">
        <v>173</v>
      </c>
      <c r="C9" s="13" t="s">
        <v>31</v>
      </c>
      <c r="D9" s="15">
        <v>1</v>
      </c>
      <c r="E9" s="14" t="s">
        <v>641</v>
      </c>
      <c r="F9" s="13" t="s">
        <v>642</v>
      </c>
      <c r="G9" s="13" t="s">
        <v>643</v>
      </c>
      <c r="H9" s="14" t="s">
        <v>644</v>
      </c>
      <c r="I9" s="13" t="s">
        <v>645</v>
      </c>
    </row>
    <row r="10" spans="1:9" ht="30">
      <c r="A10" s="13">
        <v>2</v>
      </c>
      <c r="B10" s="14" t="s">
        <v>15</v>
      </c>
      <c r="C10" s="13" t="s">
        <v>31</v>
      </c>
      <c r="D10" s="15">
        <v>1</v>
      </c>
      <c r="E10" s="14" t="s">
        <v>646</v>
      </c>
      <c r="F10" s="13" t="s">
        <v>647</v>
      </c>
      <c r="G10" s="13" t="s">
        <v>648</v>
      </c>
      <c r="H10" s="16" t="s">
        <v>178</v>
      </c>
      <c r="I10" s="13" t="s">
        <v>645</v>
      </c>
    </row>
    <row r="11" spans="1:9">
      <c r="A11" s="13">
        <v>3</v>
      </c>
      <c r="B11" s="14" t="s">
        <v>185</v>
      </c>
      <c r="C11" s="13" t="s">
        <v>31</v>
      </c>
      <c r="D11" s="15">
        <v>1</v>
      </c>
      <c r="E11" s="14" t="s">
        <v>180</v>
      </c>
      <c r="F11" s="13" t="s">
        <v>649</v>
      </c>
      <c r="G11" s="13" t="s">
        <v>650</v>
      </c>
      <c r="H11" s="16" t="s">
        <v>184</v>
      </c>
      <c r="I11" s="13" t="s">
        <v>645</v>
      </c>
    </row>
    <row r="12" spans="1:9">
      <c r="A12" s="13">
        <v>4</v>
      </c>
      <c r="B12" s="14" t="s">
        <v>191</v>
      </c>
      <c r="C12" s="13" t="s">
        <v>31</v>
      </c>
      <c r="D12" s="15">
        <v>4</v>
      </c>
      <c r="E12" s="14" t="s">
        <v>186</v>
      </c>
      <c r="F12" s="13" t="s">
        <v>649</v>
      </c>
      <c r="G12" s="13" t="s">
        <v>651</v>
      </c>
      <c r="H12" s="16" t="s">
        <v>190</v>
      </c>
      <c r="I12" s="13" t="s">
        <v>645</v>
      </c>
    </row>
    <row r="13" spans="1:9">
      <c r="A13" s="13">
        <v>5</v>
      </c>
      <c r="B13" s="14" t="s">
        <v>198</v>
      </c>
      <c r="C13" s="13" t="s">
        <v>31</v>
      </c>
      <c r="D13" s="15">
        <v>1</v>
      </c>
      <c r="E13" s="14" t="s">
        <v>652</v>
      </c>
      <c r="F13" s="13" t="s">
        <v>653</v>
      </c>
      <c r="G13" s="13" t="s">
        <v>650</v>
      </c>
      <c r="H13" s="16" t="s">
        <v>196</v>
      </c>
      <c r="I13" s="13" t="s">
        <v>645</v>
      </c>
    </row>
    <row r="14" spans="1:9">
      <c r="A14" s="13">
        <v>6</v>
      </c>
      <c r="B14" s="14" t="s">
        <v>204</v>
      </c>
      <c r="C14" s="13" t="s">
        <v>31</v>
      </c>
      <c r="D14" s="15">
        <v>2</v>
      </c>
      <c r="E14" s="14" t="s">
        <v>654</v>
      </c>
      <c r="F14" s="13" t="s">
        <v>655</v>
      </c>
      <c r="G14" s="13" t="s">
        <v>656</v>
      </c>
      <c r="H14" s="16" t="s">
        <v>202</v>
      </c>
      <c r="I14" s="13" t="s">
        <v>645</v>
      </c>
    </row>
    <row r="15" spans="1:9" ht="30">
      <c r="A15" s="13">
        <v>7</v>
      </c>
      <c r="B15" s="14" t="s">
        <v>206</v>
      </c>
      <c r="C15" s="13" t="s">
        <v>31</v>
      </c>
      <c r="D15" s="15">
        <v>7</v>
      </c>
      <c r="E15" s="14" t="s">
        <v>657</v>
      </c>
      <c r="F15" s="13" t="s">
        <v>658</v>
      </c>
      <c r="G15" s="13" t="s">
        <v>659</v>
      </c>
      <c r="H15" s="16" t="s">
        <v>205</v>
      </c>
      <c r="I15" s="13" t="s">
        <v>207</v>
      </c>
    </row>
    <row r="16" spans="1:9">
      <c r="A16" s="13">
        <v>8</v>
      </c>
      <c r="B16" s="14" t="s">
        <v>213</v>
      </c>
      <c r="C16" s="13" t="s">
        <v>31</v>
      </c>
      <c r="D16" s="15">
        <v>3</v>
      </c>
      <c r="E16" s="14" t="s">
        <v>660</v>
      </c>
      <c r="F16" s="13" t="s">
        <v>655</v>
      </c>
      <c r="G16" s="13" t="s">
        <v>661</v>
      </c>
      <c r="H16" s="16" t="s">
        <v>212</v>
      </c>
      <c r="I16" s="13" t="s">
        <v>645</v>
      </c>
    </row>
    <row r="17" spans="1:9" ht="30">
      <c r="A17" s="13">
        <v>9</v>
      </c>
      <c r="B17" s="14" t="s">
        <v>220</v>
      </c>
      <c r="C17" s="13" t="s">
        <v>31</v>
      </c>
      <c r="D17" s="15">
        <v>7</v>
      </c>
      <c r="E17" s="14" t="s">
        <v>662</v>
      </c>
      <c r="F17" s="13" t="s">
        <v>655</v>
      </c>
      <c r="G17" s="13" t="s">
        <v>648</v>
      </c>
      <c r="H17" s="16" t="s">
        <v>218</v>
      </c>
      <c r="I17" s="13" t="s">
        <v>645</v>
      </c>
    </row>
    <row r="18" spans="1:9">
      <c r="A18" s="13">
        <v>10</v>
      </c>
      <c r="B18" s="14" t="s">
        <v>227</v>
      </c>
      <c r="C18" s="13" t="s">
        <v>31</v>
      </c>
      <c r="D18" s="15">
        <v>1</v>
      </c>
      <c r="E18" s="14" t="s">
        <v>663</v>
      </c>
      <c r="F18" s="13" t="s">
        <v>655</v>
      </c>
      <c r="G18" s="13" t="s">
        <v>664</v>
      </c>
      <c r="H18" s="16" t="s">
        <v>225</v>
      </c>
      <c r="I18" s="13" t="s">
        <v>645</v>
      </c>
    </row>
    <row r="19" spans="1:9">
      <c r="A19" s="13">
        <v>11</v>
      </c>
      <c r="B19" s="14" t="s">
        <v>234</v>
      </c>
      <c r="C19" s="13" t="s">
        <v>31</v>
      </c>
      <c r="D19" s="15">
        <v>1</v>
      </c>
      <c r="E19" s="14" t="s">
        <v>665</v>
      </c>
      <c r="F19" s="13" t="s">
        <v>655</v>
      </c>
      <c r="G19" s="13" t="s">
        <v>666</v>
      </c>
      <c r="H19" s="16" t="s">
        <v>232</v>
      </c>
      <c r="I19" s="13" t="s">
        <v>645</v>
      </c>
    </row>
    <row r="20" spans="1:9" ht="30">
      <c r="A20" s="13">
        <v>12</v>
      </c>
      <c r="B20" s="14" t="s">
        <v>243</v>
      </c>
      <c r="C20" s="13" t="s">
        <v>31</v>
      </c>
      <c r="D20" s="15">
        <v>14</v>
      </c>
      <c r="E20" s="14" t="s">
        <v>667</v>
      </c>
      <c r="F20" s="13" t="s">
        <v>668</v>
      </c>
      <c r="G20" s="13" t="s">
        <v>661</v>
      </c>
      <c r="H20" s="16" t="s">
        <v>240</v>
      </c>
      <c r="I20" s="13" t="s">
        <v>645</v>
      </c>
    </row>
    <row r="21" spans="1:9" ht="30">
      <c r="A21" s="13">
        <v>13</v>
      </c>
      <c r="B21" s="14" t="s">
        <v>250</v>
      </c>
      <c r="C21" s="13" t="s">
        <v>31</v>
      </c>
      <c r="D21" s="15">
        <v>7</v>
      </c>
      <c r="E21" s="14" t="s">
        <v>244</v>
      </c>
      <c r="F21" s="13" t="s">
        <v>669</v>
      </c>
      <c r="G21" s="13" t="s">
        <v>670</v>
      </c>
      <c r="H21" s="16" t="s">
        <v>248</v>
      </c>
      <c r="I21" s="13" t="s">
        <v>645</v>
      </c>
    </row>
    <row r="22" spans="1:9">
      <c r="A22" s="13">
        <v>14</v>
      </c>
      <c r="B22" s="14" t="s">
        <v>257</v>
      </c>
      <c r="C22" s="13" t="s">
        <v>31</v>
      </c>
      <c r="D22" s="15">
        <v>3</v>
      </c>
      <c r="E22" s="14" t="s">
        <v>671</v>
      </c>
      <c r="F22" s="13" t="s">
        <v>655</v>
      </c>
      <c r="G22" s="13" t="s">
        <v>661</v>
      </c>
      <c r="H22" s="16" t="s">
        <v>255</v>
      </c>
      <c r="I22" s="13" t="s">
        <v>645</v>
      </c>
    </row>
    <row r="23" spans="1:9">
      <c r="A23" s="13">
        <v>15</v>
      </c>
      <c r="B23" s="14" t="s">
        <v>264</v>
      </c>
      <c r="C23" s="13" t="s">
        <v>31</v>
      </c>
      <c r="D23" s="15">
        <v>1</v>
      </c>
      <c r="E23" s="14" t="s">
        <v>258</v>
      </c>
      <c r="F23" s="13" t="s">
        <v>655</v>
      </c>
      <c r="G23" s="13" t="s">
        <v>666</v>
      </c>
      <c r="H23" s="16" t="s">
        <v>262</v>
      </c>
      <c r="I23" s="13" t="s">
        <v>645</v>
      </c>
    </row>
    <row r="24" spans="1:9">
      <c r="A24" s="13">
        <v>16</v>
      </c>
      <c r="B24" s="14" t="s">
        <v>271</v>
      </c>
      <c r="C24" s="13" t="s">
        <v>31</v>
      </c>
      <c r="D24" s="15">
        <v>5</v>
      </c>
      <c r="E24" s="14" t="s">
        <v>672</v>
      </c>
      <c r="F24" s="13" t="s">
        <v>673</v>
      </c>
      <c r="G24" s="13" t="s">
        <v>648</v>
      </c>
      <c r="H24" s="16" t="s">
        <v>269</v>
      </c>
      <c r="I24" s="13" t="s">
        <v>645</v>
      </c>
    </row>
    <row r="25" spans="1:9">
      <c r="A25" s="13">
        <v>17</v>
      </c>
      <c r="B25" s="14" t="s">
        <v>277</v>
      </c>
      <c r="C25" s="13" t="s">
        <v>31</v>
      </c>
      <c r="D25" s="15">
        <v>1</v>
      </c>
      <c r="E25" s="14" t="s">
        <v>272</v>
      </c>
      <c r="F25" s="13" t="s">
        <v>649</v>
      </c>
      <c r="G25" s="13" t="s">
        <v>661</v>
      </c>
      <c r="H25" s="16" t="s">
        <v>276</v>
      </c>
      <c r="I25" s="13" t="s">
        <v>645</v>
      </c>
    </row>
    <row r="26" spans="1:9">
      <c r="A26" s="13">
        <v>18</v>
      </c>
      <c r="B26" s="14" t="s">
        <v>283</v>
      </c>
      <c r="C26" s="13" t="s">
        <v>31</v>
      </c>
      <c r="D26" s="15">
        <v>1</v>
      </c>
      <c r="E26" s="14" t="s">
        <v>674</v>
      </c>
      <c r="F26" s="13" t="s">
        <v>675</v>
      </c>
      <c r="G26" s="13" t="s">
        <v>648</v>
      </c>
      <c r="H26" s="16" t="s">
        <v>282</v>
      </c>
      <c r="I26" s="13" t="s">
        <v>645</v>
      </c>
    </row>
    <row r="27" spans="1:9">
      <c r="A27" s="13">
        <v>19</v>
      </c>
      <c r="B27" s="14" t="s">
        <v>292</v>
      </c>
      <c r="C27" s="13" t="s">
        <v>31</v>
      </c>
      <c r="D27" s="15">
        <v>1</v>
      </c>
      <c r="E27" s="14" t="s">
        <v>290</v>
      </c>
      <c r="F27" s="13" t="s">
        <v>676</v>
      </c>
      <c r="G27" s="13" t="s">
        <v>677</v>
      </c>
      <c r="H27" s="16" t="s">
        <v>289</v>
      </c>
      <c r="I27" s="13" t="s">
        <v>645</v>
      </c>
    </row>
    <row r="28" spans="1:9">
      <c r="A28" s="13">
        <v>20</v>
      </c>
      <c r="B28" s="14" t="s">
        <v>297</v>
      </c>
      <c r="C28" s="13" t="s">
        <v>31</v>
      </c>
      <c r="D28" s="15">
        <v>1</v>
      </c>
      <c r="E28" s="14" t="s">
        <v>293</v>
      </c>
      <c r="F28" s="13" t="s">
        <v>649</v>
      </c>
      <c r="G28" s="13" t="s">
        <v>648</v>
      </c>
      <c r="H28" s="16" t="s">
        <v>296</v>
      </c>
      <c r="I28" s="13" t="s">
        <v>645</v>
      </c>
    </row>
    <row r="29" spans="1:9" ht="45">
      <c r="A29" s="13">
        <v>21</v>
      </c>
      <c r="B29" s="14" t="s">
        <v>306</v>
      </c>
      <c r="C29" s="13" t="s">
        <v>31</v>
      </c>
      <c r="D29" s="15">
        <v>1</v>
      </c>
      <c r="E29" s="14" t="s">
        <v>298</v>
      </c>
      <c r="F29" s="13" t="s">
        <v>678</v>
      </c>
      <c r="G29" s="13" t="s">
        <v>298</v>
      </c>
      <c r="H29" s="16" t="s">
        <v>679</v>
      </c>
      <c r="I29" s="13" t="s">
        <v>645</v>
      </c>
    </row>
    <row r="30" spans="1:9" ht="30">
      <c r="A30" s="13">
        <v>22</v>
      </c>
      <c r="B30" s="14" t="s">
        <v>315</v>
      </c>
      <c r="C30" s="13" t="s">
        <v>31</v>
      </c>
      <c r="D30" s="15">
        <v>1</v>
      </c>
      <c r="E30" s="14" t="s">
        <v>307</v>
      </c>
      <c r="F30" s="13" t="s">
        <v>680</v>
      </c>
      <c r="G30" s="13" t="s">
        <v>307</v>
      </c>
      <c r="H30" s="16" t="s">
        <v>681</v>
      </c>
      <c r="I30" s="13" t="s">
        <v>645</v>
      </c>
    </row>
    <row r="31" spans="1:9" ht="30">
      <c r="A31" s="13">
        <v>23</v>
      </c>
      <c r="B31" s="14" t="s">
        <v>96</v>
      </c>
      <c r="C31" s="13" t="s">
        <v>31</v>
      </c>
      <c r="D31" s="15">
        <v>1</v>
      </c>
      <c r="E31" s="14" t="s">
        <v>322</v>
      </c>
      <c r="F31" s="13" t="s">
        <v>682</v>
      </c>
      <c r="G31" s="13" t="s">
        <v>322</v>
      </c>
      <c r="H31" s="14" t="s">
        <v>683</v>
      </c>
      <c r="I31" s="13" t="s">
        <v>645</v>
      </c>
    </row>
    <row r="32" spans="1:9">
      <c r="A32" s="13">
        <v>24</v>
      </c>
      <c r="B32" s="14" t="s">
        <v>100</v>
      </c>
      <c r="C32" s="13" t="s">
        <v>31</v>
      </c>
      <c r="D32" s="15">
        <v>1</v>
      </c>
      <c r="E32" s="14" t="s">
        <v>324</v>
      </c>
      <c r="F32" s="13" t="s">
        <v>684</v>
      </c>
      <c r="G32" s="13" t="s">
        <v>324</v>
      </c>
      <c r="H32" s="14" t="s">
        <v>685</v>
      </c>
      <c r="I32" s="13" t="s">
        <v>645</v>
      </c>
    </row>
    <row r="33" spans="1:9" ht="30">
      <c r="A33" s="13">
        <v>25</v>
      </c>
      <c r="B33" s="14" t="s">
        <v>337</v>
      </c>
      <c r="C33" s="13" t="s">
        <v>31</v>
      </c>
      <c r="D33" s="15">
        <v>1</v>
      </c>
      <c r="E33" s="14" t="s">
        <v>330</v>
      </c>
      <c r="F33" s="13" t="s">
        <v>686</v>
      </c>
      <c r="G33" s="13" t="s">
        <v>687</v>
      </c>
      <c r="H33" s="14" t="s">
        <v>688</v>
      </c>
      <c r="I33" s="13" t="s">
        <v>645</v>
      </c>
    </row>
    <row r="34" spans="1:9">
      <c r="A34" s="13">
        <v>26</v>
      </c>
      <c r="B34" s="14" t="s">
        <v>346</v>
      </c>
      <c r="C34" s="13" t="s">
        <v>31</v>
      </c>
      <c r="D34" s="15">
        <v>4</v>
      </c>
      <c r="E34" s="14" t="s">
        <v>343</v>
      </c>
      <c r="F34" s="13" t="s">
        <v>655</v>
      </c>
      <c r="G34" s="13" t="s">
        <v>689</v>
      </c>
      <c r="H34" s="16" t="s">
        <v>690</v>
      </c>
      <c r="I34" s="13" t="s">
        <v>645</v>
      </c>
    </row>
    <row r="35" spans="1:9">
      <c r="A35" s="13">
        <v>27</v>
      </c>
      <c r="B35" s="14" t="s">
        <v>354</v>
      </c>
      <c r="C35" s="13" t="s">
        <v>31</v>
      </c>
      <c r="D35" s="15">
        <v>1</v>
      </c>
      <c r="E35" s="14" t="s">
        <v>347</v>
      </c>
      <c r="F35" s="13" t="s">
        <v>649</v>
      </c>
      <c r="G35" s="13" t="s">
        <v>689</v>
      </c>
      <c r="H35" s="16" t="s">
        <v>351</v>
      </c>
      <c r="I35" s="13" t="s">
        <v>645</v>
      </c>
    </row>
    <row r="36" spans="1:9">
      <c r="A36" s="13">
        <v>28</v>
      </c>
      <c r="B36" s="14" t="s">
        <v>362</v>
      </c>
      <c r="C36" s="13" t="s">
        <v>31</v>
      </c>
      <c r="D36" s="15">
        <v>1</v>
      </c>
      <c r="E36" s="14" t="s">
        <v>360</v>
      </c>
      <c r="F36" s="13" t="s">
        <v>655</v>
      </c>
      <c r="G36" s="13">
        <v>220</v>
      </c>
      <c r="H36" s="16" t="s">
        <v>691</v>
      </c>
      <c r="I36" s="13" t="s">
        <v>645</v>
      </c>
    </row>
    <row r="37" spans="1:9">
      <c r="A37" s="13">
        <v>29</v>
      </c>
      <c r="B37" s="14" t="s">
        <v>371</v>
      </c>
      <c r="C37" s="13" t="s">
        <v>31</v>
      </c>
      <c r="D37" s="15">
        <v>1</v>
      </c>
      <c r="E37" s="14" t="s">
        <v>363</v>
      </c>
      <c r="F37" s="13" t="s">
        <v>692</v>
      </c>
      <c r="G37" s="13">
        <v>2000</v>
      </c>
      <c r="H37" s="16" t="s">
        <v>693</v>
      </c>
      <c r="I37" s="13" t="s">
        <v>645</v>
      </c>
    </row>
    <row r="38" spans="1:9">
      <c r="A38" s="13">
        <v>30</v>
      </c>
      <c r="B38" s="14" t="s">
        <v>373</v>
      </c>
      <c r="C38" s="13" t="s">
        <v>31</v>
      </c>
      <c r="D38" s="15">
        <v>1</v>
      </c>
      <c r="E38" s="14" t="s">
        <v>116</v>
      </c>
      <c r="F38" s="13" t="s">
        <v>694</v>
      </c>
      <c r="G38" s="13">
        <v>0</v>
      </c>
      <c r="H38" s="16" t="s">
        <v>372</v>
      </c>
      <c r="I38" s="13" t="s">
        <v>645</v>
      </c>
    </row>
    <row r="39" spans="1:9">
      <c r="A39" s="13">
        <v>31</v>
      </c>
      <c r="B39" s="14" t="s">
        <v>379</v>
      </c>
      <c r="C39" s="13" t="s">
        <v>31</v>
      </c>
      <c r="D39" s="15">
        <v>2</v>
      </c>
      <c r="E39" s="14" t="s">
        <v>374</v>
      </c>
      <c r="F39" s="13" t="s">
        <v>694</v>
      </c>
      <c r="G39" s="13" t="s">
        <v>695</v>
      </c>
      <c r="H39" s="16" t="s">
        <v>696</v>
      </c>
      <c r="I39" s="13" t="s">
        <v>645</v>
      </c>
    </row>
    <row r="40" spans="1:9">
      <c r="A40" s="13">
        <v>32</v>
      </c>
      <c r="B40" s="14" t="s">
        <v>384</v>
      </c>
      <c r="C40" s="13" t="s">
        <v>31</v>
      </c>
      <c r="D40" s="15">
        <v>2</v>
      </c>
      <c r="E40" s="14" t="s">
        <v>380</v>
      </c>
      <c r="F40" s="13" t="s">
        <v>694</v>
      </c>
      <c r="G40" s="13">
        <v>27</v>
      </c>
      <c r="H40" s="16" t="s">
        <v>382</v>
      </c>
      <c r="I40" s="13" t="s">
        <v>645</v>
      </c>
    </row>
    <row r="41" spans="1:9">
      <c r="A41" s="13">
        <v>33</v>
      </c>
      <c r="B41" s="14" t="s">
        <v>391</v>
      </c>
      <c r="C41" s="13" t="s">
        <v>31</v>
      </c>
      <c r="D41" s="15">
        <v>3</v>
      </c>
      <c r="E41" s="14" t="s">
        <v>390</v>
      </c>
      <c r="F41" s="13" t="s">
        <v>694</v>
      </c>
      <c r="G41" s="13" t="s">
        <v>697</v>
      </c>
      <c r="H41" s="16" t="s">
        <v>698</v>
      </c>
      <c r="I41" s="13" t="s">
        <v>645</v>
      </c>
    </row>
    <row r="42" spans="1:9">
      <c r="A42" s="13">
        <v>34</v>
      </c>
      <c r="B42" s="14" t="s">
        <v>399</v>
      </c>
      <c r="C42" s="13" t="s">
        <v>31</v>
      </c>
      <c r="D42" s="15">
        <v>1</v>
      </c>
      <c r="E42" s="14" t="s">
        <v>397</v>
      </c>
      <c r="F42" s="13" t="s">
        <v>694</v>
      </c>
      <c r="G42" s="13" t="s">
        <v>699</v>
      </c>
      <c r="H42" s="16" t="s">
        <v>700</v>
      </c>
      <c r="I42" s="13" t="s">
        <v>645</v>
      </c>
    </row>
    <row r="43" spans="1:9">
      <c r="A43" s="13">
        <v>35</v>
      </c>
      <c r="B43" s="14" t="s">
        <v>407</v>
      </c>
      <c r="C43" s="13" t="s">
        <v>31</v>
      </c>
      <c r="D43" s="15">
        <v>1</v>
      </c>
      <c r="E43" s="14" t="s">
        <v>405</v>
      </c>
      <c r="F43" s="13" t="s">
        <v>694</v>
      </c>
      <c r="G43" s="13" t="s">
        <v>701</v>
      </c>
      <c r="H43" s="16" t="s">
        <v>702</v>
      </c>
      <c r="I43" s="13" t="s">
        <v>645</v>
      </c>
    </row>
    <row r="44" spans="1:9">
      <c r="A44" s="13">
        <v>36</v>
      </c>
      <c r="B44" s="14" t="s">
        <v>411</v>
      </c>
      <c r="C44" s="13" t="s">
        <v>31</v>
      </c>
      <c r="D44" s="15">
        <v>4</v>
      </c>
      <c r="E44" s="14" t="s">
        <v>408</v>
      </c>
      <c r="F44" s="13" t="s">
        <v>694</v>
      </c>
      <c r="G44" s="13" t="s">
        <v>703</v>
      </c>
      <c r="H44" s="16" t="s">
        <v>704</v>
      </c>
      <c r="I44" s="13" t="s">
        <v>645</v>
      </c>
    </row>
    <row r="45" spans="1:9">
      <c r="A45" s="13">
        <v>37</v>
      </c>
      <c r="B45" s="14" t="s">
        <v>417</v>
      </c>
      <c r="C45" s="13" t="s">
        <v>31</v>
      </c>
      <c r="D45" s="15">
        <v>3</v>
      </c>
      <c r="E45" s="14" t="s">
        <v>705</v>
      </c>
      <c r="F45" s="13" t="s">
        <v>694</v>
      </c>
      <c r="G45" s="13" t="s">
        <v>699</v>
      </c>
      <c r="H45" s="16" t="s">
        <v>706</v>
      </c>
      <c r="I45" s="13" t="s">
        <v>645</v>
      </c>
    </row>
    <row r="46" spans="1:9" ht="45">
      <c r="A46" s="13">
        <v>38</v>
      </c>
      <c r="B46" s="14" t="s">
        <v>424</v>
      </c>
      <c r="C46" s="13" t="s">
        <v>31</v>
      </c>
      <c r="D46" s="15">
        <v>27</v>
      </c>
      <c r="E46" s="14" t="s">
        <v>707</v>
      </c>
      <c r="F46" s="13" t="s">
        <v>708</v>
      </c>
      <c r="G46" s="13">
        <v>0</v>
      </c>
      <c r="H46" s="16" t="s">
        <v>421</v>
      </c>
      <c r="I46" s="13" t="s">
        <v>645</v>
      </c>
    </row>
    <row r="47" spans="1:9">
      <c r="A47" s="13">
        <v>39</v>
      </c>
      <c r="B47" s="14" t="s">
        <v>431</v>
      </c>
      <c r="C47" s="13" t="s">
        <v>31</v>
      </c>
      <c r="D47" s="15">
        <v>1</v>
      </c>
      <c r="E47" s="14" t="s">
        <v>430</v>
      </c>
      <c r="F47" s="13" t="s">
        <v>694</v>
      </c>
      <c r="G47" s="13" t="s">
        <v>709</v>
      </c>
      <c r="H47" s="16" t="s">
        <v>429</v>
      </c>
      <c r="I47" s="13" t="s">
        <v>645</v>
      </c>
    </row>
    <row r="48" spans="1:9">
      <c r="A48" s="13">
        <v>40</v>
      </c>
      <c r="B48" s="14" t="s">
        <v>435</v>
      </c>
      <c r="C48" s="13" t="s">
        <v>31</v>
      </c>
      <c r="D48" s="15">
        <v>1</v>
      </c>
      <c r="E48" s="14" t="s">
        <v>434</v>
      </c>
      <c r="F48" s="13" t="s">
        <v>694</v>
      </c>
      <c r="G48" s="13">
        <v>10</v>
      </c>
      <c r="H48" s="16" t="s">
        <v>433</v>
      </c>
      <c r="I48" s="13" t="s">
        <v>645</v>
      </c>
    </row>
    <row r="49" spans="1:9">
      <c r="A49" s="13">
        <v>41</v>
      </c>
      <c r="B49" s="14" t="s">
        <v>443</v>
      </c>
      <c r="C49" s="13" t="s">
        <v>31</v>
      </c>
      <c r="D49" s="15">
        <v>1</v>
      </c>
      <c r="E49" s="14" t="s">
        <v>710</v>
      </c>
      <c r="F49" s="13" t="s">
        <v>711</v>
      </c>
      <c r="G49" s="13" t="s">
        <v>697</v>
      </c>
      <c r="H49" s="16" t="s">
        <v>712</v>
      </c>
      <c r="I49" s="13" t="s">
        <v>645</v>
      </c>
    </row>
    <row r="50" spans="1:9">
      <c r="A50" s="13">
        <v>42</v>
      </c>
      <c r="B50" s="14" t="s">
        <v>449</v>
      </c>
      <c r="C50" s="13" t="s">
        <v>31</v>
      </c>
      <c r="D50" s="15">
        <v>1</v>
      </c>
      <c r="E50" s="14" t="s">
        <v>713</v>
      </c>
      <c r="F50" s="13" t="s">
        <v>694</v>
      </c>
      <c r="G50" s="13">
        <v>22</v>
      </c>
      <c r="H50" s="16" t="s">
        <v>448</v>
      </c>
      <c r="I50" s="13" t="s">
        <v>645</v>
      </c>
    </row>
    <row r="51" spans="1:9">
      <c r="A51" s="13">
        <v>43</v>
      </c>
      <c r="B51" s="14" t="s">
        <v>457</v>
      </c>
      <c r="C51" s="13" t="s">
        <v>31</v>
      </c>
      <c r="D51" s="15">
        <v>7</v>
      </c>
      <c r="E51" s="14" t="s">
        <v>714</v>
      </c>
      <c r="F51" s="13" t="s">
        <v>715</v>
      </c>
      <c r="G51" s="13" t="s">
        <v>699</v>
      </c>
      <c r="H51" s="16" t="s">
        <v>716</v>
      </c>
      <c r="I51" s="13" t="s">
        <v>645</v>
      </c>
    </row>
    <row r="52" spans="1:9">
      <c r="A52" s="13">
        <v>44</v>
      </c>
      <c r="B52" s="14" t="s">
        <v>465</v>
      </c>
      <c r="C52" s="13" t="s">
        <v>31</v>
      </c>
      <c r="D52" s="15">
        <v>3</v>
      </c>
      <c r="E52" s="14" t="s">
        <v>717</v>
      </c>
      <c r="F52" s="13" t="s">
        <v>718</v>
      </c>
      <c r="G52" s="13" t="s">
        <v>719</v>
      </c>
      <c r="H52" s="16" t="s">
        <v>720</v>
      </c>
      <c r="I52" s="13" t="s">
        <v>645</v>
      </c>
    </row>
    <row r="53" spans="1:9">
      <c r="A53" s="13">
        <v>45</v>
      </c>
      <c r="B53" s="14" t="s">
        <v>474</v>
      </c>
      <c r="C53" s="13" t="s">
        <v>31</v>
      </c>
      <c r="D53" s="15">
        <v>1</v>
      </c>
      <c r="E53" s="14" t="s">
        <v>472</v>
      </c>
      <c r="F53" s="13" t="s">
        <v>718</v>
      </c>
      <c r="G53" s="13" t="s">
        <v>721</v>
      </c>
      <c r="H53" s="16" t="s">
        <v>722</v>
      </c>
      <c r="I53" s="13" t="s">
        <v>645</v>
      </c>
    </row>
    <row r="54" spans="1:9">
      <c r="A54" s="13">
        <v>46</v>
      </c>
      <c r="B54" s="14" t="s">
        <v>482</v>
      </c>
      <c r="C54" s="13" t="s">
        <v>31</v>
      </c>
      <c r="D54" s="15">
        <v>1</v>
      </c>
      <c r="E54" s="14" t="s">
        <v>480</v>
      </c>
      <c r="F54" s="13" t="s">
        <v>655</v>
      </c>
      <c r="G54" s="13" t="s">
        <v>699</v>
      </c>
      <c r="H54" s="14" t="s">
        <v>479</v>
      </c>
      <c r="I54" s="13" t="s">
        <v>645</v>
      </c>
    </row>
    <row r="55" spans="1:9" ht="30">
      <c r="A55" s="13">
        <v>47</v>
      </c>
      <c r="B55" s="14" t="s">
        <v>491</v>
      </c>
      <c r="C55" s="13" t="s">
        <v>31</v>
      </c>
      <c r="D55" s="15">
        <v>1</v>
      </c>
      <c r="E55" s="14">
        <v>434153017835</v>
      </c>
      <c r="F55" s="13" t="s">
        <v>723</v>
      </c>
      <c r="G55" s="13">
        <v>434153017835</v>
      </c>
      <c r="H55" s="14" t="s">
        <v>724</v>
      </c>
      <c r="I55" s="13" t="s">
        <v>645</v>
      </c>
    </row>
    <row r="56" spans="1:9" ht="45">
      <c r="A56" s="13">
        <v>48</v>
      </c>
      <c r="B56" s="14" t="s">
        <v>498</v>
      </c>
      <c r="C56" s="13" t="s">
        <v>31</v>
      </c>
      <c r="D56" s="15">
        <v>1</v>
      </c>
      <c r="E56" s="14" t="s">
        <v>492</v>
      </c>
      <c r="F56" s="13" t="s">
        <v>694</v>
      </c>
      <c r="G56" s="13" t="s">
        <v>492</v>
      </c>
      <c r="H56" s="14" t="s">
        <v>725</v>
      </c>
      <c r="I56" s="13" t="s">
        <v>645</v>
      </c>
    </row>
    <row r="57" spans="1:9" ht="60">
      <c r="A57" s="13">
        <v>49</v>
      </c>
      <c r="B57" s="16" t="s">
        <v>27</v>
      </c>
      <c r="C57" s="17" t="s">
        <v>31</v>
      </c>
      <c r="D57" s="41">
        <v>1</v>
      </c>
      <c r="E57" s="42" t="s">
        <v>726</v>
      </c>
      <c r="F57" s="43" t="s">
        <v>727</v>
      </c>
      <c r="G57" s="43" t="s">
        <v>726</v>
      </c>
      <c r="H57" s="16" t="s">
        <v>728</v>
      </c>
      <c r="I57" s="13" t="s">
        <v>645</v>
      </c>
    </row>
    <row r="58" spans="1:9" ht="30">
      <c r="A58" s="13">
        <v>50</v>
      </c>
      <c r="B58" s="16" t="s">
        <v>509</v>
      </c>
      <c r="C58" s="17" t="s">
        <v>31</v>
      </c>
      <c r="D58" s="41">
        <v>1</v>
      </c>
      <c r="E58" s="42" t="s">
        <v>729</v>
      </c>
      <c r="F58" s="43" t="s">
        <v>727</v>
      </c>
      <c r="G58" s="43" t="s">
        <v>729</v>
      </c>
      <c r="H58" s="16" t="s">
        <v>730</v>
      </c>
      <c r="I58" s="17" t="s">
        <v>510</v>
      </c>
    </row>
    <row r="59" spans="1:9" ht="30">
      <c r="A59" s="13">
        <v>51</v>
      </c>
      <c r="B59" s="16" t="s">
        <v>518</v>
      </c>
      <c r="C59" s="17" t="s">
        <v>31</v>
      </c>
      <c r="D59" s="41">
        <v>1</v>
      </c>
      <c r="E59" s="42" t="s">
        <v>511</v>
      </c>
      <c r="F59" s="43" t="s">
        <v>731</v>
      </c>
      <c r="G59" s="43" t="s">
        <v>511</v>
      </c>
      <c r="H59" s="16" t="s">
        <v>732</v>
      </c>
      <c r="I59" s="13" t="s">
        <v>645</v>
      </c>
    </row>
    <row r="60" spans="1:9" ht="30">
      <c r="A60" s="13">
        <v>52</v>
      </c>
      <c r="B60" s="16" t="s">
        <v>524</v>
      </c>
      <c r="C60" s="17" t="s">
        <v>31</v>
      </c>
      <c r="D60" s="41">
        <v>1</v>
      </c>
      <c r="E60" s="42" t="s">
        <v>519</v>
      </c>
      <c r="F60" s="43" t="s">
        <v>727</v>
      </c>
      <c r="G60" s="43" t="s">
        <v>519</v>
      </c>
      <c r="H60" s="16" t="s">
        <v>733</v>
      </c>
      <c r="I60" s="13" t="s">
        <v>645</v>
      </c>
    </row>
    <row r="61" spans="1:9">
      <c r="A61" s="13">
        <v>53</v>
      </c>
      <c r="B61" s="16" t="s">
        <v>531</v>
      </c>
      <c r="C61" s="17" t="s">
        <v>31</v>
      </c>
      <c r="D61" s="41">
        <v>2</v>
      </c>
      <c r="E61" s="42" t="s">
        <v>734</v>
      </c>
      <c r="F61" s="43" t="s">
        <v>727</v>
      </c>
      <c r="G61" s="43" t="s">
        <v>734</v>
      </c>
      <c r="H61" s="16" t="s">
        <v>735</v>
      </c>
      <c r="I61" s="13" t="s">
        <v>645</v>
      </c>
    </row>
    <row r="62" spans="1:9" ht="30">
      <c r="A62" s="13">
        <v>54</v>
      </c>
      <c r="B62" s="16" t="s">
        <v>539</v>
      </c>
      <c r="C62" s="17" t="s">
        <v>31</v>
      </c>
      <c r="D62" s="41">
        <v>1</v>
      </c>
      <c r="E62" s="42" t="s">
        <v>537</v>
      </c>
      <c r="F62" s="43" t="s">
        <v>727</v>
      </c>
      <c r="G62" s="43" t="s">
        <v>537</v>
      </c>
      <c r="H62" s="16" t="s">
        <v>736</v>
      </c>
      <c r="I62" s="13" t="s">
        <v>645</v>
      </c>
    </row>
    <row r="63" spans="1:9">
      <c r="A63" s="13">
        <v>55</v>
      </c>
      <c r="B63" s="14" t="s">
        <v>546</v>
      </c>
      <c r="C63" s="13" t="s">
        <v>31</v>
      </c>
      <c r="D63" s="15">
        <v>2</v>
      </c>
      <c r="E63" s="14" t="s">
        <v>544</v>
      </c>
      <c r="F63" s="13" t="s">
        <v>727</v>
      </c>
      <c r="G63" s="13" t="s">
        <v>544</v>
      </c>
      <c r="H63" s="14" t="s">
        <v>737</v>
      </c>
      <c r="I63" s="13" t="s">
        <v>645</v>
      </c>
    </row>
    <row r="64" spans="1:9" ht="30">
      <c r="A64" s="13">
        <v>56</v>
      </c>
      <c r="B64" s="14" t="s">
        <v>555</v>
      </c>
      <c r="C64" s="13" t="s">
        <v>31</v>
      </c>
      <c r="D64" s="15">
        <v>1</v>
      </c>
      <c r="E64" s="14" t="s">
        <v>552</v>
      </c>
      <c r="F64" s="13" t="s">
        <v>727</v>
      </c>
      <c r="G64" s="13" t="s">
        <v>552</v>
      </c>
      <c r="H64" s="14" t="s">
        <v>738</v>
      </c>
      <c r="I64" s="13" t="s">
        <v>645</v>
      </c>
    </row>
    <row r="65" spans="1:9">
      <c r="A65" s="13">
        <v>57</v>
      </c>
      <c r="B65" s="14" t="s">
        <v>563</v>
      </c>
      <c r="C65" s="13" t="s">
        <v>31</v>
      </c>
      <c r="D65" s="15">
        <v>1</v>
      </c>
      <c r="E65" s="14" t="s">
        <v>556</v>
      </c>
      <c r="F65" s="13" t="s">
        <v>739</v>
      </c>
      <c r="G65" s="13" t="s">
        <v>740</v>
      </c>
      <c r="H65" s="14" t="s">
        <v>741</v>
      </c>
      <c r="I65" s="13" t="s">
        <v>645</v>
      </c>
    </row>
    <row r="66" spans="1:9">
      <c r="A66" s="13">
        <v>58</v>
      </c>
      <c r="B66" s="14" t="s">
        <v>571</v>
      </c>
      <c r="C66" s="13" t="s">
        <v>31</v>
      </c>
      <c r="D66" s="15">
        <v>1</v>
      </c>
      <c r="E66" s="14" t="s">
        <v>564</v>
      </c>
      <c r="F66" s="13" t="s">
        <v>565</v>
      </c>
      <c r="G66" s="13" t="s">
        <v>742</v>
      </c>
      <c r="H66" s="14" t="s">
        <v>743</v>
      </c>
      <c r="I66" s="13" t="s">
        <v>645</v>
      </c>
    </row>
    <row r="67" spans="1:9">
      <c r="A67" s="13">
        <v>59</v>
      </c>
      <c r="B67" s="14" t="s">
        <v>580</v>
      </c>
      <c r="C67" s="13" t="s">
        <v>31</v>
      </c>
      <c r="D67" s="15">
        <v>1</v>
      </c>
      <c r="E67" s="14" t="s">
        <v>577</v>
      </c>
      <c r="F67" s="13" t="s">
        <v>744</v>
      </c>
      <c r="G67" s="13" t="s">
        <v>745</v>
      </c>
      <c r="H67" s="14" t="s">
        <v>746</v>
      </c>
      <c r="I67" s="13" t="s">
        <v>645</v>
      </c>
    </row>
    <row r="68" spans="1:9">
      <c r="A68" s="13">
        <v>60</v>
      </c>
      <c r="B68" s="14" t="s">
        <v>30</v>
      </c>
      <c r="C68" s="13" t="s">
        <v>31</v>
      </c>
      <c r="D68" s="15">
        <v>1</v>
      </c>
      <c r="E68" s="14" t="s">
        <v>747</v>
      </c>
      <c r="F68" s="13" t="s">
        <v>727</v>
      </c>
      <c r="G68" s="13" t="s">
        <v>30</v>
      </c>
      <c r="H68" s="14" t="s">
        <v>748</v>
      </c>
      <c r="I68" s="13" t="s">
        <v>31</v>
      </c>
    </row>
    <row r="69" spans="1:9" ht="30">
      <c r="A69" s="13">
        <v>61</v>
      </c>
      <c r="B69" s="14" t="s">
        <v>749</v>
      </c>
      <c r="C69" s="13" t="s">
        <v>750</v>
      </c>
      <c r="D69" s="15">
        <v>0</v>
      </c>
      <c r="E69" s="14">
        <v>5001</v>
      </c>
      <c r="F69" s="13" t="s">
        <v>751</v>
      </c>
      <c r="G69" s="13" t="s">
        <v>16</v>
      </c>
      <c r="H69" s="14" t="s">
        <v>752</v>
      </c>
      <c r="I69" s="13" t="s">
        <v>645</v>
      </c>
    </row>
    <row r="70" spans="1:9">
      <c r="A70" s="13">
        <v>62</v>
      </c>
      <c r="B70" s="14" t="s">
        <v>753</v>
      </c>
      <c r="C70" s="13" t="s">
        <v>750</v>
      </c>
      <c r="D70" s="15">
        <v>0</v>
      </c>
      <c r="E70" s="14" t="s">
        <v>667</v>
      </c>
      <c r="F70" s="13" t="s">
        <v>668</v>
      </c>
      <c r="G70" s="13" t="s">
        <v>661</v>
      </c>
      <c r="H70" s="14" t="s">
        <v>240</v>
      </c>
      <c r="I70" s="13" t="s">
        <v>645</v>
      </c>
    </row>
    <row r="71" spans="1:9" ht="45">
      <c r="A71" s="13">
        <v>63</v>
      </c>
      <c r="B71" s="16" t="s">
        <v>154</v>
      </c>
      <c r="C71" s="17" t="s">
        <v>750</v>
      </c>
      <c r="D71" s="18">
        <v>0</v>
      </c>
      <c r="E71" s="16" t="s">
        <v>754</v>
      </c>
      <c r="F71" s="17" t="s">
        <v>755</v>
      </c>
      <c r="G71" s="17" t="s">
        <v>754</v>
      </c>
      <c r="H71" s="16" t="s">
        <v>756</v>
      </c>
      <c r="I71" s="13" t="s">
        <v>645</v>
      </c>
    </row>
    <row r="72" spans="1:9">
      <c r="A72" s="13">
        <v>64</v>
      </c>
      <c r="B72" s="14" t="s">
        <v>757</v>
      </c>
      <c r="C72" s="13" t="s">
        <v>750</v>
      </c>
      <c r="D72" s="15">
        <v>0</v>
      </c>
      <c r="E72" s="14" t="s">
        <v>16</v>
      </c>
      <c r="F72" s="13" t="s">
        <v>16</v>
      </c>
      <c r="G72" s="13" t="s">
        <v>758</v>
      </c>
      <c r="H72" s="14" t="s">
        <v>759</v>
      </c>
      <c r="I72" s="13" t="s">
        <v>645</v>
      </c>
    </row>
    <row r="73" spans="1:9" ht="45">
      <c r="A73" s="13">
        <v>65</v>
      </c>
      <c r="B73" s="14" t="s">
        <v>760</v>
      </c>
      <c r="C73" s="13" t="s">
        <v>750</v>
      </c>
      <c r="D73" s="15">
        <v>0</v>
      </c>
      <c r="E73" s="14" t="s">
        <v>16</v>
      </c>
      <c r="F73" s="13" t="s">
        <v>16</v>
      </c>
      <c r="G73" s="13" t="s">
        <v>758</v>
      </c>
      <c r="H73" s="14" t="s">
        <v>761</v>
      </c>
      <c r="I73" s="13" t="s">
        <v>645</v>
      </c>
    </row>
    <row r="74" spans="1:9">
      <c r="B74" s="20" t="s">
        <v>762</v>
      </c>
      <c r="D74" s="21">
        <f>SUM(D9:D73)</f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showGridLines="0" topLeftCell="A16" workbookViewId="0">
      <selection activeCell="E27" sqref="E27"/>
    </sheetView>
  </sheetViews>
  <sheetFormatPr defaultRowHeight="15"/>
  <cols>
    <col min="1" max="1" width="6" customWidth="1"/>
    <col min="2" max="2" width="21.7109375" bestFit="1" customWidth="1"/>
    <col min="3" max="3" width="9" bestFit="1" customWidth="1"/>
    <col min="4" max="4" width="4.42578125" bestFit="1" customWidth="1"/>
    <col min="5" max="5" width="55.28515625" customWidth="1"/>
    <col min="6" max="6" width="41.140625" bestFit="1" customWidth="1"/>
    <col min="7" max="7" width="26.7109375" bestFit="1" customWidth="1"/>
    <col min="8" max="8" width="149.42578125" bestFit="1" customWidth="1"/>
    <col min="9" max="9" width="136.7109375" bestFit="1" customWidth="1"/>
  </cols>
  <sheetData>
    <row r="1" spans="1:9">
      <c r="A1" t="s">
        <v>763</v>
      </c>
    </row>
    <row r="2" spans="1:9">
      <c r="A2" t="s">
        <v>768</v>
      </c>
    </row>
    <row r="3" spans="1:9">
      <c r="A3" t="s">
        <v>769</v>
      </c>
    </row>
    <row r="4" spans="1:9">
      <c r="A4" t="s">
        <v>770</v>
      </c>
    </row>
    <row r="6" spans="1:9">
      <c r="A6" t="s">
        <v>767</v>
      </c>
    </row>
    <row r="8" spans="1:9" s="9" customFormat="1">
      <c r="A8" s="9" t="s">
        <v>632</v>
      </c>
      <c r="B8" s="9" t="s">
        <v>633</v>
      </c>
      <c r="C8" s="9" t="s">
        <v>634</v>
      </c>
      <c r="D8" s="9" t="s">
        <v>635</v>
      </c>
      <c r="E8" s="9" t="s">
        <v>636</v>
      </c>
      <c r="F8" s="9" t="s">
        <v>637</v>
      </c>
      <c r="G8" s="9" t="s">
        <v>638</v>
      </c>
      <c r="H8" s="9" t="s">
        <v>639</v>
      </c>
      <c r="I8" s="9" t="s">
        <v>640</v>
      </c>
    </row>
    <row r="9" spans="1:9">
      <c r="A9" s="22">
        <v>1</v>
      </c>
      <c r="B9" s="22" t="s">
        <v>38</v>
      </c>
      <c r="C9" s="22" t="s">
        <v>31</v>
      </c>
      <c r="D9" s="22">
        <v>5</v>
      </c>
      <c r="E9" s="23" t="s">
        <v>771</v>
      </c>
      <c r="F9" s="22" t="s">
        <v>655</v>
      </c>
      <c r="G9" s="22" t="s">
        <v>659</v>
      </c>
      <c r="H9" s="24" t="s">
        <v>36</v>
      </c>
      <c r="I9" s="24"/>
    </row>
    <row r="10" spans="1:9" ht="30">
      <c r="A10" s="22">
        <v>2</v>
      </c>
      <c r="B10" s="22" t="s">
        <v>45</v>
      </c>
      <c r="C10" s="22" t="s">
        <v>31</v>
      </c>
      <c r="D10" s="22">
        <v>3</v>
      </c>
      <c r="E10" s="23" t="s">
        <v>772</v>
      </c>
      <c r="F10" s="22" t="s">
        <v>773</v>
      </c>
      <c r="G10" s="22" t="s">
        <v>648</v>
      </c>
      <c r="H10" s="24" t="s">
        <v>43</v>
      </c>
      <c r="I10" s="24"/>
    </row>
    <row r="11" spans="1:9" ht="30">
      <c r="A11" s="22">
        <v>3</v>
      </c>
      <c r="B11" s="22" t="s">
        <v>51</v>
      </c>
      <c r="C11" s="22" t="s">
        <v>31</v>
      </c>
      <c r="D11" s="22">
        <v>3</v>
      </c>
      <c r="E11" s="23" t="s">
        <v>774</v>
      </c>
      <c r="F11" s="22" t="s">
        <v>775</v>
      </c>
      <c r="G11" s="22" t="s">
        <v>659</v>
      </c>
      <c r="H11" s="24" t="s">
        <v>49</v>
      </c>
      <c r="I11" s="24"/>
    </row>
    <row r="12" spans="1:9" ht="30">
      <c r="A12" s="22">
        <v>4</v>
      </c>
      <c r="B12" s="22" t="s">
        <v>55</v>
      </c>
      <c r="C12" s="22" t="s">
        <v>31</v>
      </c>
      <c r="D12" s="22">
        <v>1</v>
      </c>
      <c r="E12" s="23" t="s">
        <v>776</v>
      </c>
      <c r="F12" s="22" t="s">
        <v>777</v>
      </c>
      <c r="G12" s="22" t="s">
        <v>661</v>
      </c>
      <c r="H12" s="24" t="s">
        <v>54</v>
      </c>
      <c r="I12" s="24"/>
    </row>
    <row r="13" spans="1:9">
      <c r="A13" s="22">
        <v>5</v>
      </c>
      <c r="B13" s="22" t="s">
        <v>61</v>
      </c>
      <c r="C13" s="22" t="s">
        <v>31</v>
      </c>
      <c r="D13" s="22">
        <v>1</v>
      </c>
      <c r="E13" s="23" t="s">
        <v>778</v>
      </c>
      <c r="F13" s="22" t="s">
        <v>779</v>
      </c>
      <c r="G13" s="22" t="s">
        <v>648</v>
      </c>
      <c r="H13" s="24" t="s">
        <v>59</v>
      </c>
      <c r="I13" s="24"/>
    </row>
    <row r="14" spans="1:9">
      <c r="A14" s="22">
        <v>6</v>
      </c>
      <c r="B14" s="22" t="s">
        <v>70</v>
      </c>
      <c r="C14" s="22" t="s">
        <v>31</v>
      </c>
      <c r="D14" s="22">
        <v>1</v>
      </c>
      <c r="E14" s="23" t="s">
        <v>780</v>
      </c>
      <c r="F14" s="22" t="s">
        <v>781</v>
      </c>
      <c r="G14" s="22" t="s">
        <v>661</v>
      </c>
      <c r="H14" s="24" t="s">
        <v>67</v>
      </c>
      <c r="I14" s="24"/>
    </row>
    <row r="15" spans="1:9" ht="30">
      <c r="A15" s="22">
        <v>7</v>
      </c>
      <c r="B15" s="22" t="s">
        <v>80</v>
      </c>
      <c r="C15" s="22" t="s">
        <v>31</v>
      </c>
      <c r="D15" s="22">
        <v>1</v>
      </c>
      <c r="E15" s="23" t="s">
        <v>782</v>
      </c>
      <c r="F15" s="22" t="s">
        <v>783</v>
      </c>
      <c r="G15" s="22" t="s">
        <v>677</v>
      </c>
      <c r="H15" s="24" t="s">
        <v>77</v>
      </c>
      <c r="I15" s="24"/>
    </row>
    <row r="16" spans="1:9">
      <c r="A16" s="25">
        <v>8</v>
      </c>
      <c r="B16" s="25" t="s">
        <v>87</v>
      </c>
      <c r="C16" s="25" t="s">
        <v>31</v>
      </c>
      <c r="D16" s="25">
        <v>1</v>
      </c>
      <c r="E16" s="26" t="s">
        <v>81</v>
      </c>
      <c r="F16" s="25" t="s">
        <v>784</v>
      </c>
      <c r="G16" s="25" t="s">
        <v>81</v>
      </c>
      <c r="H16" s="27" t="s">
        <v>785</v>
      </c>
      <c r="I16" s="24"/>
    </row>
    <row r="17" spans="1:9">
      <c r="A17" s="22">
        <v>9</v>
      </c>
      <c r="B17" s="22" t="s">
        <v>96</v>
      </c>
      <c r="C17" s="22" t="s">
        <v>31</v>
      </c>
      <c r="D17" s="22">
        <v>1</v>
      </c>
      <c r="E17" s="23" t="s">
        <v>88</v>
      </c>
      <c r="F17" s="22" t="s">
        <v>786</v>
      </c>
      <c r="G17" s="22" t="s">
        <v>88</v>
      </c>
      <c r="H17" s="24" t="s">
        <v>787</v>
      </c>
      <c r="I17" s="24"/>
    </row>
    <row r="18" spans="1:9">
      <c r="A18" s="22">
        <v>10</v>
      </c>
      <c r="B18" s="22" t="s">
        <v>100</v>
      </c>
      <c r="C18" s="22" t="s">
        <v>31</v>
      </c>
      <c r="D18" s="22">
        <v>1</v>
      </c>
      <c r="E18" s="23">
        <v>5016162575</v>
      </c>
      <c r="F18" s="22" t="s">
        <v>788</v>
      </c>
      <c r="G18" s="22">
        <v>5016162575</v>
      </c>
      <c r="H18" s="24" t="s">
        <v>789</v>
      </c>
      <c r="I18" s="24" t="s">
        <v>101</v>
      </c>
    </row>
    <row r="19" spans="1:9">
      <c r="A19" s="22">
        <v>11</v>
      </c>
      <c r="B19" s="22" t="s">
        <v>109</v>
      </c>
      <c r="C19" s="22" t="s">
        <v>31</v>
      </c>
      <c r="D19" s="22">
        <v>5</v>
      </c>
      <c r="E19" s="23" t="s">
        <v>707</v>
      </c>
      <c r="F19" s="22" t="s">
        <v>708</v>
      </c>
      <c r="G19" s="22">
        <v>0</v>
      </c>
      <c r="H19" s="24" t="s">
        <v>107</v>
      </c>
      <c r="I19" s="24"/>
    </row>
    <row r="20" spans="1:9">
      <c r="A20" s="22">
        <v>12</v>
      </c>
      <c r="B20" s="22" t="s">
        <v>118</v>
      </c>
      <c r="C20" s="22" t="s">
        <v>31</v>
      </c>
      <c r="D20" s="22">
        <v>5</v>
      </c>
      <c r="E20" s="23" t="s">
        <v>116</v>
      </c>
      <c r="F20" s="22" t="s">
        <v>694</v>
      </c>
      <c r="G20" s="22">
        <v>0</v>
      </c>
      <c r="H20" s="24" t="s">
        <v>115</v>
      </c>
      <c r="I20" s="24"/>
    </row>
    <row r="21" spans="1:9">
      <c r="A21" s="22">
        <v>13</v>
      </c>
      <c r="B21" s="22" t="s">
        <v>126</v>
      </c>
      <c r="C21" s="22" t="s">
        <v>31</v>
      </c>
      <c r="D21" s="22">
        <v>2</v>
      </c>
      <c r="E21" s="23" t="s">
        <v>124</v>
      </c>
      <c r="F21" s="22" t="s">
        <v>694</v>
      </c>
      <c r="G21" s="22" t="s">
        <v>699</v>
      </c>
      <c r="H21" s="24" t="s">
        <v>123</v>
      </c>
      <c r="I21" s="24"/>
    </row>
    <row r="22" spans="1:9">
      <c r="A22" s="22">
        <v>14</v>
      </c>
      <c r="B22" s="22" t="s">
        <v>133</v>
      </c>
      <c r="C22" s="22" t="s">
        <v>31</v>
      </c>
      <c r="D22" s="22">
        <v>1</v>
      </c>
      <c r="E22" s="23" t="s">
        <v>132</v>
      </c>
      <c r="F22" s="22" t="s">
        <v>694</v>
      </c>
      <c r="G22" s="22" t="s">
        <v>790</v>
      </c>
      <c r="H22" s="24" t="s">
        <v>791</v>
      </c>
      <c r="I22" s="24"/>
    </row>
    <row r="23" spans="1:9">
      <c r="A23" s="25">
        <v>15</v>
      </c>
      <c r="B23" s="25" t="s">
        <v>27</v>
      </c>
      <c r="C23" s="25" t="s">
        <v>31</v>
      </c>
      <c r="D23" s="25">
        <v>1</v>
      </c>
      <c r="E23" s="26" t="s">
        <v>792</v>
      </c>
      <c r="F23" s="25" t="s">
        <v>727</v>
      </c>
      <c r="G23" s="25" t="s">
        <v>792</v>
      </c>
      <c r="H23" s="27" t="s">
        <v>793</v>
      </c>
      <c r="I23" s="24"/>
    </row>
    <row r="24" spans="1:9">
      <c r="A24" s="22">
        <v>16</v>
      </c>
      <c r="B24" s="22" t="s">
        <v>145</v>
      </c>
      <c r="C24" s="22" t="s">
        <v>31</v>
      </c>
      <c r="D24" s="22">
        <v>3</v>
      </c>
      <c r="E24" s="23" t="s">
        <v>137</v>
      </c>
      <c r="F24" s="22" t="s">
        <v>794</v>
      </c>
      <c r="G24" s="22" t="s">
        <v>137</v>
      </c>
      <c r="H24" s="24" t="s">
        <v>142</v>
      </c>
      <c r="I24" s="24"/>
    </row>
    <row r="25" spans="1:9">
      <c r="A25" s="25">
        <v>17</v>
      </c>
      <c r="B25" s="25" t="s">
        <v>154</v>
      </c>
      <c r="C25" s="25" t="s">
        <v>31</v>
      </c>
      <c r="D25" s="25">
        <v>1</v>
      </c>
      <c r="E25" s="26" t="s">
        <v>754</v>
      </c>
      <c r="F25" s="25" t="s">
        <v>755</v>
      </c>
      <c r="G25" s="25" t="s">
        <v>754</v>
      </c>
      <c r="H25" s="27" t="s">
        <v>795</v>
      </c>
      <c r="I25" s="24"/>
    </row>
    <row r="26" spans="1:9">
      <c r="A26" s="22">
        <v>18</v>
      </c>
      <c r="B26" s="22" t="s">
        <v>164</v>
      </c>
      <c r="C26" s="22" t="s">
        <v>31</v>
      </c>
      <c r="D26" s="22">
        <v>1</v>
      </c>
      <c r="E26" s="23" t="s">
        <v>161</v>
      </c>
      <c r="F26" s="22" t="s">
        <v>796</v>
      </c>
      <c r="G26" s="22" t="s">
        <v>161</v>
      </c>
      <c r="H26" s="24" t="s">
        <v>797</v>
      </c>
      <c r="I26" s="24"/>
    </row>
    <row r="27" spans="1:9">
      <c r="A27" s="22">
        <v>19</v>
      </c>
      <c r="B27" s="22" t="s">
        <v>30</v>
      </c>
      <c r="C27" s="22" t="s">
        <v>31</v>
      </c>
      <c r="D27" s="22">
        <v>1</v>
      </c>
      <c r="E27" s="23" t="s">
        <v>798</v>
      </c>
      <c r="F27" s="22" t="s">
        <v>727</v>
      </c>
      <c r="G27" s="22" t="s">
        <v>30</v>
      </c>
      <c r="H27" s="24" t="s">
        <v>799</v>
      </c>
      <c r="I27" s="24"/>
    </row>
    <row r="28" spans="1:9">
      <c r="A28" s="22">
        <v>20</v>
      </c>
      <c r="B28" s="22" t="s">
        <v>800</v>
      </c>
      <c r="C28" s="22" t="s">
        <v>750</v>
      </c>
      <c r="D28" s="22">
        <v>0</v>
      </c>
      <c r="E28" s="23" t="s">
        <v>116</v>
      </c>
      <c r="F28" s="22" t="s">
        <v>694</v>
      </c>
      <c r="G28" s="22">
        <v>0</v>
      </c>
      <c r="H28" s="24" t="s">
        <v>115</v>
      </c>
      <c r="I28" s="24"/>
    </row>
    <row r="29" spans="1:9">
      <c r="A29" s="22">
        <v>21</v>
      </c>
      <c r="B29" s="22" t="s">
        <v>801</v>
      </c>
      <c r="C29" s="22" t="s">
        <v>750</v>
      </c>
      <c r="D29" s="22">
        <v>0</v>
      </c>
      <c r="E29" s="23" t="s">
        <v>707</v>
      </c>
      <c r="F29" s="22" t="s">
        <v>708</v>
      </c>
      <c r="G29" s="22">
        <v>0</v>
      </c>
      <c r="H29" s="24" t="s">
        <v>107</v>
      </c>
      <c r="I29" s="24"/>
    </row>
    <row r="30" spans="1:9">
      <c r="A30" s="22">
        <v>22</v>
      </c>
      <c r="B30" s="22" t="s">
        <v>802</v>
      </c>
      <c r="C30" s="22" t="s">
        <v>750</v>
      </c>
      <c r="D30" s="22">
        <v>0</v>
      </c>
      <c r="E30" s="23" t="s">
        <v>132</v>
      </c>
      <c r="F30" s="22" t="s">
        <v>694</v>
      </c>
      <c r="G30" s="22" t="s">
        <v>790</v>
      </c>
      <c r="H30" s="24" t="s">
        <v>791</v>
      </c>
      <c r="I30" s="24"/>
    </row>
    <row r="31" spans="1:9">
      <c r="A31" s="22">
        <v>23</v>
      </c>
      <c r="B31" s="22" t="s">
        <v>803</v>
      </c>
      <c r="C31" s="22" t="s">
        <v>750</v>
      </c>
      <c r="D31" s="22">
        <v>0</v>
      </c>
      <c r="E31" s="23" t="s">
        <v>124</v>
      </c>
      <c r="F31" s="22" t="s">
        <v>694</v>
      </c>
      <c r="G31" s="22" t="s">
        <v>699</v>
      </c>
      <c r="H31" s="24" t="s">
        <v>123</v>
      </c>
      <c r="I31" s="24"/>
    </row>
    <row r="32" spans="1:9">
      <c r="A32" s="22">
        <v>24</v>
      </c>
      <c r="B32" s="22" t="s">
        <v>804</v>
      </c>
      <c r="C32" s="22" t="s">
        <v>750</v>
      </c>
      <c r="D32" s="22">
        <v>0</v>
      </c>
      <c r="E32" s="23" t="s">
        <v>16</v>
      </c>
      <c r="F32" s="22" t="s">
        <v>16</v>
      </c>
      <c r="G32" s="22" t="s">
        <v>758</v>
      </c>
      <c r="H32" s="24" t="s">
        <v>805</v>
      </c>
      <c r="I32" s="24"/>
    </row>
    <row r="33" spans="1:9">
      <c r="A33" s="22">
        <v>25</v>
      </c>
      <c r="B33" s="22" t="s">
        <v>806</v>
      </c>
      <c r="C33" s="22" t="s">
        <v>750</v>
      </c>
      <c r="D33" s="22">
        <v>0</v>
      </c>
      <c r="E33" s="23" t="s">
        <v>16</v>
      </c>
      <c r="F33" s="22" t="s">
        <v>16</v>
      </c>
      <c r="G33" s="22" t="s">
        <v>758</v>
      </c>
      <c r="H33" s="24" t="s">
        <v>807</v>
      </c>
      <c r="I33" s="24"/>
    </row>
    <row r="34" spans="1:9">
      <c r="A34" s="22">
        <v>26</v>
      </c>
      <c r="B34" s="22" t="s">
        <v>808</v>
      </c>
      <c r="C34" s="22" t="s">
        <v>750</v>
      </c>
      <c r="D34" s="22">
        <v>0</v>
      </c>
      <c r="E34" s="23" t="s">
        <v>16</v>
      </c>
      <c r="F34" s="22" t="s">
        <v>16</v>
      </c>
      <c r="G34" s="22" t="s">
        <v>758</v>
      </c>
      <c r="H34" s="24" t="s">
        <v>809</v>
      </c>
      <c r="I34" s="24"/>
    </row>
    <row r="35" spans="1:9">
      <c r="A35" s="22">
        <v>27</v>
      </c>
      <c r="B35" s="22" t="s">
        <v>810</v>
      </c>
      <c r="C35" s="22" t="s">
        <v>750</v>
      </c>
      <c r="D35" s="22">
        <v>0</v>
      </c>
      <c r="E35" s="23" t="s">
        <v>16</v>
      </c>
      <c r="F35" s="22" t="s">
        <v>16</v>
      </c>
      <c r="G35" s="22" t="s">
        <v>811</v>
      </c>
      <c r="H35" s="24" t="s">
        <v>812</v>
      </c>
      <c r="I35" s="24"/>
    </row>
    <row r="36" spans="1:9">
      <c r="B36" s="28" t="s">
        <v>813</v>
      </c>
      <c r="D36" s="28">
        <f>SUM(D9:D35)</f>
        <v>38</v>
      </c>
      <c r="E36" s="2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S768"/>
  <sheetViews>
    <sheetView tabSelected="1" topLeftCell="C1" zoomScale="120" zoomScaleNormal="120" workbookViewId="0">
      <selection activeCell="O89" sqref="O89"/>
    </sheetView>
  </sheetViews>
  <sheetFormatPr defaultRowHeight="15"/>
  <cols>
    <col min="2" max="2" width="35" customWidth="1"/>
    <col min="3" max="3" width="49.85546875" customWidth="1"/>
    <col min="4" max="4" width="30.140625" customWidth="1"/>
    <col min="5" max="5" width="14.7109375" style="28" customWidth="1"/>
    <col min="6" max="6" width="12.28515625" style="28" hidden="1" customWidth="1"/>
    <col min="7" max="7" width="13" style="28" customWidth="1"/>
    <col min="9" max="9" width="14.140625" style="48" customWidth="1"/>
    <col min="10" max="10" width="13.28515625" style="48" hidden="1" customWidth="1"/>
    <col min="11" max="11" width="13.42578125" style="28" customWidth="1"/>
    <col min="13" max="13" width="14" style="48" customWidth="1"/>
    <col min="14" max="14" width="8.85546875" style="49" hidden="1" customWidth="1"/>
    <col min="15" max="15" width="13.28515625" style="22" customWidth="1"/>
    <col min="16" max="16" width="11.7109375" style="28" customWidth="1"/>
    <col min="17" max="17" width="10.140625" customWidth="1"/>
    <col min="18" max="18" width="13.5703125" style="58" customWidth="1"/>
    <col min="21" max="21" width="17.85546875" customWidth="1"/>
  </cols>
  <sheetData>
    <row r="1" spans="1:19">
      <c r="A1" s="51" t="s">
        <v>0</v>
      </c>
      <c r="B1" s="51" t="s">
        <v>609</v>
      </c>
      <c r="C1" s="51" t="s">
        <v>608</v>
      </c>
      <c r="D1" s="51" t="s">
        <v>5</v>
      </c>
      <c r="E1" s="51" t="s">
        <v>857</v>
      </c>
      <c r="F1" s="51" t="s">
        <v>858</v>
      </c>
      <c r="G1" s="51" t="s">
        <v>852</v>
      </c>
      <c r="H1" s="51" t="s">
        <v>860</v>
      </c>
      <c r="I1" s="51" t="s">
        <v>854</v>
      </c>
      <c r="J1" s="51" t="s">
        <v>858</v>
      </c>
      <c r="K1" s="51" t="s">
        <v>856</v>
      </c>
      <c r="L1" s="51" t="s">
        <v>861</v>
      </c>
      <c r="M1" s="53" t="s">
        <v>854</v>
      </c>
      <c r="N1" s="51" t="s">
        <v>853</v>
      </c>
      <c r="O1" s="51" t="s">
        <v>855</v>
      </c>
      <c r="P1" s="51" t="s">
        <v>859</v>
      </c>
      <c r="Q1" s="51" t="s">
        <v>615</v>
      </c>
      <c r="R1" s="56" t="s">
        <v>616</v>
      </c>
    </row>
    <row r="2" spans="1:19" hidden="1">
      <c r="A2" s="22">
        <v>1</v>
      </c>
      <c r="B2" s="22" t="s">
        <v>6</v>
      </c>
      <c r="C2" s="22" t="s">
        <v>8</v>
      </c>
      <c r="D2" s="22" t="s">
        <v>15</v>
      </c>
      <c r="E2" s="22">
        <v>1</v>
      </c>
      <c r="F2" s="22">
        <v>50</v>
      </c>
      <c r="G2" s="52">
        <f>50*E2</f>
        <v>50</v>
      </c>
      <c r="H2" s="52">
        <v>1.5</v>
      </c>
      <c r="I2" s="47">
        <f>G2*H2</f>
        <v>75</v>
      </c>
      <c r="J2" s="52">
        <v>150</v>
      </c>
      <c r="K2" s="52">
        <f>150*E2</f>
        <v>150</v>
      </c>
      <c r="L2" s="52">
        <v>1</v>
      </c>
      <c r="M2" s="47">
        <f>K2*L2</f>
        <v>150</v>
      </c>
      <c r="N2" s="52">
        <f>O2/(G2+K2)</f>
        <v>1.125</v>
      </c>
      <c r="O2" s="63">
        <f>I2+M2</f>
        <v>225</v>
      </c>
      <c r="P2" s="50">
        <f>G2+K2+O2</f>
        <v>425</v>
      </c>
      <c r="Q2" s="55">
        <v>0.28999999999999998</v>
      </c>
      <c r="R2" s="57">
        <f>O2*Q2</f>
        <v>65.25</v>
      </c>
      <c r="S2">
        <f>COUNTIF(B:B,B2)</f>
        <v>1</v>
      </c>
    </row>
    <row r="3" spans="1:19" hidden="1">
      <c r="A3" s="22">
        <v>2</v>
      </c>
      <c r="B3" s="22" t="s">
        <v>19</v>
      </c>
      <c r="C3" s="22" t="s">
        <v>21</v>
      </c>
      <c r="D3" s="22" t="s">
        <v>27</v>
      </c>
      <c r="E3" s="22">
        <v>1</v>
      </c>
      <c r="F3" s="22">
        <v>50</v>
      </c>
      <c r="G3" s="52">
        <f t="shared" ref="G3:G66" si="0">50*E3</f>
        <v>50</v>
      </c>
      <c r="H3" s="52">
        <v>0.5</v>
      </c>
      <c r="I3" s="47">
        <f t="shared" ref="I3:I66" si="1">G3*H3</f>
        <v>25</v>
      </c>
      <c r="J3" s="52">
        <v>150</v>
      </c>
      <c r="K3" s="52">
        <f t="shared" ref="K3:K66" si="2">150*E3</f>
        <v>150</v>
      </c>
      <c r="L3" s="52">
        <v>0.2</v>
      </c>
      <c r="M3" s="47">
        <f t="shared" ref="M3:M66" si="3">K3*L3</f>
        <v>30</v>
      </c>
      <c r="N3" s="52">
        <f t="shared" ref="N3:N66" si="4">O3/(G3+K3)</f>
        <v>0.27500000000000002</v>
      </c>
      <c r="O3" s="65">
        <f t="shared" ref="O3:O66" si="5">I3+M3</f>
        <v>55</v>
      </c>
      <c r="P3" s="50">
        <f t="shared" ref="P3:P66" si="6">G3+K3+O3</f>
        <v>255</v>
      </c>
      <c r="Q3" s="54">
        <v>6.2</v>
      </c>
      <c r="R3" s="57">
        <f>O3*Q3</f>
        <v>341</v>
      </c>
      <c r="S3">
        <f t="shared" ref="S3:S66" si="7">COUNTIF(B:B,B3)</f>
        <v>1</v>
      </c>
    </row>
    <row r="4" spans="1:19" hidden="1">
      <c r="A4" s="22">
        <v>3</v>
      </c>
      <c r="B4" s="44" t="s">
        <v>29</v>
      </c>
      <c r="C4" s="44" t="s">
        <v>28</v>
      </c>
      <c r="D4" s="22" t="s">
        <v>30</v>
      </c>
      <c r="E4" s="22">
        <v>1</v>
      </c>
      <c r="F4" s="22">
        <v>50</v>
      </c>
      <c r="G4" s="52">
        <f t="shared" si="0"/>
        <v>50</v>
      </c>
      <c r="H4" s="52">
        <v>0.15</v>
      </c>
      <c r="I4" s="47">
        <f t="shared" si="1"/>
        <v>7.5</v>
      </c>
      <c r="J4" s="52">
        <v>150</v>
      </c>
      <c r="K4" s="52">
        <f t="shared" si="2"/>
        <v>150</v>
      </c>
      <c r="L4" s="52">
        <v>0.1</v>
      </c>
      <c r="M4" s="47">
        <f t="shared" si="3"/>
        <v>15</v>
      </c>
      <c r="N4" s="52">
        <f t="shared" si="4"/>
        <v>0.1125</v>
      </c>
      <c r="O4" s="63">
        <f t="shared" si="5"/>
        <v>22.5</v>
      </c>
      <c r="P4" s="50">
        <f t="shared" si="6"/>
        <v>222.5</v>
      </c>
      <c r="Q4" s="54"/>
      <c r="R4" s="57">
        <f t="shared" ref="R4:R67" si="8">O4*Q4</f>
        <v>0</v>
      </c>
      <c r="S4">
        <f t="shared" si="7"/>
        <v>1</v>
      </c>
    </row>
    <row r="5" spans="1:19" hidden="1">
      <c r="A5" s="22">
        <v>4</v>
      </c>
      <c r="B5" s="22" t="s">
        <v>32</v>
      </c>
      <c r="C5" s="52" t="s">
        <v>33</v>
      </c>
      <c r="D5" s="52" t="s">
        <v>38</v>
      </c>
      <c r="E5" s="52">
        <v>5</v>
      </c>
      <c r="F5" s="22">
        <v>50</v>
      </c>
      <c r="G5" s="52">
        <f t="shared" si="0"/>
        <v>250</v>
      </c>
      <c r="H5" s="52">
        <v>1.5</v>
      </c>
      <c r="I5" s="47">
        <f t="shared" si="1"/>
        <v>375</v>
      </c>
      <c r="J5" s="52">
        <v>150</v>
      </c>
      <c r="K5" s="52">
        <f t="shared" si="2"/>
        <v>750</v>
      </c>
      <c r="L5" s="52">
        <v>1</v>
      </c>
      <c r="M5" s="47">
        <f t="shared" si="3"/>
        <v>750</v>
      </c>
      <c r="N5" s="52">
        <f t="shared" si="4"/>
        <v>1.125</v>
      </c>
      <c r="O5" s="63">
        <f t="shared" si="5"/>
        <v>1125</v>
      </c>
      <c r="P5" s="50">
        <f t="shared" si="6"/>
        <v>2125</v>
      </c>
      <c r="Q5" s="54">
        <v>0.14000000000000001</v>
      </c>
      <c r="R5" s="57">
        <f t="shared" si="8"/>
        <v>157.50000000000003</v>
      </c>
      <c r="S5">
        <f>COUNTIF(B:B,B5)</f>
        <v>2</v>
      </c>
    </row>
    <row r="6" spans="1:19" hidden="1">
      <c r="A6" s="22">
        <v>5</v>
      </c>
      <c r="B6" s="22" t="s">
        <v>39</v>
      </c>
      <c r="C6" s="22" t="s">
        <v>40</v>
      </c>
      <c r="D6" s="22" t="s">
        <v>45</v>
      </c>
      <c r="E6" s="22">
        <v>3</v>
      </c>
      <c r="F6" s="22">
        <v>50</v>
      </c>
      <c r="G6" s="52">
        <f t="shared" si="0"/>
        <v>150</v>
      </c>
      <c r="H6" s="52">
        <v>1.5</v>
      </c>
      <c r="I6" s="47">
        <f t="shared" si="1"/>
        <v>225</v>
      </c>
      <c r="J6" s="52">
        <v>150</v>
      </c>
      <c r="K6" s="52">
        <f t="shared" si="2"/>
        <v>450</v>
      </c>
      <c r="L6" s="52">
        <v>1</v>
      </c>
      <c r="M6" s="47">
        <f t="shared" si="3"/>
        <v>450</v>
      </c>
      <c r="N6" s="52">
        <f t="shared" si="4"/>
        <v>1.125</v>
      </c>
      <c r="O6" s="63">
        <f t="shared" si="5"/>
        <v>675</v>
      </c>
      <c r="P6" s="50">
        <f t="shared" si="6"/>
        <v>1275</v>
      </c>
      <c r="Q6" s="54">
        <v>0.16</v>
      </c>
      <c r="R6" s="57">
        <f t="shared" si="8"/>
        <v>108</v>
      </c>
      <c r="S6">
        <f t="shared" si="7"/>
        <v>1</v>
      </c>
    </row>
    <row r="7" spans="1:19" hidden="1">
      <c r="A7" s="22">
        <v>6</v>
      </c>
      <c r="B7" s="22" t="s">
        <v>46</v>
      </c>
      <c r="C7" s="22" t="s">
        <v>47</v>
      </c>
      <c r="D7" s="22" t="s">
        <v>51</v>
      </c>
      <c r="E7" s="22">
        <v>3</v>
      </c>
      <c r="F7" s="22">
        <v>50</v>
      </c>
      <c r="G7" s="52">
        <f t="shared" si="0"/>
        <v>150</v>
      </c>
      <c r="H7" s="52">
        <v>1.5</v>
      </c>
      <c r="I7" s="47">
        <f t="shared" si="1"/>
        <v>225</v>
      </c>
      <c r="J7" s="52">
        <v>150</v>
      </c>
      <c r="K7" s="52">
        <f t="shared" si="2"/>
        <v>450</v>
      </c>
      <c r="L7" s="52">
        <v>1</v>
      </c>
      <c r="M7" s="47">
        <f t="shared" si="3"/>
        <v>450</v>
      </c>
      <c r="N7" s="52">
        <f t="shared" si="4"/>
        <v>1.125</v>
      </c>
      <c r="O7" s="63">
        <f t="shared" si="5"/>
        <v>675</v>
      </c>
      <c r="P7" s="50">
        <f t="shared" si="6"/>
        <v>1275</v>
      </c>
      <c r="Q7" s="54">
        <v>0.15</v>
      </c>
      <c r="R7" s="57">
        <f t="shared" si="8"/>
        <v>101.25</v>
      </c>
      <c r="S7">
        <f t="shared" si="7"/>
        <v>1</v>
      </c>
    </row>
    <row r="8" spans="1:19" hidden="1">
      <c r="A8" s="22">
        <v>7</v>
      </c>
      <c r="B8" s="22" t="s">
        <v>581</v>
      </c>
      <c r="C8" s="22" t="s">
        <v>52</v>
      </c>
      <c r="D8" s="22" t="s">
        <v>55</v>
      </c>
      <c r="E8" s="22">
        <v>1</v>
      </c>
      <c r="F8" s="22">
        <v>50</v>
      </c>
      <c r="G8" s="52">
        <f t="shared" si="0"/>
        <v>50</v>
      </c>
      <c r="H8" s="52">
        <v>1.5</v>
      </c>
      <c r="I8" s="47">
        <f t="shared" si="1"/>
        <v>75</v>
      </c>
      <c r="J8" s="52">
        <v>150</v>
      </c>
      <c r="K8" s="52">
        <f t="shared" si="2"/>
        <v>150</v>
      </c>
      <c r="L8" s="52">
        <v>1</v>
      </c>
      <c r="M8" s="47">
        <f t="shared" si="3"/>
        <v>150</v>
      </c>
      <c r="N8" s="52">
        <f t="shared" si="4"/>
        <v>1.125</v>
      </c>
      <c r="O8" s="63">
        <f t="shared" si="5"/>
        <v>225</v>
      </c>
      <c r="P8" s="50">
        <f t="shared" si="6"/>
        <v>425</v>
      </c>
      <c r="Q8" s="54">
        <v>0.25</v>
      </c>
      <c r="R8" s="57">
        <f t="shared" si="8"/>
        <v>56.25</v>
      </c>
      <c r="S8">
        <f t="shared" si="7"/>
        <v>1</v>
      </c>
    </row>
    <row r="9" spans="1:19" hidden="1">
      <c r="A9" s="22">
        <v>8</v>
      </c>
      <c r="B9" s="22" t="s">
        <v>56</v>
      </c>
      <c r="C9" s="22" t="s">
        <v>57</v>
      </c>
      <c r="D9" s="22" t="s">
        <v>61</v>
      </c>
      <c r="E9" s="22">
        <v>1</v>
      </c>
      <c r="F9" s="22">
        <v>50</v>
      </c>
      <c r="G9" s="52">
        <f t="shared" si="0"/>
        <v>50</v>
      </c>
      <c r="H9" s="52">
        <v>1.5</v>
      </c>
      <c r="I9" s="47">
        <f t="shared" si="1"/>
        <v>75</v>
      </c>
      <c r="J9" s="52">
        <v>150</v>
      </c>
      <c r="K9" s="52">
        <f t="shared" si="2"/>
        <v>150</v>
      </c>
      <c r="L9" s="52">
        <v>1</v>
      </c>
      <c r="M9" s="47">
        <f t="shared" si="3"/>
        <v>150</v>
      </c>
      <c r="N9" s="52">
        <f t="shared" si="4"/>
        <v>1.125</v>
      </c>
      <c r="O9" s="63">
        <f t="shared" si="5"/>
        <v>225</v>
      </c>
      <c r="P9" s="50">
        <f t="shared" si="6"/>
        <v>425</v>
      </c>
      <c r="Q9" s="54">
        <v>0.26</v>
      </c>
      <c r="R9" s="57">
        <f t="shared" si="8"/>
        <v>58.5</v>
      </c>
      <c r="S9">
        <f t="shared" si="7"/>
        <v>1</v>
      </c>
    </row>
    <row r="10" spans="1:19" hidden="1">
      <c r="A10" s="22">
        <v>9</v>
      </c>
      <c r="B10" s="22" t="s">
        <v>62</v>
      </c>
      <c r="C10" s="22" t="s">
        <v>64</v>
      </c>
      <c r="D10" s="22" t="s">
        <v>70</v>
      </c>
      <c r="E10" s="22">
        <v>1</v>
      </c>
      <c r="F10" s="22">
        <v>50</v>
      </c>
      <c r="G10" s="52">
        <f t="shared" si="0"/>
        <v>50</v>
      </c>
      <c r="H10" s="52">
        <v>1.5</v>
      </c>
      <c r="I10" s="47">
        <f t="shared" si="1"/>
        <v>75</v>
      </c>
      <c r="J10" s="52">
        <v>150</v>
      </c>
      <c r="K10" s="52">
        <f t="shared" si="2"/>
        <v>150</v>
      </c>
      <c r="L10" s="52">
        <v>1</v>
      </c>
      <c r="M10" s="47">
        <f t="shared" si="3"/>
        <v>150</v>
      </c>
      <c r="N10" s="52">
        <f t="shared" si="4"/>
        <v>1.125</v>
      </c>
      <c r="O10" s="63">
        <f t="shared" si="5"/>
        <v>225</v>
      </c>
      <c r="P10" s="50">
        <f t="shared" si="6"/>
        <v>425</v>
      </c>
      <c r="Q10" s="54">
        <v>0.32</v>
      </c>
      <c r="R10" s="57">
        <f t="shared" si="8"/>
        <v>72</v>
      </c>
      <c r="S10">
        <f t="shared" si="7"/>
        <v>1</v>
      </c>
    </row>
    <row r="11" spans="1:19" hidden="1">
      <c r="A11" s="22">
        <v>10</v>
      </c>
      <c r="B11" s="22" t="s">
        <v>71</v>
      </c>
      <c r="C11" s="22" t="s">
        <v>73</v>
      </c>
      <c r="D11" s="22" t="s">
        <v>80</v>
      </c>
      <c r="E11" s="22">
        <v>1</v>
      </c>
      <c r="F11" s="22">
        <v>50</v>
      </c>
      <c r="G11" s="52">
        <f t="shared" si="0"/>
        <v>50</v>
      </c>
      <c r="H11" s="52">
        <v>1.5</v>
      </c>
      <c r="I11" s="47">
        <f t="shared" si="1"/>
        <v>75</v>
      </c>
      <c r="J11" s="52">
        <v>150</v>
      </c>
      <c r="K11" s="52">
        <f t="shared" si="2"/>
        <v>150</v>
      </c>
      <c r="L11" s="52">
        <v>1</v>
      </c>
      <c r="M11" s="47">
        <f t="shared" si="3"/>
        <v>150</v>
      </c>
      <c r="N11" s="52">
        <f t="shared" si="4"/>
        <v>1.125</v>
      </c>
      <c r="O11" s="63">
        <f t="shared" si="5"/>
        <v>225</v>
      </c>
      <c r="P11" s="50">
        <f t="shared" si="6"/>
        <v>425</v>
      </c>
      <c r="Q11" s="54">
        <v>0.32</v>
      </c>
      <c r="R11" s="57">
        <f t="shared" si="8"/>
        <v>72</v>
      </c>
      <c r="S11">
        <f t="shared" si="7"/>
        <v>1</v>
      </c>
    </row>
    <row r="12" spans="1:19" hidden="1">
      <c r="A12" s="22">
        <v>11</v>
      </c>
      <c r="B12" s="22" t="s">
        <v>81</v>
      </c>
      <c r="C12" s="22" t="s">
        <v>83</v>
      </c>
      <c r="D12" s="22" t="s">
        <v>87</v>
      </c>
      <c r="E12" s="22">
        <v>1</v>
      </c>
      <c r="F12" s="22">
        <v>50</v>
      </c>
      <c r="G12" s="52">
        <f t="shared" si="0"/>
        <v>50</v>
      </c>
      <c r="H12" s="52">
        <v>0.3</v>
      </c>
      <c r="I12" s="47">
        <f t="shared" si="1"/>
        <v>15</v>
      </c>
      <c r="J12" s="52">
        <v>150</v>
      </c>
      <c r="K12" s="52">
        <f t="shared" si="2"/>
        <v>150</v>
      </c>
      <c r="L12" s="52">
        <v>0.3</v>
      </c>
      <c r="M12" s="47">
        <f t="shared" si="3"/>
        <v>45</v>
      </c>
      <c r="N12" s="52">
        <f t="shared" si="4"/>
        <v>0.3</v>
      </c>
      <c r="O12" s="63">
        <f t="shared" si="5"/>
        <v>60</v>
      </c>
      <c r="P12" s="50">
        <f t="shared" si="6"/>
        <v>260</v>
      </c>
      <c r="Q12" s="54">
        <v>2.5</v>
      </c>
      <c r="R12" s="57">
        <f t="shared" si="8"/>
        <v>150</v>
      </c>
      <c r="S12">
        <f t="shared" si="7"/>
        <v>1</v>
      </c>
    </row>
    <row r="13" spans="1:19" hidden="1">
      <c r="A13" s="22">
        <v>12</v>
      </c>
      <c r="B13" s="22" t="s">
        <v>88</v>
      </c>
      <c r="C13" s="22" t="s">
        <v>90</v>
      </c>
      <c r="D13" s="22" t="s">
        <v>96</v>
      </c>
      <c r="E13" s="22">
        <v>1</v>
      </c>
      <c r="F13" s="22">
        <v>50</v>
      </c>
      <c r="G13" s="52">
        <f t="shared" si="0"/>
        <v>50</v>
      </c>
      <c r="H13" s="52">
        <v>0.2</v>
      </c>
      <c r="I13" s="47">
        <f t="shared" si="1"/>
        <v>10</v>
      </c>
      <c r="J13" s="52">
        <v>150</v>
      </c>
      <c r="K13" s="52">
        <f t="shared" si="2"/>
        <v>150</v>
      </c>
      <c r="L13" s="52">
        <v>0.2</v>
      </c>
      <c r="M13" s="47">
        <f t="shared" si="3"/>
        <v>30</v>
      </c>
      <c r="N13" s="52">
        <f t="shared" si="4"/>
        <v>0.2</v>
      </c>
      <c r="O13" s="63">
        <f t="shared" si="5"/>
        <v>40</v>
      </c>
      <c r="P13" s="50">
        <f t="shared" si="6"/>
        <v>240</v>
      </c>
      <c r="Q13" s="54">
        <v>4.22</v>
      </c>
      <c r="R13" s="57">
        <f t="shared" si="8"/>
        <v>168.79999999999998</v>
      </c>
      <c r="S13">
        <f t="shared" si="7"/>
        <v>1</v>
      </c>
    </row>
    <row r="14" spans="1:19" hidden="1">
      <c r="A14" s="22">
        <v>13</v>
      </c>
      <c r="B14" s="22" t="s">
        <v>585</v>
      </c>
      <c r="C14" s="22" t="s">
        <v>325</v>
      </c>
      <c r="D14" s="22" t="s">
        <v>100</v>
      </c>
      <c r="E14" s="22">
        <v>1</v>
      </c>
      <c r="F14" s="22">
        <v>50</v>
      </c>
      <c r="G14" s="52">
        <f t="shared" si="0"/>
        <v>50</v>
      </c>
      <c r="H14" s="52">
        <v>0.3</v>
      </c>
      <c r="I14" s="47">
        <f t="shared" si="1"/>
        <v>15</v>
      </c>
      <c r="J14" s="52">
        <v>150</v>
      </c>
      <c r="K14" s="52">
        <f t="shared" si="2"/>
        <v>150</v>
      </c>
      <c r="L14" s="52">
        <v>0.3</v>
      </c>
      <c r="M14" s="47">
        <f t="shared" si="3"/>
        <v>45</v>
      </c>
      <c r="N14" s="52">
        <f t="shared" si="4"/>
        <v>0.3</v>
      </c>
      <c r="O14" s="63">
        <f t="shared" si="5"/>
        <v>60</v>
      </c>
      <c r="P14" s="50">
        <f t="shared" si="6"/>
        <v>260</v>
      </c>
      <c r="Q14" s="54">
        <v>0.74</v>
      </c>
      <c r="R14" s="57">
        <f t="shared" si="8"/>
        <v>44.4</v>
      </c>
      <c r="S14">
        <f t="shared" si="7"/>
        <v>1</v>
      </c>
    </row>
    <row r="15" spans="1:19" hidden="1">
      <c r="A15" s="22">
        <v>14</v>
      </c>
      <c r="B15" s="22" t="s">
        <v>102</v>
      </c>
      <c r="C15" s="22" t="s">
        <v>104</v>
      </c>
      <c r="D15" s="22" t="s">
        <v>109</v>
      </c>
      <c r="E15" s="22">
        <v>5</v>
      </c>
      <c r="F15" s="22">
        <v>50</v>
      </c>
      <c r="G15" s="52">
        <f t="shared" si="0"/>
        <v>250</v>
      </c>
      <c r="H15" s="52">
        <v>1.5</v>
      </c>
      <c r="I15" s="47">
        <f t="shared" si="1"/>
        <v>375</v>
      </c>
      <c r="J15" s="52">
        <v>150</v>
      </c>
      <c r="K15" s="52">
        <f t="shared" si="2"/>
        <v>750</v>
      </c>
      <c r="L15" s="52">
        <v>1</v>
      </c>
      <c r="M15" s="47">
        <f t="shared" si="3"/>
        <v>750</v>
      </c>
      <c r="N15" s="52">
        <f t="shared" si="4"/>
        <v>1.125</v>
      </c>
      <c r="O15" s="63">
        <f t="shared" si="5"/>
        <v>1125</v>
      </c>
      <c r="P15" s="50">
        <f t="shared" si="6"/>
        <v>2125</v>
      </c>
      <c r="Q15" s="54">
        <v>7.0000000000000007E-2</v>
      </c>
      <c r="R15" s="57">
        <f t="shared" si="8"/>
        <v>78.750000000000014</v>
      </c>
      <c r="S15">
        <f t="shared" si="7"/>
        <v>1</v>
      </c>
    </row>
    <row r="16" spans="1:19" hidden="1">
      <c r="A16" s="22">
        <v>15</v>
      </c>
      <c r="B16" s="22" t="s">
        <v>110</v>
      </c>
      <c r="C16" s="22" t="s">
        <v>112</v>
      </c>
      <c r="D16" s="22" t="s">
        <v>118</v>
      </c>
      <c r="E16" s="22">
        <v>5</v>
      </c>
      <c r="F16" s="22">
        <v>50</v>
      </c>
      <c r="G16" s="52">
        <f t="shared" si="0"/>
        <v>250</v>
      </c>
      <c r="H16" s="52">
        <v>1.5</v>
      </c>
      <c r="I16" s="47">
        <f t="shared" si="1"/>
        <v>375</v>
      </c>
      <c r="J16" s="52">
        <v>150</v>
      </c>
      <c r="K16" s="52">
        <f t="shared" si="2"/>
        <v>750</v>
      </c>
      <c r="L16" s="52">
        <v>1</v>
      </c>
      <c r="M16" s="47">
        <f t="shared" si="3"/>
        <v>750</v>
      </c>
      <c r="N16" s="52">
        <f t="shared" si="4"/>
        <v>1.125</v>
      </c>
      <c r="O16" s="63">
        <f t="shared" si="5"/>
        <v>1125</v>
      </c>
      <c r="P16" s="50">
        <f t="shared" si="6"/>
        <v>2125</v>
      </c>
      <c r="Q16" s="54">
        <v>0.05</v>
      </c>
      <c r="R16" s="57">
        <f t="shared" si="8"/>
        <v>56.25</v>
      </c>
      <c r="S16">
        <f t="shared" si="7"/>
        <v>2</v>
      </c>
    </row>
    <row r="17" spans="1:19" hidden="1">
      <c r="A17" s="22">
        <v>16</v>
      </c>
      <c r="B17" s="22" t="s">
        <v>119</v>
      </c>
      <c r="C17" s="22" t="s">
        <v>120</v>
      </c>
      <c r="D17" s="22" t="s">
        <v>126</v>
      </c>
      <c r="E17" s="22">
        <v>2</v>
      </c>
      <c r="F17" s="22">
        <v>50</v>
      </c>
      <c r="G17" s="52">
        <f t="shared" si="0"/>
        <v>100</v>
      </c>
      <c r="H17" s="52">
        <v>1.5</v>
      </c>
      <c r="I17" s="47">
        <f t="shared" si="1"/>
        <v>150</v>
      </c>
      <c r="J17" s="52">
        <v>150</v>
      </c>
      <c r="K17" s="52">
        <f t="shared" si="2"/>
        <v>300</v>
      </c>
      <c r="L17" s="52">
        <v>1</v>
      </c>
      <c r="M17" s="47">
        <f t="shared" si="3"/>
        <v>300</v>
      </c>
      <c r="N17" s="52">
        <f t="shared" si="4"/>
        <v>1.125</v>
      </c>
      <c r="O17" s="63">
        <f t="shared" si="5"/>
        <v>450</v>
      </c>
      <c r="P17" s="50">
        <f t="shared" si="6"/>
        <v>850</v>
      </c>
      <c r="Q17" s="54">
        <v>0.14000000000000001</v>
      </c>
      <c r="R17" s="57">
        <f t="shared" si="8"/>
        <v>63.000000000000007</v>
      </c>
      <c r="S17">
        <f t="shared" si="7"/>
        <v>1</v>
      </c>
    </row>
    <row r="18" spans="1:19" hidden="1">
      <c r="A18" s="22">
        <v>17</v>
      </c>
      <c r="B18" s="22" t="s">
        <v>127</v>
      </c>
      <c r="C18" s="22" t="s">
        <v>128</v>
      </c>
      <c r="D18" s="22" t="s">
        <v>133</v>
      </c>
      <c r="E18" s="22">
        <v>1</v>
      </c>
      <c r="F18" s="22">
        <v>50</v>
      </c>
      <c r="G18" s="52">
        <f t="shared" si="0"/>
        <v>50</v>
      </c>
      <c r="H18" s="52">
        <v>1.5</v>
      </c>
      <c r="I18" s="47">
        <f t="shared" si="1"/>
        <v>75</v>
      </c>
      <c r="J18" s="52">
        <v>150</v>
      </c>
      <c r="K18" s="52">
        <f t="shared" si="2"/>
        <v>150</v>
      </c>
      <c r="L18" s="52">
        <v>1</v>
      </c>
      <c r="M18" s="47">
        <f t="shared" si="3"/>
        <v>150</v>
      </c>
      <c r="N18" s="52">
        <f t="shared" si="4"/>
        <v>1.125</v>
      </c>
      <c r="O18" s="63">
        <f t="shared" si="5"/>
        <v>225</v>
      </c>
      <c r="P18" s="50">
        <f t="shared" si="6"/>
        <v>425</v>
      </c>
      <c r="Q18" s="54">
        <v>0.27</v>
      </c>
      <c r="R18" s="57">
        <f t="shared" si="8"/>
        <v>60.750000000000007</v>
      </c>
      <c r="S18">
        <f t="shared" si="7"/>
        <v>1</v>
      </c>
    </row>
    <row r="19" spans="1:19" hidden="1">
      <c r="A19" s="22">
        <v>18</v>
      </c>
      <c r="B19" s="45" t="s">
        <v>600</v>
      </c>
      <c r="C19" s="22" t="s">
        <v>134</v>
      </c>
      <c r="D19" s="22" t="s">
        <v>27</v>
      </c>
      <c r="E19" s="22">
        <v>1</v>
      </c>
      <c r="F19" s="22">
        <v>50</v>
      </c>
      <c r="G19" s="52">
        <f t="shared" si="0"/>
        <v>50</v>
      </c>
      <c r="H19" s="52">
        <v>0.2</v>
      </c>
      <c r="I19" s="47">
        <f t="shared" si="1"/>
        <v>10</v>
      </c>
      <c r="J19" s="52">
        <v>150</v>
      </c>
      <c r="K19" s="52">
        <f t="shared" si="2"/>
        <v>150</v>
      </c>
      <c r="L19" s="52">
        <v>0.1</v>
      </c>
      <c r="M19" s="47">
        <f t="shared" si="3"/>
        <v>15</v>
      </c>
      <c r="N19" s="52">
        <f t="shared" si="4"/>
        <v>0.125</v>
      </c>
      <c r="O19" s="63">
        <f t="shared" si="5"/>
        <v>25</v>
      </c>
      <c r="P19" s="50">
        <f t="shared" si="6"/>
        <v>225</v>
      </c>
      <c r="Q19" s="54">
        <v>17.97</v>
      </c>
      <c r="R19" s="57">
        <f t="shared" si="8"/>
        <v>449.25</v>
      </c>
      <c r="S19">
        <f t="shared" si="7"/>
        <v>1</v>
      </c>
    </row>
    <row r="20" spans="1:19" hidden="1">
      <c r="A20" s="52">
        <v>19</v>
      </c>
      <c r="B20" s="52" t="s">
        <v>137</v>
      </c>
      <c r="C20" s="52" t="s">
        <v>139</v>
      </c>
      <c r="D20" s="52" t="s">
        <v>145</v>
      </c>
      <c r="E20" s="22">
        <v>3</v>
      </c>
      <c r="F20" s="22">
        <v>50</v>
      </c>
      <c r="G20" s="52">
        <f t="shared" si="0"/>
        <v>150</v>
      </c>
      <c r="H20" s="52">
        <v>0.4</v>
      </c>
      <c r="I20" s="47">
        <f t="shared" si="1"/>
        <v>60</v>
      </c>
      <c r="J20" s="52">
        <v>150</v>
      </c>
      <c r="K20" s="52">
        <f t="shared" si="2"/>
        <v>450</v>
      </c>
      <c r="L20" s="52">
        <v>0.1</v>
      </c>
      <c r="M20" s="47">
        <f t="shared" si="3"/>
        <v>45</v>
      </c>
      <c r="N20" s="52">
        <f t="shared" si="4"/>
        <v>0.17499999999999999</v>
      </c>
      <c r="O20" s="63">
        <f t="shared" si="5"/>
        <v>105</v>
      </c>
      <c r="P20" s="50">
        <f t="shared" si="6"/>
        <v>705</v>
      </c>
      <c r="Q20" s="54">
        <v>2.04</v>
      </c>
      <c r="R20" s="57">
        <f t="shared" si="8"/>
        <v>214.20000000000002</v>
      </c>
      <c r="S20">
        <f t="shared" si="7"/>
        <v>1</v>
      </c>
    </row>
    <row r="21" spans="1:19" hidden="1">
      <c r="A21" s="22">
        <v>20</v>
      </c>
      <c r="B21" s="22" t="s">
        <v>146</v>
      </c>
      <c r="C21" s="22" t="s">
        <v>148</v>
      </c>
      <c r="D21" s="22" t="s">
        <v>154</v>
      </c>
      <c r="E21" s="22">
        <v>1</v>
      </c>
      <c r="F21" s="22">
        <v>50</v>
      </c>
      <c r="G21" s="52">
        <f t="shared" si="0"/>
        <v>50</v>
      </c>
      <c r="H21" s="52">
        <v>0.4</v>
      </c>
      <c r="I21" s="47">
        <f t="shared" si="1"/>
        <v>20</v>
      </c>
      <c r="J21" s="52">
        <v>150</v>
      </c>
      <c r="K21" s="52">
        <f t="shared" si="2"/>
        <v>150</v>
      </c>
      <c r="L21" s="52">
        <v>0.3</v>
      </c>
      <c r="M21" s="47">
        <f t="shared" si="3"/>
        <v>45</v>
      </c>
      <c r="N21" s="52">
        <f t="shared" si="4"/>
        <v>0.32500000000000001</v>
      </c>
      <c r="O21" s="63">
        <f t="shared" si="5"/>
        <v>65</v>
      </c>
      <c r="P21" s="50">
        <f t="shared" si="6"/>
        <v>265</v>
      </c>
      <c r="Q21" s="54">
        <v>3.22</v>
      </c>
      <c r="R21" s="57">
        <f t="shared" si="8"/>
        <v>209.3</v>
      </c>
      <c r="S21">
        <f t="shared" si="7"/>
        <v>1</v>
      </c>
    </row>
    <row r="22" spans="1:19" hidden="1">
      <c r="A22" s="22">
        <v>21</v>
      </c>
      <c r="B22" s="22" t="s">
        <v>155</v>
      </c>
      <c r="C22" s="22" t="s">
        <v>157</v>
      </c>
      <c r="D22" s="22" t="s">
        <v>164</v>
      </c>
      <c r="E22" s="22">
        <v>1</v>
      </c>
      <c r="F22" s="22">
        <v>50</v>
      </c>
      <c r="G22" s="52">
        <f t="shared" si="0"/>
        <v>50</v>
      </c>
      <c r="H22" s="52">
        <v>0.5</v>
      </c>
      <c r="I22" s="47">
        <f t="shared" si="1"/>
        <v>25</v>
      </c>
      <c r="J22" s="52">
        <v>150</v>
      </c>
      <c r="K22" s="52">
        <f t="shared" si="2"/>
        <v>150</v>
      </c>
      <c r="L22" s="52">
        <v>0.3</v>
      </c>
      <c r="M22" s="47">
        <f t="shared" si="3"/>
        <v>45</v>
      </c>
      <c r="N22" s="52">
        <f t="shared" si="4"/>
        <v>0.35</v>
      </c>
      <c r="O22" s="63">
        <f t="shared" si="5"/>
        <v>70</v>
      </c>
      <c r="P22" s="50">
        <f t="shared" si="6"/>
        <v>270</v>
      </c>
      <c r="Q22" s="54">
        <v>1.44</v>
      </c>
      <c r="R22" s="57">
        <f t="shared" si="8"/>
        <v>100.8</v>
      </c>
      <c r="S22">
        <f t="shared" si="7"/>
        <v>1</v>
      </c>
    </row>
    <row r="23" spans="1:19" hidden="1">
      <c r="A23" s="22">
        <v>22</v>
      </c>
      <c r="B23" s="22" t="s">
        <v>165</v>
      </c>
      <c r="C23" s="22" t="s">
        <v>167</v>
      </c>
      <c r="D23" s="22" t="s">
        <v>173</v>
      </c>
      <c r="E23" s="22">
        <v>1</v>
      </c>
      <c r="F23" s="22">
        <v>50</v>
      </c>
      <c r="G23" s="52">
        <f t="shared" si="0"/>
        <v>50</v>
      </c>
      <c r="H23" s="52">
        <v>0.5</v>
      </c>
      <c r="I23" s="47">
        <f t="shared" si="1"/>
        <v>25</v>
      </c>
      <c r="J23" s="52">
        <v>150</v>
      </c>
      <c r="K23" s="52">
        <f t="shared" si="2"/>
        <v>150</v>
      </c>
      <c r="L23" s="52">
        <v>0.3</v>
      </c>
      <c r="M23" s="47">
        <f t="shared" si="3"/>
        <v>45</v>
      </c>
      <c r="N23" s="52">
        <f t="shared" si="4"/>
        <v>0.35</v>
      </c>
      <c r="O23" s="63">
        <f t="shared" si="5"/>
        <v>70</v>
      </c>
      <c r="P23" s="50">
        <f t="shared" si="6"/>
        <v>270</v>
      </c>
      <c r="Q23" s="54">
        <v>1.17</v>
      </c>
      <c r="R23" s="57">
        <f t="shared" si="8"/>
        <v>81.899999999999991</v>
      </c>
      <c r="S23">
        <f t="shared" si="7"/>
        <v>1</v>
      </c>
    </row>
    <row r="24" spans="1:19" hidden="1">
      <c r="A24" s="22">
        <v>23</v>
      </c>
      <c r="B24" s="22" t="s">
        <v>174</v>
      </c>
      <c r="C24" s="22" t="s">
        <v>175</v>
      </c>
      <c r="D24" s="22" t="s">
        <v>15</v>
      </c>
      <c r="E24" s="22">
        <v>1</v>
      </c>
      <c r="F24" s="22">
        <v>50</v>
      </c>
      <c r="G24" s="52">
        <f t="shared" si="0"/>
        <v>50</v>
      </c>
      <c r="H24" s="52">
        <v>1.5</v>
      </c>
      <c r="I24" s="47">
        <f t="shared" si="1"/>
        <v>75</v>
      </c>
      <c r="J24" s="52">
        <v>150</v>
      </c>
      <c r="K24" s="52">
        <f t="shared" si="2"/>
        <v>150</v>
      </c>
      <c r="L24" s="52">
        <v>1</v>
      </c>
      <c r="M24" s="47">
        <f t="shared" si="3"/>
        <v>150</v>
      </c>
      <c r="N24" s="52">
        <f t="shared" si="4"/>
        <v>1.125</v>
      </c>
      <c r="O24" s="63">
        <f t="shared" si="5"/>
        <v>225</v>
      </c>
      <c r="P24" s="50">
        <f t="shared" si="6"/>
        <v>425</v>
      </c>
      <c r="Q24" s="54">
        <v>0.32</v>
      </c>
      <c r="R24" s="57">
        <f t="shared" si="8"/>
        <v>72</v>
      </c>
      <c r="S24">
        <f t="shared" si="7"/>
        <v>1</v>
      </c>
    </row>
    <row r="25" spans="1:19" hidden="1">
      <c r="A25" s="22">
        <v>24</v>
      </c>
      <c r="B25" s="22" t="s">
        <v>180</v>
      </c>
      <c r="C25" s="22" t="s">
        <v>181</v>
      </c>
      <c r="D25" s="22" t="s">
        <v>185</v>
      </c>
      <c r="E25" s="22">
        <v>1</v>
      </c>
      <c r="F25" s="22">
        <v>50</v>
      </c>
      <c r="G25" s="52">
        <f t="shared" si="0"/>
        <v>50</v>
      </c>
      <c r="H25" s="52">
        <v>1.5</v>
      </c>
      <c r="I25" s="47">
        <f t="shared" si="1"/>
        <v>75</v>
      </c>
      <c r="J25" s="52">
        <v>150</v>
      </c>
      <c r="K25" s="52">
        <f t="shared" si="2"/>
        <v>150</v>
      </c>
      <c r="L25" s="52">
        <v>1</v>
      </c>
      <c r="M25" s="47">
        <f t="shared" si="3"/>
        <v>150</v>
      </c>
      <c r="N25" s="52">
        <f t="shared" si="4"/>
        <v>1.125</v>
      </c>
      <c r="O25" s="63">
        <f t="shared" si="5"/>
        <v>225</v>
      </c>
      <c r="P25" s="50">
        <f t="shared" si="6"/>
        <v>425</v>
      </c>
      <c r="Q25" s="54">
        <v>0.5</v>
      </c>
      <c r="R25" s="57">
        <f t="shared" si="8"/>
        <v>112.5</v>
      </c>
      <c r="S25">
        <f t="shared" si="7"/>
        <v>1</v>
      </c>
    </row>
    <row r="26" spans="1:19" hidden="1">
      <c r="A26" s="22">
        <v>25</v>
      </c>
      <c r="B26" s="22" t="s">
        <v>186</v>
      </c>
      <c r="C26" s="22" t="s">
        <v>187</v>
      </c>
      <c r="D26" s="22" t="s">
        <v>191</v>
      </c>
      <c r="E26" s="22">
        <v>4</v>
      </c>
      <c r="F26" s="22">
        <v>50</v>
      </c>
      <c r="G26" s="52">
        <f t="shared" si="0"/>
        <v>200</v>
      </c>
      <c r="H26" s="52">
        <v>1.5</v>
      </c>
      <c r="I26" s="47">
        <f t="shared" si="1"/>
        <v>300</v>
      </c>
      <c r="J26" s="52">
        <v>150</v>
      </c>
      <c r="K26" s="52">
        <f t="shared" si="2"/>
        <v>600</v>
      </c>
      <c r="L26" s="52">
        <v>1</v>
      </c>
      <c r="M26" s="47">
        <f t="shared" si="3"/>
        <v>600</v>
      </c>
      <c r="N26" s="52">
        <f t="shared" si="4"/>
        <v>1.125</v>
      </c>
      <c r="O26" s="63">
        <f t="shared" si="5"/>
        <v>900</v>
      </c>
      <c r="P26" s="50">
        <f t="shared" si="6"/>
        <v>1700</v>
      </c>
      <c r="Q26" s="54">
        <v>0.26</v>
      </c>
      <c r="R26" s="57">
        <f t="shared" si="8"/>
        <v>234</v>
      </c>
      <c r="S26">
        <f t="shared" si="7"/>
        <v>1</v>
      </c>
    </row>
    <row r="27" spans="1:19" hidden="1">
      <c r="A27" s="22">
        <v>26</v>
      </c>
      <c r="B27" s="22" t="s">
        <v>192</v>
      </c>
      <c r="C27" s="22" t="s">
        <v>193</v>
      </c>
      <c r="D27" s="22" t="s">
        <v>198</v>
      </c>
      <c r="E27" s="22">
        <v>1</v>
      </c>
      <c r="F27" s="22">
        <v>50</v>
      </c>
      <c r="G27" s="52">
        <f t="shared" si="0"/>
        <v>50</v>
      </c>
      <c r="H27" s="52">
        <v>1.5</v>
      </c>
      <c r="I27" s="47">
        <f t="shared" si="1"/>
        <v>75</v>
      </c>
      <c r="J27" s="52">
        <v>150</v>
      </c>
      <c r="K27" s="52">
        <f t="shared" si="2"/>
        <v>150</v>
      </c>
      <c r="L27" s="52">
        <v>1</v>
      </c>
      <c r="M27" s="47">
        <f t="shared" si="3"/>
        <v>150</v>
      </c>
      <c r="N27" s="52">
        <f t="shared" si="4"/>
        <v>1.125</v>
      </c>
      <c r="O27" s="63">
        <f t="shared" si="5"/>
        <v>225</v>
      </c>
      <c r="P27" s="50">
        <f t="shared" si="6"/>
        <v>425</v>
      </c>
      <c r="Q27" s="54">
        <v>0.38</v>
      </c>
      <c r="R27" s="57">
        <f t="shared" si="8"/>
        <v>85.5</v>
      </c>
      <c r="S27">
        <f t="shared" si="7"/>
        <v>1</v>
      </c>
    </row>
    <row r="28" spans="1:19" hidden="1">
      <c r="A28" s="22">
        <v>27</v>
      </c>
      <c r="B28" s="22" t="s">
        <v>834</v>
      </c>
      <c r="C28" s="22" t="s">
        <v>200</v>
      </c>
      <c r="D28" s="22" t="s">
        <v>204</v>
      </c>
      <c r="E28" s="22">
        <v>2</v>
      </c>
      <c r="F28" s="22">
        <v>50</v>
      </c>
      <c r="G28" s="52">
        <f t="shared" si="0"/>
        <v>100</v>
      </c>
      <c r="H28" s="52">
        <v>1.5</v>
      </c>
      <c r="I28" s="47">
        <f t="shared" si="1"/>
        <v>150</v>
      </c>
      <c r="J28" s="52">
        <v>150</v>
      </c>
      <c r="K28" s="52">
        <f t="shared" si="2"/>
        <v>300</v>
      </c>
      <c r="L28" s="52">
        <v>1</v>
      </c>
      <c r="M28" s="47">
        <f t="shared" si="3"/>
        <v>300</v>
      </c>
      <c r="N28" s="52">
        <f t="shared" si="4"/>
        <v>1.125</v>
      </c>
      <c r="O28" s="63">
        <f t="shared" si="5"/>
        <v>450</v>
      </c>
      <c r="P28" s="50">
        <f t="shared" si="6"/>
        <v>850</v>
      </c>
      <c r="Q28" s="54">
        <v>0.13</v>
      </c>
      <c r="R28" s="57">
        <f t="shared" si="8"/>
        <v>58.5</v>
      </c>
      <c r="S28">
        <f t="shared" si="7"/>
        <v>1</v>
      </c>
    </row>
    <row r="29" spans="1:19" hidden="1">
      <c r="A29" s="22">
        <v>28</v>
      </c>
      <c r="B29" s="22" t="s">
        <v>32</v>
      </c>
      <c r="C29" s="22" t="s">
        <v>33</v>
      </c>
      <c r="D29" s="22" t="s">
        <v>206</v>
      </c>
      <c r="E29" s="22">
        <v>7</v>
      </c>
      <c r="F29" s="22">
        <v>50</v>
      </c>
      <c r="G29" s="52">
        <f t="shared" si="0"/>
        <v>350</v>
      </c>
      <c r="H29" s="52">
        <v>1.5</v>
      </c>
      <c r="I29" s="47">
        <f t="shared" si="1"/>
        <v>525</v>
      </c>
      <c r="J29" s="52">
        <v>150</v>
      </c>
      <c r="K29" s="52">
        <f t="shared" si="2"/>
        <v>1050</v>
      </c>
      <c r="L29" s="52">
        <v>0.7</v>
      </c>
      <c r="M29" s="47">
        <f t="shared" si="3"/>
        <v>735</v>
      </c>
      <c r="N29" s="52">
        <f t="shared" si="4"/>
        <v>0.9</v>
      </c>
      <c r="O29" s="63">
        <f t="shared" si="5"/>
        <v>1260</v>
      </c>
      <c r="P29" s="50">
        <f t="shared" si="6"/>
        <v>2660</v>
      </c>
      <c r="Q29" s="54">
        <v>0.14000000000000001</v>
      </c>
      <c r="R29" s="57">
        <f t="shared" si="8"/>
        <v>176.4</v>
      </c>
      <c r="S29">
        <f t="shared" si="7"/>
        <v>2</v>
      </c>
    </row>
    <row r="30" spans="1:19" hidden="1">
      <c r="A30" s="22">
        <v>29</v>
      </c>
      <c r="B30" s="22" t="s">
        <v>208</v>
      </c>
      <c r="C30" s="22" t="s">
        <v>209</v>
      </c>
      <c r="D30" s="22" t="s">
        <v>213</v>
      </c>
      <c r="E30" s="22">
        <v>3</v>
      </c>
      <c r="F30" s="22">
        <v>50</v>
      </c>
      <c r="G30" s="52">
        <f t="shared" si="0"/>
        <v>150</v>
      </c>
      <c r="H30" s="52">
        <v>1.5</v>
      </c>
      <c r="I30" s="47">
        <f t="shared" si="1"/>
        <v>225</v>
      </c>
      <c r="J30" s="52">
        <v>150</v>
      </c>
      <c r="K30" s="52">
        <f t="shared" si="2"/>
        <v>450</v>
      </c>
      <c r="L30" s="52">
        <v>1</v>
      </c>
      <c r="M30" s="47">
        <f t="shared" si="3"/>
        <v>450</v>
      </c>
      <c r="N30" s="52">
        <f t="shared" si="4"/>
        <v>1.125</v>
      </c>
      <c r="O30" s="63">
        <f t="shared" si="5"/>
        <v>675</v>
      </c>
      <c r="P30" s="50">
        <f t="shared" si="6"/>
        <v>1275</v>
      </c>
      <c r="Q30" s="54">
        <v>0.25</v>
      </c>
      <c r="R30" s="57">
        <f t="shared" si="8"/>
        <v>168.75</v>
      </c>
      <c r="S30">
        <f t="shared" si="7"/>
        <v>1</v>
      </c>
    </row>
    <row r="31" spans="1:19" hidden="1">
      <c r="A31" s="22">
        <v>30</v>
      </c>
      <c r="B31" s="22" t="s">
        <v>214</v>
      </c>
      <c r="C31" s="22" t="s">
        <v>215</v>
      </c>
      <c r="D31" s="22" t="s">
        <v>220</v>
      </c>
      <c r="E31" s="22">
        <v>7</v>
      </c>
      <c r="F31" s="22">
        <v>50</v>
      </c>
      <c r="G31" s="52">
        <f t="shared" si="0"/>
        <v>350</v>
      </c>
      <c r="H31" s="52">
        <v>1.5</v>
      </c>
      <c r="I31" s="47">
        <f t="shared" si="1"/>
        <v>525</v>
      </c>
      <c r="J31" s="52">
        <v>150</v>
      </c>
      <c r="K31" s="52">
        <f t="shared" si="2"/>
        <v>1050</v>
      </c>
      <c r="L31" s="52">
        <v>0.7</v>
      </c>
      <c r="M31" s="47">
        <f t="shared" si="3"/>
        <v>735</v>
      </c>
      <c r="N31" s="52">
        <f t="shared" si="4"/>
        <v>0.9</v>
      </c>
      <c r="O31" s="63">
        <f t="shared" si="5"/>
        <v>1260</v>
      </c>
      <c r="P31" s="50">
        <f t="shared" si="6"/>
        <v>2660</v>
      </c>
      <c r="Q31" s="54">
        <v>0.05</v>
      </c>
      <c r="R31" s="57">
        <f t="shared" si="8"/>
        <v>63</v>
      </c>
      <c r="S31">
        <f t="shared" si="7"/>
        <v>1</v>
      </c>
    </row>
    <row r="32" spans="1:19" hidden="1">
      <c r="A32" s="22">
        <v>31</v>
      </c>
      <c r="B32" s="22" t="s">
        <v>221</v>
      </c>
      <c r="C32" s="22" t="s">
        <v>222</v>
      </c>
      <c r="D32" s="22" t="s">
        <v>227</v>
      </c>
      <c r="E32" s="22">
        <v>1</v>
      </c>
      <c r="F32" s="22">
        <v>50</v>
      </c>
      <c r="G32" s="52">
        <f t="shared" si="0"/>
        <v>50</v>
      </c>
      <c r="H32" s="52">
        <v>1.5</v>
      </c>
      <c r="I32" s="47">
        <f t="shared" si="1"/>
        <v>75</v>
      </c>
      <c r="J32" s="52">
        <v>150</v>
      </c>
      <c r="K32" s="52">
        <f t="shared" si="2"/>
        <v>150</v>
      </c>
      <c r="L32" s="52">
        <v>1</v>
      </c>
      <c r="M32" s="47">
        <f t="shared" si="3"/>
        <v>150</v>
      </c>
      <c r="N32" s="52">
        <f t="shared" si="4"/>
        <v>1.125</v>
      </c>
      <c r="O32" s="63">
        <f t="shared" si="5"/>
        <v>225</v>
      </c>
      <c r="P32" s="50">
        <f t="shared" si="6"/>
        <v>425</v>
      </c>
      <c r="Q32" s="54">
        <v>0.83</v>
      </c>
      <c r="R32" s="57">
        <f t="shared" si="8"/>
        <v>186.75</v>
      </c>
      <c r="S32">
        <f t="shared" si="7"/>
        <v>1</v>
      </c>
    </row>
    <row r="33" spans="1:19" hidden="1">
      <c r="A33" s="22">
        <v>32</v>
      </c>
      <c r="B33" s="22" t="s">
        <v>228</v>
      </c>
      <c r="C33" s="22" t="s">
        <v>229</v>
      </c>
      <c r="D33" s="22" t="s">
        <v>234</v>
      </c>
      <c r="E33" s="22">
        <v>1</v>
      </c>
      <c r="F33" s="22">
        <v>50</v>
      </c>
      <c r="G33" s="52">
        <f t="shared" si="0"/>
        <v>50</v>
      </c>
      <c r="H33" s="52">
        <v>1.5</v>
      </c>
      <c r="I33" s="47">
        <f t="shared" si="1"/>
        <v>75</v>
      </c>
      <c r="J33" s="52">
        <v>150</v>
      </c>
      <c r="K33" s="52">
        <f t="shared" si="2"/>
        <v>150</v>
      </c>
      <c r="L33" s="52">
        <v>1</v>
      </c>
      <c r="M33" s="47">
        <f t="shared" si="3"/>
        <v>150</v>
      </c>
      <c r="N33" s="52">
        <f t="shared" si="4"/>
        <v>1.125</v>
      </c>
      <c r="O33" s="63">
        <f t="shared" si="5"/>
        <v>225</v>
      </c>
      <c r="P33" s="50">
        <f t="shared" si="6"/>
        <v>425</v>
      </c>
      <c r="Q33" s="54">
        <v>0.26</v>
      </c>
      <c r="R33" s="57">
        <f t="shared" si="8"/>
        <v>58.5</v>
      </c>
      <c r="S33">
        <f t="shared" si="7"/>
        <v>1</v>
      </c>
    </row>
    <row r="34" spans="1:19" ht="30.75" hidden="1" customHeight="1">
      <c r="A34" s="22">
        <v>33</v>
      </c>
      <c r="B34" s="15" t="s">
        <v>235</v>
      </c>
      <c r="C34" s="15" t="s">
        <v>237</v>
      </c>
      <c r="D34" s="32" t="s">
        <v>851</v>
      </c>
      <c r="E34" s="32">
        <v>10</v>
      </c>
      <c r="F34" s="22">
        <v>50</v>
      </c>
      <c r="G34" s="52">
        <f t="shared" si="0"/>
        <v>500</v>
      </c>
      <c r="H34" s="52">
        <v>1.5</v>
      </c>
      <c r="I34" s="47">
        <f t="shared" si="1"/>
        <v>750</v>
      </c>
      <c r="J34" s="52">
        <v>150</v>
      </c>
      <c r="K34" s="52">
        <f t="shared" si="2"/>
        <v>1500</v>
      </c>
      <c r="L34" s="52">
        <v>0.7</v>
      </c>
      <c r="M34" s="47">
        <f t="shared" si="3"/>
        <v>1050</v>
      </c>
      <c r="N34" s="52">
        <f t="shared" si="4"/>
        <v>0.9</v>
      </c>
      <c r="O34" s="63">
        <f t="shared" si="5"/>
        <v>1800</v>
      </c>
      <c r="P34" s="50">
        <f t="shared" si="6"/>
        <v>3800</v>
      </c>
      <c r="Q34" s="54">
        <v>0.06</v>
      </c>
      <c r="R34" s="57">
        <f t="shared" si="8"/>
        <v>108</v>
      </c>
      <c r="S34">
        <f t="shared" si="7"/>
        <v>1</v>
      </c>
    </row>
    <row r="35" spans="1:19" hidden="1">
      <c r="A35" s="22">
        <v>34</v>
      </c>
      <c r="B35" s="22" t="s">
        <v>244</v>
      </c>
      <c r="C35" s="22" t="s">
        <v>245</v>
      </c>
      <c r="D35" s="22" t="s">
        <v>250</v>
      </c>
      <c r="E35" s="22">
        <v>7</v>
      </c>
      <c r="F35" s="22">
        <v>50</v>
      </c>
      <c r="G35" s="52">
        <f t="shared" si="0"/>
        <v>350</v>
      </c>
      <c r="H35" s="52">
        <v>1</v>
      </c>
      <c r="I35" s="47">
        <f t="shared" si="1"/>
        <v>350</v>
      </c>
      <c r="J35" s="52">
        <v>150</v>
      </c>
      <c r="K35" s="52">
        <f t="shared" si="2"/>
        <v>1050</v>
      </c>
      <c r="L35" s="52">
        <v>0.7</v>
      </c>
      <c r="M35" s="47">
        <f t="shared" si="3"/>
        <v>735</v>
      </c>
      <c r="N35" s="52">
        <f t="shared" si="4"/>
        <v>0.77500000000000002</v>
      </c>
      <c r="O35" s="63">
        <f t="shared" si="5"/>
        <v>1085</v>
      </c>
      <c r="P35" s="50">
        <f t="shared" si="6"/>
        <v>2485</v>
      </c>
      <c r="Q35" s="54">
        <v>0.53</v>
      </c>
      <c r="R35" s="57">
        <f t="shared" si="8"/>
        <v>575.05000000000007</v>
      </c>
      <c r="S35">
        <f t="shared" si="7"/>
        <v>1</v>
      </c>
    </row>
    <row r="36" spans="1:19" hidden="1">
      <c r="A36" s="22">
        <v>35</v>
      </c>
      <c r="B36" s="22" t="s">
        <v>251</v>
      </c>
      <c r="C36" s="22" t="s">
        <v>252</v>
      </c>
      <c r="D36" s="22" t="s">
        <v>257</v>
      </c>
      <c r="E36" s="22">
        <v>3</v>
      </c>
      <c r="F36" s="22">
        <v>50</v>
      </c>
      <c r="G36" s="52">
        <f t="shared" si="0"/>
        <v>150</v>
      </c>
      <c r="H36" s="52">
        <v>1.5</v>
      </c>
      <c r="I36" s="47">
        <f t="shared" si="1"/>
        <v>225</v>
      </c>
      <c r="J36" s="52">
        <v>150</v>
      </c>
      <c r="K36" s="52">
        <f t="shared" si="2"/>
        <v>450</v>
      </c>
      <c r="L36" s="52">
        <v>1</v>
      </c>
      <c r="M36" s="47">
        <f t="shared" si="3"/>
        <v>450</v>
      </c>
      <c r="N36" s="52">
        <f t="shared" si="4"/>
        <v>1.125</v>
      </c>
      <c r="O36" s="63">
        <f t="shared" si="5"/>
        <v>675</v>
      </c>
      <c r="P36" s="50">
        <f t="shared" si="6"/>
        <v>1275</v>
      </c>
      <c r="Q36" s="54">
        <v>0.27</v>
      </c>
      <c r="R36" s="57">
        <f t="shared" si="8"/>
        <v>182.25</v>
      </c>
      <c r="S36">
        <f t="shared" si="7"/>
        <v>1</v>
      </c>
    </row>
    <row r="37" spans="1:19" hidden="1">
      <c r="A37" s="22">
        <v>36</v>
      </c>
      <c r="B37" s="22" t="s">
        <v>258</v>
      </c>
      <c r="C37" s="22" t="s">
        <v>259</v>
      </c>
      <c r="D37" s="22" t="s">
        <v>264</v>
      </c>
      <c r="E37" s="22">
        <v>1</v>
      </c>
      <c r="F37" s="22">
        <v>50</v>
      </c>
      <c r="G37" s="52">
        <f t="shared" si="0"/>
        <v>50</v>
      </c>
      <c r="H37" s="52">
        <v>1.5</v>
      </c>
      <c r="I37" s="47">
        <f t="shared" si="1"/>
        <v>75</v>
      </c>
      <c r="J37" s="52">
        <v>150</v>
      </c>
      <c r="K37" s="52">
        <f t="shared" si="2"/>
        <v>150</v>
      </c>
      <c r="L37" s="52">
        <v>1</v>
      </c>
      <c r="M37" s="47">
        <f t="shared" si="3"/>
        <v>150</v>
      </c>
      <c r="N37" s="52">
        <f t="shared" si="4"/>
        <v>1.125</v>
      </c>
      <c r="O37" s="63">
        <f t="shared" si="5"/>
        <v>225</v>
      </c>
      <c r="P37" s="50">
        <f t="shared" si="6"/>
        <v>425</v>
      </c>
      <c r="Q37" s="54">
        <v>0.26</v>
      </c>
      <c r="R37" s="57">
        <f t="shared" si="8"/>
        <v>58.5</v>
      </c>
      <c r="S37">
        <f t="shared" si="7"/>
        <v>1</v>
      </c>
    </row>
    <row r="38" spans="1:19" hidden="1">
      <c r="A38" s="22">
        <v>37</v>
      </c>
      <c r="B38" s="22" t="s">
        <v>265</v>
      </c>
      <c r="C38" s="22" t="s">
        <v>266</v>
      </c>
      <c r="D38" s="22" t="s">
        <v>271</v>
      </c>
      <c r="E38" s="22">
        <v>2</v>
      </c>
      <c r="F38" s="22">
        <v>50</v>
      </c>
      <c r="G38" s="52">
        <f t="shared" si="0"/>
        <v>100</v>
      </c>
      <c r="H38" s="52">
        <v>1.5</v>
      </c>
      <c r="I38" s="47">
        <f t="shared" si="1"/>
        <v>150</v>
      </c>
      <c r="J38" s="52">
        <v>150</v>
      </c>
      <c r="K38" s="52">
        <f t="shared" si="2"/>
        <v>300</v>
      </c>
      <c r="L38" s="52">
        <v>1</v>
      </c>
      <c r="M38" s="47">
        <f t="shared" si="3"/>
        <v>300</v>
      </c>
      <c r="N38" s="52">
        <f t="shared" si="4"/>
        <v>1.125</v>
      </c>
      <c r="O38" s="63">
        <f t="shared" si="5"/>
        <v>450</v>
      </c>
      <c r="P38" s="50">
        <f t="shared" si="6"/>
        <v>850</v>
      </c>
      <c r="Q38" s="54">
        <v>7.0000000000000007E-2</v>
      </c>
      <c r="R38" s="57">
        <f t="shared" si="8"/>
        <v>31.500000000000004</v>
      </c>
      <c r="S38">
        <f t="shared" si="7"/>
        <v>1</v>
      </c>
    </row>
    <row r="39" spans="1:19" hidden="1">
      <c r="A39" s="22">
        <v>38</v>
      </c>
      <c r="B39" s="22" t="s">
        <v>272</v>
      </c>
      <c r="C39" s="22" t="s">
        <v>273</v>
      </c>
      <c r="D39" s="22" t="s">
        <v>277</v>
      </c>
      <c r="E39" s="22">
        <v>1</v>
      </c>
      <c r="F39" s="22">
        <v>50</v>
      </c>
      <c r="G39" s="52">
        <f t="shared" si="0"/>
        <v>50</v>
      </c>
      <c r="H39" s="52">
        <v>1.5</v>
      </c>
      <c r="I39" s="47">
        <f t="shared" si="1"/>
        <v>75</v>
      </c>
      <c r="J39" s="52">
        <v>150</v>
      </c>
      <c r="K39" s="52">
        <f t="shared" si="2"/>
        <v>150</v>
      </c>
      <c r="L39" s="52">
        <v>1</v>
      </c>
      <c r="M39" s="47">
        <f t="shared" si="3"/>
        <v>150</v>
      </c>
      <c r="N39" s="52">
        <f t="shared" si="4"/>
        <v>1.125</v>
      </c>
      <c r="O39" s="63">
        <f t="shared" si="5"/>
        <v>225</v>
      </c>
      <c r="P39" s="50">
        <f t="shared" si="6"/>
        <v>425</v>
      </c>
      <c r="Q39" s="54">
        <v>0.37</v>
      </c>
      <c r="R39" s="57">
        <f t="shared" si="8"/>
        <v>83.25</v>
      </c>
      <c r="S39">
        <f t="shared" si="7"/>
        <v>1</v>
      </c>
    </row>
    <row r="40" spans="1:19" hidden="1">
      <c r="A40" s="22">
        <v>39</v>
      </c>
      <c r="B40" s="22" t="s">
        <v>278</v>
      </c>
      <c r="C40" s="22" t="s">
        <v>279</v>
      </c>
      <c r="D40" s="22" t="s">
        <v>283</v>
      </c>
      <c r="E40" s="22">
        <v>1</v>
      </c>
      <c r="F40" s="22">
        <v>50</v>
      </c>
      <c r="G40" s="52">
        <f t="shared" si="0"/>
        <v>50</v>
      </c>
      <c r="H40" s="52">
        <v>1.5</v>
      </c>
      <c r="I40" s="47">
        <f t="shared" si="1"/>
        <v>75</v>
      </c>
      <c r="J40" s="52">
        <v>150</v>
      </c>
      <c r="K40" s="52">
        <f t="shared" si="2"/>
        <v>150</v>
      </c>
      <c r="L40" s="52">
        <v>1</v>
      </c>
      <c r="M40" s="47">
        <f t="shared" si="3"/>
        <v>150</v>
      </c>
      <c r="N40" s="52">
        <f t="shared" si="4"/>
        <v>1.125</v>
      </c>
      <c r="O40" s="63">
        <f t="shared" si="5"/>
        <v>225</v>
      </c>
      <c r="P40" s="50">
        <f t="shared" si="6"/>
        <v>425</v>
      </c>
      <c r="Q40" s="54">
        <v>0.31</v>
      </c>
      <c r="R40" s="57">
        <f t="shared" si="8"/>
        <v>69.75</v>
      </c>
      <c r="S40">
        <f t="shared" si="7"/>
        <v>1</v>
      </c>
    </row>
    <row r="41" spans="1:19" hidden="1">
      <c r="A41" s="22">
        <v>40</v>
      </c>
      <c r="B41" s="22" t="s">
        <v>284</v>
      </c>
      <c r="C41" s="22" t="s">
        <v>286</v>
      </c>
      <c r="D41" s="22" t="s">
        <v>292</v>
      </c>
      <c r="E41" s="22">
        <v>1</v>
      </c>
      <c r="F41" s="22">
        <v>50</v>
      </c>
      <c r="G41" s="52">
        <f t="shared" si="0"/>
        <v>50</v>
      </c>
      <c r="H41" s="52">
        <v>1.5</v>
      </c>
      <c r="I41" s="47">
        <f t="shared" si="1"/>
        <v>75</v>
      </c>
      <c r="J41" s="52">
        <v>150</v>
      </c>
      <c r="K41" s="52">
        <f t="shared" si="2"/>
        <v>150</v>
      </c>
      <c r="L41" s="52">
        <v>1</v>
      </c>
      <c r="M41" s="47">
        <f t="shared" si="3"/>
        <v>150</v>
      </c>
      <c r="N41" s="52">
        <f t="shared" si="4"/>
        <v>1.125</v>
      </c>
      <c r="O41" s="63">
        <f t="shared" si="5"/>
        <v>225</v>
      </c>
      <c r="P41" s="50">
        <f t="shared" si="6"/>
        <v>425</v>
      </c>
      <c r="Q41" s="54">
        <v>0.46</v>
      </c>
      <c r="R41" s="57">
        <f t="shared" si="8"/>
        <v>103.5</v>
      </c>
      <c r="S41">
        <f t="shared" si="7"/>
        <v>1</v>
      </c>
    </row>
    <row r="42" spans="1:19" hidden="1">
      <c r="A42" s="22">
        <v>41</v>
      </c>
      <c r="B42" s="22" t="s">
        <v>293</v>
      </c>
      <c r="C42" s="22" t="s">
        <v>57</v>
      </c>
      <c r="D42" s="22" t="s">
        <v>297</v>
      </c>
      <c r="E42" s="22">
        <v>1</v>
      </c>
      <c r="F42" s="22">
        <v>50</v>
      </c>
      <c r="G42" s="52">
        <f t="shared" si="0"/>
        <v>50</v>
      </c>
      <c r="H42" s="52">
        <v>1.5</v>
      </c>
      <c r="I42" s="47">
        <f t="shared" si="1"/>
        <v>75</v>
      </c>
      <c r="J42" s="52">
        <v>150</v>
      </c>
      <c r="K42" s="52">
        <f t="shared" si="2"/>
        <v>150</v>
      </c>
      <c r="L42" s="52">
        <v>1</v>
      </c>
      <c r="M42" s="47">
        <f t="shared" si="3"/>
        <v>150</v>
      </c>
      <c r="N42" s="52">
        <f t="shared" si="4"/>
        <v>1.125</v>
      </c>
      <c r="O42" s="63">
        <f t="shared" si="5"/>
        <v>225</v>
      </c>
      <c r="P42" s="50">
        <f t="shared" si="6"/>
        <v>425</v>
      </c>
      <c r="Q42" s="54">
        <v>0.3</v>
      </c>
      <c r="R42" s="57">
        <f t="shared" si="8"/>
        <v>67.5</v>
      </c>
      <c r="S42">
        <f t="shared" si="7"/>
        <v>1</v>
      </c>
    </row>
    <row r="43" spans="1:19" hidden="1">
      <c r="A43" s="22">
        <v>42</v>
      </c>
      <c r="B43" s="22" t="s">
        <v>298</v>
      </c>
      <c r="C43" s="22" t="s">
        <v>300</v>
      </c>
      <c r="D43" s="22" t="s">
        <v>306</v>
      </c>
      <c r="E43" s="22">
        <v>1</v>
      </c>
      <c r="F43" s="22">
        <v>50</v>
      </c>
      <c r="G43" s="52">
        <f t="shared" si="0"/>
        <v>50</v>
      </c>
      <c r="H43" s="52">
        <v>1</v>
      </c>
      <c r="I43" s="47">
        <f t="shared" si="1"/>
        <v>50</v>
      </c>
      <c r="J43" s="52">
        <v>150</v>
      </c>
      <c r="K43" s="52">
        <f t="shared" si="2"/>
        <v>150</v>
      </c>
      <c r="L43" s="52">
        <v>0.5</v>
      </c>
      <c r="M43" s="47">
        <f t="shared" si="3"/>
        <v>75</v>
      </c>
      <c r="N43" s="52">
        <f t="shared" si="4"/>
        <v>0.625</v>
      </c>
      <c r="O43" s="63">
        <f t="shared" si="5"/>
        <v>125</v>
      </c>
      <c r="P43" s="50">
        <f t="shared" si="6"/>
        <v>325</v>
      </c>
      <c r="Q43" s="54">
        <v>1.48</v>
      </c>
      <c r="R43" s="57">
        <f t="shared" si="8"/>
        <v>185</v>
      </c>
      <c r="S43">
        <f t="shared" si="7"/>
        <v>1</v>
      </c>
    </row>
    <row r="44" spans="1:19" hidden="1">
      <c r="A44" s="22">
        <v>43</v>
      </c>
      <c r="B44" s="22" t="s">
        <v>307</v>
      </c>
      <c r="C44" s="22" t="s">
        <v>309</v>
      </c>
      <c r="D44" s="22" t="s">
        <v>315</v>
      </c>
      <c r="E44" s="22">
        <v>1</v>
      </c>
      <c r="F44" s="22">
        <v>50</v>
      </c>
      <c r="G44" s="52">
        <f t="shared" si="0"/>
        <v>50</v>
      </c>
      <c r="H44" s="52">
        <v>1</v>
      </c>
      <c r="I44" s="47">
        <f t="shared" si="1"/>
        <v>50</v>
      </c>
      <c r="J44" s="52">
        <v>150</v>
      </c>
      <c r="K44" s="52">
        <f t="shared" si="2"/>
        <v>150</v>
      </c>
      <c r="L44" s="52">
        <v>0.5</v>
      </c>
      <c r="M44" s="47">
        <f t="shared" si="3"/>
        <v>75</v>
      </c>
      <c r="N44" s="52">
        <f t="shared" si="4"/>
        <v>0.625</v>
      </c>
      <c r="O44" s="63">
        <f t="shared" si="5"/>
        <v>125</v>
      </c>
      <c r="P44" s="50">
        <f t="shared" si="6"/>
        <v>325</v>
      </c>
      <c r="Q44" s="54">
        <v>1.53</v>
      </c>
      <c r="R44" s="57">
        <f t="shared" si="8"/>
        <v>191.25</v>
      </c>
      <c r="S44">
        <f t="shared" si="7"/>
        <v>1</v>
      </c>
    </row>
    <row r="45" spans="1:19" hidden="1">
      <c r="A45" s="22">
        <v>44</v>
      </c>
      <c r="B45" s="22" t="s">
        <v>316</v>
      </c>
      <c r="C45" s="22" t="s">
        <v>318</v>
      </c>
      <c r="D45" s="22" t="s">
        <v>96</v>
      </c>
      <c r="E45" s="22">
        <v>1</v>
      </c>
      <c r="F45" s="22">
        <v>50</v>
      </c>
      <c r="G45" s="52">
        <f t="shared" si="0"/>
        <v>50</v>
      </c>
      <c r="H45" s="52">
        <v>0.3</v>
      </c>
      <c r="I45" s="47">
        <f t="shared" si="1"/>
        <v>15</v>
      </c>
      <c r="J45" s="52">
        <v>150</v>
      </c>
      <c r="K45" s="52">
        <f t="shared" si="2"/>
        <v>150</v>
      </c>
      <c r="L45" s="52">
        <v>0.3</v>
      </c>
      <c r="M45" s="47">
        <f t="shared" si="3"/>
        <v>45</v>
      </c>
      <c r="N45" s="52">
        <f t="shared" si="4"/>
        <v>0.3</v>
      </c>
      <c r="O45" s="63">
        <f t="shared" si="5"/>
        <v>60</v>
      </c>
      <c r="P45" s="50">
        <f t="shared" si="6"/>
        <v>260</v>
      </c>
      <c r="Q45" s="54">
        <v>1.55</v>
      </c>
      <c r="R45" s="57">
        <f t="shared" si="8"/>
        <v>93</v>
      </c>
      <c r="S45">
        <f t="shared" si="7"/>
        <v>1</v>
      </c>
    </row>
    <row r="46" spans="1:19" hidden="1">
      <c r="A46" s="22">
        <v>45</v>
      </c>
      <c r="B46" s="22" t="s">
        <v>324</v>
      </c>
      <c r="C46" s="22" t="s">
        <v>325</v>
      </c>
      <c r="D46" s="22" t="s">
        <v>100</v>
      </c>
      <c r="E46" s="22">
        <v>1</v>
      </c>
      <c r="F46" s="22">
        <v>50</v>
      </c>
      <c r="G46" s="52">
        <f t="shared" si="0"/>
        <v>50</v>
      </c>
      <c r="H46" s="52">
        <v>0.3</v>
      </c>
      <c r="I46" s="47">
        <f t="shared" si="1"/>
        <v>15</v>
      </c>
      <c r="J46" s="52">
        <v>150</v>
      </c>
      <c r="K46" s="52">
        <f t="shared" si="2"/>
        <v>150</v>
      </c>
      <c r="L46" s="52">
        <v>0.3</v>
      </c>
      <c r="M46" s="47">
        <f t="shared" si="3"/>
        <v>45</v>
      </c>
      <c r="N46" s="52">
        <f t="shared" si="4"/>
        <v>0.3</v>
      </c>
      <c r="O46" s="63">
        <f t="shared" si="5"/>
        <v>60</v>
      </c>
      <c r="P46" s="50">
        <f t="shared" si="6"/>
        <v>260</v>
      </c>
      <c r="Q46" s="54">
        <v>2.75</v>
      </c>
      <c r="R46" s="57">
        <f t="shared" si="8"/>
        <v>165</v>
      </c>
      <c r="S46">
        <f t="shared" si="7"/>
        <v>1</v>
      </c>
    </row>
    <row r="47" spans="1:19" hidden="1">
      <c r="A47" s="22">
        <v>46</v>
      </c>
      <c r="B47" s="22" t="s">
        <v>330</v>
      </c>
      <c r="C47" s="22" t="s">
        <v>332</v>
      </c>
      <c r="D47" s="22" t="s">
        <v>337</v>
      </c>
      <c r="E47" s="22">
        <v>1</v>
      </c>
      <c r="F47" s="22">
        <v>50</v>
      </c>
      <c r="G47" s="52">
        <f t="shared" si="0"/>
        <v>50</v>
      </c>
      <c r="H47" s="52">
        <v>0.3</v>
      </c>
      <c r="I47" s="47">
        <f t="shared" si="1"/>
        <v>15</v>
      </c>
      <c r="J47" s="52">
        <v>150</v>
      </c>
      <c r="K47" s="52">
        <f t="shared" si="2"/>
        <v>150</v>
      </c>
      <c r="L47" s="52">
        <v>0.3</v>
      </c>
      <c r="M47" s="47">
        <f t="shared" si="3"/>
        <v>45</v>
      </c>
      <c r="N47" s="52">
        <f t="shared" si="4"/>
        <v>0.3</v>
      </c>
      <c r="O47" s="63">
        <f t="shared" si="5"/>
        <v>60</v>
      </c>
      <c r="P47" s="50">
        <f t="shared" si="6"/>
        <v>260</v>
      </c>
      <c r="Q47" s="54">
        <v>3.92</v>
      </c>
      <c r="R47" s="57">
        <f t="shared" si="8"/>
        <v>235.2</v>
      </c>
      <c r="S47">
        <f t="shared" si="7"/>
        <v>1</v>
      </c>
    </row>
    <row r="48" spans="1:19">
      <c r="A48" s="22">
        <v>47</v>
      </c>
      <c r="B48" s="22" t="s">
        <v>338</v>
      </c>
      <c r="C48" s="22" t="s">
        <v>339</v>
      </c>
      <c r="D48" s="22" t="s">
        <v>346</v>
      </c>
      <c r="E48" s="22">
        <v>3</v>
      </c>
      <c r="F48" s="22">
        <v>50</v>
      </c>
      <c r="G48" s="52">
        <f t="shared" si="0"/>
        <v>150</v>
      </c>
      <c r="H48" s="52">
        <v>1.5</v>
      </c>
      <c r="I48" s="47">
        <f t="shared" si="1"/>
        <v>225</v>
      </c>
      <c r="J48" s="52">
        <v>150</v>
      </c>
      <c r="K48" s="52">
        <f t="shared" si="2"/>
        <v>450</v>
      </c>
      <c r="L48" s="52">
        <v>1</v>
      </c>
      <c r="M48" s="47">
        <f t="shared" si="3"/>
        <v>450</v>
      </c>
      <c r="N48" s="52">
        <f t="shared" si="4"/>
        <v>1.125</v>
      </c>
      <c r="O48" s="63">
        <f t="shared" si="5"/>
        <v>675</v>
      </c>
      <c r="P48" s="50">
        <f t="shared" si="6"/>
        <v>1275</v>
      </c>
      <c r="Q48" s="54">
        <v>0.41</v>
      </c>
      <c r="R48" s="57">
        <f t="shared" si="8"/>
        <v>276.75</v>
      </c>
      <c r="S48">
        <f t="shared" si="7"/>
        <v>1</v>
      </c>
    </row>
    <row r="49" spans="1:19" hidden="1">
      <c r="A49" s="22">
        <v>48</v>
      </c>
      <c r="B49" s="22" t="s">
        <v>347</v>
      </c>
      <c r="C49" s="22" t="s">
        <v>348</v>
      </c>
      <c r="D49" s="22" t="s">
        <v>354</v>
      </c>
      <c r="E49" s="22">
        <v>1</v>
      </c>
      <c r="F49" s="22">
        <v>50</v>
      </c>
      <c r="G49" s="52">
        <f t="shared" si="0"/>
        <v>50</v>
      </c>
      <c r="H49" s="52">
        <v>1.5</v>
      </c>
      <c r="I49" s="47">
        <f t="shared" si="1"/>
        <v>75</v>
      </c>
      <c r="J49" s="52">
        <v>150</v>
      </c>
      <c r="K49" s="52">
        <f t="shared" si="2"/>
        <v>150</v>
      </c>
      <c r="L49" s="52">
        <v>1</v>
      </c>
      <c r="M49" s="47">
        <f t="shared" si="3"/>
        <v>150</v>
      </c>
      <c r="N49" s="52">
        <f t="shared" si="4"/>
        <v>1.125</v>
      </c>
      <c r="O49" s="63">
        <f t="shared" si="5"/>
        <v>225</v>
      </c>
      <c r="P49" s="50">
        <f t="shared" si="6"/>
        <v>425</v>
      </c>
      <c r="Q49" s="54">
        <v>0.63</v>
      </c>
      <c r="R49" s="57">
        <f t="shared" si="8"/>
        <v>141.75</v>
      </c>
      <c r="S49">
        <f t="shared" si="7"/>
        <v>1</v>
      </c>
    </row>
    <row r="50" spans="1:19" hidden="1">
      <c r="A50" s="22">
        <v>49</v>
      </c>
      <c r="B50" s="22" t="s">
        <v>355</v>
      </c>
      <c r="C50" s="22" t="s">
        <v>356</v>
      </c>
      <c r="D50" s="22" t="s">
        <v>362</v>
      </c>
      <c r="E50" s="22">
        <v>1</v>
      </c>
      <c r="F50" s="22">
        <v>50</v>
      </c>
      <c r="G50" s="52">
        <f t="shared" si="0"/>
        <v>50</v>
      </c>
      <c r="H50" s="52">
        <v>1.5</v>
      </c>
      <c r="I50" s="47">
        <f t="shared" si="1"/>
        <v>75</v>
      </c>
      <c r="J50" s="52">
        <v>150</v>
      </c>
      <c r="K50" s="52">
        <f t="shared" si="2"/>
        <v>150</v>
      </c>
      <c r="L50" s="52">
        <v>1</v>
      </c>
      <c r="M50" s="47">
        <f t="shared" si="3"/>
        <v>150</v>
      </c>
      <c r="N50" s="52">
        <f t="shared" si="4"/>
        <v>1.125</v>
      </c>
      <c r="O50" s="63">
        <f t="shared" si="5"/>
        <v>225</v>
      </c>
      <c r="P50" s="50">
        <f t="shared" si="6"/>
        <v>425</v>
      </c>
      <c r="Q50" s="54">
        <v>0.36</v>
      </c>
      <c r="R50" s="57">
        <f t="shared" si="8"/>
        <v>81</v>
      </c>
      <c r="S50">
        <f t="shared" si="7"/>
        <v>1</v>
      </c>
    </row>
    <row r="51" spans="1:19" hidden="1">
      <c r="A51" s="22">
        <v>50</v>
      </c>
      <c r="B51" s="22" t="s">
        <v>363</v>
      </c>
      <c r="C51" s="22" t="s">
        <v>365</v>
      </c>
      <c r="D51" s="22" t="s">
        <v>371</v>
      </c>
      <c r="E51" s="22">
        <v>1</v>
      </c>
      <c r="F51" s="22">
        <v>50</v>
      </c>
      <c r="G51" s="52">
        <f t="shared" si="0"/>
        <v>50</v>
      </c>
      <c r="H51" s="52">
        <v>1.5</v>
      </c>
      <c r="I51" s="47">
        <f t="shared" si="1"/>
        <v>75</v>
      </c>
      <c r="J51" s="52">
        <v>150</v>
      </c>
      <c r="K51" s="52">
        <f t="shared" si="2"/>
        <v>150</v>
      </c>
      <c r="L51" s="52">
        <v>1</v>
      </c>
      <c r="M51" s="47">
        <f t="shared" si="3"/>
        <v>150</v>
      </c>
      <c r="N51" s="52">
        <f t="shared" si="4"/>
        <v>1.125</v>
      </c>
      <c r="O51" s="63">
        <f t="shared" si="5"/>
        <v>225</v>
      </c>
      <c r="P51" s="50">
        <f t="shared" si="6"/>
        <v>425</v>
      </c>
      <c r="Q51" s="54">
        <v>0.45</v>
      </c>
      <c r="R51" s="57">
        <f t="shared" si="8"/>
        <v>101.25</v>
      </c>
      <c r="S51">
        <f t="shared" si="7"/>
        <v>1</v>
      </c>
    </row>
    <row r="52" spans="1:19" hidden="1">
      <c r="A52" s="22">
        <v>51</v>
      </c>
      <c r="B52" s="22" t="s">
        <v>110</v>
      </c>
      <c r="C52" s="22" t="s">
        <v>112</v>
      </c>
      <c r="D52" s="22" t="s">
        <v>373</v>
      </c>
      <c r="E52" s="22">
        <v>1</v>
      </c>
      <c r="F52" s="22">
        <v>50</v>
      </c>
      <c r="G52" s="52">
        <f t="shared" si="0"/>
        <v>50</v>
      </c>
      <c r="H52" s="52">
        <v>1.5</v>
      </c>
      <c r="I52" s="47">
        <f t="shared" si="1"/>
        <v>75</v>
      </c>
      <c r="J52" s="52">
        <v>150</v>
      </c>
      <c r="K52" s="52">
        <f t="shared" si="2"/>
        <v>150</v>
      </c>
      <c r="L52" s="52">
        <v>1</v>
      </c>
      <c r="M52" s="47">
        <f t="shared" si="3"/>
        <v>150</v>
      </c>
      <c r="N52" s="52">
        <f t="shared" si="4"/>
        <v>1.125</v>
      </c>
      <c r="O52" s="63">
        <f t="shared" si="5"/>
        <v>225</v>
      </c>
      <c r="P52" s="50">
        <f t="shared" si="6"/>
        <v>425</v>
      </c>
      <c r="Q52" s="54">
        <v>0.05</v>
      </c>
      <c r="R52" s="57">
        <f t="shared" si="8"/>
        <v>11.25</v>
      </c>
      <c r="S52">
        <f t="shared" si="7"/>
        <v>2</v>
      </c>
    </row>
    <row r="53" spans="1:19" hidden="1">
      <c r="A53" s="22">
        <v>52</v>
      </c>
      <c r="B53" s="22" t="s">
        <v>374</v>
      </c>
      <c r="C53" s="22" t="s">
        <v>375</v>
      </c>
      <c r="D53" s="22" t="s">
        <v>379</v>
      </c>
      <c r="E53" s="22">
        <v>2</v>
      </c>
      <c r="F53" s="22">
        <v>50</v>
      </c>
      <c r="G53" s="52">
        <f t="shared" si="0"/>
        <v>100</v>
      </c>
      <c r="H53" s="52">
        <v>1.5</v>
      </c>
      <c r="I53" s="47">
        <f t="shared" si="1"/>
        <v>150</v>
      </c>
      <c r="J53" s="52">
        <v>150</v>
      </c>
      <c r="K53" s="52">
        <f t="shared" si="2"/>
        <v>300</v>
      </c>
      <c r="L53" s="52">
        <v>1</v>
      </c>
      <c r="M53" s="47">
        <f t="shared" si="3"/>
        <v>300</v>
      </c>
      <c r="N53" s="52">
        <f t="shared" si="4"/>
        <v>1.125</v>
      </c>
      <c r="O53" s="63">
        <f t="shared" si="5"/>
        <v>450</v>
      </c>
      <c r="P53" s="50">
        <f t="shared" si="6"/>
        <v>850</v>
      </c>
      <c r="Q53" s="54">
        <v>0.15</v>
      </c>
      <c r="R53" s="57">
        <f t="shared" si="8"/>
        <v>67.5</v>
      </c>
      <c r="S53">
        <f t="shared" si="7"/>
        <v>1</v>
      </c>
    </row>
    <row r="54" spans="1:19" hidden="1">
      <c r="A54" s="22">
        <v>53</v>
      </c>
      <c r="B54" s="22" t="s">
        <v>590</v>
      </c>
      <c r="C54" s="22" t="s">
        <v>381</v>
      </c>
      <c r="D54" s="22" t="s">
        <v>384</v>
      </c>
      <c r="E54" s="22">
        <v>2</v>
      </c>
      <c r="F54" s="22">
        <v>50</v>
      </c>
      <c r="G54" s="52">
        <f t="shared" si="0"/>
        <v>100</v>
      </c>
      <c r="H54" s="52">
        <v>1.5</v>
      </c>
      <c r="I54" s="47">
        <f t="shared" si="1"/>
        <v>150</v>
      </c>
      <c r="J54" s="52">
        <v>150</v>
      </c>
      <c r="K54" s="52">
        <f t="shared" si="2"/>
        <v>300</v>
      </c>
      <c r="L54" s="52">
        <v>1</v>
      </c>
      <c r="M54" s="47">
        <f t="shared" si="3"/>
        <v>300</v>
      </c>
      <c r="N54" s="52">
        <f t="shared" si="4"/>
        <v>1.125</v>
      </c>
      <c r="O54" s="63">
        <f t="shared" si="5"/>
        <v>450</v>
      </c>
      <c r="P54" s="50">
        <f t="shared" si="6"/>
        <v>850</v>
      </c>
      <c r="Q54" s="54">
        <v>0.15</v>
      </c>
      <c r="R54" s="57">
        <f t="shared" si="8"/>
        <v>67.5</v>
      </c>
      <c r="S54">
        <f t="shared" si="7"/>
        <v>1</v>
      </c>
    </row>
    <row r="55" spans="1:19" hidden="1">
      <c r="A55" s="22">
        <v>54</v>
      </c>
      <c r="B55" s="22" t="s">
        <v>385</v>
      </c>
      <c r="C55" s="22" t="s">
        <v>386</v>
      </c>
      <c r="D55" s="22" t="s">
        <v>391</v>
      </c>
      <c r="E55" s="22">
        <v>3</v>
      </c>
      <c r="F55" s="22">
        <v>50</v>
      </c>
      <c r="G55" s="52">
        <f t="shared" si="0"/>
        <v>150</v>
      </c>
      <c r="H55" s="52">
        <v>1.5</v>
      </c>
      <c r="I55" s="47">
        <f t="shared" si="1"/>
        <v>225</v>
      </c>
      <c r="J55" s="52">
        <v>150</v>
      </c>
      <c r="K55" s="52">
        <f t="shared" si="2"/>
        <v>450</v>
      </c>
      <c r="L55" s="52">
        <v>1</v>
      </c>
      <c r="M55" s="47">
        <f t="shared" si="3"/>
        <v>450</v>
      </c>
      <c r="N55" s="52">
        <f t="shared" si="4"/>
        <v>1.125</v>
      </c>
      <c r="O55" s="63">
        <f t="shared" si="5"/>
        <v>675</v>
      </c>
      <c r="P55" s="50">
        <f t="shared" si="6"/>
        <v>1275</v>
      </c>
      <c r="Q55" s="54">
        <v>0.11</v>
      </c>
      <c r="R55" s="57">
        <f t="shared" si="8"/>
        <v>74.25</v>
      </c>
      <c r="S55">
        <f t="shared" si="7"/>
        <v>1</v>
      </c>
    </row>
    <row r="56" spans="1:19" hidden="1">
      <c r="A56" s="22">
        <v>55</v>
      </c>
      <c r="B56" s="22" t="s">
        <v>392</v>
      </c>
      <c r="C56" s="22" t="s">
        <v>393</v>
      </c>
      <c r="D56" s="22" t="s">
        <v>399</v>
      </c>
      <c r="E56" s="22">
        <v>1</v>
      </c>
      <c r="F56" s="22">
        <v>50</v>
      </c>
      <c r="G56" s="52">
        <f t="shared" si="0"/>
        <v>50</v>
      </c>
      <c r="H56" s="52">
        <v>1.5</v>
      </c>
      <c r="I56" s="47">
        <f t="shared" si="1"/>
        <v>75</v>
      </c>
      <c r="J56" s="52">
        <v>150</v>
      </c>
      <c r="K56" s="52">
        <f t="shared" si="2"/>
        <v>150</v>
      </c>
      <c r="L56" s="52">
        <v>1</v>
      </c>
      <c r="M56" s="47">
        <f t="shared" si="3"/>
        <v>150</v>
      </c>
      <c r="N56" s="52">
        <f t="shared" si="4"/>
        <v>1.125</v>
      </c>
      <c r="O56" s="63">
        <f t="shared" si="5"/>
        <v>225</v>
      </c>
      <c r="P56" s="50">
        <f t="shared" si="6"/>
        <v>425</v>
      </c>
      <c r="Q56" s="54">
        <v>0.27</v>
      </c>
      <c r="R56" s="57">
        <f t="shared" si="8"/>
        <v>60.750000000000007</v>
      </c>
      <c r="S56">
        <f t="shared" si="7"/>
        <v>1</v>
      </c>
    </row>
    <row r="57" spans="1:19" hidden="1">
      <c r="A57" s="22">
        <v>56</v>
      </c>
      <c r="B57" s="22" t="s">
        <v>400</v>
      </c>
      <c r="C57" s="22" t="s">
        <v>401</v>
      </c>
      <c r="D57" s="22" t="s">
        <v>407</v>
      </c>
      <c r="E57" s="22">
        <v>1</v>
      </c>
      <c r="F57" s="22">
        <v>50</v>
      </c>
      <c r="G57" s="52">
        <f t="shared" si="0"/>
        <v>50</v>
      </c>
      <c r="H57" s="52">
        <v>1.5</v>
      </c>
      <c r="I57" s="47">
        <f t="shared" si="1"/>
        <v>75</v>
      </c>
      <c r="J57" s="52">
        <v>150</v>
      </c>
      <c r="K57" s="52">
        <f t="shared" si="2"/>
        <v>150</v>
      </c>
      <c r="L57" s="52">
        <v>1</v>
      </c>
      <c r="M57" s="47">
        <f t="shared" si="3"/>
        <v>150</v>
      </c>
      <c r="N57" s="52">
        <f t="shared" si="4"/>
        <v>1.125</v>
      </c>
      <c r="O57" s="63">
        <f t="shared" si="5"/>
        <v>225</v>
      </c>
      <c r="P57" s="50">
        <f t="shared" si="6"/>
        <v>425</v>
      </c>
      <c r="Q57" s="54">
        <v>0.55000000000000004</v>
      </c>
      <c r="R57" s="57">
        <f t="shared" si="8"/>
        <v>123.75000000000001</v>
      </c>
      <c r="S57">
        <f t="shared" si="7"/>
        <v>1</v>
      </c>
    </row>
    <row r="58" spans="1:19" hidden="1">
      <c r="A58" s="22">
        <v>57</v>
      </c>
      <c r="B58" s="22" t="s">
        <v>593</v>
      </c>
      <c r="C58" s="22" t="s">
        <v>409</v>
      </c>
      <c r="D58" s="22" t="s">
        <v>411</v>
      </c>
      <c r="E58" s="22">
        <v>3</v>
      </c>
      <c r="F58" s="22">
        <v>50</v>
      </c>
      <c r="G58" s="52">
        <f t="shared" si="0"/>
        <v>150</v>
      </c>
      <c r="H58" s="52">
        <v>1.5</v>
      </c>
      <c r="I58" s="47">
        <f t="shared" si="1"/>
        <v>225</v>
      </c>
      <c r="J58" s="52">
        <v>150</v>
      </c>
      <c r="K58" s="52">
        <f t="shared" si="2"/>
        <v>450</v>
      </c>
      <c r="L58" s="52">
        <v>1</v>
      </c>
      <c r="M58" s="47">
        <f t="shared" si="3"/>
        <v>450</v>
      </c>
      <c r="N58" s="52">
        <f t="shared" si="4"/>
        <v>1.125</v>
      </c>
      <c r="O58" s="63">
        <f t="shared" si="5"/>
        <v>675</v>
      </c>
      <c r="P58" s="50">
        <f t="shared" si="6"/>
        <v>1275</v>
      </c>
      <c r="Q58" s="54">
        <v>0.09</v>
      </c>
      <c r="R58" s="57">
        <f t="shared" si="8"/>
        <v>60.75</v>
      </c>
      <c r="S58">
        <f t="shared" si="7"/>
        <v>1</v>
      </c>
    </row>
    <row r="59" spans="1:19" hidden="1">
      <c r="A59" s="22">
        <v>58</v>
      </c>
      <c r="B59" s="22" t="s">
        <v>412</v>
      </c>
      <c r="C59" s="22" t="s">
        <v>413</v>
      </c>
      <c r="D59" s="22" t="s">
        <v>417</v>
      </c>
      <c r="E59" s="22">
        <v>3</v>
      </c>
      <c r="F59" s="22">
        <v>50</v>
      </c>
      <c r="G59" s="52">
        <f t="shared" si="0"/>
        <v>150</v>
      </c>
      <c r="H59" s="52">
        <v>1.5</v>
      </c>
      <c r="I59" s="47">
        <f t="shared" si="1"/>
        <v>225</v>
      </c>
      <c r="J59" s="52">
        <v>150</v>
      </c>
      <c r="K59" s="52">
        <f t="shared" si="2"/>
        <v>450</v>
      </c>
      <c r="L59" s="52">
        <v>1</v>
      </c>
      <c r="M59" s="47">
        <f t="shared" si="3"/>
        <v>450</v>
      </c>
      <c r="N59" s="52">
        <f t="shared" si="4"/>
        <v>1.125</v>
      </c>
      <c r="O59" s="63">
        <f t="shared" si="5"/>
        <v>675</v>
      </c>
      <c r="P59" s="50">
        <f t="shared" si="6"/>
        <v>1275</v>
      </c>
      <c r="Q59" s="54">
        <v>0.09</v>
      </c>
      <c r="R59" s="57">
        <f t="shared" si="8"/>
        <v>60.75</v>
      </c>
      <c r="S59">
        <f t="shared" si="7"/>
        <v>1</v>
      </c>
    </row>
    <row r="60" spans="1:19" ht="46.5" hidden="1" customHeight="1">
      <c r="A60" s="15">
        <v>59</v>
      </c>
      <c r="B60" s="15" t="s">
        <v>418</v>
      </c>
      <c r="C60" s="15" t="s">
        <v>104</v>
      </c>
      <c r="D60" s="32" t="s">
        <v>850</v>
      </c>
      <c r="E60" s="32">
        <v>17</v>
      </c>
      <c r="F60" s="22">
        <v>50</v>
      </c>
      <c r="G60" s="41">
        <f t="shared" si="0"/>
        <v>850</v>
      </c>
      <c r="H60" s="52">
        <v>1.5</v>
      </c>
      <c r="I60" s="59">
        <f t="shared" si="1"/>
        <v>1275</v>
      </c>
      <c r="J60" s="41">
        <v>150</v>
      </c>
      <c r="K60" s="41">
        <f t="shared" si="2"/>
        <v>2550</v>
      </c>
      <c r="L60" s="41">
        <v>0.8</v>
      </c>
      <c r="M60" s="59">
        <f t="shared" si="3"/>
        <v>2040</v>
      </c>
      <c r="N60" s="41">
        <f t="shared" si="4"/>
        <v>0.97499999999999998</v>
      </c>
      <c r="O60" s="64">
        <f t="shared" si="5"/>
        <v>3315</v>
      </c>
      <c r="P60" s="50">
        <f t="shared" si="6"/>
        <v>6715</v>
      </c>
      <c r="Q60" s="60">
        <v>0.02</v>
      </c>
      <c r="R60" s="61">
        <f t="shared" si="8"/>
        <v>66.3</v>
      </c>
      <c r="S60">
        <f t="shared" si="7"/>
        <v>1</v>
      </c>
    </row>
    <row r="61" spans="1:19" hidden="1">
      <c r="A61" s="22">
        <v>60</v>
      </c>
      <c r="B61" s="22" t="s">
        <v>425</v>
      </c>
      <c r="C61" s="22" t="s">
        <v>426</v>
      </c>
      <c r="D61" s="22" t="s">
        <v>431</v>
      </c>
      <c r="E61" s="22">
        <v>1</v>
      </c>
      <c r="F61" s="22">
        <v>50</v>
      </c>
      <c r="G61" s="52">
        <f t="shared" si="0"/>
        <v>50</v>
      </c>
      <c r="H61" s="52">
        <v>1.5</v>
      </c>
      <c r="I61" s="47">
        <f t="shared" si="1"/>
        <v>75</v>
      </c>
      <c r="J61" s="52">
        <v>150</v>
      </c>
      <c r="K61" s="52">
        <f t="shared" si="2"/>
        <v>150</v>
      </c>
      <c r="L61" s="52">
        <v>1</v>
      </c>
      <c r="M61" s="47">
        <f t="shared" si="3"/>
        <v>150</v>
      </c>
      <c r="N61" s="52">
        <f t="shared" si="4"/>
        <v>1.125</v>
      </c>
      <c r="O61" s="63">
        <f t="shared" si="5"/>
        <v>225</v>
      </c>
      <c r="P61" s="50">
        <f t="shared" si="6"/>
        <v>425</v>
      </c>
      <c r="Q61" s="54">
        <v>0.28000000000000003</v>
      </c>
      <c r="R61" s="57">
        <f t="shared" si="8"/>
        <v>63.000000000000007</v>
      </c>
      <c r="S61">
        <f t="shared" si="7"/>
        <v>1</v>
      </c>
    </row>
    <row r="62" spans="1:19" hidden="1">
      <c r="A62" s="22">
        <v>61</v>
      </c>
      <c r="B62" s="22" t="s">
        <v>596</v>
      </c>
      <c r="C62" s="22" t="s">
        <v>432</v>
      </c>
      <c r="D62" s="22" t="s">
        <v>435</v>
      </c>
      <c r="E62" s="22">
        <v>1</v>
      </c>
      <c r="F62" s="22">
        <v>50</v>
      </c>
      <c r="G62" s="52">
        <f t="shared" si="0"/>
        <v>50</v>
      </c>
      <c r="H62" s="52">
        <v>1.5</v>
      </c>
      <c r="I62" s="47">
        <f t="shared" si="1"/>
        <v>75</v>
      </c>
      <c r="J62" s="52">
        <v>150</v>
      </c>
      <c r="K62" s="52">
        <f t="shared" si="2"/>
        <v>150</v>
      </c>
      <c r="L62" s="52">
        <v>1</v>
      </c>
      <c r="M62" s="47">
        <f t="shared" si="3"/>
        <v>150</v>
      </c>
      <c r="N62" s="52">
        <f t="shared" si="4"/>
        <v>1.125</v>
      </c>
      <c r="O62" s="63">
        <f t="shared" si="5"/>
        <v>225</v>
      </c>
      <c r="P62" s="50">
        <f t="shared" si="6"/>
        <v>425</v>
      </c>
      <c r="Q62" s="54">
        <v>0.3</v>
      </c>
      <c r="R62" s="57">
        <f t="shared" si="8"/>
        <v>67.5</v>
      </c>
      <c r="S62">
        <f t="shared" si="7"/>
        <v>1</v>
      </c>
    </row>
    <row r="63" spans="1:19" hidden="1">
      <c r="A63" s="22">
        <v>62</v>
      </c>
      <c r="B63" s="22" t="s">
        <v>436</v>
      </c>
      <c r="C63" s="22" t="s">
        <v>437</v>
      </c>
      <c r="D63" s="22" t="s">
        <v>443</v>
      </c>
      <c r="E63" s="22">
        <v>1</v>
      </c>
      <c r="F63" s="22">
        <v>50</v>
      </c>
      <c r="G63" s="52">
        <f t="shared" si="0"/>
        <v>50</v>
      </c>
      <c r="H63" s="52">
        <v>1.5</v>
      </c>
      <c r="I63" s="47">
        <f t="shared" si="1"/>
        <v>75</v>
      </c>
      <c r="J63" s="52">
        <v>150</v>
      </c>
      <c r="K63" s="52">
        <f t="shared" si="2"/>
        <v>150</v>
      </c>
      <c r="L63" s="52">
        <v>1</v>
      </c>
      <c r="M63" s="47">
        <f t="shared" si="3"/>
        <v>150</v>
      </c>
      <c r="N63" s="52">
        <f t="shared" si="4"/>
        <v>1.125</v>
      </c>
      <c r="O63" s="63">
        <f t="shared" si="5"/>
        <v>225</v>
      </c>
      <c r="P63" s="50">
        <f t="shared" si="6"/>
        <v>425</v>
      </c>
      <c r="Q63" s="54">
        <v>0.4</v>
      </c>
      <c r="R63" s="57">
        <f t="shared" si="8"/>
        <v>90</v>
      </c>
      <c r="S63">
        <f t="shared" si="7"/>
        <v>1</v>
      </c>
    </row>
    <row r="64" spans="1:19" hidden="1">
      <c r="A64" s="22">
        <v>63</v>
      </c>
      <c r="B64" s="22" t="s">
        <v>444</v>
      </c>
      <c r="C64" s="22" t="s">
        <v>445</v>
      </c>
      <c r="D64" s="22" t="s">
        <v>449</v>
      </c>
      <c r="E64" s="22">
        <v>1</v>
      </c>
      <c r="F64" s="22">
        <v>50</v>
      </c>
      <c r="G64" s="52">
        <f t="shared" si="0"/>
        <v>50</v>
      </c>
      <c r="H64" s="52">
        <v>1.5</v>
      </c>
      <c r="I64" s="47">
        <f t="shared" si="1"/>
        <v>75</v>
      </c>
      <c r="J64" s="52">
        <v>150</v>
      </c>
      <c r="K64" s="52">
        <f t="shared" si="2"/>
        <v>150</v>
      </c>
      <c r="L64" s="52">
        <v>1</v>
      </c>
      <c r="M64" s="47">
        <f t="shared" si="3"/>
        <v>150</v>
      </c>
      <c r="N64" s="52">
        <f t="shared" si="4"/>
        <v>1.125</v>
      </c>
      <c r="O64" s="63">
        <f t="shared" si="5"/>
        <v>225</v>
      </c>
      <c r="P64" s="50">
        <f t="shared" si="6"/>
        <v>425</v>
      </c>
      <c r="Q64" s="54">
        <v>0.27</v>
      </c>
      <c r="R64" s="57">
        <f t="shared" si="8"/>
        <v>60.750000000000007</v>
      </c>
      <c r="S64">
        <f t="shared" si="7"/>
        <v>1</v>
      </c>
    </row>
    <row r="65" spans="1:19" hidden="1">
      <c r="A65" s="22">
        <v>64</v>
      </c>
      <c r="B65" s="22" t="s">
        <v>450</v>
      </c>
      <c r="C65" s="22" t="s">
        <v>451</v>
      </c>
      <c r="D65" s="22" t="s">
        <v>457</v>
      </c>
      <c r="E65" s="22">
        <v>5</v>
      </c>
      <c r="F65" s="22">
        <v>50</v>
      </c>
      <c r="G65" s="52">
        <f t="shared" si="0"/>
        <v>250</v>
      </c>
      <c r="H65" s="52">
        <v>1.5</v>
      </c>
      <c r="I65" s="47">
        <f t="shared" si="1"/>
        <v>375</v>
      </c>
      <c r="J65" s="52">
        <v>150</v>
      </c>
      <c r="K65" s="52">
        <f t="shared" si="2"/>
        <v>750</v>
      </c>
      <c r="L65" s="52">
        <v>1</v>
      </c>
      <c r="M65" s="47">
        <f t="shared" si="3"/>
        <v>750</v>
      </c>
      <c r="N65" s="52">
        <f t="shared" si="4"/>
        <v>1.125</v>
      </c>
      <c r="O65" s="63">
        <f t="shared" si="5"/>
        <v>1125</v>
      </c>
      <c r="P65" s="50">
        <f t="shared" si="6"/>
        <v>2125</v>
      </c>
      <c r="Q65" s="54">
        <v>0.06</v>
      </c>
      <c r="R65" s="57">
        <f t="shared" si="8"/>
        <v>67.5</v>
      </c>
      <c r="S65">
        <f t="shared" si="7"/>
        <v>1</v>
      </c>
    </row>
    <row r="66" spans="1:19" hidden="1">
      <c r="A66" s="22">
        <v>65</v>
      </c>
      <c r="B66" s="22" t="s">
        <v>458</v>
      </c>
      <c r="C66" s="22" t="s">
        <v>459</v>
      </c>
      <c r="D66" s="22" t="s">
        <v>465</v>
      </c>
      <c r="E66" s="22">
        <v>2</v>
      </c>
      <c r="F66" s="22">
        <v>50</v>
      </c>
      <c r="G66" s="52">
        <f t="shared" si="0"/>
        <v>100</v>
      </c>
      <c r="H66" s="52">
        <v>1.5</v>
      </c>
      <c r="I66" s="47">
        <f t="shared" si="1"/>
        <v>150</v>
      </c>
      <c r="J66" s="52">
        <v>150</v>
      </c>
      <c r="K66" s="52">
        <f t="shared" si="2"/>
        <v>300</v>
      </c>
      <c r="L66" s="52">
        <v>1</v>
      </c>
      <c r="M66" s="47">
        <f t="shared" si="3"/>
        <v>300</v>
      </c>
      <c r="N66" s="52">
        <f t="shared" si="4"/>
        <v>1.125</v>
      </c>
      <c r="O66" s="63">
        <f t="shared" si="5"/>
        <v>450</v>
      </c>
      <c r="P66" s="50">
        <f t="shared" si="6"/>
        <v>850</v>
      </c>
      <c r="Q66" s="54">
        <v>0.8</v>
      </c>
      <c r="R66" s="57">
        <f t="shared" si="8"/>
        <v>360</v>
      </c>
      <c r="S66">
        <f t="shared" si="7"/>
        <v>1</v>
      </c>
    </row>
    <row r="67" spans="1:19" hidden="1">
      <c r="A67" s="22">
        <v>66</v>
      </c>
      <c r="B67" s="22" t="s">
        <v>466</v>
      </c>
      <c r="C67" s="22" t="s">
        <v>468</v>
      </c>
      <c r="D67" s="22" t="s">
        <v>474</v>
      </c>
      <c r="E67" s="22">
        <v>1</v>
      </c>
      <c r="F67" s="22">
        <v>50</v>
      </c>
      <c r="G67" s="52">
        <f t="shared" ref="G67:G86" si="9">50*E67</f>
        <v>50</v>
      </c>
      <c r="H67" s="52">
        <v>1</v>
      </c>
      <c r="I67" s="47">
        <f t="shared" ref="I67:I86" si="10">G67*H67</f>
        <v>50</v>
      </c>
      <c r="J67" s="52">
        <v>150</v>
      </c>
      <c r="K67" s="52">
        <f t="shared" ref="K67:K86" si="11">150*E67</f>
        <v>150</v>
      </c>
      <c r="L67" s="52">
        <v>1</v>
      </c>
      <c r="M67" s="47">
        <f t="shared" ref="M67:M86" si="12">K67*L67</f>
        <v>150</v>
      </c>
      <c r="N67" s="52">
        <f t="shared" ref="N67:N86" si="13">O67/(G67+K67)</f>
        <v>1</v>
      </c>
      <c r="O67" s="63">
        <f t="shared" ref="O67:O86" si="14">I67+M67</f>
        <v>200</v>
      </c>
      <c r="P67" s="50">
        <f t="shared" ref="P67:P86" si="15">G67+K67+O67</f>
        <v>400</v>
      </c>
      <c r="Q67" s="54">
        <v>3.99</v>
      </c>
      <c r="R67" s="57">
        <f t="shared" si="8"/>
        <v>798</v>
      </c>
      <c r="S67">
        <f t="shared" ref="S67:S86" si="16">COUNTIF(B:B,B67)</f>
        <v>1</v>
      </c>
    </row>
    <row r="68" spans="1:19" hidden="1">
      <c r="A68" s="22">
        <v>67</v>
      </c>
      <c r="B68" s="22" t="s">
        <v>475</v>
      </c>
      <c r="C68" s="22" t="s">
        <v>476</v>
      </c>
      <c r="D68" s="22" t="s">
        <v>482</v>
      </c>
      <c r="E68" s="22">
        <v>1</v>
      </c>
      <c r="F68" s="22">
        <v>50</v>
      </c>
      <c r="G68" s="52">
        <f t="shared" si="9"/>
        <v>50</v>
      </c>
      <c r="H68" s="52">
        <v>1.5</v>
      </c>
      <c r="I68" s="47">
        <f t="shared" si="10"/>
        <v>75</v>
      </c>
      <c r="J68" s="52">
        <v>150</v>
      </c>
      <c r="K68" s="52">
        <f t="shared" si="11"/>
        <v>150</v>
      </c>
      <c r="L68" s="52">
        <v>1</v>
      </c>
      <c r="M68" s="47">
        <f t="shared" si="12"/>
        <v>150</v>
      </c>
      <c r="N68" s="52">
        <f t="shared" si="13"/>
        <v>1.125</v>
      </c>
      <c r="O68" s="63">
        <f t="shared" si="14"/>
        <v>225</v>
      </c>
      <c r="P68" s="50">
        <f t="shared" si="15"/>
        <v>425</v>
      </c>
      <c r="Q68" s="54">
        <v>0.48</v>
      </c>
      <c r="R68" s="57">
        <f t="shared" ref="R68:R86" si="17">O68*Q68</f>
        <v>108</v>
      </c>
      <c r="S68">
        <f t="shared" si="16"/>
        <v>1</v>
      </c>
    </row>
    <row r="69" spans="1:19" hidden="1">
      <c r="A69" s="22">
        <v>68</v>
      </c>
      <c r="B69" s="46">
        <v>434153017835</v>
      </c>
      <c r="C69" s="22" t="s">
        <v>485</v>
      </c>
      <c r="D69" s="22" t="s">
        <v>491</v>
      </c>
      <c r="E69" s="22">
        <v>1</v>
      </c>
      <c r="F69" s="22">
        <v>50</v>
      </c>
      <c r="G69" s="52">
        <f t="shared" si="9"/>
        <v>50</v>
      </c>
      <c r="H69" s="52">
        <v>1</v>
      </c>
      <c r="I69" s="47">
        <f t="shared" si="10"/>
        <v>50</v>
      </c>
      <c r="J69" s="52">
        <v>150</v>
      </c>
      <c r="K69" s="52">
        <f t="shared" si="11"/>
        <v>150</v>
      </c>
      <c r="L69" s="52">
        <v>0.5</v>
      </c>
      <c r="M69" s="47">
        <f t="shared" si="12"/>
        <v>75</v>
      </c>
      <c r="N69" s="52">
        <f t="shared" si="13"/>
        <v>0.625</v>
      </c>
      <c r="O69" s="63">
        <f t="shared" si="14"/>
        <v>125</v>
      </c>
      <c r="P69" s="50">
        <f t="shared" si="15"/>
        <v>325</v>
      </c>
      <c r="Q69" s="54">
        <v>1.3</v>
      </c>
      <c r="R69" s="57">
        <f t="shared" si="17"/>
        <v>162.5</v>
      </c>
      <c r="S69">
        <f t="shared" si="16"/>
        <v>1</v>
      </c>
    </row>
    <row r="70" spans="1:19" hidden="1">
      <c r="A70" s="22">
        <v>69</v>
      </c>
      <c r="B70" s="22" t="s">
        <v>492</v>
      </c>
      <c r="C70" s="22" t="s">
        <v>493</v>
      </c>
      <c r="D70" s="22" t="s">
        <v>498</v>
      </c>
      <c r="E70" s="22">
        <v>1</v>
      </c>
      <c r="F70" s="22">
        <v>50</v>
      </c>
      <c r="G70" s="52">
        <f t="shared" si="9"/>
        <v>50</v>
      </c>
      <c r="H70" s="52">
        <v>1</v>
      </c>
      <c r="I70" s="47">
        <f t="shared" si="10"/>
        <v>50</v>
      </c>
      <c r="J70" s="52">
        <v>150</v>
      </c>
      <c r="K70" s="52">
        <f t="shared" si="11"/>
        <v>150</v>
      </c>
      <c r="L70" s="52">
        <v>0.5</v>
      </c>
      <c r="M70" s="47">
        <f t="shared" si="12"/>
        <v>75</v>
      </c>
      <c r="N70" s="52">
        <f t="shared" si="13"/>
        <v>0.625</v>
      </c>
      <c r="O70" s="63">
        <f t="shared" si="14"/>
        <v>125</v>
      </c>
      <c r="P70" s="50">
        <f t="shared" si="15"/>
        <v>325</v>
      </c>
      <c r="Q70" s="54">
        <v>1.54</v>
      </c>
      <c r="R70" s="57">
        <f t="shared" si="17"/>
        <v>192.5</v>
      </c>
      <c r="S70">
        <f t="shared" si="16"/>
        <v>1</v>
      </c>
    </row>
    <row r="71" spans="1:19" hidden="1">
      <c r="A71" s="22">
        <v>70</v>
      </c>
      <c r="B71" s="22" t="s">
        <v>500</v>
      </c>
      <c r="C71" s="22" t="s">
        <v>499</v>
      </c>
      <c r="D71" s="22" t="s">
        <v>27</v>
      </c>
      <c r="E71" s="22">
        <v>1</v>
      </c>
      <c r="F71" s="22">
        <v>50</v>
      </c>
      <c r="G71" s="52">
        <f t="shared" si="9"/>
        <v>50</v>
      </c>
      <c r="H71" s="52">
        <v>0.5</v>
      </c>
      <c r="I71" s="47">
        <f t="shared" si="10"/>
        <v>25</v>
      </c>
      <c r="J71" s="52">
        <v>150</v>
      </c>
      <c r="K71" s="52">
        <f t="shared" si="11"/>
        <v>150</v>
      </c>
      <c r="L71" s="52">
        <v>0.2</v>
      </c>
      <c r="M71" s="47">
        <f t="shared" si="12"/>
        <v>30</v>
      </c>
      <c r="N71" s="52">
        <f t="shared" si="13"/>
        <v>0.27500000000000002</v>
      </c>
      <c r="O71" s="63">
        <f t="shared" si="14"/>
        <v>55</v>
      </c>
      <c r="P71" s="50">
        <f t="shared" si="15"/>
        <v>255</v>
      </c>
      <c r="Q71" s="54">
        <v>9.9700000000000006</v>
      </c>
      <c r="R71" s="57">
        <f t="shared" si="17"/>
        <v>548.35</v>
      </c>
      <c r="S71">
        <f t="shared" si="16"/>
        <v>1</v>
      </c>
    </row>
    <row r="72" spans="1:19" hidden="1">
      <c r="A72" s="22">
        <v>71</v>
      </c>
      <c r="B72" s="22" t="s">
        <v>501</v>
      </c>
      <c r="C72" s="22" t="s">
        <v>502</v>
      </c>
      <c r="D72" s="22" t="s">
        <v>509</v>
      </c>
      <c r="E72" s="22">
        <v>1</v>
      </c>
      <c r="F72" s="22">
        <v>50</v>
      </c>
      <c r="G72" s="52">
        <f t="shared" si="9"/>
        <v>50</v>
      </c>
      <c r="H72" s="52">
        <v>0.5</v>
      </c>
      <c r="I72" s="47">
        <f t="shared" si="10"/>
        <v>25</v>
      </c>
      <c r="J72" s="52">
        <v>150</v>
      </c>
      <c r="K72" s="52">
        <f t="shared" si="11"/>
        <v>150</v>
      </c>
      <c r="L72" s="52">
        <v>0.2</v>
      </c>
      <c r="M72" s="47">
        <f t="shared" si="12"/>
        <v>30</v>
      </c>
      <c r="N72" s="52">
        <f t="shared" si="13"/>
        <v>0.27500000000000002</v>
      </c>
      <c r="O72" s="63">
        <f t="shared" si="14"/>
        <v>55</v>
      </c>
      <c r="P72" s="50">
        <f t="shared" si="15"/>
        <v>255</v>
      </c>
      <c r="Q72" s="54">
        <v>6.51</v>
      </c>
      <c r="R72" s="57">
        <f t="shared" si="17"/>
        <v>358.05</v>
      </c>
      <c r="S72">
        <f t="shared" si="16"/>
        <v>1</v>
      </c>
    </row>
    <row r="73" spans="1:19" hidden="1">
      <c r="A73" s="22">
        <v>72</v>
      </c>
      <c r="B73" s="22" t="s">
        <v>511</v>
      </c>
      <c r="C73" s="22" t="s">
        <v>513</v>
      </c>
      <c r="D73" s="22" t="s">
        <v>518</v>
      </c>
      <c r="E73" s="22">
        <v>1</v>
      </c>
      <c r="F73" s="22">
        <v>50</v>
      </c>
      <c r="G73" s="52">
        <f t="shared" si="9"/>
        <v>50</v>
      </c>
      <c r="H73" s="52">
        <v>0.5</v>
      </c>
      <c r="I73" s="47">
        <f t="shared" si="10"/>
        <v>25</v>
      </c>
      <c r="J73" s="52">
        <v>150</v>
      </c>
      <c r="K73" s="52">
        <f t="shared" si="11"/>
        <v>150</v>
      </c>
      <c r="L73" s="52">
        <v>0.2</v>
      </c>
      <c r="M73" s="47">
        <f t="shared" si="12"/>
        <v>30</v>
      </c>
      <c r="N73" s="52">
        <f t="shared" si="13"/>
        <v>0.27500000000000002</v>
      </c>
      <c r="O73" s="63">
        <f t="shared" si="14"/>
        <v>55</v>
      </c>
      <c r="P73" s="50">
        <f t="shared" si="15"/>
        <v>255</v>
      </c>
      <c r="Q73" s="54">
        <v>13.63</v>
      </c>
      <c r="R73" s="57">
        <f t="shared" si="17"/>
        <v>749.65000000000009</v>
      </c>
      <c r="S73">
        <f t="shared" si="16"/>
        <v>1</v>
      </c>
    </row>
    <row r="74" spans="1:19" hidden="1">
      <c r="A74" s="22">
        <v>73</v>
      </c>
      <c r="B74" s="22" t="s">
        <v>519</v>
      </c>
      <c r="C74" s="22" t="s">
        <v>520</v>
      </c>
      <c r="D74" s="22" t="s">
        <v>524</v>
      </c>
      <c r="E74" s="22">
        <v>1</v>
      </c>
      <c r="F74" s="22">
        <v>50</v>
      </c>
      <c r="G74" s="52">
        <f t="shared" si="9"/>
        <v>50</v>
      </c>
      <c r="H74" s="52">
        <v>0.5</v>
      </c>
      <c r="I74" s="47">
        <f t="shared" si="10"/>
        <v>25</v>
      </c>
      <c r="J74" s="52">
        <v>150</v>
      </c>
      <c r="K74" s="52">
        <f t="shared" si="11"/>
        <v>150</v>
      </c>
      <c r="L74" s="52">
        <v>0.2</v>
      </c>
      <c r="M74" s="47">
        <f t="shared" si="12"/>
        <v>30</v>
      </c>
      <c r="N74" s="52">
        <f t="shared" si="13"/>
        <v>0.27500000000000002</v>
      </c>
      <c r="O74" s="63">
        <f t="shared" si="14"/>
        <v>55</v>
      </c>
      <c r="P74" s="50">
        <f t="shared" si="15"/>
        <v>255</v>
      </c>
      <c r="Q74" s="54">
        <v>21.86</v>
      </c>
      <c r="R74" s="57">
        <f t="shared" si="17"/>
        <v>1202.3</v>
      </c>
      <c r="S74">
        <f t="shared" si="16"/>
        <v>1</v>
      </c>
    </row>
    <row r="75" spans="1:19" hidden="1">
      <c r="A75" s="22">
        <v>74</v>
      </c>
      <c r="B75" s="22" t="s">
        <v>525</v>
      </c>
      <c r="C75" s="22" t="s">
        <v>526</v>
      </c>
      <c r="D75" s="22" t="s">
        <v>531</v>
      </c>
      <c r="E75" s="22">
        <v>2</v>
      </c>
      <c r="F75" s="22">
        <v>50</v>
      </c>
      <c r="G75" s="52">
        <f t="shared" si="9"/>
        <v>100</v>
      </c>
      <c r="H75" s="52">
        <v>0.2</v>
      </c>
      <c r="I75" s="47">
        <f t="shared" si="10"/>
        <v>20</v>
      </c>
      <c r="J75" s="52">
        <v>150</v>
      </c>
      <c r="K75" s="52">
        <f t="shared" si="11"/>
        <v>300</v>
      </c>
      <c r="L75" s="52">
        <v>0.2</v>
      </c>
      <c r="M75" s="47">
        <f t="shared" si="12"/>
        <v>60</v>
      </c>
      <c r="N75" s="52">
        <f t="shared" si="13"/>
        <v>0.2</v>
      </c>
      <c r="O75" s="63">
        <f t="shared" si="14"/>
        <v>80</v>
      </c>
      <c r="P75" s="50">
        <f t="shared" si="15"/>
        <v>480</v>
      </c>
      <c r="Q75" s="54">
        <v>2.42</v>
      </c>
      <c r="R75" s="57">
        <f t="shared" si="17"/>
        <v>193.6</v>
      </c>
      <c r="S75">
        <f t="shared" si="16"/>
        <v>1</v>
      </c>
    </row>
    <row r="76" spans="1:19" hidden="1">
      <c r="A76" s="22">
        <v>75</v>
      </c>
      <c r="B76" s="22" t="s">
        <v>532</v>
      </c>
      <c r="C76" s="22" t="s">
        <v>533</v>
      </c>
      <c r="D76" s="22" t="s">
        <v>539</v>
      </c>
      <c r="E76" s="22">
        <v>1</v>
      </c>
      <c r="F76" s="22">
        <v>50</v>
      </c>
      <c r="G76" s="52">
        <f t="shared" si="9"/>
        <v>50</v>
      </c>
      <c r="H76" s="52">
        <v>0.2</v>
      </c>
      <c r="I76" s="47">
        <f t="shared" si="10"/>
        <v>10</v>
      </c>
      <c r="J76" s="52">
        <v>150</v>
      </c>
      <c r="K76" s="52">
        <f t="shared" si="11"/>
        <v>150</v>
      </c>
      <c r="L76" s="52">
        <v>0.2</v>
      </c>
      <c r="M76" s="47">
        <f t="shared" si="12"/>
        <v>30</v>
      </c>
      <c r="N76" s="52">
        <f t="shared" si="13"/>
        <v>0.2</v>
      </c>
      <c r="O76" s="63">
        <f t="shared" si="14"/>
        <v>40</v>
      </c>
      <c r="P76" s="50">
        <f t="shared" si="15"/>
        <v>240</v>
      </c>
      <c r="Q76" s="54">
        <v>2.89</v>
      </c>
      <c r="R76" s="57">
        <f t="shared" si="17"/>
        <v>115.60000000000001</v>
      </c>
      <c r="S76">
        <f t="shared" si="16"/>
        <v>1</v>
      </c>
    </row>
    <row r="77" spans="1:19" hidden="1">
      <c r="A77" s="22">
        <v>76</v>
      </c>
      <c r="B77" s="22" t="s">
        <v>540</v>
      </c>
      <c r="C77" s="22" t="s">
        <v>541</v>
      </c>
      <c r="D77" s="22" t="s">
        <v>546</v>
      </c>
      <c r="E77" s="22">
        <v>2</v>
      </c>
      <c r="F77" s="22">
        <v>50</v>
      </c>
      <c r="G77" s="52">
        <f t="shared" si="9"/>
        <v>100</v>
      </c>
      <c r="H77" s="52">
        <v>0.3</v>
      </c>
      <c r="I77" s="47">
        <f t="shared" si="10"/>
        <v>30</v>
      </c>
      <c r="J77" s="52">
        <v>150</v>
      </c>
      <c r="K77" s="52">
        <f t="shared" si="11"/>
        <v>300</v>
      </c>
      <c r="L77" s="52">
        <v>0.15</v>
      </c>
      <c r="M77" s="47">
        <f t="shared" si="12"/>
        <v>45</v>
      </c>
      <c r="N77" s="52">
        <f t="shared" si="13"/>
        <v>0.1875</v>
      </c>
      <c r="O77" s="63">
        <f t="shared" si="14"/>
        <v>75</v>
      </c>
      <c r="P77" s="50">
        <f t="shared" si="15"/>
        <v>475</v>
      </c>
      <c r="Q77" s="54">
        <v>6</v>
      </c>
      <c r="R77" s="57">
        <f t="shared" si="17"/>
        <v>450</v>
      </c>
      <c r="S77">
        <f t="shared" si="16"/>
        <v>1</v>
      </c>
    </row>
    <row r="78" spans="1:19" hidden="1">
      <c r="A78" s="22">
        <v>77</v>
      </c>
      <c r="B78" s="22" t="s">
        <v>547</v>
      </c>
      <c r="C78" s="22" t="s">
        <v>548</v>
      </c>
      <c r="D78" s="22" t="s">
        <v>555</v>
      </c>
      <c r="E78" s="22">
        <v>1</v>
      </c>
      <c r="F78" s="22">
        <v>50</v>
      </c>
      <c r="G78" s="52">
        <f t="shared" si="9"/>
        <v>50</v>
      </c>
      <c r="H78" s="52">
        <v>0.2</v>
      </c>
      <c r="I78" s="47">
        <f t="shared" si="10"/>
        <v>10</v>
      </c>
      <c r="J78" s="52">
        <v>150</v>
      </c>
      <c r="K78" s="52">
        <f t="shared" si="11"/>
        <v>150</v>
      </c>
      <c r="L78" s="52">
        <v>0.4</v>
      </c>
      <c r="M78" s="47">
        <f t="shared" si="12"/>
        <v>60</v>
      </c>
      <c r="N78" s="52">
        <f t="shared" si="13"/>
        <v>0.35</v>
      </c>
      <c r="O78" s="63">
        <f t="shared" si="14"/>
        <v>70</v>
      </c>
      <c r="P78" s="50">
        <f t="shared" si="15"/>
        <v>270</v>
      </c>
      <c r="Q78" s="54">
        <v>4.46</v>
      </c>
      <c r="R78" s="57">
        <f t="shared" si="17"/>
        <v>312.2</v>
      </c>
      <c r="S78">
        <f t="shared" si="16"/>
        <v>1</v>
      </c>
    </row>
    <row r="79" spans="1:19" hidden="1">
      <c r="A79" s="22">
        <v>78</v>
      </c>
      <c r="B79" s="22" t="s">
        <v>556</v>
      </c>
      <c r="C79" s="22" t="s">
        <v>558</v>
      </c>
      <c r="D79" s="22" t="s">
        <v>563</v>
      </c>
      <c r="E79" s="22">
        <v>1</v>
      </c>
      <c r="F79" s="22">
        <v>50</v>
      </c>
      <c r="G79" s="52">
        <f t="shared" si="9"/>
        <v>50</v>
      </c>
      <c r="H79" s="52">
        <v>0.5</v>
      </c>
      <c r="I79" s="47">
        <f t="shared" si="10"/>
        <v>25</v>
      </c>
      <c r="J79" s="52">
        <v>150</v>
      </c>
      <c r="K79" s="52">
        <f t="shared" si="11"/>
        <v>150</v>
      </c>
      <c r="L79" s="52">
        <v>0.4</v>
      </c>
      <c r="M79" s="47">
        <f t="shared" si="12"/>
        <v>60</v>
      </c>
      <c r="N79" s="52">
        <f t="shared" si="13"/>
        <v>0.42499999999999999</v>
      </c>
      <c r="O79" s="63">
        <f t="shared" si="14"/>
        <v>85</v>
      </c>
      <c r="P79" s="50">
        <f t="shared" si="15"/>
        <v>285</v>
      </c>
      <c r="Q79" s="54">
        <v>1.29</v>
      </c>
      <c r="R79" s="57">
        <f t="shared" si="17"/>
        <v>109.65</v>
      </c>
      <c r="S79">
        <f t="shared" si="16"/>
        <v>1</v>
      </c>
    </row>
    <row r="80" spans="1:19" hidden="1">
      <c r="A80" s="22">
        <v>79</v>
      </c>
      <c r="B80" s="22" t="s">
        <v>564</v>
      </c>
      <c r="C80" s="22" t="s">
        <v>566</v>
      </c>
      <c r="D80" s="22" t="s">
        <v>571</v>
      </c>
      <c r="E80" s="22">
        <v>1</v>
      </c>
      <c r="F80" s="22">
        <v>50</v>
      </c>
      <c r="G80" s="52">
        <f t="shared" si="9"/>
        <v>50</v>
      </c>
      <c r="H80" s="52">
        <v>0.5</v>
      </c>
      <c r="I80" s="47">
        <f t="shared" si="10"/>
        <v>25</v>
      </c>
      <c r="J80" s="52">
        <v>150</v>
      </c>
      <c r="K80" s="52">
        <f t="shared" si="11"/>
        <v>150</v>
      </c>
      <c r="L80" s="52">
        <v>0.4</v>
      </c>
      <c r="M80" s="47">
        <f t="shared" si="12"/>
        <v>60</v>
      </c>
      <c r="N80" s="52">
        <f t="shared" si="13"/>
        <v>0.42499999999999999</v>
      </c>
      <c r="O80" s="63">
        <f t="shared" si="14"/>
        <v>85</v>
      </c>
      <c r="P80" s="50">
        <f t="shared" si="15"/>
        <v>285</v>
      </c>
      <c r="Q80" s="54">
        <v>2.2599999999999998</v>
      </c>
      <c r="R80" s="57">
        <f t="shared" si="17"/>
        <v>192.1</v>
      </c>
      <c r="S80">
        <f t="shared" si="16"/>
        <v>1</v>
      </c>
    </row>
    <row r="81" spans="1:19" hidden="1">
      <c r="A81" s="22">
        <v>80</v>
      </c>
      <c r="B81" s="22" t="s">
        <v>572</v>
      </c>
      <c r="C81" s="22" t="s">
        <v>558</v>
      </c>
      <c r="D81" s="22" t="s">
        <v>580</v>
      </c>
      <c r="E81" s="22">
        <v>1</v>
      </c>
      <c r="F81" s="22">
        <v>50</v>
      </c>
      <c r="G81" s="52">
        <f t="shared" si="9"/>
        <v>50</v>
      </c>
      <c r="H81" s="52">
        <v>0.5</v>
      </c>
      <c r="I81" s="47">
        <f t="shared" si="10"/>
        <v>25</v>
      </c>
      <c r="J81" s="52">
        <v>150</v>
      </c>
      <c r="K81" s="52">
        <f t="shared" si="11"/>
        <v>150</v>
      </c>
      <c r="L81" s="52">
        <v>0.5</v>
      </c>
      <c r="M81" s="47">
        <f t="shared" si="12"/>
        <v>75</v>
      </c>
      <c r="N81" s="52">
        <f t="shared" si="13"/>
        <v>0.5</v>
      </c>
      <c r="O81" s="63">
        <f t="shared" si="14"/>
        <v>100</v>
      </c>
      <c r="P81" s="50">
        <f t="shared" si="15"/>
        <v>300</v>
      </c>
      <c r="Q81" s="54">
        <v>1.84</v>
      </c>
      <c r="R81" s="57">
        <f t="shared" si="17"/>
        <v>184</v>
      </c>
      <c r="S81">
        <f t="shared" si="16"/>
        <v>1</v>
      </c>
    </row>
    <row r="82" spans="1:19" hidden="1">
      <c r="A82" s="22">
        <v>81</v>
      </c>
      <c r="B82" s="22" t="s">
        <v>604</v>
      </c>
      <c r="C82" s="22" t="s">
        <v>603</v>
      </c>
      <c r="D82" s="22" t="s">
        <v>840</v>
      </c>
      <c r="E82" s="22">
        <v>1</v>
      </c>
      <c r="F82" s="22">
        <v>50</v>
      </c>
      <c r="G82" s="52">
        <f t="shared" si="9"/>
        <v>50</v>
      </c>
      <c r="H82" s="52">
        <v>0.5</v>
      </c>
      <c r="I82" s="47">
        <f t="shared" si="10"/>
        <v>25</v>
      </c>
      <c r="J82" s="52">
        <v>150</v>
      </c>
      <c r="K82" s="52">
        <f t="shared" si="11"/>
        <v>150</v>
      </c>
      <c r="L82" s="52">
        <v>0.5</v>
      </c>
      <c r="M82" s="47">
        <f t="shared" si="12"/>
        <v>75</v>
      </c>
      <c r="N82" s="52">
        <f t="shared" si="13"/>
        <v>0.5</v>
      </c>
      <c r="O82" s="63">
        <f t="shared" si="14"/>
        <v>100</v>
      </c>
      <c r="P82" s="50">
        <f t="shared" si="15"/>
        <v>300</v>
      </c>
      <c r="Q82" s="54">
        <v>2.63</v>
      </c>
      <c r="R82" s="57">
        <f t="shared" si="17"/>
        <v>263</v>
      </c>
      <c r="S82">
        <f t="shared" si="16"/>
        <v>1</v>
      </c>
    </row>
    <row r="83" spans="1:19" hidden="1">
      <c r="A83" s="22">
        <v>82</v>
      </c>
      <c r="B83" s="22" t="s">
        <v>606</v>
      </c>
      <c r="C83" s="22" t="s">
        <v>841</v>
      </c>
      <c r="D83" s="22" t="s">
        <v>839</v>
      </c>
      <c r="E83" s="22">
        <v>1</v>
      </c>
      <c r="F83" s="22">
        <v>50</v>
      </c>
      <c r="G83" s="52">
        <f t="shared" si="9"/>
        <v>50</v>
      </c>
      <c r="H83" s="52">
        <v>0.1</v>
      </c>
      <c r="I83" s="47">
        <f t="shared" si="10"/>
        <v>5</v>
      </c>
      <c r="J83" s="52">
        <v>150</v>
      </c>
      <c r="K83" s="52">
        <f t="shared" si="11"/>
        <v>150</v>
      </c>
      <c r="L83" s="52">
        <v>0.2</v>
      </c>
      <c r="M83" s="47">
        <f t="shared" si="12"/>
        <v>30</v>
      </c>
      <c r="N83" s="52">
        <f t="shared" si="13"/>
        <v>0.17499999999999999</v>
      </c>
      <c r="O83" s="63">
        <f t="shared" si="14"/>
        <v>35</v>
      </c>
      <c r="P83" s="50">
        <f t="shared" si="15"/>
        <v>235</v>
      </c>
      <c r="Q83" s="54"/>
      <c r="R83" s="57">
        <f t="shared" si="17"/>
        <v>0</v>
      </c>
      <c r="S83">
        <f t="shared" si="16"/>
        <v>1</v>
      </c>
    </row>
    <row r="84" spans="1:19" hidden="1">
      <c r="A84" s="22">
        <v>83</v>
      </c>
      <c r="B84" s="22" t="s">
        <v>607</v>
      </c>
      <c r="C84" s="22" t="s">
        <v>842</v>
      </c>
      <c r="D84" s="22" t="s">
        <v>838</v>
      </c>
      <c r="E84" s="22">
        <v>1</v>
      </c>
      <c r="F84" s="22">
        <v>50</v>
      </c>
      <c r="G84" s="52">
        <f t="shared" si="9"/>
        <v>50</v>
      </c>
      <c r="H84" s="52">
        <v>0.1</v>
      </c>
      <c r="I84" s="47">
        <f t="shared" si="10"/>
        <v>5</v>
      </c>
      <c r="J84" s="52">
        <v>150</v>
      </c>
      <c r="K84" s="52">
        <f t="shared" si="11"/>
        <v>150</v>
      </c>
      <c r="L84" s="52">
        <v>0.2</v>
      </c>
      <c r="M84" s="47">
        <f t="shared" si="12"/>
        <v>30</v>
      </c>
      <c r="N84" s="52">
        <f t="shared" si="13"/>
        <v>0.17499999999999999</v>
      </c>
      <c r="O84" s="63">
        <f t="shared" si="14"/>
        <v>35</v>
      </c>
      <c r="P84" s="50">
        <f t="shared" si="15"/>
        <v>235</v>
      </c>
      <c r="Q84" s="22"/>
      <c r="R84" s="57">
        <f t="shared" si="17"/>
        <v>0</v>
      </c>
      <c r="S84">
        <f t="shared" si="16"/>
        <v>1</v>
      </c>
    </row>
    <row r="85" spans="1:19" hidden="1">
      <c r="A85" s="22">
        <v>84</v>
      </c>
      <c r="B85" s="22">
        <v>63048</v>
      </c>
      <c r="C85" s="22" t="s">
        <v>826</v>
      </c>
      <c r="D85" s="22" t="s">
        <v>837</v>
      </c>
      <c r="E85" s="22">
        <v>1</v>
      </c>
      <c r="F85" s="22">
        <v>50</v>
      </c>
      <c r="G85" s="52">
        <f t="shared" si="9"/>
        <v>50</v>
      </c>
      <c r="H85" s="52">
        <v>1</v>
      </c>
      <c r="I85" s="47">
        <f t="shared" si="10"/>
        <v>50</v>
      </c>
      <c r="J85" s="52">
        <v>150</v>
      </c>
      <c r="K85" s="52">
        <f t="shared" si="11"/>
        <v>150</v>
      </c>
      <c r="L85" s="52">
        <v>1</v>
      </c>
      <c r="M85" s="47">
        <f t="shared" si="12"/>
        <v>150</v>
      </c>
      <c r="N85" s="52">
        <f t="shared" si="13"/>
        <v>1</v>
      </c>
      <c r="O85" s="63">
        <f t="shared" si="14"/>
        <v>200</v>
      </c>
      <c r="P85" s="50">
        <f t="shared" si="15"/>
        <v>400</v>
      </c>
      <c r="Q85" s="22"/>
      <c r="R85" s="57">
        <f t="shared" si="17"/>
        <v>0</v>
      </c>
      <c r="S85">
        <f t="shared" si="16"/>
        <v>1</v>
      </c>
    </row>
    <row r="86" spans="1:19" hidden="1">
      <c r="A86" s="22">
        <v>85</v>
      </c>
      <c r="B86" s="22">
        <v>150150225</v>
      </c>
      <c r="C86" s="22" t="s">
        <v>825</v>
      </c>
      <c r="D86" s="22" t="s">
        <v>836</v>
      </c>
      <c r="E86" s="22">
        <v>1</v>
      </c>
      <c r="F86" s="22">
        <v>50</v>
      </c>
      <c r="G86" s="52">
        <f t="shared" si="9"/>
        <v>50</v>
      </c>
      <c r="H86" s="52">
        <v>1</v>
      </c>
      <c r="I86" s="47">
        <f t="shared" si="10"/>
        <v>50</v>
      </c>
      <c r="J86" s="52">
        <v>150</v>
      </c>
      <c r="K86" s="52">
        <f t="shared" si="11"/>
        <v>150</v>
      </c>
      <c r="L86" s="52">
        <v>1</v>
      </c>
      <c r="M86" s="47">
        <f t="shared" si="12"/>
        <v>150</v>
      </c>
      <c r="N86" s="52">
        <f t="shared" si="13"/>
        <v>1</v>
      </c>
      <c r="O86" s="63">
        <f t="shared" si="14"/>
        <v>200</v>
      </c>
      <c r="P86" s="50">
        <f t="shared" si="15"/>
        <v>400</v>
      </c>
      <c r="Q86" s="54">
        <v>3.45</v>
      </c>
      <c r="R86" s="57">
        <f t="shared" si="17"/>
        <v>690</v>
      </c>
      <c r="S86">
        <f t="shared" si="16"/>
        <v>1</v>
      </c>
    </row>
    <row r="87" spans="1:19" ht="30" hidden="1" customHeight="1">
      <c r="I87"/>
      <c r="J87"/>
      <c r="K87"/>
      <c r="M87"/>
      <c r="O87"/>
      <c r="P87"/>
      <c r="R87" s="62">
        <f>SUM(R2:R86)</f>
        <v>14605.6</v>
      </c>
    </row>
    <row r="88" spans="1:19">
      <c r="I88"/>
      <c r="J88"/>
      <c r="K88"/>
      <c r="M88"/>
      <c r="O88"/>
      <c r="P88"/>
    </row>
    <row r="89" spans="1:19">
      <c r="B89" s="15"/>
      <c r="I89"/>
      <c r="J89"/>
      <c r="K89"/>
      <c r="M89"/>
      <c r="O89"/>
      <c r="P89"/>
    </row>
    <row r="90" spans="1:19">
      <c r="I90"/>
      <c r="J90"/>
      <c r="K90"/>
      <c r="M90"/>
      <c r="O90"/>
      <c r="P90"/>
    </row>
    <row r="91" spans="1:19">
      <c r="I91"/>
      <c r="J91"/>
      <c r="K91"/>
      <c r="M91"/>
      <c r="O91"/>
      <c r="P91"/>
    </row>
    <row r="92" spans="1:19">
      <c r="I92"/>
      <c r="J92"/>
      <c r="K92"/>
      <c r="M92"/>
      <c r="O92"/>
      <c r="P92"/>
    </row>
    <row r="93" spans="1:19">
      <c r="I93"/>
      <c r="J93"/>
      <c r="K93"/>
      <c r="M93"/>
      <c r="O93"/>
      <c r="P93"/>
    </row>
    <row r="94" spans="1:19">
      <c r="I94"/>
      <c r="J94"/>
      <c r="K94"/>
      <c r="M94"/>
      <c r="O94"/>
      <c r="P94"/>
    </row>
    <row r="95" spans="1:19">
      <c r="I95"/>
      <c r="J95"/>
      <c r="K95"/>
      <c r="M95"/>
      <c r="O95"/>
      <c r="P95"/>
    </row>
    <row r="96" spans="1:19">
      <c r="I96"/>
      <c r="J96"/>
      <c r="K96"/>
      <c r="M96"/>
      <c r="O96"/>
      <c r="P96"/>
    </row>
    <row r="97" spans="9:16">
      <c r="I97"/>
      <c r="J97"/>
      <c r="K97"/>
      <c r="M97"/>
      <c r="O97"/>
      <c r="P97"/>
    </row>
    <row r="98" spans="9:16">
      <c r="I98"/>
      <c r="J98"/>
      <c r="K98"/>
      <c r="M98"/>
      <c r="O98"/>
      <c r="P98"/>
    </row>
    <row r="99" spans="9:16">
      <c r="I99"/>
      <c r="J99"/>
      <c r="K99"/>
      <c r="M99"/>
      <c r="O99"/>
      <c r="P99"/>
    </row>
    <row r="100" spans="9:16">
      <c r="I100"/>
      <c r="J100"/>
      <c r="K100"/>
      <c r="M100"/>
      <c r="O100"/>
      <c r="P100"/>
    </row>
    <row r="101" spans="9:16">
      <c r="I101"/>
      <c r="J101"/>
      <c r="K101"/>
      <c r="M101"/>
      <c r="O101"/>
      <c r="P101"/>
    </row>
    <row r="102" spans="9:16">
      <c r="I102"/>
      <c r="J102"/>
      <c r="K102"/>
      <c r="M102"/>
      <c r="O102"/>
      <c r="P102"/>
    </row>
    <row r="103" spans="9:16">
      <c r="I103"/>
      <c r="J103"/>
      <c r="K103"/>
      <c r="M103"/>
      <c r="O103"/>
      <c r="P103"/>
    </row>
    <row r="104" spans="9:16">
      <c r="I104"/>
      <c r="J104"/>
      <c r="K104"/>
      <c r="M104"/>
      <c r="O104"/>
      <c r="P104"/>
    </row>
    <row r="105" spans="9:16">
      <c r="I105"/>
      <c r="J105"/>
      <c r="K105"/>
      <c r="M105"/>
      <c r="O105"/>
      <c r="P105"/>
    </row>
    <row r="106" spans="9:16">
      <c r="I106"/>
      <c r="J106"/>
      <c r="K106"/>
      <c r="M106"/>
      <c r="O106"/>
      <c r="P106"/>
    </row>
    <row r="107" spans="9:16">
      <c r="I107"/>
      <c r="J107"/>
      <c r="K107"/>
      <c r="M107"/>
      <c r="O107"/>
      <c r="P107"/>
    </row>
    <row r="108" spans="9:16">
      <c r="I108"/>
      <c r="J108"/>
      <c r="K108"/>
      <c r="M108"/>
      <c r="O108"/>
      <c r="P108"/>
    </row>
    <row r="109" spans="9:16">
      <c r="I109"/>
      <c r="J109"/>
      <c r="K109"/>
      <c r="M109"/>
      <c r="O109"/>
      <c r="P109"/>
    </row>
    <row r="110" spans="9:16">
      <c r="I110"/>
      <c r="J110"/>
      <c r="K110"/>
      <c r="M110"/>
      <c r="O110"/>
      <c r="P110"/>
    </row>
    <row r="111" spans="9:16">
      <c r="I111"/>
      <c r="J111"/>
      <c r="K111"/>
      <c r="M111"/>
      <c r="O111"/>
      <c r="P111"/>
    </row>
    <row r="112" spans="9:16">
      <c r="I112"/>
      <c r="J112"/>
      <c r="K112"/>
      <c r="M112"/>
      <c r="O112"/>
      <c r="P112"/>
    </row>
    <row r="113" spans="9:16">
      <c r="I113"/>
      <c r="J113"/>
      <c r="K113"/>
      <c r="M113"/>
      <c r="O113"/>
      <c r="P113"/>
    </row>
    <row r="114" spans="9:16">
      <c r="I114"/>
      <c r="J114"/>
      <c r="K114"/>
      <c r="M114"/>
      <c r="O114"/>
      <c r="P114"/>
    </row>
    <row r="115" spans="9:16">
      <c r="I115"/>
      <c r="J115"/>
      <c r="K115"/>
      <c r="M115"/>
      <c r="O115"/>
      <c r="P115"/>
    </row>
    <row r="116" spans="9:16">
      <c r="I116"/>
      <c r="J116"/>
      <c r="K116"/>
      <c r="M116"/>
      <c r="O116"/>
      <c r="P116"/>
    </row>
    <row r="117" spans="9:16">
      <c r="I117"/>
      <c r="J117"/>
      <c r="K117"/>
      <c r="M117"/>
      <c r="O117"/>
      <c r="P117"/>
    </row>
    <row r="118" spans="9:16">
      <c r="I118"/>
      <c r="J118"/>
      <c r="K118"/>
      <c r="M118"/>
      <c r="O118"/>
      <c r="P118"/>
    </row>
    <row r="119" spans="9:16">
      <c r="I119"/>
      <c r="J119"/>
      <c r="K119"/>
      <c r="M119"/>
      <c r="O119"/>
      <c r="P119"/>
    </row>
    <row r="120" spans="9:16">
      <c r="I120"/>
      <c r="J120"/>
      <c r="K120"/>
      <c r="M120"/>
      <c r="O120"/>
      <c r="P120"/>
    </row>
    <row r="121" spans="9:16">
      <c r="I121"/>
      <c r="J121"/>
      <c r="K121"/>
      <c r="M121"/>
      <c r="O121"/>
      <c r="P121"/>
    </row>
    <row r="122" spans="9:16">
      <c r="I122"/>
      <c r="J122"/>
      <c r="K122"/>
      <c r="M122"/>
      <c r="O122"/>
      <c r="P122"/>
    </row>
    <row r="123" spans="9:16">
      <c r="I123"/>
      <c r="J123"/>
      <c r="K123"/>
      <c r="M123"/>
      <c r="O123"/>
      <c r="P123"/>
    </row>
    <row r="124" spans="9:16">
      <c r="I124"/>
      <c r="J124"/>
      <c r="K124"/>
      <c r="M124"/>
      <c r="O124"/>
      <c r="P124"/>
    </row>
    <row r="125" spans="9:16">
      <c r="I125"/>
      <c r="J125"/>
      <c r="K125"/>
      <c r="M125"/>
      <c r="O125"/>
      <c r="P125"/>
    </row>
    <row r="126" spans="9:16">
      <c r="I126"/>
      <c r="J126"/>
      <c r="K126"/>
      <c r="M126"/>
      <c r="O126"/>
      <c r="P126"/>
    </row>
    <row r="127" spans="9:16">
      <c r="I127"/>
      <c r="J127"/>
      <c r="K127"/>
      <c r="M127"/>
      <c r="O127"/>
      <c r="P127"/>
    </row>
    <row r="128" spans="9:16">
      <c r="I128"/>
      <c r="J128"/>
      <c r="K128"/>
      <c r="M128"/>
      <c r="O128"/>
      <c r="P128"/>
    </row>
    <row r="129" spans="9:16">
      <c r="I129"/>
      <c r="J129"/>
      <c r="K129"/>
      <c r="M129"/>
      <c r="O129"/>
      <c r="P129"/>
    </row>
    <row r="130" spans="9:16">
      <c r="I130"/>
      <c r="J130"/>
      <c r="K130"/>
      <c r="M130"/>
      <c r="O130"/>
      <c r="P130"/>
    </row>
    <row r="131" spans="9:16">
      <c r="I131"/>
      <c r="J131"/>
      <c r="K131"/>
      <c r="M131"/>
      <c r="O131"/>
      <c r="P131"/>
    </row>
    <row r="132" spans="9:16">
      <c r="I132"/>
      <c r="J132"/>
      <c r="K132"/>
      <c r="M132"/>
      <c r="O132"/>
      <c r="P132"/>
    </row>
    <row r="133" spans="9:16">
      <c r="I133"/>
      <c r="J133"/>
      <c r="K133"/>
      <c r="M133"/>
      <c r="O133"/>
      <c r="P133"/>
    </row>
    <row r="134" spans="9:16">
      <c r="I134"/>
      <c r="J134"/>
      <c r="K134"/>
      <c r="M134"/>
      <c r="O134"/>
      <c r="P134"/>
    </row>
    <row r="135" spans="9:16">
      <c r="I135"/>
      <c r="J135"/>
      <c r="K135"/>
      <c r="M135"/>
      <c r="O135"/>
      <c r="P135"/>
    </row>
    <row r="136" spans="9:16">
      <c r="I136"/>
      <c r="J136"/>
      <c r="K136"/>
      <c r="M136"/>
      <c r="O136"/>
      <c r="P136"/>
    </row>
    <row r="137" spans="9:16">
      <c r="I137"/>
      <c r="J137"/>
      <c r="K137"/>
      <c r="M137"/>
      <c r="O137"/>
      <c r="P137"/>
    </row>
    <row r="138" spans="9:16">
      <c r="I138"/>
      <c r="J138"/>
      <c r="K138"/>
      <c r="M138"/>
      <c r="O138"/>
      <c r="P138"/>
    </row>
    <row r="139" spans="9:16">
      <c r="I139"/>
      <c r="J139"/>
      <c r="K139"/>
      <c r="M139"/>
      <c r="O139"/>
      <c r="P139"/>
    </row>
    <row r="140" spans="9:16">
      <c r="I140"/>
      <c r="J140"/>
      <c r="K140"/>
      <c r="M140"/>
      <c r="O140"/>
      <c r="P140"/>
    </row>
    <row r="141" spans="9:16">
      <c r="I141"/>
      <c r="J141"/>
      <c r="K141"/>
      <c r="M141"/>
      <c r="O141"/>
      <c r="P141"/>
    </row>
    <row r="142" spans="9:16">
      <c r="I142"/>
      <c r="J142"/>
      <c r="K142"/>
      <c r="M142"/>
      <c r="O142"/>
      <c r="P142"/>
    </row>
    <row r="143" spans="9:16">
      <c r="I143"/>
      <c r="J143"/>
      <c r="K143"/>
      <c r="M143"/>
      <c r="O143"/>
      <c r="P143"/>
    </row>
    <row r="144" spans="9:16">
      <c r="I144"/>
      <c r="J144"/>
      <c r="K144"/>
      <c r="M144"/>
      <c r="O144"/>
      <c r="P144"/>
    </row>
    <row r="145" spans="9:16">
      <c r="I145"/>
      <c r="J145"/>
      <c r="K145"/>
      <c r="M145"/>
      <c r="O145"/>
      <c r="P145"/>
    </row>
    <row r="146" spans="9:16">
      <c r="I146"/>
      <c r="J146"/>
      <c r="K146"/>
      <c r="M146"/>
      <c r="O146"/>
      <c r="P146"/>
    </row>
    <row r="147" spans="9:16">
      <c r="I147"/>
      <c r="J147"/>
      <c r="K147"/>
      <c r="M147"/>
      <c r="O147"/>
      <c r="P147"/>
    </row>
    <row r="148" spans="9:16">
      <c r="I148"/>
      <c r="J148"/>
      <c r="K148"/>
      <c r="M148"/>
      <c r="O148"/>
      <c r="P148"/>
    </row>
    <row r="149" spans="9:16">
      <c r="I149"/>
      <c r="J149"/>
      <c r="K149"/>
      <c r="M149"/>
      <c r="O149"/>
      <c r="P149"/>
    </row>
    <row r="150" spans="9:16">
      <c r="I150"/>
      <c r="J150"/>
      <c r="K150"/>
      <c r="M150"/>
      <c r="O150"/>
      <c r="P150"/>
    </row>
    <row r="151" spans="9:16">
      <c r="I151"/>
      <c r="J151"/>
      <c r="K151"/>
      <c r="M151"/>
      <c r="O151"/>
      <c r="P151"/>
    </row>
    <row r="152" spans="9:16">
      <c r="I152"/>
      <c r="J152"/>
      <c r="K152"/>
      <c r="M152"/>
      <c r="O152"/>
      <c r="P152"/>
    </row>
    <row r="153" spans="9:16">
      <c r="I153"/>
      <c r="J153"/>
      <c r="K153"/>
      <c r="M153"/>
      <c r="O153"/>
      <c r="P153"/>
    </row>
    <row r="154" spans="9:16">
      <c r="I154"/>
      <c r="J154"/>
      <c r="K154"/>
      <c r="M154"/>
      <c r="O154"/>
      <c r="P154"/>
    </row>
    <row r="155" spans="9:16">
      <c r="I155"/>
      <c r="J155"/>
      <c r="K155"/>
      <c r="M155"/>
      <c r="O155"/>
      <c r="P155"/>
    </row>
    <row r="156" spans="9:16">
      <c r="I156"/>
      <c r="J156"/>
      <c r="K156"/>
      <c r="M156"/>
      <c r="O156"/>
      <c r="P156"/>
    </row>
    <row r="157" spans="9:16">
      <c r="I157"/>
      <c r="J157"/>
      <c r="K157"/>
      <c r="M157"/>
      <c r="O157"/>
      <c r="P157"/>
    </row>
    <row r="158" spans="9:16">
      <c r="I158"/>
      <c r="J158"/>
      <c r="K158"/>
      <c r="M158"/>
      <c r="O158"/>
      <c r="P158"/>
    </row>
    <row r="159" spans="9:16">
      <c r="I159"/>
      <c r="J159"/>
      <c r="K159"/>
      <c r="M159"/>
      <c r="O159"/>
      <c r="P159"/>
    </row>
    <row r="160" spans="9:16">
      <c r="I160"/>
      <c r="J160"/>
      <c r="K160"/>
      <c r="M160"/>
      <c r="O160"/>
      <c r="P160"/>
    </row>
    <row r="161" spans="9:16">
      <c r="I161"/>
      <c r="J161"/>
      <c r="K161"/>
      <c r="M161"/>
      <c r="O161"/>
      <c r="P161"/>
    </row>
    <row r="162" spans="9:16">
      <c r="I162"/>
      <c r="J162"/>
      <c r="K162"/>
      <c r="M162"/>
      <c r="O162"/>
      <c r="P162"/>
    </row>
    <row r="163" spans="9:16">
      <c r="I163"/>
      <c r="J163"/>
      <c r="K163"/>
      <c r="M163"/>
      <c r="O163"/>
      <c r="P163"/>
    </row>
    <row r="164" spans="9:16">
      <c r="I164"/>
      <c r="J164"/>
      <c r="K164"/>
      <c r="M164"/>
      <c r="O164"/>
      <c r="P164"/>
    </row>
    <row r="165" spans="9:16">
      <c r="I165"/>
      <c r="J165"/>
      <c r="K165"/>
      <c r="M165"/>
      <c r="O165"/>
      <c r="P165"/>
    </row>
    <row r="166" spans="9:16">
      <c r="I166"/>
      <c r="J166"/>
      <c r="K166"/>
      <c r="M166"/>
      <c r="O166"/>
      <c r="P166"/>
    </row>
    <row r="167" spans="9:16">
      <c r="I167"/>
      <c r="J167"/>
      <c r="K167"/>
      <c r="M167"/>
      <c r="O167"/>
      <c r="P167"/>
    </row>
    <row r="168" spans="9:16">
      <c r="I168"/>
      <c r="J168"/>
      <c r="K168"/>
      <c r="M168"/>
      <c r="O168"/>
      <c r="P168"/>
    </row>
    <row r="169" spans="9:16">
      <c r="I169"/>
      <c r="J169"/>
      <c r="K169"/>
      <c r="M169"/>
      <c r="O169"/>
      <c r="P169"/>
    </row>
    <row r="170" spans="9:16">
      <c r="I170"/>
      <c r="J170"/>
      <c r="K170"/>
      <c r="M170"/>
      <c r="O170"/>
      <c r="P170"/>
    </row>
    <row r="171" spans="9:16">
      <c r="I171"/>
      <c r="J171"/>
      <c r="K171"/>
      <c r="M171"/>
      <c r="O171"/>
      <c r="P171"/>
    </row>
    <row r="172" spans="9:16">
      <c r="I172"/>
      <c r="J172"/>
      <c r="K172"/>
      <c r="M172"/>
      <c r="O172"/>
      <c r="P172"/>
    </row>
    <row r="173" spans="9:16">
      <c r="I173"/>
      <c r="J173"/>
      <c r="K173"/>
      <c r="M173"/>
      <c r="O173"/>
      <c r="P173"/>
    </row>
    <row r="174" spans="9:16">
      <c r="I174"/>
      <c r="J174"/>
      <c r="K174"/>
      <c r="M174"/>
      <c r="O174"/>
      <c r="P174"/>
    </row>
    <row r="175" spans="9:16">
      <c r="I175"/>
      <c r="J175"/>
      <c r="K175"/>
      <c r="M175"/>
      <c r="O175"/>
      <c r="P175"/>
    </row>
    <row r="176" spans="9:16">
      <c r="I176"/>
      <c r="J176"/>
      <c r="K176"/>
      <c r="M176"/>
      <c r="O176"/>
      <c r="P176"/>
    </row>
    <row r="177" spans="9:16">
      <c r="I177"/>
      <c r="J177"/>
      <c r="K177"/>
      <c r="M177"/>
      <c r="O177"/>
      <c r="P177"/>
    </row>
    <row r="178" spans="9:16">
      <c r="I178"/>
      <c r="J178"/>
      <c r="K178"/>
      <c r="M178"/>
      <c r="O178"/>
      <c r="P178"/>
    </row>
    <row r="179" spans="9:16">
      <c r="I179"/>
      <c r="J179"/>
      <c r="K179"/>
      <c r="M179"/>
      <c r="O179"/>
      <c r="P179"/>
    </row>
    <row r="180" spans="9:16">
      <c r="I180"/>
      <c r="J180"/>
      <c r="K180"/>
      <c r="M180"/>
      <c r="O180"/>
      <c r="P180"/>
    </row>
    <row r="181" spans="9:16">
      <c r="I181"/>
      <c r="J181"/>
      <c r="K181"/>
      <c r="M181"/>
      <c r="O181"/>
      <c r="P181"/>
    </row>
    <row r="182" spans="9:16">
      <c r="I182"/>
      <c r="J182"/>
      <c r="K182"/>
      <c r="M182"/>
      <c r="O182"/>
      <c r="P182"/>
    </row>
    <row r="183" spans="9:16">
      <c r="I183"/>
      <c r="J183"/>
      <c r="K183"/>
      <c r="M183"/>
      <c r="O183"/>
      <c r="P183"/>
    </row>
    <row r="184" spans="9:16">
      <c r="I184"/>
      <c r="J184"/>
      <c r="K184"/>
      <c r="M184"/>
      <c r="O184"/>
      <c r="P184"/>
    </row>
    <row r="185" spans="9:16">
      <c r="I185"/>
      <c r="J185"/>
      <c r="K185"/>
      <c r="M185"/>
      <c r="O185"/>
      <c r="P185"/>
    </row>
    <row r="186" spans="9:16">
      <c r="I186"/>
      <c r="J186"/>
      <c r="K186"/>
      <c r="M186"/>
      <c r="O186"/>
      <c r="P186"/>
    </row>
    <row r="187" spans="9:16">
      <c r="I187"/>
      <c r="J187"/>
      <c r="K187"/>
      <c r="M187"/>
      <c r="O187"/>
      <c r="P187"/>
    </row>
    <row r="188" spans="9:16">
      <c r="I188"/>
      <c r="J188"/>
      <c r="K188"/>
      <c r="M188"/>
      <c r="O188"/>
      <c r="P188"/>
    </row>
    <row r="189" spans="9:16">
      <c r="I189"/>
      <c r="J189"/>
      <c r="K189"/>
      <c r="M189"/>
      <c r="O189"/>
      <c r="P189"/>
    </row>
    <row r="190" spans="9:16">
      <c r="I190"/>
      <c r="J190"/>
      <c r="K190"/>
      <c r="M190"/>
      <c r="O190"/>
      <c r="P190"/>
    </row>
    <row r="191" spans="9:16">
      <c r="I191"/>
      <c r="J191"/>
      <c r="K191"/>
      <c r="M191"/>
      <c r="O191"/>
      <c r="P191"/>
    </row>
    <row r="192" spans="9:16">
      <c r="I192"/>
      <c r="J192"/>
      <c r="K192"/>
      <c r="M192"/>
      <c r="O192"/>
      <c r="P192"/>
    </row>
    <row r="193" spans="9:16">
      <c r="I193"/>
      <c r="J193"/>
      <c r="K193"/>
      <c r="M193"/>
      <c r="O193"/>
      <c r="P193"/>
    </row>
    <row r="194" spans="9:16">
      <c r="I194"/>
      <c r="J194"/>
      <c r="K194"/>
      <c r="M194"/>
      <c r="O194"/>
      <c r="P194"/>
    </row>
    <row r="195" spans="9:16">
      <c r="I195"/>
      <c r="J195"/>
      <c r="K195"/>
      <c r="M195"/>
      <c r="O195"/>
      <c r="P195"/>
    </row>
    <row r="196" spans="9:16">
      <c r="I196"/>
      <c r="J196"/>
      <c r="K196"/>
      <c r="M196"/>
      <c r="O196"/>
      <c r="P196"/>
    </row>
    <row r="197" spans="9:16">
      <c r="I197"/>
      <c r="J197"/>
      <c r="K197"/>
      <c r="M197"/>
      <c r="O197"/>
      <c r="P197"/>
    </row>
    <row r="198" spans="9:16">
      <c r="I198"/>
      <c r="J198"/>
      <c r="K198"/>
      <c r="M198"/>
      <c r="O198"/>
      <c r="P198"/>
    </row>
    <row r="199" spans="9:16">
      <c r="I199"/>
      <c r="J199"/>
      <c r="K199"/>
      <c r="M199"/>
      <c r="O199"/>
      <c r="P199"/>
    </row>
    <row r="200" spans="9:16">
      <c r="I200"/>
      <c r="J200"/>
      <c r="K200"/>
      <c r="M200"/>
      <c r="O200"/>
      <c r="P200"/>
    </row>
    <row r="201" spans="9:16">
      <c r="I201"/>
      <c r="J201"/>
      <c r="K201"/>
      <c r="M201"/>
      <c r="O201"/>
      <c r="P201"/>
    </row>
    <row r="202" spans="9:16">
      <c r="I202"/>
      <c r="J202"/>
      <c r="K202"/>
      <c r="M202"/>
      <c r="O202"/>
      <c r="P202"/>
    </row>
    <row r="203" spans="9:16">
      <c r="I203"/>
      <c r="J203"/>
      <c r="K203"/>
      <c r="M203"/>
      <c r="O203"/>
      <c r="P203"/>
    </row>
    <row r="204" spans="9:16">
      <c r="I204"/>
      <c r="J204"/>
      <c r="K204"/>
      <c r="M204"/>
      <c r="O204"/>
      <c r="P204"/>
    </row>
    <row r="205" spans="9:16">
      <c r="I205"/>
      <c r="J205"/>
      <c r="K205"/>
      <c r="M205"/>
      <c r="O205"/>
      <c r="P205"/>
    </row>
    <row r="206" spans="9:16">
      <c r="I206"/>
      <c r="J206"/>
      <c r="K206"/>
      <c r="M206"/>
      <c r="O206"/>
      <c r="P206"/>
    </row>
    <row r="207" spans="9:16">
      <c r="I207"/>
      <c r="J207"/>
      <c r="K207"/>
      <c r="M207"/>
      <c r="O207"/>
      <c r="P207"/>
    </row>
    <row r="208" spans="9:16">
      <c r="I208"/>
      <c r="J208"/>
      <c r="K208"/>
      <c r="M208"/>
      <c r="O208"/>
      <c r="P208"/>
    </row>
    <row r="209" spans="9:16">
      <c r="I209"/>
      <c r="J209"/>
      <c r="K209"/>
      <c r="M209"/>
      <c r="O209"/>
      <c r="P209"/>
    </row>
    <row r="210" spans="9:16">
      <c r="I210"/>
      <c r="J210"/>
      <c r="K210"/>
      <c r="M210"/>
      <c r="O210"/>
      <c r="P210"/>
    </row>
    <row r="211" spans="9:16">
      <c r="I211"/>
      <c r="J211"/>
      <c r="K211"/>
      <c r="M211"/>
      <c r="O211"/>
      <c r="P211"/>
    </row>
    <row r="212" spans="9:16">
      <c r="I212"/>
      <c r="J212"/>
      <c r="K212"/>
      <c r="M212"/>
      <c r="O212"/>
      <c r="P212"/>
    </row>
    <row r="213" spans="9:16">
      <c r="I213"/>
      <c r="J213"/>
      <c r="K213"/>
      <c r="M213"/>
      <c r="O213"/>
      <c r="P213"/>
    </row>
    <row r="214" spans="9:16">
      <c r="I214"/>
      <c r="J214"/>
      <c r="K214"/>
      <c r="M214"/>
      <c r="O214"/>
      <c r="P214"/>
    </row>
    <row r="215" spans="9:16">
      <c r="I215"/>
      <c r="J215"/>
      <c r="K215"/>
      <c r="M215"/>
      <c r="O215"/>
      <c r="P215"/>
    </row>
    <row r="216" spans="9:16">
      <c r="I216"/>
      <c r="J216"/>
      <c r="K216"/>
      <c r="M216"/>
      <c r="O216"/>
      <c r="P216"/>
    </row>
    <row r="217" spans="9:16">
      <c r="I217"/>
      <c r="J217"/>
      <c r="K217"/>
      <c r="M217"/>
      <c r="O217"/>
      <c r="P217"/>
    </row>
    <row r="218" spans="9:16">
      <c r="I218"/>
      <c r="J218"/>
      <c r="K218"/>
      <c r="M218"/>
      <c r="O218"/>
      <c r="P218"/>
    </row>
    <row r="219" spans="9:16">
      <c r="I219"/>
      <c r="J219"/>
      <c r="K219"/>
      <c r="M219"/>
      <c r="O219"/>
      <c r="P219"/>
    </row>
    <row r="220" spans="9:16">
      <c r="I220"/>
      <c r="J220"/>
      <c r="K220"/>
      <c r="M220"/>
      <c r="O220"/>
      <c r="P220"/>
    </row>
    <row r="221" spans="9:16">
      <c r="I221"/>
      <c r="J221"/>
      <c r="K221"/>
      <c r="M221"/>
      <c r="O221"/>
      <c r="P221"/>
    </row>
    <row r="222" spans="9:16">
      <c r="I222"/>
      <c r="J222"/>
      <c r="K222"/>
      <c r="M222"/>
      <c r="O222"/>
      <c r="P222"/>
    </row>
    <row r="223" spans="9:16">
      <c r="I223"/>
      <c r="J223"/>
      <c r="K223"/>
      <c r="M223"/>
      <c r="O223"/>
      <c r="P223"/>
    </row>
    <row r="224" spans="9:16">
      <c r="I224"/>
      <c r="J224"/>
      <c r="K224"/>
      <c r="M224"/>
      <c r="O224"/>
      <c r="P224"/>
    </row>
    <row r="225" spans="9:16">
      <c r="I225"/>
      <c r="J225"/>
      <c r="K225"/>
      <c r="M225"/>
      <c r="O225"/>
      <c r="P225"/>
    </row>
    <row r="226" spans="9:16">
      <c r="I226"/>
      <c r="J226"/>
      <c r="K226"/>
      <c r="M226"/>
      <c r="O226"/>
      <c r="P226"/>
    </row>
    <row r="227" spans="9:16">
      <c r="I227"/>
      <c r="J227"/>
      <c r="K227"/>
      <c r="M227"/>
      <c r="O227"/>
      <c r="P227"/>
    </row>
    <row r="228" spans="9:16">
      <c r="I228"/>
      <c r="J228"/>
      <c r="K228"/>
      <c r="M228"/>
      <c r="O228"/>
      <c r="P228"/>
    </row>
    <row r="229" spans="9:16">
      <c r="I229"/>
      <c r="J229"/>
      <c r="K229"/>
      <c r="M229"/>
      <c r="O229"/>
      <c r="P229"/>
    </row>
    <row r="230" spans="9:16">
      <c r="I230"/>
      <c r="J230"/>
      <c r="K230"/>
      <c r="M230"/>
      <c r="O230"/>
      <c r="P230"/>
    </row>
    <row r="231" spans="9:16">
      <c r="I231"/>
      <c r="J231"/>
      <c r="K231"/>
      <c r="M231"/>
      <c r="O231"/>
      <c r="P231"/>
    </row>
    <row r="232" spans="9:16">
      <c r="I232"/>
      <c r="J232"/>
      <c r="K232"/>
      <c r="M232"/>
      <c r="O232"/>
      <c r="P232"/>
    </row>
    <row r="233" spans="9:16">
      <c r="I233"/>
      <c r="J233"/>
      <c r="K233"/>
      <c r="M233"/>
      <c r="O233"/>
      <c r="P233"/>
    </row>
    <row r="234" spans="9:16">
      <c r="I234"/>
      <c r="J234"/>
      <c r="K234"/>
      <c r="M234"/>
      <c r="O234"/>
      <c r="P234"/>
    </row>
    <row r="235" spans="9:16">
      <c r="I235"/>
      <c r="J235"/>
      <c r="K235"/>
      <c r="M235"/>
      <c r="O235"/>
      <c r="P235"/>
    </row>
    <row r="236" spans="9:16">
      <c r="I236"/>
      <c r="J236"/>
      <c r="K236"/>
      <c r="M236"/>
      <c r="O236"/>
      <c r="P236"/>
    </row>
    <row r="237" spans="9:16">
      <c r="I237"/>
      <c r="J237"/>
      <c r="K237"/>
      <c r="M237"/>
      <c r="O237"/>
      <c r="P237"/>
    </row>
    <row r="238" spans="9:16">
      <c r="I238"/>
      <c r="J238"/>
      <c r="K238"/>
      <c r="M238"/>
      <c r="O238"/>
      <c r="P238"/>
    </row>
    <row r="239" spans="9:16">
      <c r="I239"/>
      <c r="J239"/>
      <c r="K239"/>
      <c r="M239"/>
      <c r="O239"/>
      <c r="P239"/>
    </row>
    <row r="240" spans="9:16">
      <c r="I240"/>
      <c r="J240"/>
      <c r="K240"/>
      <c r="M240"/>
      <c r="O240"/>
      <c r="P240"/>
    </row>
    <row r="241" spans="9:16">
      <c r="I241"/>
      <c r="J241"/>
      <c r="K241"/>
      <c r="M241"/>
      <c r="O241"/>
      <c r="P241"/>
    </row>
    <row r="242" spans="9:16">
      <c r="I242"/>
      <c r="J242"/>
      <c r="K242"/>
      <c r="M242"/>
      <c r="O242"/>
      <c r="P242"/>
    </row>
    <row r="243" spans="9:16">
      <c r="I243"/>
      <c r="J243"/>
      <c r="K243"/>
      <c r="M243"/>
      <c r="O243"/>
      <c r="P243"/>
    </row>
    <row r="244" spans="9:16">
      <c r="I244"/>
      <c r="J244"/>
      <c r="K244"/>
      <c r="M244"/>
      <c r="O244"/>
      <c r="P244"/>
    </row>
    <row r="245" spans="9:16">
      <c r="I245"/>
      <c r="J245"/>
      <c r="K245"/>
      <c r="M245"/>
      <c r="O245"/>
      <c r="P245"/>
    </row>
    <row r="246" spans="9:16">
      <c r="I246"/>
      <c r="J246"/>
      <c r="K246"/>
      <c r="M246"/>
      <c r="O246"/>
      <c r="P246"/>
    </row>
    <row r="247" spans="9:16">
      <c r="I247"/>
      <c r="J247"/>
      <c r="K247"/>
      <c r="M247"/>
      <c r="O247"/>
      <c r="P247"/>
    </row>
    <row r="248" spans="9:16">
      <c r="I248"/>
      <c r="J248"/>
      <c r="K248"/>
      <c r="M248"/>
      <c r="O248"/>
      <c r="P248"/>
    </row>
    <row r="249" spans="9:16">
      <c r="I249"/>
      <c r="J249"/>
      <c r="K249"/>
      <c r="M249"/>
      <c r="O249"/>
      <c r="P249"/>
    </row>
    <row r="250" spans="9:16">
      <c r="I250"/>
      <c r="J250"/>
      <c r="K250"/>
      <c r="M250"/>
      <c r="O250"/>
      <c r="P250"/>
    </row>
    <row r="251" spans="9:16">
      <c r="I251"/>
      <c r="J251"/>
      <c r="K251"/>
      <c r="M251"/>
      <c r="O251"/>
      <c r="P251"/>
    </row>
    <row r="252" spans="9:16">
      <c r="I252"/>
      <c r="J252"/>
      <c r="K252"/>
      <c r="M252"/>
      <c r="O252"/>
      <c r="P252"/>
    </row>
    <row r="253" spans="9:16">
      <c r="I253"/>
      <c r="J253"/>
      <c r="K253"/>
      <c r="M253"/>
      <c r="O253"/>
      <c r="P253"/>
    </row>
    <row r="254" spans="9:16">
      <c r="I254"/>
      <c r="J254"/>
      <c r="K254"/>
      <c r="M254"/>
      <c r="O254"/>
      <c r="P254"/>
    </row>
    <row r="255" spans="9:16">
      <c r="I255"/>
      <c r="J255"/>
      <c r="K255"/>
      <c r="M255"/>
      <c r="O255"/>
      <c r="P255"/>
    </row>
    <row r="256" spans="9:16">
      <c r="I256"/>
      <c r="J256"/>
      <c r="K256"/>
      <c r="M256"/>
      <c r="O256"/>
      <c r="P256"/>
    </row>
    <row r="257" spans="9:16">
      <c r="I257"/>
      <c r="J257"/>
      <c r="K257"/>
      <c r="M257"/>
      <c r="O257"/>
      <c r="P257"/>
    </row>
    <row r="258" spans="9:16">
      <c r="I258"/>
      <c r="J258"/>
      <c r="K258"/>
      <c r="M258"/>
      <c r="O258"/>
      <c r="P258"/>
    </row>
    <row r="259" spans="9:16">
      <c r="I259"/>
      <c r="J259"/>
      <c r="K259"/>
      <c r="M259"/>
      <c r="O259"/>
      <c r="P259"/>
    </row>
    <row r="260" spans="9:16">
      <c r="I260"/>
      <c r="J260"/>
      <c r="K260"/>
      <c r="M260"/>
      <c r="O260"/>
      <c r="P260"/>
    </row>
    <row r="261" spans="9:16">
      <c r="I261"/>
      <c r="J261"/>
      <c r="K261"/>
      <c r="M261"/>
      <c r="O261"/>
      <c r="P261"/>
    </row>
    <row r="262" spans="9:16">
      <c r="I262"/>
      <c r="J262"/>
      <c r="K262"/>
      <c r="M262"/>
      <c r="O262"/>
      <c r="P262"/>
    </row>
    <row r="263" spans="9:16">
      <c r="I263"/>
      <c r="J263"/>
      <c r="K263"/>
      <c r="M263"/>
      <c r="O263"/>
      <c r="P263"/>
    </row>
    <row r="264" spans="9:16">
      <c r="I264"/>
      <c r="J264"/>
      <c r="K264"/>
      <c r="M264"/>
      <c r="O264"/>
      <c r="P264"/>
    </row>
    <row r="265" spans="9:16">
      <c r="I265"/>
      <c r="J265"/>
      <c r="K265"/>
      <c r="M265"/>
      <c r="O265"/>
      <c r="P265"/>
    </row>
    <row r="266" spans="9:16">
      <c r="I266"/>
      <c r="J266"/>
      <c r="K266"/>
      <c r="M266"/>
      <c r="O266"/>
      <c r="P266"/>
    </row>
    <row r="267" spans="9:16">
      <c r="I267"/>
      <c r="J267"/>
      <c r="K267"/>
      <c r="M267"/>
      <c r="O267"/>
      <c r="P267"/>
    </row>
    <row r="268" spans="9:16">
      <c r="I268"/>
      <c r="J268"/>
      <c r="K268"/>
      <c r="M268"/>
      <c r="O268"/>
      <c r="P268"/>
    </row>
    <row r="269" spans="9:16">
      <c r="I269"/>
      <c r="J269"/>
      <c r="K269"/>
      <c r="M269"/>
      <c r="O269"/>
      <c r="P269"/>
    </row>
    <row r="270" spans="9:16">
      <c r="I270"/>
      <c r="J270"/>
      <c r="K270"/>
      <c r="M270"/>
      <c r="O270"/>
      <c r="P270"/>
    </row>
    <row r="271" spans="9:16">
      <c r="I271"/>
      <c r="J271"/>
      <c r="K271"/>
      <c r="M271"/>
      <c r="O271"/>
      <c r="P271"/>
    </row>
    <row r="272" spans="9:16">
      <c r="I272"/>
      <c r="J272"/>
      <c r="K272"/>
      <c r="M272"/>
      <c r="O272"/>
      <c r="P272"/>
    </row>
    <row r="273" spans="9:16">
      <c r="I273"/>
      <c r="J273"/>
      <c r="K273"/>
      <c r="M273"/>
      <c r="O273"/>
      <c r="P273"/>
    </row>
    <row r="274" spans="9:16">
      <c r="I274"/>
      <c r="J274"/>
      <c r="K274"/>
      <c r="M274"/>
      <c r="O274"/>
      <c r="P274"/>
    </row>
    <row r="275" spans="9:16">
      <c r="I275"/>
      <c r="J275"/>
      <c r="K275"/>
      <c r="M275"/>
      <c r="O275"/>
      <c r="P275"/>
    </row>
    <row r="276" spans="9:16">
      <c r="I276"/>
      <c r="J276"/>
      <c r="K276"/>
      <c r="M276"/>
      <c r="O276"/>
      <c r="P276"/>
    </row>
    <row r="277" spans="9:16">
      <c r="I277"/>
      <c r="J277"/>
      <c r="K277"/>
      <c r="M277"/>
      <c r="O277"/>
      <c r="P277"/>
    </row>
    <row r="278" spans="9:16">
      <c r="I278"/>
      <c r="J278"/>
      <c r="K278"/>
      <c r="M278"/>
      <c r="O278"/>
      <c r="P278"/>
    </row>
    <row r="279" spans="9:16">
      <c r="I279"/>
      <c r="J279"/>
      <c r="K279"/>
      <c r="M279"/>
      <c r="O279"/>
      <c r="P279"/>
    </row>
    <row r="280" spans="9:16">
      <c r="I280"/>
      <c r="J280"/>
      <c r="K280"/>
      <c r="M280"/>
      <c r="O280"/>
      <c r="P280"/>
    </row>
    <row r="281" spans="9:16">
      <c r="I281"/>
      <c r="J281"/>
      <c r="K281"/>
      <c r="M281"/>
      <c r="O281"/>
      <c r="P281"/>
    </row>
    <row r="282" spans="9:16">
      <c r="I282"/>
      <c r="J282"/>
      <c r="K282"/>
      <c r="M282"/>
      <c r="O282"/>
      <c r="P282"/>
    </row>
    <row r="283" spans="9:16">
      <c r="I283"/>
      <c r="J283"/>
      <c r="K283"/>
      <c r="M283"/>
      <c r="O283"/>
      <c r="P283"/>
    </row>
    <row r="284" spans="9:16">
      <c r="I284"/>
      <c r="J284"/>
      <c r="K284"/>
      <c r="M284"/>
      <c r="O284"/>
      <c r="P284"/>
    </row>
    <row r="285" spans="9:16">
      <c r="I285"/>
      <c r="J285"/>
      <c r="K285"/>
      <c r="M285"/>
      <c r="O285"/>
      <c r="P285"/>
    </row>
    <row r="286" spans="9:16">
      <c r="I286"/>
      <c r="J286"/>
      <c r="K286"/>
      <c r="M286"/>
      <c r="O286"/>
      <c r="P286"/>
    </row>
    <row r="287" spans="9:16">
      <c r="I287"/>
      <c r="J287"/>
      <c r="K287"/>
      <c r="M287"/>
      <c r="O287"/>
      <c r="P287"/>
    </row>
    <row r="288" spans="9:16">
      <c r="I288"/>
      <c r="J288"/>
      <c r="K288"/>
      <c r="M288"/>
      <c r="O288"/>
      <c r="P288"/>
    </row>
    <row r="289" spans="9:16">
      <c r="I289"/>
      <c r="J289"/>
      <c r="K289"/>
      <c r="M289"/>
      <c r="O289"/>
      <c r="P289"/>
    </row>
    <row r="290" spans="9:16">
      <c r="I290"/>
      <c r="J290"/>
      <c r="K290"/>
      <c r="M290"/>
      <c r="O290"/>
      <c r="P290"/>
    </row>
    <row r="291" spans="9:16">
      <c r="I291"/>
      <c r="J291"/>
      <c r="K291"/>
      <c r="M291"/>
      <c r="O291"/>
      <c r="P291"/>
    </row>
    <row r="292" spans="9:16">
      <c r="I292"/>
      <c r="J292"/>
      <c r="K292"/>
      <c r="M292"/>
      <c r="O292"/>
      <c r="P292"/>
    </row>
    <row r="293" spans="9:16">
      <c r="I293"/>
      <c r="J293"/>
      <c r="K293"/>
      <c r="M293"/>
      <c r="O293"/>
      <c r="P293"/>
    </row>
    <row r="294" spans="9:16">
      <c r="I294"/>
      <c r="J294"/>
      <c r="K294"/>
      <c r="M294"/>
      <c r="O294"/>
      <c r="P294"/>
    </row>
    <row r="295" spans="9:16">
      <c r="I295"/>
      <c r="J295"/>
      <c r="K295"/>
      <c r="M295"/>
      <c r="O295"/>
      <c r="P295"/>
    </row>
    <row r="296" spans="9:16">
      <c r="I296"/>
      <c r="J296"/>
      <c r="K296"/>
      <c r="M296"/>
      <c r="O296"/>
      <c r="P296"/>
    </row>
    <row r="297" spans="9:16">
      <c r="I297"/>
      <c r="J297"/>
      <c r="K297"/>
      <c r="M297"/>
      <c r="O297"/>
      <c r="P297"/>
    </row>
    <row r="298" spans="9:16">
      <c r="I298"/>
      <c r="J298"/>
      <c r="K298"/>
      <c r="M298"/>
      <c r="O298"/>
      <c r="P298"/>
    </row>
    <row r="299" spans="9:16">
      <c r="I299"/>
      <c r="J299"/>
      <c r="K299"/>
      <c r="M299"/>
      <c r="O299"/>
      <c r="P299"/>
    </row>
    <row r="300" spans="9:16">
      <c r="I300"/>
      <c r="J300"/>
      <c r="K300"/>
      <c r="M300"/>
      <c r="O300"/>
      <c r="P300"/>
    </row>
    <row r="301" spans="9:16">
      <c r="I301"/>
      <c r="J301"/>
      <c r="K301"/>
      <c r="M301"/>
      <c r="O301"/>
      <c r="P301"/>
    </row>
    <row r="302" spans="9:16">
      <c r="I302"/>
      <c r="J302"/>
      <c r="K302"/>
      <c r="M302"/>
      <c r="O302"/>
      <c r="P302"/>
    </row>
    <row r="303" spans="9:16">
      <c r="I303"/>
      <c r="J303"/>
      <c r="K303"/>
      <c r="M303"/>
      <c r="O303"/>
      <c r="P303"/>
    </row>
    <row r="304" spans="9:16">
      <c r="I304"/>
      <c r="J304"/>
      <c r="K304"/>
      <c r="M304"/>
      <c r="O304"/>
      <c r="P304"/>
    </row>
    <row r="305" spans="9:16">
      <c r="I305"/>
      <c r="J305"/>
      <c r="K305"/>
      <c r="M305"/>
      <c r="O305"/>
      <c r="P305"/>
    </row>
    <row r="306" spans="9:16">
      <c r="I306"/>
      <c r="J306"/>
      <c r="K306"/>
      <c r="M306"/>
      <c r="O306"/>
      <c r="P306"/>
    </row>
    <row r="307" spans="9:16">
      <c r="I307"/>
      <c r="J307"/>
      <c r="K307"/>
      <c r="M307"/>
      <c r="O307"/>
      <c r="P307"/>
    </row>
    <row r="308" spans="9:16">
      <c r="I308"/>
      <c r="J308"/>
      <c r="K308"/>
      <c r="M308"/>
      <c r="O308"/>
      <c r="P308"/>
    </row>
    <row r="309" spans="9:16">
      <c r="I309"/>
      <c r="J309"/>
      <c r="K309"/>
      <c r="M309"/>
      <c r="O309"/>
      <c r="P309"/>
    </row>
    <row r="310" spans="9:16">
      <c r="I310"/>
      <c r="J310"/>
      <c r="K310"/>
      <c r="M310"/>
      <c r="O310"/>
      <c r="P310"/>
    </row>
    <row r="311" spans="9:16">
      <c r="I311"/>
      <c r="J311"/>
      <c r="K311"/>
      <c r="M311"/>
      <c r="O311"/>
      <c r="P311"/>
    </row>
    <row r="312" spans="9:16">
      <c r="I312"/>
      <c r="J312"/>
      <c r="K312"/>
      <c r="M312"/>
      <c r="O312"/>
      <c r="P312"/>
    </row>
    <row r="313" spans="9:16">
      <c r="I313"/>
      <c r="J313"/>
      <c r="K313"/>
      <c r="M313"/>
      <c r="O313"/>
      <c r="P313"/>
    </row>
    <row r="314" spans="9:16">
      <c r="I314"/>
      <c r="J314"/>
      <c r="K314"/>
      <c r="M314"/>
      <c r="O314"/>
      <c r="P314"/>
    </row>
    <row r="315" spans="9:16">
      <c r="I315"/>
      <c r="J315"/>
      <c r="K315"/>
      <c r="M315"/>
      <c r="O315"/>
      <c r="P315"/>
    </row>
    <row r="316" spans="9:16">
      <c r="I316"/>
      <c r="J316"/>
      <c r="K316"/>
      <c r="M316"/>
      <c r="O316"/>
      <c r="P316"/>
    </row>
    <row r="317" spans="9:16">
      <c r="I317"/>
      <c r="J317"/>
      <c r="K317"/>
      <c r="M317"/>
      <c r="O317"/>
      <c r="P317"/>
    </row>
    <row r="318" spans="9:16">
      <c r="I318"/>
      <c r="J318"/>
      <c r="K318"/>
      <c r="M318"/>
      <c r="O318"/>
      <c r="P318"/>
    </row>
    <row r="319" spans="9:16">
      <c r="I319"/>
      <c r="J319"/>
      <c r="K319"/>
      <c r="M319"/>
      <c r="O319"/>
      <c r="P319"/>
    </row>
    <row r="320" spans="9:16">
      <c r="I320"/>
      <c r="J320"/>
      <c r="K320"/>
      <c r="M320"/>
      <c r="O320"/>
      <c r="P320"/>
    </row>
    <row r="321" spans="9:16">
      <c r="I321"/>
      <c r="J321"/>
      <c r="K321"/>
      <c r="M321"/>
      <c r="O321"/>
      <c r="P321"/>
    </row>
    <row r="322" spans="9:16">
      <c r="I322"/>
      <c r="J322"/>
      <c r="K322"/>
      <c r="M322"/>
      <c r="O322"/>
      <c r="P322"/>
    </row>
    <row r="323" spans="9:16">
      <c r="I323"/>
      <c r="J323"/>
      <c r="K323"/>
      <c r="M323"/>
      <c r="O323"/>
      <c r="P323"/>
    </row>
    <row r="324" spans="9:16">
      <c r="I324"/>
      <c r="J324"/>
      <c r="K324"/>
      <c r="M324"/>
      <c r="O324"/>
      <c r="P324"/>
    </row>
    <row r="325" spans="9:16">
      <c r="I325"/>
      <c r="J325"/>
      <c r="K325"/>
      <c r="M325"/>
      <c r="O325"/>
      <c r="P325"/>
    </row>
    <row r="326" spans="9:16">
      <c r="I326"/>
      <c r="J326"/>
      <c r="K326"/>
      <c r="M326"/>
      <c r="O326"/>
      <c r="P326"/>
    </row>
    <row r="327" spans="9:16">
      <c r="I327"/>
      <c r="J327"/>
      <c r="K327"/>
      <c r="M327"/>
      <c r="O327"/>
      <c r="P327"/>
    </row>
    <row r="328" spans="9:16">
      <c r="I328"/>
      <c r="J328"/>
      <c r="K328"/>
      <c r="M328"/>
      <c r="O328"/>
      <c r="P328"/>
    </row>
    <row r="329" spans="9:16">
      <c r="I329"/>
      <c r="J329"/>
      <c r="K329"/>
      <c r="M329"/>
      <c r="O329"/>
      <c r="P329"/>
    </row>
    <row r="330" spans="9:16">
      <c r="I330"/>
      <c r="J330"/>
      <c r="K330"/>
      <c r="M330"/>
      <c r="O330"/>
      <c r="P330"/>
    </row>
    <row r="331" spans="9:16">
      <c r="I331"/>
      <c r="J331"/>
      <c r="K331"/>
      <c r="M331"/>
      <c r="O331"/>
      <c r="P331"/>
    </row>
    <row r="332" spans="9:16">
      <c r="I332"/>
      <c r="J332"/>
      <c r="K332"/>
      <c r="M332"/>
      <c r="O332"/>
      <c r="P332"/>
    </row>
    <row r="333" spans="9:16">
      <c r="I333"/>
      <c r="J333"/>
      <c r="K333"/>
      <c r="M333"/>
      <c r="O333"/>
      <c r="P333"/>
    </row>
    <row r="334" spans="9:16">
      <c r="I334"/>
      <c r="J334"/>
      <c r="K334"/>
      <c r="M334"/>
      <c r="O334"/>
      <c r="P334"/>
    </row>
    <row r="335" spans="9:16">
      <c r="I335"/>
      <c r="J335"/>
      <c r="K335"/>
      <c r="M335"/>
      <c r="O335"/>
      <c r="P335"/>
    </row>
    <row r="336" spans="9:16">
      <c r="I336"/>
      <c r="J336"/>
      <c r="K336"/>
      <c r="M336"/>
      <c r="O336"/>
      <c r="P336"/>
    </row>
    <row r="337" spans="9:16">
      <c r="I337"/>
      <c r="J337"/>
      <c r="K337"/>
      <c r="M337"/>
      <c r="O337"/>
      <c r="P337"/>
    </row>
    <row r="338" spans="9:16">
      <c r="I338"/>
      <c r="J338"/>
      <c r="K338"/>
      <c r="M338"/>
      <c r="O338"/>
      <c r="P338"/>
    </row>
    <row r="339" spans="9:16">
      <c r="I339"/>
      <c r="J339"/>
      <c r="K339"/>
      <c r="M339"/>
      <c r="O339"/>
      <c r="P339"/>
    </row>
    <row r="340" spans="9:16">
      <c r="I340"/>
      <c r="J340"/>
      <c r="K340"/>
      <c r="M340"/>
      <c r="O340"/>
      <c r="P340"/>
    </row>
    <row r="341" spans="9:16">
      <c r="I341"/>
      <c r="J341"/>
      <c r="K341"/>
      <c r="M341"/>
      <c r="O341"/>
      <c r="P341"/>
    </row>
    <row r="342" spans="9:16">
      <c r="I342"/>
      <c r="J342"/>
      <c r="K342"/>
      <c r="M342"/>
      <c r="O342"/>
      <c r="P342"/>
    </row>
    <row r="343" spans="9:16">
      <c r="I343"/>
      <c r="J343"/>
      <c r="K343"/>
      <c r="M343"/>
      <c r="O343"/>
      <c r="P343"/>
    </row>
    <row r="344" spans="9:16">
      <c r="I344"/>
      <c r="J344"/>
      <c r="K344"/>
      <c r="M344"/>
      <c r="O344"/>
      <c r="P344"/>
    </row>
    <row r="345" spans="9:16">
      <c r="I345"/>
      <c r="J345"/>
      <c r="K345"/>
      <c r="M345"/>
      <c r="O345"/>
      <c r="P345"/>
    </row>
    <row r="346" spans="9:16">
      <c r="I346"/>
      <c r="J346"/>
      <c r="K346"/>
      <c r="M346"/>
      <c r="O346"/>
      <c r="P346"/>
    </row>
    <row r="347" spans="9:16">
      <c r="I347"/>
      <c r="J347"/>
      <c r="K347"/>
      <c r="M347"/>
      <c r="O347"/>
      <c r="P347"/>
    </row>
    <row r="348" spans="9:16">
      <c r="I348"/>
      <c r="J348"/>
      <c r="K348"/>
      <c r="M348"/>
      <c r="O348"/>
      <c r="P348"/>
    </row>
    <row r="349" spans="9:16">
      <c r="I349"/>
      <c r="J349"/>
      <c r="K349"/>
      <c r="M349"/>
      <c r="O349"/>
      <c r="P349"/>
    </row>
    <row r="350" spans="9:16">
      <c r="I350"/>
      <c r="J350"/>
      <c r="K350"/>
      <c r="M350"/>
      <c r="O350"/>
      <c r="P350"/>
    </row>
    <row r="351" spans="9:16">
      <c r="I351"/>
      <c r="J351"/>
      <c r="K351"/>
      <c r="M351"/>
      <c r="O351"/>
      <c r="P351"/>
    </row>
    <row r="352" spans="9:16">
      <c r="I352"/>
      <c r="J352"/>
      <c r="K352"/>
      <c r="M352"/>
      <c r="O352"/>
      <c r="P352"/>
    </row>
    <row r="353" spans="9:16">
      <c r="I353"/>
      <c r="J353"/>
      <c r="K353"/>
      <c r="M353"/>
      <c r="O353"/>
      <c r="P353"/>
    </row>
    <row r="354" spans="9:16">
      <c r="I354"/>
      <c r="J354"/>
      <c r="K354"/>
      <c r="M354"/>
      <c r="O354"/>
      <c r="P354"/>
    </row>
    <row r="355" spans="9:16">
      <c r="I355"/>
      <c r="J355"/>
      <c r="K355"/>
      <c r="M355"/>
      <c r="O355"/>
      <c r="P355"/>
    </row>
    <row r="356" spans="9:16">
      <c r="I356"/>
      <c r="J356"/>
      <c r="K356"/>
      <c r="M356"/>
      <c r="O356"/>
      <c r="P356"/>
    </row>
    <row r="357" spans="9:16">
      <c r="I357"/>
      <c r="J357"/>
      <c r="K357"/>
      <c r="M357"/>
      <c r="O357"/>
      <c r="P357"/>
    </row>
    <row r="358" spans="9:16">
      <c r="I358"/>
      <c r="J358"/>
      <c r="K358"/>
      <c r="M358"/>
      <c r="O358"/>
      <c r="P358"/>
    </row>
    <row r="359" spans="9:16">
      <c r="I359"/>
      <c r="J359"/>
      <c r="K359"/>
      <c r="M359"/>
      <c r="O359"/>
      <c r="P359"/>
    </row>
    <row r="360" spans="9:16">
      <c r="I360"/>
      <c r="J360"/>
      <c r="K360"/>
      <c r="M360"/>
      <c r="O360"/>
      <c r="P360"/>
    </row>
    <row r="361" spans="9:16">
      <c r="I361"/>
      <c r="J361"/>
      <c r="K361"/>
      <c r="M361"/>
      <c r="O361"/>
      <c r="P361"/>
    </row>
    <row r="362" spans="9:16">
      <c r="I362"/>
      <c r="J362"/>
      <c r="K362"/>
      <c r="M362"/>
      <c r="O362"/>
      <c r="P362"/>
    </row>
    <row r="363" spans="9:16">
      <c r="I363"/>
      <c r="J363"/>
      <c r="K363"/>
      <c r="M363"/>
      <c r="O363"/>
      <c r="P363"/>
    </row>
    <row r="364" spans="9:16">
      <c r="I364"/>
      <c r="J364"/>
      <c r="K364"/>
      <c r="M364"/>
      <c r="O364"/>
      <c r="P364"/>
    </row>
    <row r="365" spans="9:16">
      <c r="I365"/>
      <c r="J365"/>
      <c r="K365"/>
      <c r="M365"/>
      <c r="O365"/>
      <c r="P365"/>
    </row>
    <row r="366" spans="9:16">
      <c r="I366"/>
      <c r="J366"/>
      <c r="K366"/>
      <c r="M366"/>
      <c r="O366"/>
      <c r="P366"/>
    </row>
    <row r="367" spans="9:16">
      <c r="I367"/>
      <c r="J367"/>
      <c r="K367"/>
      <c r="M367"/>
      <c r="O367"/>
      <c r="P367"/>
    </row>
    <row r="368" spans="9:16">
      <c r="I368"/>
      <c r="J368"/>
      <c r="K368"/>
      <c r="M368"/>
      <c r="O368"/>
      <c r="P368"/>
    </row>
    <row r="369" spans="9:16">
      <c r="I369"/>
      <c r="J369"/>
      <c r="K369"/>
      <c r="M369"/>
      <c r="O369"/>
      <c r="P369"/>
    </row>
    <row r="370" spans="9:16">
      <c r="I370"/>
      <c r="J370"/>
      <c r="K370"/>
      <c r="M370"/>
      <c r="O370"/>
      <c r="P370"/>
    </row>
    <row r="371" spans="9:16">
      <c r="I371"/>
      <c r="J371"/>
      <c r="K371"/>
      <c r="M371"/>
      <c r="O371"/>
      <c r="P371"/>
    </row>
    <row r="372" spans="9:16">
      <c r="I372"/>
      <c r="J372"/>
      <c r="K372"/>
      <c r="M372"/>
      <c r="O372"/>
      <c r="P372"/>
    </row>
    <row r="373" spans="9:16">
      <c r="I373"/>
      <c r="J373"/>
      <c r="K373"/>
      <c r="M373"/>
      <c r="O373"/>
      <c r="P373"/>
    </row>
    <row r="374" spans="9:16">
      <c r="I374"/>
      <c r="J374"/>
      <c r="K374"/>
      <c r="M374"/>
      <c r="O374"/>
      <c r="P374"/>
    </row>
    <row r="375" spans="9:16">
      <c r="I375"/>
      <c r="J375"/>
      <c r="K375"/>
      <c r="M375"/>
      <c r="O375"/>
      <c r="P375"/>
    </row>
    <row r="376" spans="9:16">
      <c r="I376"/>
      <c r="J376"/>
      <c r="K376"/>
      <c r="M376"/>
      <c r="O376"/>
      <c r="P376"/>
    </row>
    <row r="377" spans="9:16">
      <c r="I377"/>
      <c r="J377"/>
      <c r="K377"/>
      <c r="M377"/>
      <c r="O377"/>
      <c r="P377"/>
    </row>
    <row r="378" spans="9:16">
      <c r="I378"/>
      <c r="J378"/>
      <c r="K378"/>
      <c r="M378"/>
      <c r="O378"/>
      <c r="P378"/>
    </row>
    <row r="379" spans="9:16">
      <c r="I379"/>
      <c r="J379"/>
      <c r="K379"/>
      <c r="M379"/>
      <c r="O379"/>
      <c r="P379"/>
    </row>
    <row r="380" spans="9:16">
      <c r="I380"/>
      <c r="J380"/>
      <c r="K380"/>
      <c r="M380"/>
      <c r="O380"/>
      <c r="P380"/>
    </row>
    <row r="381" spans="9:16">
      <c r="I381"/>
      <c r="J381"/>
      <c r="K381"/>
      <c r="M381"/>
      <c r="O381"/>
      <c r="P381"/>
    </row>
    <row r="382" spans="9:16">
      <c r="I382"/>
      <c r="J382"/>
      <c r="K382"/>
      <c r="M382"/>
      <c r="O382"/>
      <c r="P382"/>
    </row>
    <row r="383" spans="9:16">
      <c r="I383"/>
      <c r="J383"/>
      <c r="K383"/>
      <c r="M383"/>
      <c r="O383"/>
      <c r="P383"/>
    </row>
    <row r="384" spans="9:16">
      <c r="I384"/>
      <c r="J384"/>
      <c r="K384"/>
      <c r="M384"/>
      <c r="O384"/>
      <c r="P384"/>
    </row>
    <row r="385" spans="9:16">
      <c r="I385"/>
      <c r="J385"/>
      <c r="K385"/>
      <c r="M385"/>
      <c r="O385"/>
      <c r="P385"/>
    </row>
    <row r="386" spans="9:16">
      <c r="I386"/>
      <c r="J386"/>
      <c r="K386"/>
      <c r="M386"/>
      <c r="O386"/>
      <c r="P386"/>
    </row>
    <row r="387" spans="9:16">
      <c r="I387"/>
      <c r="J387"/>
      <c r="K387"/>
      <c r="M387"/>
      <c r="O387"/>
      <c r="P387"/>
    </row>
    <row r="388" spans="9:16">
      <c r="I388"/>
      <c r="J388"/>
      <c r="K388"/>
      <c r="M388"/>
      <c r="O388"/>
      <c r="P388"/>
    </row>
    <row r="389" spans="9:16">
      <c r="I389"/>
      <c r="J389"/>
      <c r="K389"/>
      <c r="M389"/>
      <c r="O389"/>
      <c r="P389"/>
    </row>
    <row r="390" spans="9:16">
      <c r="I390"/>
      <c r="J390"/>
      <c r="K390"/>
      <c r="M390"/>
      <c r="O390"/>
      <c r="P390"/>
    </row>
    <row r="391" spans="9:16">
      <c r="I391"/>
      <c r="J391"/>
      <c r="K391"/>
      <c r="M391"/>
      <c r="O391"/>
      <c r="P391"/>
    </row>
    <row r="392" spans="9:16">
      <c r="I392"/>
      <c r="J392"/>
      <c r="K392"/>
      <c r="M392"/>
      <c r="O392"/>
      <c r="P392"/>
    </row>
    <row r="393" spans="9:16">
      <c r="I393"/>
      <c r="J393"/>
      <c r="K393"/>
      <c r="M393"/>
      <c r="O393"/>
      <c r="P393"/>
    </row>
    <row r="394" spans="9:16">
      <c r="I394"/>
      <c r="J394"/>
      <c r="K394"/>
      <c r="M394"/>
      <c r="O394"/>
      <c r="P394"/>
    </row>
    <row r="395" spans="9:16">
      <c r="I395"/>
      <c r="J395"/>
      <c r="K395"/>
      <c r="M395"/>
      <c r="O395"/>
      <c r="P395"/>
    </row>
    <row r="396" spans="9:16">
      <c r="I396"/>
      <c r="J396"/>
      <c r="K396"/>
      <c r="M396"/>
      <c r="O396"/>
      <c r="P396"/>
    </row>
    <row r="397" spans="9:16">
      <c r="I397"/>
      <c r="J397"/>
      <c r="K397"/>
      <c r="M397"/>
      <c r="O397"/>
      <c r="P397"/>
    </row>
    <row r="398" spans="9:16">
      <c r="I398"/>
      <c r="J398"/>
      <c r="K398"/>
      <c r="M398"/>
      <c r="O398"/>
      <c r="P398"/>
    </row>
    <row r="399" spans="9:16">
      <c r="I399"/>
      <c r="J399"/>
      <c r="K399"/>
      <c r="M399"/>
      <c r="O399"/>
      <c r="P399"/>
    </row>
    <row r="400" spans="9:16">
      <c r="I400"/>
      <c r="J400"/>
      <c r="K400"/>
      <c r="M400"/>
      <c r="O400"/>
      <c r="P400"/>
    </row>
    <row r="401" spans="9:16">
      <c r="I401"/>
      <c r="J401"/>
      <c r="K401"/>
      <c r="M401"/>
      <c r="O401"/>
      <c r="P401"/>
    </row>
    <row r="402" spans="9:16">
      <c r="I402"/>
      <c r="J402"/>
      <c r="K402"/>
      <c r="M402"/>
      <c r="O402"/>
      <c r="P402"/>
    </row>
    <row r="403" spans="9:16">
      <c r="I403"/>
      <c r="J403"/>
      <c r="K403"/>
      <c r="M403"/>
      <c r="O403"/>
      <c r="P403"/>
    </row>
    <row r="404" spans="9:16">
      <c r="I404"/>
      <c r="J404"/>
      <c r="K404"/>
      <c r="M404"/>
      <c r="O404"/>
      <c r="P404"/>
    </row>
    <row r="405" spans="9:16">
      <c r="I405"/>
      <c r="J405"/>
      <c r="K405"/>
      <c r="M405"/>
      <c r="O405"/>
      <c r="P405"/>
    </row>
    <row r="406" spans="9:16">
      <c r="I406"/>
      <c r="J406"/>
      <c r="K406"/>
      <c r="M406"/>
      <c r="O406"/>
      <c r="P406"/>
    </row>
    <row r="407" spans="9:16">
      <c r="I407"/>
      <c r="J407"/>
      <c r="K407"/>
      <c r="M407"/>
      <c r="O407"/>
      <c r="P407"/>
    </row>
    <row r="408" spans="9:16">
      <c r="I408"/>
      <c r="J408"/>
      <c r="K408"/>
      <c r="M408"/>
      <c r="O408"/>
      <c r="P408"/>
    </row>
    <row r="409" spans="9:16">
      <c r="I409"/>
      <c r="J409"/>
      <c r="K409"/>
      <c r="M409"/>
      <c r="O409"/>
      <c r="P409"/>
    </row>
    <row r="410" spans="9:16">
      <c r="I410"/>
      <c r="J410"/>
      <c r="K410"/>
      <c r="M410"/>
      <c r="O410"/>
      <c r="P410"/>
    </row>
    <row r="411" spans="9:16">
      <c r="I411"/>
      <c r="J411"/>
      <c r="K411"/>
      <c r="M411"/>
      <c r="O411"/>
      <c r="P411"/>
    </row>
    <row r="412" spans="9:16">
      <c r="I412"/>
      <c r="J412"/>
      <c r="K412"/>
      <c r="M412"/>
      <c r="O412"/>
      <c r="P412"/>
    </row>
    <row r="413" spans="9:16">
      <c r="I413"/>
      <c r="J413"/>
      <c r="K413"/>
      <c r="M413"/>
      <c r="O413"/>
      <c r="P413"/>
    </row>
    <row r="414" spans="9:16">
      <c r="I414"/>
      <c r="J414"/>
      <c r="K414"/>
      <c r="M414"/>
      <c r="O414"/>
      <c r="P414"/>
    </row>
    <row r="415" spans="9:16">
      <c r="I415"/>
      <c r="J415"/>
      <c r="K415"/>
      <c r="M415"/>
      <c r="O415"/>
      <c r="P415"/>
    </row>
    <row r="416" spans="9:16">
      <c r="I416"/>
      <c r="J416"/>
      <c r="K416"/>
      <c r="M416"/>
      <c r="O416"/>
      <c r="P416"/>
    </row>
    <row r="417" spans="9:16">
      <c r="I417"/>
      <c r="J417"/>
      <c r="K417"/>
      <c r="M417"/>
      <c r="O417"/>
      <c r="P417"/>
    </row>
    <row r="418" spans="9:16">
      <c r="I418"/>
      <c r="J418"/>
      <c r="K418"/>
      <c r="M418"/>
      <c r="O418"/>
      <c r="P418"/>
    </row>
    <row r="419" spans="9:16">
      <c r="I419"/>
      <c r="J419"/>
      <c r="K419"/>
      <c r="M419"/>
      <c r="O419"/>
      <c r="P419"/>
    </row>
    <row r="420" spans="9:16">
      <c r="I420"/>
      <c r="J420"/>
      <c r="K420"/>
      <c r="M420"/>
      <c r="O420"/>
      <c r="P420"/>
    </row>
    <row r="421" spans="9:16">
      <c r="I421"/>
      <c r="J421"/>
      <c r="K421"/>
      <c r="M421"/>
      <c r="O421"/>
      <c r="P421"/>
    </row>
    <row r="422" spans="9:16">
      <c r="I422"/>
      <c r="J422"/>
      <c r="K422"/>
      <c r="M422"/>
      <c r="O422"/>
      <c r="P422"/>
    </row>
    <row r="423" spans="9:16">
      <c r="I423"/>
      <c r="J423"/>
      <c r="K423"/>
      <c r="M423"/>
      <c r="O423"/>
      <c r="P423"/>
    </row>
    <row r="424" spans="9:16">
      <c r="I424"/>
      <c r="J424"/>
      <c r="K424"/>
      <c r="M424"/>
      <c r="O424"/>
      <c r="P424"/>
    </row>
    <row r="425" spans="9:16">
      <c r="I425"/>
      <c r="J425"/>
      <c r="K425"/>
      <c r="M425"/>
      <c r="O425"/>
      <c r="P425"/>
    </row>
    <row r="426" spans="9:16">
      <c r="I426"/>
      <c r="J426"/>
      <c r="K426"/>
      <c r="M426"/>
      <c r="O426"/>
      <c r="P426"/>
    </row>
    <row r="427" spans="9:16">
      <c r="I427"/>
      <c r="J427"/>
      <c r="K427"/>
      <c r="M427"/>
      <c r="O427"/>
      <c r="P427"/>
    </row>
    <row r="428" spans="9:16">
      <c r="I428"/>
      <c r="J428"/>
      <c r="K428"/>
      <c r="M428"/>
      <c r="O428"/>
      <c r="P428"/>
    </row>
    <row r="429" spans="9:16">
      <c r="I429"/>
      <c r="J429"/>
      <c r="K429"/>
      <c r="M429"/>
      <c r="O429"/>
      <c r="P429"/>
    </row>
    <row r="430" spans="9:16">
      <c r="I430"/>
      <c r="J430"/>
      <c r="K430"/>
      <c r="M430"/>
      <c r="O430"/>
      <c r="P430"/>
    </row>
    <row r="431" spans="9:16">
      <c r="I431"/>
      <c r="J431"/>
      <c r="K431"/>
      <c r="M431"/>
      <c r="O431"/>
      <c r="P431"/>
    </row>
    <row r="432" spans="9:16">
      <c r="I432"/>
      <c r="J432"/>
      <c r="K432"/>
      <c r="M432"/>
      <c r="O432"/>
      <c r="P432"/>
    </row>
    <row r="433" spans="9:16">
      <c r="I433"/>
      <c r="J433"/>
      <c r="K433"/>
      <c r="M433"/>
      <c r="O433"/>
      <c r="P433"/>
    </row>
    <row r="434" spans="9:16">
      <c r="I434"/>
      <c r="J434"/>
      <c r="K434"/>
      <c r="M434"/>
      <c r="O434"/>
      <c r="P434"/>
    </row>
    <row r="435" spans="9:16">
      <c r="I435"/>
      <c r="J435"/>
      <c r="K435"/>
      <c r="M435"/>
      <c r="O435"/>
      <c r="P435"/>
    </row>
    <row r="436" spans="9:16">
      <c r="I436"/>
      <c r="J436"/>
      <c r="K436"/>
      <c r="M436"/>
      <c r="O436"/>
      <c r="P436"/>
    </row>
    <row r="437" spans="9:16">
      <c r="I437"/>
      <c r="J437"/>
      <c r="K437"/>
      <c r="M437"/>
      <c r="O437"/>
      <c r="P437"/>
    </row>
    <row r="438" spans="9:16">
      <c r="I438"/>
      <c r="J438"/>
      <c r="K438"/>
      <c r="M438"/>
      <c r="O438"/>
      <c r="P438"/>
    </row>
    <row r="439" spans="9:16">
      <c r="I439"/>
      <c r="J439"/>
      <c r="K439"/>
      <c r="M439"/>
      <c r="O439"/>
      <c r="P439"/>
    </row>
    <row r="440" spans="9:16">
      <c r="I440"/>
      <c r="J440"/>
      <c r="K440"/>
      <c r="M440"/>
      <c r="O440"/>
      <c r="P440"/>
    </row>
    <row r="441" spans="9:16">
      <c r="I441"/>
      <c r="J441"/>
      <c r="K441"/>
      <c r="M441"/>
      <c r="O441"/>
      <c r="P441"/>
    </row>
    <row r="442" spans="9:16">
      <c r="I442"/>
      <c r="J442"/>
      <c r="K442"/>
      <c r="M442"/>
      <c r="O442"/>
      <c r="P442"/>
    </row>
    <row r="443" spans="9:16">
      <c r="I443"/>
      <c r="J443"/>
      <c r="K443"/>
      <c r="M443"/>
      <c r="O443"/>
      <c r="P443"/>
    </row>
    <row r="444" spans="9:16">
      <c r="I444"/>
      <c r="J444"/>
      <c r="K444"/>
      <c r="M444"/>
      <c r="O444"/>
      <c r="P444"/>
    </row>
    <row r="445" spans="9:16">
      <c r="I445"/>
      <c r="J445"/>
      <c r="K445"/>
      <c r="M445"/>
      <c r="O445"/>
      <c r="P445"/>
    </row>
    <row r="446" spans="9:16">
      <c r="I446"/>
      <c r="J446"/>
      <c r="K446"/>
      <c r="M446"/>
      <c r="O446"/>
      <c r="P446"/>
    </row>
    <row r="447" spans="9:16">
      <c r="I447"/>
      <c r="J447"/>
      <c r="K447"/>
      <c r="M447"/>
      <c r="O447"/>
      <c r="P447"/>
    </row>
    <row r="448" spans="9:16">
      <c r="I448"/>
      <c r="J448"/>
      <c r="K448"/>
      <c r="M448"/>
      <c r="O448"/>
      <c r="P448"/>
    </row>
    <row r="449" spans="9:16">
      <c r="I449"/>
      <c r="J449"/>
      <c r="K449"/>
      <c r="M449"/>
      <c r="O449"/>
      <c r="P449"/>
    </row>
    <row r="450" spans="9:16">
      <c r="I450"/>
      <c r="J450"/>
      <c r="K450"/>
      <c r="M450"/>
      <c r="O450"/>
      <c r="P450"/>
    </row>
    <row r="451" spans="9:16">
      <c r="I451"/>
      <c r="J451"/>
      <c r="K451"/>
      <c r="M451"/>
      <c r="O451"/>
      <c r="P451"/>
    </row>
    <row r="452" spans="9:16">
      <c r="I452"/>
      <c r="J452"/>
      <c r="K452"/>
      <c r="M452"/>
      <c r="O452"/>
      <c r="P452"/>
    </row>
    <row r="453" spans="9:16">
      <c r="I453"/>
      <c r="J453"/>
      <c r="K453"/>
      <c r="M453"/>
      <c r="O453"/>
      <c r="P453"/>
    </row>
    <row r="454" spans="9:16">
      <c r="I454"/>
      <c r="J454"/>
      <c r="K454"/>
      <c r="M454"/>
      <c r="O454"/>
      <c r="P454"/>
    </row>
    <row r="455" spans="9:16">
      <c r="I455"/>
      <c r="J455"/>
      <c r="K455"/>
      <c r="M455"/>
      <c r="O455"/>
      <c r="P455"/>
    </row>
    <row r="456" spans="9:16">
      <c r="I456"/>
      <c r="J456"/>
      <c r="K456"/>
      <c r="M456"/>
      <c r="O456"/>
      <c r="P456"/>
    </row>
    <row r="457" spans="9:16">
      <c r="I457"/>
      <c r="J457"/>
      <c r="K457"/>
      <c r="M457"/>
      <c r="O457"/>
      <c r="P457"/>
    </row>
    <row r="458" spans="9:16">
      <c r="I458"/>
      <c r="J458"/>
      <c r="K458"/>
      <c r="M458"/>
      <c r="O458"/>
      <c r="P458"/>
    </row>
    <row r="459" spans="9:16">
      <c r="I459"/>
      <c r="J459"/>
      <c r="K459"/>
      <c r="M459"/>
      <c r="O459"/>
      <c r="P459"/>
    </row>
    <row r="460" spans="9:16">
      <c r="I460"/>
      <c r="J460"/>
      <c r="K460"/>
      <c r="M460"/>
      <c r="O460"/>
      <c r="P460"/>
    </row>
    <row r="461" spans="9:16">
      <c r="I461"/>
      <c r="J461"/>
      <c r="K461"/>
      <c r="M461"/>
      <c r="O461"/>
      <c r="P461"/>
    </row>
    <row r="462" spans="9:16">
      <c r="I462"/>
      <c r="J462"/>
      <c r="K462"/>
      <c r="M462"/>
      <c r="O462"/>
      <c r="P462"/>
    </row>
    <row r="463" spans="9:16">
      <c r="I463"/>
      <c r="J463"/>
      <c r="K463"/>
      <c r="M463"/>
      <c r="O463"/>
      <c r="P463"/>
    </row>
    <row r="464" spans="9:16">
      <c r="I464"/>
      <c r="J464"/>
      <c r="K464"/>
      <c r="M464"/>
      <c r="O464"/>
      <c r="P464"/>
    </row>
    <row r="465" spans="9:16">
      <c r="I465"/>
      <c r="J465"/>
      <c r="K465"/>
      <c r="M465"/>
      <c r="O465"/>
      <c r="P465"/>
    </row>
    <row r="466" spans="9:16">
      <c r="I466"/>
      <c r="J466"/>
      <c r="K466"/>
      <c r="M466"/>
      <c r="O466"/>
      <c r="P466"/>
    </row>
    <row r="467" spans="9:16">
      <c r="I467"/>
      <c r="J467"/>
      <c r="K467"/>
      <c r="M467"/>
      <c r="O467"/>
      <c r="P467"/>
    </row>
    <row r="468" spans="9:16">
      <c r="I468"/>
      <c r="J468"/>
      <c r="K468"/>
      <c r="M468"/>
      <c r="O468"/>
      <c r="P468"/>
    </row>
    <row r="469" spans="9:16">
      <c r="I469"/>
      <c r="J469"/>
      <c r="K469"/>
      <c r="M469"/>
      <c r="O469"/>
      <c r="P469"/>
    </row>
    <row r="470" spans="9:16">
      <c r="I470"/>
      <c r="J470"/>
      <c r="K470"/>
      <c r="M470"/>
      <c r="O470"/>
      <c r="P470"/>
    </row>
    <row r="471" spans="9:16">
      <c r="I471"/>
      <c r="J471"/>
      <c r="K471"/>
      <c r="M471"/>
      <c r="O471"/>
      <c r="P471"/>
    </row>
    <row r="472" spans="9:16">
      <c r="I472"/>
      <c r="J472"/>
      <c r="K472"/>
      <c r="M472"/>
      <c r="O472"/>
      <c r="P472"/>
    </row>
    <row r="473" spans="9:16">
      <c r="I473"/>
      <c r="J473"/>
      <c r="K473"/>
      <c r="M473"/>
      <c r="O473"/>
      <c r="P473"/>
    </row>
    <row r="474" spans="9:16">
      <c r="I474"/>
      <c r="J474"/>
      <c r="K474"/>
      <c r="M474"/>
      <c r="O474"/>
      <c r="P474"/>
    </row>
    <row r="475" spans="9:16">
      <c r="I475"/>
      <c r="J475"/>
      <c r="K475"/>
      <c r="M475"/>
      <c r="O475"/>
      <c r="P475"/>
    </row>
    <row r="476" spans="9:16">
      <c r="I476"/>
      <c r="J476"/>
      <c r="K476"/>
      <c r="M476"/>
      <c r="O476"/>
      <c r="P476"/>
    </row>
    <row r="477" spans="9:16">
      <c r="I477"/>
      <c r="J477"/>
      <c r="K477"/>
      <c r="M477"/>
      <c r="O477"/>
      <c r="P477"/>
    </row>
    <row r="478" spans="9:16">
      <c r="I478"/>
      <c r="J478"/>
      <c r="K478"/>
      <c r="M478"/>
      <c r="O478"/>
      <c r="P478"/>
    </row>
    <row r="479" spans="9:16">
      <c r="I479"/>
      <c r="J479"/>
      <c r="K479"/>
      <c r="M479"/>
      <c r="O479"/>
      <c r="P479"/>
    </row>
    <row r="480" spans="9:16">
      <c r="I480"/>
      <c r="J480"/>
      <c r="K480"/>
      <c r="M480"/>
      <c r="O480"/>
      <c r="P480"/>
    </row>
    <row r="481" spans="9:16">
      <c r="I481"/>
      <c r="J481"/>
      <c r="K481"/>
      <c r="M481"/>
      <c r="O481"/>
      <c r="P481"/>
    </row>
    <row r="482" spans="9:16">
      <c r="I482"/>
      <c r="J482"/>
      <c r="K482"/>
      <c r="M482"/>
      <c r="O482"/>
      <c r="P482"/>
    </row>
    <row r="483" spans="9:16">
      <c r="I483"/>
      <c r="J483"/>
      <c r="K483"/>
      <c r="M483"/>
      <c r="O483"/>
      <c r="P483"/>
    </row>
    <row r="484" spans="9:16">
      <c r="I484"/>
      <c r="J484"/>
      <c r="K484"/>
      <c r="M484"/>
      <c r="O484"/>
      <c r="P484"/>
    </row>
    <row r="485" spans="9:16">
      <c r="I485"/>
      <c r="J485"/>
      <c r="K485"/>
      <c r="M485"/>
      <c r="O485"/>
      <c r="P485"/>
    </row>
    <row r="486" spans="9:16">
      <c r="I486"/>
      <c r="J486"/>
      <c r="K486"/>
      <c r="M486"/>
      <c r="O486"/>
      <c r="P486"/>
    </row>
    <row r="487" spans="9:16">
      <c r="I487"/>
      <c r="J487"/>
      <c r="K487"/>
      <c r="M487"/>
      <c r="O487"/>
      <c r="P487"/>
    </row>
    <row r="488" spans="9:16">
      <c r="I488"/>
      <c r="J488"/>
      <c r="K488"/>
      <c r="M488"/>
      <c r="O488"/>
      <c r="P488"/>
    </row>
    <row r="489" spans="9:16">
      <c r="I489"/>
      <c r="J489"/>
      <c r="K489"/>
      <c r="M489"/>
      <c r="O489"/>
      <c r="P489"/>
    </row>
    <row r="490" spans="9:16">
      <c r="I490"/>
      <c r="J490"/>
      <c r="K490"/>
      <c r="M490"/>
      <c r="O490"/>
      <c r="P490"/>
    </row>
    <row r="491" spans="9:16">
      <c r="I491"/>
      <c r="J491"/>
      <c r="K491"/>
      <c r="M491"/>
      <c r="O491"/>
      <c r="P491"/>
    </row>
    <row r="492" spans="9:16">
      <c r="I492"/>
      <c r="J492"/>
      <c r="K492"/>
      <c r="M492"/>
      <c r="O492"/>
      <c r="P492"/>
    </row>
    <row r="493" spans="9:16">
      <c r="I493"/>
      <c r="J493"/>
      <c r="K493"/>
      <c r="M493"/>
      <c r="O493"/>
      <c r="P493"/>
    </row>
    <row r="494" spans="9:16">
      <c r="I494"/>
      <c r="J494"/>
      <c r="K494"/>
      <c r="M494"/>
      <c r="O494"/>
      <c r="P494"/>
    </row>
    <row r="495" spans="9:16">
      <c r="I495"/>
      <c r="J495"/>
      <c r="K495"/>
      <c r="M495"/>
      <c r="O495"/>
      <c r="P495"/>
    </row>
    <row r="496" spans="9:16">
      <c r="I496"/>
      <c r="J496"/>
      <c r="K496"/>
      <c r="M496"/>
      <c r="O496"/>
      <c r="P496"/>
    </row>
    <row r="497" spans="9:16">
      <c r="I497"/>
      <c r="J497"/>
      <c r="K497"/>
      <c r="M497"/>
      <c r="O497"/>
      <c r="P497"/>
    </row>
    <row r="498" spans="9:16">
      <c r="I498"/>
      <c r="J498"/>
      <c r="K498"/>
      <c r="M498"/>
      <c r="O498"/>
      <c r="P498"/>
    </row>
    <row r="499" spans="9:16">
      <c r="I499"/>
      <c r="J499"/>
      <c r="K499"/>
      <c r="M499"/>
      <c r="O499"/>
      <c r="P499"/>
    </row>
    <row r="500" spans="9:16">
      <c r="I500"/>
      <c r="J500"/>
      <c r="K500"/>
      <c r="M500"/>
      <c r="O500"/>
      <c r="P500"/>
    </row>
    <row r="501" spans="9:16">
      <c r="I501"/>
      <c r="J501"/>
      <c r="K501"/>
      <c r="M501"/>
      <c r="O501"/>
      <c r="P501"/>
    </row>
    <row r="502" spans="9:16">
      <c r="I502"/>
      <c r="J502"/>
      <c r="K502"/>
      <c r="M502"/>
      <c r="O502"/>
      <c r="P502"/>
    </row>
    <row r="503" spans="9:16">
      <c r="I503"/>
      <c r="J503"/>
      <c r="K503"/>
      <c r="M503"/>
      <c r="O503"/>
      <c r="P503"/>
    </row>
    <row r="504" spans="9:16">
      <c r="I504"/>
      <c r="J504"/>
      <c r="K504"/>
      <c r="M504"/>
      <c r="O504"/>
      <c r="P504"/>
    </row>
    <row r="505" spans="9:16">
      <c r="I505"/>
      <c r="J505"/>
      <c r="K505"/>
      <c r="M505"/>
      <c r="O505"/>
      <c r="P505"/>
    </row>
    <row r="506" spans="9:16">
      <c r="I506"/>
      <c r="J506"/>
      <c r="K506"/>
      <c r="M506"/>
      <c r="O506"/>
      <c r="P506"/>
    </row>
    <row r="507" spans="9:16">
      <c r="I507"/>
      <c r="J507"/>
      <c r="K507"/>
      <c r="M507"/>
      <c r="O507"/>
      <c r="P507"/>
    </row>
    <row r="508" spans="9:16">
      <c r="I508"/>
      <c r="J508"/>
      <c r="K508"/>
      <c r="M508"/>
      <c r="O508"/>
      <c r="P508"/>
    </row>
    <row r="509" spans="9:16">
      <c r="I509"/>
      <c r="J509"/>
      <c r="K509"/>
      <c r="M509"/>
      <c r="O509"/>
      <c r="P509"/>
    </row>
    <row r="510" spans="9:16">
      <c r="I510"/>
      <c r="J510"/>
      <c r="K510"/>
      <c r="M510"/>
      <c r="O510"/>
      <c r="P510"/>
    </row>
    <row r="511" spans="9:16">
      <c r="I511"/>
      <c r="J511"/>
      <c r="K511"/>
      <c r="M511"/>
      <c r="O511"/>
      <c r="P511"/>
    </row>
    <row r="512" spans="9:16">
      <c r="I512"/>
      <c r="J512"/>
      <c r="K512"/>
      <c r="M512"/>
      <c r="O512"/>
      <c r="P512"/>
    </row>
    <row r="513" spans="9:16">
      <c r="I513"/>
      <c r="J513"/>
      <c r="K513"/>
      <c r="M513"/>
      <c r="O513"/>
      <c r="P513"/>
    </row>
    <row r="514" spans="9:16">
      <c r="I514"/>
      <c r="J514"/>
      <c r="K514"/>
      <c r="M514"/>
      <c r="O514"/>
      <c r="P514"/>
    </row>
    <row r="515" spans="9:16">
      <c r="I515"/>
      <c r="J515"/>
      <c r="K515"/>
      <c r="M515"/>
      <c r="O515"/>
      <c r="P515"/>
    </row>
    <row r="516" spans="9:16">
      <c r="I516"/>
      <c r="J516"/>
      <c r="K516"/>
      <c r="M516"/>
      <c r="O516"/>
      <c r="P516"/>
    </row>
    <row r="517" spans="9:16">
      <c r="I517"/>
      <c r="J517"/>
      <c r="K517"/>
      <c r="M517"/>
      <c r="O517"/>
      <c r="P517"/>
    </row>
    <row r="518" spans="9:16">
      <c r="I518"/>
      <c r="J518"/>
      <c r="K518"/>
      <c r="M518"/>
      <c r="O518"/>
      <c r="P518"/>
    </row>
    <row r="519" spans="9:16">
      <c r="I519"/>
      <c r="J519"/>
      <c r="K519"/>
      <c r="M519"/>
      <c r="O519"/>
      <c r="P519"/>
    </row>
    <row r="520" spans="9:16">
      <c r="I520"/>
      <c r="J520"/>
      <c r="K520"/>
      <c r="M520"/>
      <c r="O520"/>
      <c r="P520"/>
    </row>
    <row r="521" spans="9:16">
      <c r="I521"/>
      <c r="J521"/>
      <c r="K521"/>
      <c r="M521"/>
      <c r="O521"/>
      <c r="P521"/>
    </row>
    <row r="522" spans="9:16">
      <c r="I522"/>
      <c r="J522"/>
      <c r="K522"/>
      <c r="M522"/>
      <c r="O522"/>
      <c r="P522"/>
    </row>
    <row r="523" spans="9:16">
      <c r="I523"/>
      <c r="J523"/>
      <c r="K523"/>
      <c r="M523"/>
      <c r="O523"/>
      <c r="P523"/>
    </row>
    <row r="524" spans="9:16">
      <c r="I524"/>
      <c r="J524"/>
      <c r="K524"/>
      <c r="M524"/>
      <c r="O524"/>
      <c r="P524"/>
    </row>
    <row r="525" spans="9:16">
      <c r="I525"/>
      <c r="J525"/>
      <c r="K525"/>
      <c r="M525"/>
      <c r="O525"/>
      <c r="P525"/>
    </row>
    <row r="526" spans="9:16">
      <c r="I526"/>
      <c r="J526"/>
      <c r="K526"/>
      <c r="M526"/>
      <c r="O526"/>
      <c r="P526"/>
    </row>
    <row r="527" spans="9:16">
      <c r="I527"/>
      <c r="J527"/>
      <c r="K527"/>
      <c r="M527"/>
      <c r="O527"/>
      <c r="P527"/>
    </row>
    <row r="528" spans="9:16">
      <c r="I528"/>
      <c r="J528"/>
      <c r="K528"/>
      <c r="M528"/>
      <c r="O528"/>
      <c r="P528"/>
    </row>
    <row r="529" spans="9:16">
      <c r="I529"/>
      <c r="J529"/>
      <c r="K529"/>
      <c r="M529"/>
      <c r="O529"/>
      <c r="P529"/>
    </row>
    <row r="530" spans="9:16">
      <c r="I530"/>
      <c r="J530"/>
      <c r="K530"/>
      <c r="M530"/>
      <c r="O530"/>
      <c r="P530"/>
    </row>
    <row r="531" spans="9:16">
      <c r="I531"/>
      <c r="J531"/>
      <c r="K531"/>
      <c r="M531"/>
      <c r="O531"/>
      <c r="P531"/>
    </row>
    <row r="532" spans="9:16">
      <c r="I532"/>
      <c r="J532"/>
      <c r="K532"/>
      <c r="M532"/>
      <c r="O532"/>
      <c r="P532"/>
    </row>
    <row r="533" spans="9:16">
      <c r="I533"/>
      <c r="J533"/>
      <c r="K533"/>
      <c r="M533"/>
      <c r="O533"/>
      <c r="P533"/>
    </row>
    <row r="534" spans="9:16">
      <c r="I534"/>
      <c r="J534"/>
      <c r="K534"/>
      <c r="M534"/>
      <c r="O534"/>
      <c r="P534"/>
    </row>
    <row r="535" spans="9:16">
      <c r="I535"/>
      <c r="J535"/>
      <c r="K535"/>
      <c r="M535"/>
      <c r="O535"/>
      <c r="P535"/>
    </row>
    <row r="536" spans="9:16">
      <c r="I536"/>
      <c r="J536"/>
      <c r="K536"/>
      <c r="M536"/>
      <c r="O536"/>
      <c r="P536"/>
    </row>
    <row r="537" spans="9:16">
      <c r="I537"/>
      <c r="J537"/>
      <c r="K537"/>
      <c r="M537"/>
      <c r="O537"/>
      <c r="P537"/>
    </row>
    <row r="538" spans="9:16">
      <c r="I538"/>
      <c r="J538"/>
      <c r="K538"/>
      <c r="M538"/>
      <c r="O538"/>
      <c r="P538"/>
    </row>
    <row r="539" spans="9:16">
      <c r="I539"/>
      <c r="J539"/>
      <c r="K539"/>
      <c r="M539"/>
      <c r="O539"/>
      <c r="P539"/>
    </row>
    <row r="540" spans="9:16">
      <c r="I540"/>
      <c r="J540"/>
      <c r="K540"/>
      <c r="M540"/>
      <c r="O540"/>
      <c r="P540"/>
    </row>
    <row r="541" spans="9:16">
      <c r="I541"/>
      <c r="J541"/>
      <c r="K541"/>
      <c r="M541"/>
      <c r="O541"/>
      <c r="P541"/>
    </row>
    <row r="542" spans="9:16">
      <c r="I542"/>
      <c r="J542"/>
      <c r="K542"/>
      <c r="M542"/>
      <c r="O542"/>
      <c r="P542"/>
    </row>
    <row r="543" spans="9:16">
      <c r="I543"/>
      <c r="J543"/>
      <c r="K543"/>
      <c r="M543"/>
      <c r="O543"/>
      <c r="P543"/>
    </row>
    <row r="544" spans="9:16">
      <c r="I544"/>
      <c r="J544"/>
      <c r="K544"/>
      <c r="M544"/>
      <c r="O544"/>
      <c r="P544"/>
    </row>
    <row r="545" spans="9:16">
      <c r="I545"/>
      <c r="J545"/>
      <c r="K545"/>
      <c r="M545"/>
      <c r="O545"/>
      <c r="P545"/>
    </row>
    <row r="546" spans="9:16">
      <c r="I546"/>
      <c r="J546"/>
      <c r="K546"/>
      <c r="M546"/>
      <c r="O546"/>
      <c r="P546"/>
    </row>
    <row r="547" spans="9:16">
      <c r="I547"/>
      <c r="J547"/>
      <c r="K547"/>
      <c r="M547"/>
      <c r="O547"/>
      <c r="P547"/>
    </row>
    <row r="548" spans="9:16">
      <c r="I548"/>
      <c r="J548"/>
      <c r="K548"/>
      <c r="M548"/>
      <c r="O548"/>
      <c r="P548"/>
    </row>
    <row r="549" spans="9:16">
      <c r="I549"/>
      <c r="J549"/>
      <c r="K549"/>
      <c r="M549"/>
      <c r="O549"/>
      <c r="P549"/>
    </row>
    <row r="550" spans="9:16">
      <c r="I550"/>
      <c r="J550"/>
      <c r="K550"/>
      <c r="M550"/>
      <c r="O550"/>
      <c r="P550"/>
    </row>
    <row r="551" spans="9:16">
      <c r="I551"/>
      <c r="J551"/>
      <c r="K551"/>
      <c r="M551"/>
      <c r="O551"/>
      <c r="P551"/>
    </row>
    <row r="552" spans="9:16">
      <c r="I552"/>
      <c r="J552"/>
      <c r="K552"/>
      <c r="M552"/>
      <c r="O552"/>
      <c r="P552"/>
    </row>
    <row r="553" spans="9:16">
      <c r="I553"/>
      <c r="J553"/>
      <c r="K553"/>
      <c r="M553"/>
      <c r="O553"/>
      <c r="P553"/>
    </row>
    <row r="554" spans="9:16">
      <c r="I554"/>
      <c r="J554"/>
      <c r="K554"/>
      <c r="M554"/>
      <c r="O554"/>
      <c r="P554"/>
    </row>
    <row r="555" spans="9:16">
      <c r="I555"/>
      <c r="J555"/>
      <c r="K555"/>
      <c r="M555"/>
      <c r="O555"/>
      <c r="P555"/>
    </row>
    <row r="556" spans="9:16">
      <c r="I556"/>
      <c r="J556"/>
      <c r="K556"/>
      <c r="M556"/>
      <c r="O556"/>
      <c r="P556"/>
    </row>
    <row r="557" spans="9:16">
      <c r="I557"/>
      <c r="J557"/>
      <c r="K557"/>
      <c r="M557"/>
      <c r="O557"/>
      <c r="P557"/>
    </row>
    <row r="558" spans="9:16">
      <c r="I558"/>
      <c r="J558"/>
      <c r="K558"/>
      <c r="M558"/>
      <c r="O558"/>
      <c r="P558"/>
    </row>
    <row r="559" spans="9:16">
      <c r="I559"/>
      <c r="J559"/>
      <c r="K559"/>
      <c r="M559"/>
      <c r="O559"/>
      <c r="P559"/>
    </row>
    <row r="560" spans="9:16">
      <c r="I560"/>
      <c r="J560"/>
      <c r="K560"/>
      <c r="M560"/>
      <c r="O560"/>
      <c r="P560"/>
    </row>
    <row r="561" spans="9:16">
      <c r="I561"/>
      <c r="J561"/>
      <c r="K561"/>
      <c r="M561"/>
      <c r="O561"/>
      <c r="P561"/>
    </row>
    <row r="562" spans="9:16">
      <c r="I562"/>
      <c r="J562"/>
      <c r="K562"/>
      <c r="M562"/>
      <c r="O562"/>
      <c r="P562"/>
    </row>
    <row r="563" spans="9:16">
      <c r="I563"/>
      <c r="J563"/>
      <c r="K563"/>
      <c r="M563"/>
      <c r="O563"/>
      <c r="P563"/>
    </row>
    <row r="564" spans="9:16">
      <c r="I564"/>
      <c r="J564"/>
      <c r="K564"/>
      <c r="M564"/>
      <c r="O564"/>
      <c r="P564"/>
    </row>
    <row r="565" spans="9:16">
      <c r="I565"/>
      <c r="J565"/>
      <c r="K565"/>
      <c r="M565"/>
      <c r="O565"/>
      <c r="P565"/>
    </row>
    <row r="566" spans="9:16">
      <c r="I566"/>
      <c r="J566"/>
      <c r="K566"/>
      <c r="M566"/>
      <c r="O566"/>
      <c r="P566"/>
    </row>
    <row r="567" spans="9:16">
      <c r="I567"/>
      <c r="J567"/>
      <c r="K567"/>
      <c r="M567"/>
      <c r="O567"/>
      <c r="P567"/>
    </row>
    <row r="568" spans="9:16">
      <c r="I568"/>
      <c r="J568"/>
      <c r="K568"/>
      <c r="M568"/>
      <c r="O568"/>
      <c r="P568"/>
    </row>
    <row r="569" spans="9:16">
      <c r="I569"/>
      <c r="J569"/>
      <c r="K569"/>
      <c r="M569"/>
      <c r="O569"/>
      <c r="P569"/>
    </row>
    <row r="570" spans="9:16">
      <c r="I570"/>
      <c r="J570"/>
      <c r="K570"/>
      <c r="M570"/>
      <c r="O570"/>
      <c r="P570"/>
    </row>
    <row r="571" spans="9:16">
      <c r="I571"/>
      <c r="J571"/>
      <c r="K571"/>
      <c r="M571"/>
      <c r="O571"/>
      <c r="P571"/>
    </row>
    <row r="572" spans="9:16">
      <c r="I572"/>
      <c r="J572"/>
      <c r="K572"/>
      <c r="M572"/>
      <c r="O572"/>
      <c r="P572"/>
    </row>
    <row r="573" spans="9:16">
      <c r="I573"/>
      <c r="J573"/>
      <c r="K573"/>
      <c r="M573"/>
      <c r="O573"/>
      <c r="P573"/>
    </row>
    <row r="574" spans="9:16">
      <c r="I574"/>
      <c r="J574"/>
      <c r="K574"/>
      <c r="M574"/>
      <c r="O574"/>
      <c r="P574"/>
    </row>
    <row r="575" spans="9:16">
      <c r="I575"/>
      <c r="J575"/>
      <c r="K575"/>
      <c r="M575"/>
      <c r="O575"/>
      <c r="P575"/>
    </row>
    <row r="576" spans="9:16">
      <c r="I576"/>
      <c r="J576"/>
      <c r="K576"/>
      <c r="M576"/>
      <c r="O576"/>
      <c r="P576"/>
    </row>
    <row r="577" spans="9:16">
      <c r="I577"/>
      <c r="J577"/>
      <c r="K577"/>
      <c r="M577"/>
      <c r="O577"/>
      <c r="P577"/>
    </row>
    <row r="578" spans="9:16">
      <c r="I578"/>
      <c r="J578"/>
      <c r="K578"/>
      <c r="M578"/>
      <c r="O578"/>
      <c r="P578"/>
    </row>
    <row r="579" spans="9:16">
      <c r="I579"/>
      <c r="J579"/>
      <c r="K579"/>
      <c r="M579"/>
      <c r="O579"/>
      <c r="P579"/>
    </row>
    <row r="580" spans="9:16">
      <c r="I580"/>
      <c r="J580"/>
      <c r="K580"/>
      <c r="M580"/>
      <c r="O580"/>
      <c r="P580"/>
    </row>
    <row r="581" spans="9:16">
      <c r="I581"/>
      <c r="J581"/>
      <c r="K581"/>
      <c r="M581"/>
      <c r="O581"/>
      <c r="P581"/>
    </row>
    <row r="582" spans="9:16">
      <c r="I582"/>
      <c r="J582"/>
      <c r="K582"/>
      <c r="M582"/>
      <c r="O582"/>
      <c r="P582"/>
    </row>
    <row r="583" spans="9:16">
      <c r="I583"/>
      <c r="J583"/>
      <c r="K583"/>
      <c r="M583"/>
      <c r="O583"/>
      <c r="P583"/>
    </row>
    <row r="584" spans="9:16">
      <c r="I584"/>
      <c r="J584"/>
      <c r="K584"/>
      <c r="M584"/>
      <c r="O584"/>
      <c r="P584"/>
    </row>
    <row r="585" spans="9:16">
      <c r="I585"/>
      <c r="J585"/>
      <c r="K585"/>
      <c r="M585"/>
      <c r="O585"/>
      <c r="P585"/>
    </row>
    <row r="586" spans="9:16">
      <c r="I586"/>
      <c r="J586"/>
      <c r="K586"/>
      <c r="M586"/>
      <c r="O586"/>
      <c r="P586"/>
    </row>
    <row r="587" spans="9:16">
      <c r="I587"/>
      <c r="J587"/>
      <c r="K587"/>
      <c r="M587"/>
      <c r="O587"/>
      <c r="P587"/>
    </row>
    <row r="588" spans="9:16">
      <c r="I588"/>
      <c r="J588"/>
      <c r="K588"/>
      <c r="M588"/>
      <c r="O588"/>
      <c r="P588"/>
    </row>
    <row r="589" spans="9:16">
      <c r="I589"/>
      <c r="J589"/>
      <c r="K589"/>
      <c r="M589"/>
      <c r="O589"/>
      <c r="P589"/>
    </row>
    <row r="590" spans="9:16">
      <c r="I590"/>
      <c r="J590"/>
      <c r="K590"/>
      <c r="M590"/>
      <c r="O590"/>
      <c r="P590"/>
    </row>
    <row r="591" spans="9:16">
      <c r="I591"/>
      <c r="J591"/>
      <c r="K591"/>
      <c r="M591"/>
      <c r="O591"/>
      <c r="P591"/>
    </row>
    <row r="592" spans="9:16">
      <c r="I592"/>
      <c r="J592"/>
      <c r="K592"/>
      <c r="M592"/>
      <c r="O592"/>
      <c r="P592"/>
    </row>
    <row r="593" spans="9:16">
      <c r="I593"/>
      <c r="J593"/>
      <c r="K593"/>
      <c r="M593"/>
      <c r="O593"/>
      <c r="P593"/>
    </row>
    <row r="594" spans="9:16">
      <c r="I594"/>
      <c r="J594"/>
      <c r="K594"/>
      <c r="M594"/>
      <c r="O594"/>
      <c r="P594"/>
    </row>
    <row r="595" spans="9:16">
      <c r="I595"/>
      <c r="J595"/>
      <c r="K595"/>
      <c r="M595"/>
      <c r="O595"/>
      <c r="P595"/>
    </row>
    <row r="596" spans="9:16">
      <c r="I596"/>
      <c r="J596"/>
      <c r="K596"/>
      <c r="M596"/>
      <c r="O596"/>
      <c r="P596"/>
    </row>
    <row r="597" spans="9:16">
      <c r="I597"/>
      <c r="J597"/>
      <c r="K597"/>
      <c r="M597"/>
      <c r="O597"/>
      <c r="P597"/>
    </row>
    <row r="598" spans="9:16">
      <c r="I598"/>
      <c r="J598"/>
      <c r="K598"/>
      <c r="M598"/>
      <c r="O598"/>
      <c r="P598"/>
    </row>
    <row r="599" spans="9:16">
      <c r="I599"/>
      <c r="J599"/>
      <c r="K599"/>
      <c r="M599"/>
      <c r="O599"/>
      <c r="P599"/>
    </row>
    <row r="600" spans="9:16">
      <c r="I600"/>
      <c r="J600"/>
      <c r="K600"/>
      <c r="M600"/>
      <c r="O600"/>
      <c r="P600"/>
    </row>
    <row r="601" spans="9:16">
      <c r="I601"/>
      <c r="J601"/>
      <c r="K601"/>
      <c r="M601"/>
      <c r="O601"/>
      <c r="P601"/>
    </row>
    <row r="602" spans="9:16">
      <c r="I602"/>
      <c r="J602"/>
      <c r="K602"/>
      <c r="M602"/>
      <c r="O602"/>
      <c r="P602"/>
    </row>
    <row r="603" spans="9:16">
      <c r="I603"/>
      <c r="J603"/>
      <c r="K603"/>
      <c r="M603"/>
      <c r="O603"/>
      <c r="P603"/>
    </row>
    <row r="604" spans="9:16">
      <c r="I604"/>
      <c r="J604"/>
      <c r="K604"/>
      <c r="M604"/>
      <c r="O604"/>
      <c r="P604"/>
    </row>
    <row r="605" spans="9:16">
      <c r="I605"/>
      <c r="J605"/>
      <c r="K605"/>
      <c r="M605"/>
      <c r="O605"/>
      <c r="P605"/>
    </row>
    <row r="606" spans="9:16">
      <c r="I606"/>
      <c r="J606"/>
      <c r="K606"/>
      <c r="M606"/>
      <c r="O606"/>
      <c r="P606"/>
    </row>
    <row r="607" spans="9:16">
      <c r="I607"/>
      <c r="J607"/>
      <c r="K607"/>
      <c r="M607"/>
      <c r="O607"/>
      <c r="P607"/>
    </row>
    <row r="608" spans="9:16">
      <c r="I608"/>
      <c r="J608"/>
      <c r="K608"/>
      <c r="M608"/>
      <c r="O608"/>
      <c r="P608"/>
    </row>
    <row r="609" spans="9:16">
      <c r="I609"/>
      <c r="J609"/>
      <c r="K609"/>
      <c r="M609"/>
      <c r="O609"/>
      <c r="P609"/>
    </row>
    <row r="610" spans="9:16">
      <c r="I610"/>
      <c r="J610"/>
      <c r="K610"/>
      <c r="M610"/>
      <c r="O610"/>
      <c r="P610"/>
    </row>
    <row r="611" spans="9:16">
      <c r="I611"/>
      <c r="J611"/>
      <c r="K611"/>
      <c r="M611"/>
      <c r="O611"/>
      <c r="P611"/>
    </row>
    <row r="612" spans="9:16">
      <c r="I612"/>
      <c r="J612"/>
      <c r="K612"/>
      <c r="M612"/>
      <c r="O612"/>
      <c r="P612"/>
    </row>
    <row r="613" spans="9:16">
      <c r="I613"/>
      <c r="J613"/>
      <c r="K613"/>
      <c r="M613"/>
      <c r="O613"/>
      <c r="P613"/>
    </row>
    <row r="614" spans="9:16">
      <c r="I614"/>
      <c r="J614"/>
      <c r="K614"/>
      <c r="M614"/>
      <c r="O614"/>
      <c r="P614"/>
    </row>
    <row r="615" spans="9:16">
      <c r="I615"/>
      <c r="J615"/>
      <c r="K615"/>
      <c r="M615"/>
      <c r="O615"/>
      <c r="P615"/>
    </row>
    <row r="616" spans="9:16">
      <c r="I616"/>
      <c r="J616"/>
      <c r="K616"/>
      <c r="M616"/>
      <c r="O616"/>
      <c r="P616"/>
    </row>
    <row r="617" spans="9:16">
      <c r="I617"/>
      <c r="J617"/>
      <c r="K617"/>
      <c r="M617"/>
      <c r="O617"/>
      <c r="P617"/>
    </row>
    <row r="618" spans="9:16">
      <c r="I618"/>
      <c r="J618"/>
      <c r="K618"/>
      <c r="M618"/>
      <c r="O618"/>
      <c r="P618"/>
    </row>
    <row r="619" spans="9:16">
      <c r="I619"/>
      <c r="J619"/>
      <c r="K619"/>
      <c r="M619"/>
      <c r="O619"/>
      <c r="P619"/>
    </row>
    <row r="620" spans="9:16">
      <c r="I620"/>
      <c r="J620"/>
      <c r="K620"/>
      <c r="M620"/>
      <c r="O620"/>
      <c r="P620"/>
    </row>
    <row r="621" spans="9:16">
      <c r="I621"/>
      <c r="J621"/>
      <c r="K621"/>
      <c r="M621"/>
      <c r="O621"/>
      <c r="P621"/>
    </row>
    <row r="622" spans="9:16">
      <c r="I622"/>
      <c r="J622"/>
      <c r="K622"/>
      <c r="M622"/>
      <c r="O622"/>
      <c r="P622"/>
    </row>
    <row r="623" spans="9:16">
      <c r="I623"/>
      <c r="J623"/>
      <c r="K623"/>
      <c r="M623"/>
      <c r="O623"/>
      <c r="P623"/>
    </row>
    <row r="624" spans="9:16">
      <c r="I624"/>
      <c r="J624"/>
      <c r="K624"/>
      <c r="M624"/>
      <c r="O624"/>
      <c r="P624"/>
    </row>
    <row r="625" spans="9:16">
      <c r="I625"/>
      <c r="J625"/>
      <c r="K625"/>
      <c r="M625"/>
      <c r="O625"/>
      <c r="P625"/>
    </row>
    <row r="626" spans="9:16">
      <c r="I626"/>
      <c r="J626"/>
      <c r="K626"/>
      <c r="M626"/>
      <c r="O626"/>
      <c r="P626"/>
    </row>
    <row r="627" spans="9:16">
      <c r="I627"/>
      <c r="J627"/>
      <c r="K627"/>
      <c r="M627"/>
      <c r="O627"/>
      <c r="P627"/>
    </row>
    <row r="628" spans="9:16">
      <c r="I628"/>
      <c r="J628"/>
      <c r="K628"/>
      <c r="M628"/>
      <c r="O628"/>
      <c r="P628"/>
    </row>
    <row r="629" spans="9:16">
      <c r="I629"/>
      <c r="J629"/>
      <c r="K629"/>
      <c r="M629"/>
      <c r="O629"/>
      <c r="P629"/>
    </row>
    <row r="630" spans="9:16">
      <c r="I630"/>
      <c r="J630"/>
      <c r="K630"/>
      <c r="M630"/>
      <c r="O630"/>
      <c r="P630"/>
    </row>
    <row r="631" spans="9:16">
      <c r="I631"/>
      <c r="J631"/>
      <c r="K631"/>
      <c r="M631"/>
      <c r="O631"/>
      <c r="P631"/>
    </row>
    <row r="632" spans="9:16">
      <c r="I632"/>
      <c r="J632"/>
      <c r="K632"/>
      <c r="M632"/>
      <c r="O632"/>
      <c r="P632"/>
    </row>
    <row r="633" spans="9:16">
      <c r="I633"/>
      <c r="J633"/>
      <c r="K633"/>
      <c r="M633"/>
      <c r="O633"/>
      <c r="P633"/>
    </row>
    <row r="634" spans="9:16">
      <c r="I634"/>
      <c r="J634"/>
      <c r="K634"/>
      <c r="M634"/>
      <c r="O634"/>
      <c r="P634"/>
    </row>
    <row r="635" spans="9:16">
      <c r="I635"/>
      <c r="J635"/>
      <c r="K635"/>
      <c r="M635"/>
      <c r="O635"/>
      <c r="P635"/>
    </row>
    <row r="636" spans="9:16">
      <c r="I636"/>
      <c r="J636"/>
      <c r="K636"/>
      <c r="M636"/>
      <c r="O636"/>
      <c r="P636"/>
    </row>
    <row r="637" spans="9:16">
      <c r="I637"/>
      <c r="J637"/>
      <c r="K637"/>
      <c r="M637"/>
      <c r="O637"/>
      <c r="P637"/>
    </row>
    <row r="638" spans="9:16">
      <c r="I638"/>
      <c r="J638"/>
      <c r="K638"/>
      <c r="M638"/>
      <c r="O638"/>
      <c r="P638"/>
    </row>
    <row r="639" spans="9:16">
      <c r="I639"/>
      <c r="J639"/>
      <c r="K639"/>
      <c r="M639"/>
      <c r="O639"/>
      <c r="P639"/>
    </row>
    <row r="640" spans="9:16">
      <c r="I640"/>
      <c r="J640"/>
      <c r="K640"/>
      <c r="M640"/>
      <c r="O640"/>
      <c r="P640"/>
    </row>
    <row r="641" spans="9:16">
      <c r="I641"/>
      <c r="J641"/>
      <c r="K641"/>
      <c r="M641"/>
      <c r="O641"/>
      <c r="P641"/>
    </row>
    <row r="642" spans="9:16">
      <c r="I642"/>
      <c r="J642"/>
      <c r="K642"/>
      <c r="M642"/>
      <c r="O642"/>
      <c r="P642"/>
    </row>
    <row r="643" spans="9:16">
      <c r="I643"/>
      <c r="J643"/>
      <c r="K643"/>
      <c r="M643"/>
      <c r="O643"/>
      <c r="P643"/>
    </row>
    <row r="644" spans="9:16">
      <c r="I644"/>
      <c r="J644"/>
      <c r="K644"/>
      <c r="M644"/>
      <c r="O644"/>
      <c r="P644"/>
    </row>
    <row r="645" spans="9:16">
      <c r="I645"/>
      <c r="J645"/>
      <c r="K645"/>
      <c r="M645"/>
      <c r="O645"/>
      <c r="P645"/>
    </row>
    <row r="646" spans="9:16">
      <c r="I646"/>
      <c r="J646"/>
      <c r="K646"/>
      <c r="M646"/>
      <c r="O646"/>
      <c r="P646"/>
    </row>
    <row r="647" spans="9:16">
      <c r="I647"/>
      <c r="J647"/>
      <c r="K647"/>
      <c r="M647"/>
      <c r="O647"/>
      <c r="P647"/>
    </row>
    <row r="648" spans="9:16">
      <c r="I648"/>
      <c r="J648"/>
      <c r="K648"/>
      <c r="M648"/>
      <c r="O648"/>
      <c r="P648"/>
    </row>
    <row r="649" spans="9:16">
      <c r="I649"/>
      <c r="J649"/>
      <c r="K649"/>
      <c r="M649"/>
      <c r="O649"/>
      <c r="P649"/>
    </row>
    <row r="650" spans="9:16">
      <c r="I650"/>
      <c r="J650"/>
      <c r="K650"/>
      <c r="M650"/>
      <c r="O650"/>
      <c r="P650"/>
    </row>
    <row r="651" spans="9:16">
      <c r="I651"/>
      <c r="J651"/>
      <c r="K651"/>
      <c r="M651"/>
      <c r="O651"/>
      <c r="P651"/>
    </row>
    <row r="652" spans="9:16">
      <c r="I652"/>
      <c r="J652"/>
      <c r="K652"/>
      <c r="M652"/>
      <c r="O652"/>
      <c r="P652"/>
    </row>
    <row r="653" spans="9:16">
      <c r="I653"/>
      <c r="J653"/>
      <c r="K653"/>
      <c r="M653"/>
      <c r="O653"/>
      <c r="P653"/>
    </row>
    <row r="654" spans="9:16">
      <c r="I654"/>
      <c r="J654"/>
      <c r="K654"/>
      <c r="M654"/>
      <c r="O654"/>
      <c r="P654"/>
    </row>
    <row r="655" spans="9:16">
      <c r="I655"/>
      <c r="J655"/>
      <c r="K655"/>
      <c r="M655"/>
      <c r="O655"/>
      <c r="P655"/>
    </row>
    <row r="656" spans="9:16">
      <c r="I656"/>
      <c r="J656"/>
      <c r="K656"/>
      <c r="M656"/>
      <c r="O656"/>
      <c r="P656"/>
    </row>
    <row r="657" spans="9:16">
      <c r="I657"/>
      <c r="J657"/>
      <c r="K657"/>
      <c r="M657"/>
      <c r="O657"/>
      <c r="P657"/>
    </row>
    <row r="658" spans="9:16">
      <c r="I658"/>
      <c r="J658"/>
      <c r="K658"/>
      <c r="M658"/>
      <c r="O658"/>
      <c r="P658"/>
    </row>
    <row r="659" spans="9:16">
      <c r="I659"/>
      <c r="J659"/>
      <c r="K659"/>
      <c r="M659"/>
      <c r="O659"/>
      <c r="P659"/>
    </row>
    <row r="660" spans="9:16">
      <c r="I660"/>
      <c r="J660"/>
      <c r="K660"/>
      <c r="M660"/>
      <c r="O660"/>
      <c r="P660"/>
    </row>
    <row r="661" spans="9:16">
      <c r="I661"/>
      <c r="J661"/>
      <c r="K661"/>
      <c r="M661"/>
      <c r="O661"/>
      <c r="P661"/>
    </row>
    <row r="662" spans="9:16">
      <c r="I662"/>
      <c r="J662"/>
      <c r="K662"/>
      <c r="M662"/>
      <c r="O662"/>
      <c r="P662"/>
    </row>
    <row r="663" spans="9:16">
      <c r="I663"/>
      <c r="J663"/>
      <c r="K663"/>
      <c r="M663"/>
      <c r="O663"/>
      <c r="P663"/>
    </row>
    <row r="664" spans="9:16">
      <c r="I664"/>
      <c r="J664"/>
      <c r="K664"/>
      <c r="M664"/>
      <c r="O664"/>
      <c r="P664"/>
    </row>
    <row r="665" spans="9:16">
      <c r="I665"/>
      <c r="J665"/>
      <c r="K665"/>
      <c r="M665"/>
      <c r="O665"/>
      <c r="P665"/>
    </row>
    <row r="666" spans="9:16">
      <c r="I666"/>
      <c r="J666"/>
      <c r="K666"/>
      <c r="M666"/>
      <c r="O666"/>
      <c r="P666"/>
    </row>
    <row r="667" spans="9:16">
      <c r="I667"/>
      <c r="J667"/>
      <c r="K667"/>
      <c r="M667"/>
      <c r="O667"/>
      <c r="P667"/>
    </row>
    <row r="668" spans="9:16">
      <c r="I668"/>
      <c r="J668"/>
      <c r="K668"/>
      <c r="M668"/>
      <c r="O668"/>
      <c r="P668"/>
    </row>
    <row r="669" spans="9:16">
      <c r="I669"/>
      <c r="J669"/>
      <c r="K669"/>
      <c r="M669"/>
      <c r="O669"/>
      <c r="P669"/>
    </row>
    <row r="670" spans="9:16">
      <c r="I670"/>
      <c r="J670"/>
      <c r="K670"/>
      <c r="M670"/>
      <c r="O670"/>
      <c r="P670"/>
    </row>
    <row r="671" spans="9:16">
      <c r="I671"/>
      <c r="J671"/>
      <c r="K671"/>
      <c r="M671"/>
      <c r="O671"/>
      <c r="P671"/>
    </row>
    <row r="672" spans="9:16">
      <c r="I672"/>
      <c r="J672"/>
      <c r="K672"/>
      <c r="M672"/>
      <c r="O672"/>
      <c r="P672"/>
    </row>
    <row r="673" spans="9:16">
      <c r="I673"/>
      <c r="J673"/>
      <c r="K673"/>
      <c r="M673"/>
      <c r="O673"/>
      <c r="P673"/>
    </row>
    <row r="674" spans="9:16">
      <c r="I674"/>
      <c r="J674"/>
      <c r="K674"/>
      <c r="M674"/>
      <c r="O674"/>
      <c r="P674"/>
    </row>
    <row r="675" spans="9:16">
      <c r="I675"/>
      <c r="J675"/>
      <c r="K675"/>
      <c r="M675"/>
      <c r="O675"/>
      <c r="P675"/>
    </row>
    <row r="676" spans="9:16">
      <c r="I676"/>
      <c r="J676"/>
      <c r="K676"/>
      <c r="M676"/>
      <c r="O676"/>
      <c r="P676"/>
    </row>
    <row r="677" spans="9:16">
      <c r="I677"/>
      <c r="J677"/>
      <c r="K677"/>
      <c r="M677"/>
      <c r="O677"/>
      <c r="P677"/>
    </row>
    <row r="678" spans="9:16">
      <c r="I678"/>
      <c r="J678"/>
      <c r="K678"/>
      <c r="M678"/>
      <c r="O678"/>
      <c r="P678"/>
    </row>
    <row r="679" spans="9:16">
      <c r="I679"/>
      <c r="J679"/>
      <c r="K679"/>
      <c r="M679"/>
      <c r="O679"/>
      <c r="P679"/>
    </row>
    <row r="680" spans="9:16">
      <c r="I680"/>
      <c r="J680"/>
      <c r="K680"/>
      <c r="M680"/>
      <c r="O680"/>
      <c r="P680"/>
    </row>
    <row r="681" spans="9:16">
      <c r="I681"/>
      <c r="J681"/>
      <c r="K681"/>
      <c r="M681"/>
      <c r="O681"/>
      <c r="P681"/>
    </row>
    <row r="682" spans="9:16">
      <c r="I682"/>
      <c r="J682"/>
      <c r="K682"/>
      <c r="M682"/>
      <c r="O682"/>
      <c r="P682"/>
    </row>
    <row r="683" spans="9:16">
      <c r="I683"/>
      <c r="J683"/>
      <c r="K683"/>
      <c r="M683"/>
      <c r="O683"/>
      <c r="P683"/>
    </row>
    <row r="684" spans="9:16">
      <c r="I684"/>
      <c r="J684"/>
      <c r="K684"/>
      <c r="M684"/>
      <c r="O684"/>
      <c r="P684"/>
    </row>
    <row r="685" spans="9:16">
      <c r="I685"/>
      <c r="J685"/>
      <c r="K685"/>
      <c r="M685"/>
      <c r="O685"/>
      <c r="P685"/>
    </row>
    <row r="686" spans="9:16">
      <c r="I686"/>
      <c r="J686"/>
      <c r="K686"/>
      <c r="M686"/>
      <c r="O686"/>
      <c r="P686"/>
    </row>
    <row r="687" spans="9:16">
      <c r="I687"/>
      <c r="J687"/>
      <c r="K687"/>
      <c r="M687"/>
      <c r="O687"/>
      <c r="P687"/>
    </row>
    <row r="688" spans="9:16">
      <c r="I688"/>
      <c r="J688"/>
      <c r="K688"/>
      <c r="M688"/>
      <c r="O688"/>
      <c r="P688"/>
    </row>
    <row r="689" spans="9:16">
      <c r="I689"/>
      <c r="J689"/>
      <c r="K689"/>
      <c r="M689"/>
      <c r="O689"/>
      <c r="P689"/>
    </row>
    <row r="690" spans="9:16">
      <c r="I690"/>
      <c r="J690"/>
      <c r="K690"/>
      <c r="M690"/>
      <c r="O690"/>
      <c r="P690"/>
    </row>
    <row r="691" spans="9:16">
      <c r="I691"/>
      <c r="J691"/>
      <c r="K691"/>
      <c r="M691"/>
      <c r="O691"/>
      <c r="P691"/>
    </row>
    <row r="692" spans="9:16">
      <c r="I692"/>
      <c r="J692"/>
      <c r="K692"/>
      <c r="M692"/>
      <c r="O692"/>
      <c r="P692"/>
    </row>
    <row r="693" spans="9:16">
      <c r="I693"/>
      <c r="J693"/>
      <c r="K693"/>
      <c r="M693"/>
      <c r="O693"/>
      <c r="P693"/>
    </row>
    <row r="694" spans="9:16">
      <c r="I694"/>
      <c r="J694"/>
      <c r="K694"/>
      <c r="M694"/>
      <c r="O694"/>
      <c r="P694"/>
    </row>
    <row r="695" spans="9:16">
      <c r="I695"/>
      <c r="J695"/>
      <c r="K695"/>
      <c r="M695"/>
      <c r="O695"/>
      <c r="P695"/>
    </row>
    <row r="696" spans="9:16">
      <c r="I696"/>
      <c r="J696"/>
      <c r="K696"/>
      <c r="M696"/>
      <c r="O696"/>
      <c r="P696"/>
    </row>
    <row r="697" spans="9:16">
      <c r="I697"/>
      <c r="J697"/>
      <c r="K697"/>
      <c r="M697"/>
      <c r="O697"/>
      <c r="P697"/>
    </row>
    <row r="698" spans="9:16">
      <c r="I698"/>
      <c r="J698"/>
      <c r="K698"/>
      <c r="M698"/>
      <c r="O698"/>
      <c r="P698"/>
    </row>
    <row r="699" spans="9:16">
      <c r="I699"/>
      <c r="J699"/>
      <c r="K699"/>
      <c r="M699"/>
      <c r="O699"/>
      <c r="P699"/>
    </row>
    <row r="700" spans="9:16">
      <c r="I700"/>
      <c r="J700"/>
      <c r="K700"/>
      <c r="M700"/>
      <c r="O700"/>
      <c r="P700"/>
    </row>
    <row r="701" spans="9:16">
      <c r="I701"/>
      <c r="J701"/>
      <c r="K701"/>
      <c r="M701"/>
      <c r="O701"/>
      <c r="P701"/>
    </row>
    <row r="702" spans="9:16">
      <c r="I702"/>
      <c r="J702"/>
      <c r="K702"/>
      <c r="M702"/>
      <c r="O702"/>
      <c r="P702"/>
    </row>
    <row r="703" spans="9:16">
      <c r="I703"/>
      <c r="J703"/>
      <c r="K703"/>
      <c r="M703"/>
      <c r="O703"/>
      <c r="P703"/>
    </row>
    <row r="704" spans="9:16">
      <c r="I704"/>
      <c r="J704"/>
      <c r="K704"/>
      <c r="M704"/>
      <c r="O704"/>
      <c r="P704"/>
    </row>
    <row r="705" spans="9:16">
      <c r="I705"/>
      <c r="J705"/>
      <c r="K705"/>
      <c r="M705"/>
      <c r="O705"/>
      <c r="P705"/>
    </row>
    <row r="706" spans="9:16">
      <c r="I706"/>
      <c r="J706"/>
      <c r="K706"/>
      <c r="M706"/>
      <c r="O706"/>
      <c r="P706"/>
    </row>
    <row r="707" spans="9:16">
      <c r="I707"/>
      <c r="J707"/>
      <c r="K707"/>
      <c r="M707"/>
      <c r="O707"/>
      <c r="P707"/>
    </row>
    <row r="708" spans="9:16">
      <c r="I708"/>
      <c r="J708"/>
      <c r="K708"/>
      <c r="M708"/>
      <c r="O708"/>
      <c r="P708"/>
    </row>
    <row r="709" spans="9:16">
      <c r="I709"/>
      <c r="J709"/>
      <c r="K709"/>
      <c r="M709"/>
      <c r="O709"/>
      <c r="P709"/>
    </row>
    <row r="710" spans="9:16">
      <c r="I710"/>
      <c r="J710"/>
      <c r="K710"/>
      <c r="M710"/>
      <c r="O710"/>
      <c r="P710"/>
    </row>
    <row r="711" spans="9:16">
      <c r="I711"/>
      <c r="J711"/>
      <c r="K711"/>
      <c r="M711"/>
      <c r="O711"/>
      <c r="P711"/>
    </row>
    <row r="712" spans="9:16">
      <c r="I712"/>
      <c r="J712"/>
      <c r="K712"/>
      <c r="M712"/>
      <c r="O712"/>
      <c r="P712"/>
    </row>
    <row r="713" spans="9:16">
      <c r="I713"/>
      <c r="J713"/>
      <c r="K713"/>
      <c r="M713"/>
      <c r="O713"/>
      <c r="P713"/>
    </row>
    <row r="714" spans="9:16">
      <c r="I714"/>
      <c r="J714"/>
      <c r="K714"/>
      <c r="M714"/>
      <c r="O714"/>
      <c r="P714"/>
    </row>
    <row r="715" spans="9:16">
      <c r="I715"/>
      <c r="J715"/>
      <c r="K715"/>
      <c r="M715"/>
      <c r="O715"/>
      <c r="P715"/>
    </row>
    <row r="716" spans="9:16">
      <c r="I716"/>
      <c r="J716"/>
      <c r="K716"/>
      <c r="M716"/>
      <c r="O716"/>
      <c r="P716"/>
    </row>
    <row r="717" spans="9:16">
      <c r="I717"/>
      <c r="J717"/>
      <c r="K717"/>
      <c r="M717"/>
      <c r="O717"/>
      <c r="P717"/>
    </row>
    <row r="718" spans="9:16">
      <c r="I718"/>
      <c r="J718"/>
      <c r="K718"/>
      <c r="M718"/>
      <c r="O718"/>
      <c r="P718"/>
    </row>
    <row r="719" spans="9:16">
      <c r="I719"/>
      <c r="J719"/>
      <c r="K719"/>
      <c r="M719"/>
      <c r="O719"/>
      <c r="P719"/>
    </row>
    <row r="720" spans="9:16">
      <c r="I720"/>
      <c r="J720"/>
      <c r="K720"/>
      <c r="M720"/>
      <c r="O720"/>
      <c r="P720"/>
    </row>
    <row r="721" spans="9:16">
      <c r="I721"/>
      <c r="J721"/>
      <c r="K721"/>
      <c r="M721"/>
      <c r="O721"/>
      <c r="P721"/>
    </row>
    <row r="722" spans="9:16">
      <c r="I722"/>
      <c r="J722"/>
      <c r="K722"/>
      <c r="M722"/>
      <c r="O722"/>
      <c r="P722"/>
    </row>
    <row r="723" spans="9:16">
      <c r="I723"/>
      <c r="J723"/>
      <c r="K723"/>
      <c r="M723"/>
      <c r="O723"/>
      <c r="P723"/>
    </row>
    <row r="724" spans="9:16">
      <c r="I724"/>
      <c r="J724"/>
      <c r="K724"/>
      <c r="M724"/>
      <c r="O724"/>
      <c r="P724"/>
    </row>
    <row r="725" spans="9:16">
      <c r="I725"/>
      <c r="J725"/>
      <c r="K725"/>
      <c r="M725"/>
      <c r="O725"/>
      <c r="P725"/>
    </row>
    <row r="726" spans="9:16">
      <c r="I726"/>
      <c r="J726"/>
      <c r="K726"/>
      <c r="M726"/>
      <c r="O726"/>
      <c r="P726"/>
    </row>
    <row r="727" spans="9:16">
      <c r="I727"/>
      <c r="J727"/>
      <c r="K727"/>
      <c r="M727"/>
      <c r="O727"/>
      <c r="P727"/>
    </row>
    <row r="728" spans="9:16">
      <c r="I728"/>
      <c r="J728"/>
      <c r="K728"/>
      <c r="M728"/>
      <c r="O728"/>
      <c r="P728"/>
    </row>
    <row r="729" spans="9:16">
      <c r="I729"/>
      <c r="J729"/>
      <c r="K729"/>
      <c r="M729"/>
      <c r="O729"/>
      <c r="P729"/>
    </row>
    <row r="730" spans="9:16">
      <c r="I730"/>
      <c r="J730"/>
      <c r="K730"/>
      <c r="M730"/>
      <c r="O730"/>
      <c r="P730"/>
    </row>
    <row r="731" spans="9:16">
      <c r="I731"/>
      <c r="J731"/>
      <c r="K731"/>
      <c r="M731"/>
      <c r="O731"/>
      <c r="P731"/>
    </row>
    <row r="732" spans="9:16">
      <c r="I732"/>
      <c r="J732"/>
      <c r="K732"/>
      <c r="M732"/>
      <c r="O732"/>
      <c r="P732"/>
    </row>
    <row r="733" spans="9:16">
      <c r="I733"/>
      <c r="J733"/>
      <c r="K733"/>
      <c r="M733"/>
      <c r="O733"/>
      <c r="P733"/>
    </row>
    <row r="734" spans="9:16">
      <c r="I734"/>
      <c r="J734"/>
      <c r="K734"/>
      <c r="M734"/>
      <c r="O734"/>
      <c r="P734"/>
    </row>
    <row r="735" spans="9:16">
      <c r="I735"/>
      <c r="J735"/>
      <c r="K735"/>
      <c r="M735"/>
      <c r="O735"/>
      <c r="P735"/>
    </row>
    <row r="736" spans="9:16">
      <c r="I736"/>
      <c r="J736"/>
      <c r="K736"/>
      <c r="M736"/>
      <c r="O736"/>
      <c r="P736"/>
    </row>
    <row r="737" spans="9:16">
      <c r="I737"/>
      <c r="J737"/>
      <c r="K737"/>
      <c r="M737"/>
      <c r="O737"/>
      <c r="P737"/>
    </row>
    <row r="738" spans="9:16">
      <c r="I738"/>
      <c r="J738"/>
      <c r="K738"/>
      <c r="M738"/>
      <c r="O738"/>
      <c r="P738"/>
    </row>
    <row r="739" spans="9:16">
      <c r="I739"/>
      <c r="J739"/>
      <c r="K739"/>
      <c r="M739"/>
      <c r="O739"/>
      <c r="P739"/>
    </row>
    <row r="740" spans="9:16">
      <c r="I740"/>
      <c r="J740"/>
      <c r="K740"/>
      <c r="M740"/>
      <c r="O740"/>
      <c r="P740"/>
    </row>
    <row r="741" spans="9:16">
      <c r="I741"/>
      <c r="J741"/>
      <c r="K741"/>
      <c r="M741"/>
      <c r="O741"/>
      <c r="P741"/>
    </row>
    <row r="742" spans="9:16">
      <c r="I742"/>
      <c r="J742"/>
      <c r="K742"/>
      <c r="M742"/>
      <c r="O742"/>
      <c r="P742"/>
    </row>
    <row r="743" spans="9:16">
      <c r="I743"/>
      <c r="J743"/>
      <c r="K743"/>
      <c r="M743"/>
      <c r="O743"/>
      <c r="P743"/>
    </row>
    <row r="744" spans="9:16">
      <c r="I744"/>
      <c r="J744"/>
      <c r="K744"/>
      <c r="M744"/>
      <c r="O744"/>
      <c r="P744"/>
    </row>
    <row r="745" spans="9:16">
      <c r="I745"/>
      <c r="J745"/>
      <c r="K745"/>
      <c r="M745"/>
      <c r="O745"/>
      <c r="P745"/>
    </row>
    <row r="746" spans="9:16">
      <c r="I746"/>
      <c r="J746"/>
      <c r="K746"/>
      <c r="M746"/>
      <c r="O746"/>
      <c r="P746"/>
    </row>
    <row r="747" spans="9:16">
      <c r="I747"/>
      <c r="J747"/>
      <c r="K747"/>
      <c r="M747"/>
      <c r="O747"/>
      <c r="P747"/>
    </row>
    <row r="748" spans="9:16">
      <c r="I748"/>
      <c r="J748"/>
      <c r="K748"/>
      <c r="M748"/>
      <c r="O748"/>
      <c r="P748"/>
    </row>
    <row r="749" spans="9:16">
      <c r="I749"/>
      <c r="J749"/>
      <c r="K749"/>
      <c r="M749"/>
      <c r="O749"/>
      <c r="P749"/>
    </row>
    <row r="750" spans="9:16">
      <c r="I750"/>
      <c r="J750"/>
      <c r="K750"/>
      <c r="M750"/>
      <c r="O750"/>
      <c r="P750"/>
    </row>
    <row r="751" spans="9:16">
      <c r="I751"/>
      <c r="J751"/>
      <c r="K751"/>
      <c r="M751"/>
      <c r="O751"/>
      <c r="P751"/>
    </row>
    <row r="752" spans="9:16">
      <c r="I752"/>
      <c r="J752"/>
      <c r="K752"/>
      <c r="M752"/>
      <c r="O752"/>
      <c r="P752"/>
    </row>
    <row r="753" spans="9:16">
      <c r="I753"/>
      <c r="J753"/>
      <c r="K753"/>
      <c r="M753"/>
      <c r="O753"/>
      <c r="P753"/>
    </row>
    <row r="754" spans="9:16">
      <c r="I754"/>
      <c r="J754"/>
      <c r="K754"/>
      <c r="M754"/>
      <c r="O754"/>
      <c r="P754"/>
    </row>
    <row r="755" spans="9:16">
      <c r="I755"/>
      <c r="J755"/>
      <c r="K755"/>
      <c r="M755"/>
      <c r="O755"/>
      <c r="P755"/>
    </row>
    <row r="756" spans="9:16">
      <c r="I756"/>
      <c r="J756"/>
      <c r="K756"/>
      <c r="M756"/>
      <c r="O756"/>
      <c r="P756"/>
    </row>
    <row r="757" spans="9:16">
      <c r="I757"/>
      <c r="J757"/>
      <c r="K757"/>
      <c r="M757"/>
      <c r="O757"/>
      <c r="P757"/>
    </row>
    <row r="758" spans="9:16">
      <c r="I758"/>
      <c r="J758"/>
      <c r="K758"/>
      <c r="M758"/>
      <c r="O758"/>
      <c r="P758"/>
    </row>
    <row r="759" spans="9:16">
      <c r="I759"/>
      <c r="J759"/>
      <c r="K759"/>
      <c r="M759"/>
      <c r="O759"/>
      <c r="P759"/>
    </row>
    <row r="760" spans="9:16">
      <c r="I760"/>
      <c r="J760"/>
      <c r="K760"/>
      <c r="M760"/>
      <c r="O760"/>
      <c r="P760"/>
    </row>
    <row r="761" spans="9:16">
      <c r="I761"/>
      <c r="J761"/>
      <c r="K761"/>
      <c r="M761"/>
      <c r="O761"/>
      <c r="P761"/>
    </row>
    <row r="762" spans="9:16">
      <c r="I762"/>
      <c r="J762"/>
      <c r="K762"/>
      <c r="M762"/>
      <c r="O762"/>
      <c r="P762"/>
    </row>
    <row r="763" spans="9:16">
      <c r="I763"/>
      <c r="J763"/>
      <c r="K763"/>
      <c r="M763"/>
      <c r="O763"/>
      <c r="P763"/>
    </row>
    <row r="764" spans="9:16">
      <c r="I764"/>
      <c r="J764"/>
      <c r="K764"/>
      <c r="M764"/>
      <c r="O764"/>
      <c r="P764"/>
    </row>
    <row r="765" spans="9:16">
      <c r="I765"/>
      <c r="J765"/>
      <c r="K765"/>
      <c r="M765"/>
      <c r="O765"/>
      <c r="P765"/>
    </row>
    <row r="766" spans="9:16">
      <c r="I766"/>
      <c r="J766"/>
      <c r="K766"/>
      <c r="M766"/>
      <c r="O766"/>
      <c r="P766"/>
    </row>
    <row r="767" spans="9:16">
      <c r="I767"/>
      <c r="J767"/>
      <c r="K767"/>
      <c r="M767"/>
      <c r="O767"/>
      <c r="P767"/>
    </row>
    <row r="768" spans="9:16">
      <c r="I768"/>
      <c r="J768"/>
      <c r="K768"/>
      <c r="M768"/>
      <c r="O768"/>
      <c r="P768"/>
    </row>
  </sheetData>
  <autoFilter ref="A1:S87">
    <filterColumn colId="1">
      <filters>
        <filter val="DFE201612E-2R2M=P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topLeftCell="D1" workbookViewId="0">
      <selection activeCell="H30" sqref="H30"/>
    </sheetView>
  </sheetViews>
  <sheetFormatPr defaultColWidth="9.140625" defaultRowHeight="15"/>
  <cols>
    <col min="1" max="1" width="7.7109375" style="31" customWidth="1"/>
    <col min="2" max="2" width="8.42578125" style="31" bestFit="1" customWidth="1"/>
    <col min="3" max="3" width="9.5703125" style="31" bestFit="1" customWidth="1"/>
    <col min="4" max="4" width="4.5703125" style="31" bestFit="1" customWidth="1"/>
    <col min="5" max="5" width="27.140625" style="31" customWidth="1"/>
    <col min="6" max="6" width="22.7109375" style="31" bestFit="1" customWidth="1"/>
    <col min="7" max="7" width="21.7109375" style="31" bestFit="1" customWidth="1"/>
    <col min="8" max="8" width="84.140625" style="31" bestFit="1" customWidth="1"/>
    <col min="9" max="9" width="73.85546875" style="31" bestFit="1" customWidth="1"/>
    <col min="10" max="16384" width="9.140625" style="31"/>
  </cols>
  <sheetData>
    <row r="1" spans="1:9">
      <c r="A1" s="30" t="s">
        <v>763</v>
      </c>
    </row>
    <row r="2" spans="1:9">
      <c r="A2" s="30" t="s">
        <v>814</v>
      </c>
    </row>
    <row r="3" spans="1:9">
      <c r="A3" s="30" t="s">
        <v>815</v>
      </c>
    </row>
    <row r="4" spans="1:9">
      <c r="A4" s="30" t="s">
        <v>816</v>
      </c>
    </row>
    <row r="5" spans="1:9">
      <c r="A5" s="30"/>
    </row>
    <row r="6" spans="1:9">
      <c r="A6" s="30" t="s">
        <v>767</v>
      </c>
    </row>
    <row r="8" spans="1:9" s="12" customFormat="1">
      <c r="A8" s="12" t="s">
        <v>632</v>
      </c>
      <c r="B8" s="12" t="s">
        <v>633</v>
      </c>
      <c r="C8" s="12" t="s">
        <v>634</v>
      </c>
      <c r="D8" s="12" t="s">
        <v>635</v>
      </c>
      <c r="E8" s="12" t="s">
        <v>636</v>
      </c>
      <c r="F8" s="12" t="s">
        <v>637</v>
      </c>
      <c r="G8" s="12" t="s">
        <v>638</v>
      </c>
      <c r="H8" s="12" t="s">
        <v>639</v>
      </c>
      <c r="I8" s="12" t="s">
        <v>640</v>
      </c>
    </row>
    <row r="9" spans="1:9">
      <c r="A9" s="32">
        <v>1</v>
      </c>
      <c r="B9" s="32" t="s">
        <v>15</v>
      </c>
      <c r="C9" s="32" t="s">
        <v>31</v>
      </c>
      <c r="D9" s="32">
        <v>1</v>
      </c>
      <c r="E9" s="32" t="s">
        <v>817</v>
      </c>
      <c r="F9" s="32" t="s">
        <v>655</v>
      </c>
      <c r="G9" s="32" t="s">
        <v>648</v>
      </c>
      <c r="H9" s="32" t="s">
        <v>818</v>
      </c>
      <c r="I9" s="32" t="s">
        <v>645</v>
      </c>
    </row>
    <row r="10" spans="1:9" ht="45">
      <c r="A10" s="32">
        <v>2</v>
      </c>
      <c r="B10" s="32" t="s">
        <v>96</v>
      </c>
      <c r="C10" s="32" t="s">
        <v>819</v>
      </c>
      <c r="D10" s="32">
        <v>0</v>
      </c>
      <c r="E10" s="32" t="s">
        <v>820</v>
      </c>
      <c r="F10" s="32" t="s">
        <v>682</v>
      </c>
      <c r="G10" s="32" t="s">
        <v>820</v>
      </c>
      <c r="H10" s="32" t="s">
        <v>821</v>
      </c>
      <c r="I10" s="32" t="s">
        <v>822</v>
      </c>
    </row>
    <row r="11" spans="1:9">
      <c r="A11" s="32">
        <v>3</v>
      </c>
      <c r="B11" s="33" t="s">
        <v>27</v>
      </c>
      <c r="C11" s="33" t="s">
        <v>31</v>
      </c>
      <c r="D11" s="33">
        <v>1</v>
      </c>
      <c r="E11" s="33" t="s">
        <v>823</v>
      </c>
      <c r="F11" s="33" t="s">
        <v>727</v>
      </c>
      <c r="G11" s="33" t="s">
        <v>823</v>
      </c>
      <c r="H11" s="33" t="s">
        <v>824</v>
      </c>
      <c r="I11" s="32" t="s">
        <v>645</v>
      </c>
    </row>
    <row r="12" spans="1:9">
      <c r="A12" s="34">
        <v>4</v>
      </c>
      <c r="B12" s="34" t="s">
        <v>30</v>
      </c>
      <c r="C12" s="34" t="s">
        <v>31</v>
      </c>
      <c r="D12" s="34">
        <v>1</v>
      </c>
      <c r="E12" s="34" t="s">
        <v>29</v>
      </c>
      <c r="F12" s="34" t="s">
        <v>727</v>
      </c>
      <c r="G12" s="34" t="s">
        <v>30</v>
      </c>
      <c r="H12" s="34" t="s">
        <v>28</v>
      </c>
      <c r="I12" s="34" t="s">
        <v>31</v>
      </c>
    </row>
    <row r="13" spans="1:9">
      <c r="A13" s="31" t="s">
        <v>813</v>
      </c>
      <c r="D13" s="3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P37" sqref="P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MAXREFDEF104_COMPLETE</vt:lpstr>
      <vt:lpstr>MAXREFDEF104_by Manufacturer</vt:lpstr>
      <vt:lpstr>MAXREFDEF104_ABC</vt:lpstr>
      <vt:lpstr>Host Board</vt:lpstr>
      <vt:lpstr>Sensor Board</vt:lpstr>
      <vt:lpstr>Atrition NPI</vt:lpstr>
      <vt:lpstr>Temperature Flex</vt:lpstr>
      <vt:lpstr>Mechanical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2023-07-03T18:51:55Z</dcterms:modified>
</cp:coreProperties>
</file>