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 firstSheet="1" activeTab="2"/>
  </bookViews>
  <sheets>
    <sheet name="MAXREFDEF104_COMPLETE Digikey s" sheetId="2" state="hidden" r:id="rId1"/>
    <sheet name="Sheet2" sheetId="11" r:id="rId2"/>
    <sheet name="MAXREFDEF104_COMPLETE Digik Att" sheetId="6" r:id="rId3"/>
    <sheet name="Sheet5" sheetId="7" r:id="rId4"/>
    <sheet name="EPE 200 units" sheetId="3" r:id="rId5"/>
    <sheet name="Sheet7" sheetId="9" r:id="rId6"/>
    <sheet name="EPE 200 Att Eng" sheetId="5" r:id="rId7"/>
    <sheet name="EPE MOQ" sheetId="4" r:id="rId8"/>
    <sheet name="Digikey Original" sheetId="10" r:id="rId9"/>
  </sheets>
  <externalReferences>
    <externalReference r:id="rId10"/>
    <externalReference r:id="rId11"/>
  </externalReferences>
  <definedNames>
    <definedName name="_xlnm._FilterDatabase" localSheetId="8" hidden="1">'Digikey Original'!$A$1:$M$86</definedName>
    <definedName name="_xlnm._FilterDatabase" localSheetId="6" hidden="1">'EPE 200 Att Eng'!$A$1:$P$83</definedName>
    <definedName name="_xlnm._FilterDatabase" localSheetId="2" hidden="1">'MAXREFDEF104_COMPLETE Digik Att'!$A$1:$X$86</definedName>
    <definedName name="_xlnm._FilterDatabase" localSheetId="0" hidden="1">'MAXREFDEF104_COMPLETE Digikey s'!$A$1:$AA$86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/>
  <c r="H10"/>
  <c r="H11"/>
  <c r="H12"/>
  <c r="H13"/>
  <c r="H14"/>
  <c r="H15"/>
  <c r="H16"/>
  <c r="H17"/>
  <c r="H18"/>
  <c r="H19"/>
  <c r="H20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R2" i="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2"/>
  <c r="L3" i="10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2"/>
  <c r="M2" s="1"/>
  <c r="Q2" l="1"/>
  <c r="Q86"/>
  <c r="K86"/>
  <c r="R86" s="1"/>
  <c r="P85"/>
  <c r="K85"/>
  <c r="P84"/>
  <c r="Q84" s="1"/>
  <c r="K84"/>
  <c r="P83"/>
  <c r="Q83" s="1"/>
  <c r="K83"/>
  <c r="R82"/>
  <c r="Q82"/>
  <c r="K82"/>
  <c r="Q81"/>
  <c r="K81"/>
  <c r="Q80"/>
  <c r="K80"/>
  <c r="Q79"/>
  <c r="K79"/>
  <c r="Q78"/>
  <c r="K78"/>
  <c r="Q77"/>
  <c r="K77"/>
  <c r="Q76"/>
  <c r="K76"/>
  <c r="Q75"/>
  <c r="K75"/>
  <c r="Q74"/>
  <c r="K74"/>
  <c r="Q73"/>
  <c r="K73"/>
  <c r="Q72"/>
  <c r="K72"/>
  <c r="Q71"/>
  <c r="K71"/>
  <c r="R71" s="1"/>
  <c r="Q70"/>
  <c r="K70"/>
  <c r="Q69"/>
  <c r="K69"/>
  <c r="Q68"/>
  <c r="K68"/>
  <c r="Q67"/>
  <c r="K67"/>
  <c r="Q66"/>
  <c r="K66"/>
  <c r="Q65"/>
  <c r="K65"/>
  <c r="Q64"/>
  <c r="K64"/>
  <c r="Q63"/>
  <c r="K63"/>
  <c r="Q62"/>
  <c r="K62"/>
  <c r="Q61"/>
  <c r="K61"/>
  <c r="Q60"/>
  <c r="K60"/>
  <c r="Q59"/>
  <c r="K59"/>
  <c r="Q58"/>
  <c r="K58"/>
  <c r="Q57"/>
  <c r="K57"/>
  <c r="Q56"/>
  <c r="K56"/>
  <c r="Q55"/>
  <c r="K55"/>
  <c r="Q54"/>
  <c r="K54"/>
  <c r="Q53"/>
  <c r="K53"/>
  <c r="Q52"/>
  <c r="K52"/>
  <c r="Q51"/>
  <c r="K51"/>
  <c r="Q50"/>
  <c r="K50"/>
  <c r="Q49"/>
  <c r="K49"/>
  <c r="Q48"/>
  <c r="K48"/>
  <c r="Q47"/>
  <c r="K47"/>
  <c r="Q46"/>
  <c r="K46"/>
  <c r="Q45"/>
  <c r="K45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R28" s="1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R19" s="1"/>
  <c r="Q18"/>
  <c r="K18"/>
  <c r="Q17"/>
  <c r="K17"/>
  <c r="Q16"/>
  <c r="K16"/>
  <c r="Q15"/>
  <c r="K15"/>
  <c r="Q14"/>
  <c r="K14"/>
  <c r="Q13"/>
  <c r="K13"/>
  <c r="Q12"/>
  <c r="K12"/>
  <c r="R12" s="1"/>
  <c r="Q11"/>
  <c r="K11"/>
  <c r="Q10"/>
  <c r="K10"/>
  <c r="Q9"/>
  <c r="K9"/>
  <c r="R9" s="1"/>
  <c r="Q8"/>
  <c r="K8"/>
  <c r="Q7"/>
  <c r="K7"/>
  <c r="Q6"/>
  <c r="K6"/>
  <c r="Q5"/>
  <c r="K5"/>
  <c r="Q4"/>
  <c r="K4"/>
  <c r="Q3"/>
  <c r="K3"/>
  <c r="R3" s="1"/>
  <c r="K2"/>
  <c r="R84" l="1"/>
  <c r="R89" s="1"/>
  <c r="R91" s="1"/>
  <c r="R92" s="1"/>
  <c r="R93" s="1"/>
  <c r="R85"/>
  <c r="Q89"/>
  <c r="Q91" s="1"/>
  <c r="Q92" s="1"/>
  <c r="Q93" s="1"/>
  <c r="Q85"/>
  <c r="R83"/>
  <c r="D5" i="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4"/>
  <c r="C5"/>
  <c r="E5" s="1"/>
  <c r="C6"/>
  <c r="E6" s="1"/>
  <c r="C7"/>
  <c r="E7" s="1"/>
  <c r="C8"/>
  <c r="C9"/>
  <c r="C10"/>
  <c r="C11"/>
  <c r="C12"/>
  <c r="E12" s="1"/>
  <c r="C13"/>
  <c r="E13" s="1"/>
  <c r="C14"/>
  <c r="E14" s="1"/>
  <c r="C15"/>
  <c r="E15" s="1"/>
  <c r="C16"/>
  <c r="C17"/>
  <c r="C18"/>
  <c r="C19"/>
  <c r="C20"/>
  <c r="E20" s="1"/>
  <c r="C21"/>
  <c r="E21" s="1"/>
  <c r="C22"/>
  <c r="E22" s="1"/>
  <c r="C23"/>
  <c r="E23" s="1"/>
  <c r="C24"/>
  <c r="C25"/>
  <c r="C26"/>
  <c r="C27"/>
  <c r="C28"/>
  <c r="E28" s="1"/>
  <c r="C29"/>
  <c r="E29" s="1"/>
  <c r="C30"/>
  <c r="E30" s="1"/>
  <c r="C31"/>
  <c r="E31" s="1"/>
  <c r="C32"/>
  <c r="C33"/>
  <c r="C34"/>
  <c r="C35"/>
  <c r="C36"/>
  <c r="E36" s="1"/>
  <c r="C37"/>
  <c r="E37" s="1"/>
  <c r="C38"/>
  <c r="E38" s="1"/>
  <c r="C39"/>
  <c r="E39" s="1"/>
  <c r="C40"/>
  <c r="C41"/>
  <c r="C42"/>
  <c r="C43"/>
  <c r="C44"/>
  <c r="E44" s="1"/>
  <c r="C45"/>
  <c r="E45" s="1"/>
  <c r="C46"/>
  <c r="E46" s="1"/>
  <c r="C47"/>
  <c r="E47" s="1"/>
  <c r="C48"/>
  <c r="C49"/>
  <c r="C50"/>
  <c r="C51"/>
  <c r="C52"/>
  <c r="E52" s="1"/>
  <c r="C53"/>
  <c r="E53" s="1"/>
  <c r="C54"/>
  <c r="E54" s="1"/>
  <c r="C55"/>
  <c r="E55" s="1"/>
  <c r="C56"/>
  <c r="C57"/>
  <c r="C58"/>
  <c r="C59"/>
  <c r="C60"/>
  <c r="E60" s="1"/>
  <c r="C61"/>
  <c r="E61" s="1"/>
  <c r="C62"/>
  <c r="E62" s="1"/>
  <c r="C63"/>
  <c r="E63" s="1"/>
  <c r="C64"/>
  <c r="C65"/>
  <c r="C66"/>
  <c r="C67"/>
  <c r="C68"/>
  <c r="E68" s="1"/>
  <c r="C69"/>
  <c r="E69" s="1"/>
  <c r="C70"/>
  <c r="E70" s="1"/>
  <c r="C71"/>
  <c r="E71" s="1"/>
  <c r="C72"/>
  <c r="C73"/>
  <c r="C74"/>
  <c r="C75"/>
  <c r="C76"/>
  <c r="E76" s="1"/>
  <c r="C77"/>
  <c r="E77" s="1"/>
  <c r="C78"/>
  <c r="E78" s="1"/>
  <c r="C79"/>
  <c r="E79" s="1"/>
  <c r="C80"/>
  <c r="C81"/>
  <c r="C82"/>
  <c r="C83"/>
  <c r="C84"/>
  <c r="E84" s="1"/>
  <c r="C85"/>
  <c r="E85" s="1"/>
  <c r="C86"/>
  <c r="E86" s="1"/>
  <c r="C87"/>
  <c r="E87" s="1"/>
  <c r="C88"/>
  <c r="C4"/>
  <c r="J71" i="3"/>
  <c r="O2" i="6"/>
  <c r="K3"/>
  <c r="K4"/>
  <c r="K5"/>
  <c r="K6"/>
  <c r="K7"/>
  <c r="K8"/>
  <c r="K9"/>
  <c r="K10"/>
  <c r="K11"/>
  <c r="K12"/>
  <c r="K13"/>
  <c r="K14"/>
  <c r="K15"/>
  <c r="K16"/>
  <c r="K17"/>
  <c r="K18"/>
  <c r="K19"/>
  <c r="K22"/>
  <c r="K23"/>
  <c r="K43"/>
  <c r="K2"/>
  <c r="O2" i="2"/>
  <c r="O22" i="6"/>
  <c r="O23"/>
  <c r="O6"/>
  <c r="O43"/>
  <c r="J2" i="3"/>
  <c r="H29" i="5"/>
  <c r="H2" i="3"/>
  <c r="N85" i="6"/>
  <c r="N84"/>
  <c r="N83"/>
  <c r="E88" i="9" l="1"/>
  <c r="E80"/>
  <c r="E72"/>
  <c r="E64"/>
  <c r="E56"/>
  <c r="E48"/>
  <c r="E40"/>
  <c r="E32"/>
  <c r="E24"/>
  <c r="E16"/>
  <c r="E8"/>
  <c r="E81"/>
  <c r="E73"/>
  <c r="E65"/>
  <c r="E57"/>
  <c r="E49"/>
  <c r="E41"/>
  <c r="E33"/>
  <c r="E25"/>
  <c r="E17"/>
  <c r="E9"/>
  <c r="E42"/>
  <c r="E34"/>
  <c r="E26"/>
  <c r="E18"/>
  <c r="E10"/>
  <c r="E67"/>
  <c r="E59"/>
  <c r="E51"/>
  <c r="E43"/>
  <c r="E35"/>
  <c r="E27"/>
  <c r="E19"/>
  <c r="E11"/>
  <c r="E4"/>
  <c r="E82"/>
  <c r="E74"/>
  <c r="E66"/>
  <c r="E58"/>
  <c r="E50"/>
  <c r="E83"/>
  <c r="E75"/>
  <c r="F2" i="5"/>
  <c r="H2" s="1"/>
  <c r="J2" s="1"/>
  <c r="F7"/>
  <c r="F8"/>
  <c r="F34"/>
  <c r="O82" i="6" l="1"/>
  <c r="K82"/>
  <c r="O84"/>
  <c r="K84"/>
  <c r="P84" s="1"/>
  <c r="O83"/>
  <c r="K83"/>
  <c r="P83" s="1"/>
  <c r="H34" i="5"/>
  <c r="J34" s="1"/>
  <c r="H7"/>
  <c r="J7" s="1"/>
  <c r="H8"/>
  <c r="J8" s="1"/>
  <c r="F21"/>
  <c r="F72"/>
  <c r="F71"/>
  <c r="J71" s="1"/>
  <c r="O18" i="6"/>
  <c r="F81" i="5"/>
  <c r="F43"/>
  <c r="F62"/>
  <c r="F50"/>
  <c r="F25"/>
  <c r="F73"/>
  <c r="F46"/>
  <c r="F35"/>
  <c r="F44"/>
  <c r="F39"/>
  <c r="F51"/>
  <c r="F6"/>
  <c r="O4" i="6"/>
  <c r="F70" i="5"/>
  <c r="F45"/>
  <c r="F19"/>
  <c r="F74"/>
  <c r="F55"/>
  <c r="F60"/>
  <c r="F59"/>
  <c r="O13" i="6"/>
  <c r="F24" i="5"/>
  <c r="F33"/>
  <c r="O10" i="6"/>
  <c r="F41" i="5"/>
  <c r="F82"/>
  <c r="F79"/>
  <c r="F9"/>
  <c r="F4"/>
  <c r="F68"/>
  <c r="F67"/>
  <c r="F48"/>
  <c r="F49"/>
  <c r="F27"/>
  <c r="P82" i="6"/>
  <c r="F36" i="5"/>
  <c r="O11" i="6"/>
  <c r="F54" i="5"/>
  <c r="F31"/>
  <c r="O8" i="6"/>
  <c r="F17" i="5"/>
  <c r="F37"/>
  <c r="F56"/>
  <c r="F57"/>
  <c r="F47"/>
  <c r="F15"/>
  <c r="F20"/>
  <c r="F42"/>
  <c r="F14"/>
  <c r="F53"/>
  <c r="F10"/>
  <c r="O5" i="6"/>
  <c r="F64" i="5"/>
  <c r="O15" i="6"/>
  <c r="F65" i="5"/>
  <c r="O16" i="6"/>
  <c r="F78" i="5"/>
  <c r="F75"/>
  <c r="O19" i="6"/>
  <c r="F22" i="5"/>
  <c r="F83"/>
  <c r="F61"/>
  <c r="F58"/>
  <c r="F66"/>
  <c r="O17" i="6"/>
  <c r="F76" i="5"/>
  <c r="F30"/>
  <c r="O7" i="6"/>
  <c r="O3"/>
  <c r="F69" i="5"/>
  <c r="F18"/>
  <c r="F32"/>
  <c r="O9" i="6"/>
  <c r="F12" i="5"/>
  <c r="F38"/>
  <c r="O12" i="6"/>
  <c r="F13" i="5"/>
  <c r="F77"/>
  <c r="F26"/>
  <c r="F40"/>
  <c r="F28"/>
  <c r="F11"/>
  <c r="F23"/>
  <c r="F80"/>
  <c r="F63"/>
  <c r="O14" i="6"/>
  <c r="F16" i="5"/>
  <c r="F5"/>
  <c r="J29"/>
  <c r="O79" i="6" l="1"/>
  <c r="K79"/>
  <c r="O54"/>
  <c r="K54"/>
  <c r="O47"/>
  <c r="K47"/>
  <c r="O71"/>
  <c r="K71"/>
  <c r="O70"/>
  <c r="K70"/>
  <c r="O85"/>
  <c r="K85"/>
  <c r="P85" s="1"/>
  <c r="O33"/>
  <c r="K33"/>
  <c r="P33" s="1"/>
  <c r="O58"/>
  <c r="K58"/>
  <c r="O53"/>
  <c r="K53"/>
  <c r="O68"/>
  <c r="K68"/>
  <c r="O73"/>
  <c r="K73"/>
  <c r="O30"/>
  <c r="K30"/>
  <c r="O36"/>
  <c r="K36"/>
  <c r="O49"/>
  <c r="K49"/>
  <c r="O64"/>
  <c r="K64"/>
  <c r="O42"/>
  <c r="K42"/>
  <c r="P42" s="1"/>
  <c r="O86"/>
  <c r="K86"/>
  <c r="P86" s="1"/>
  <c r="O80"/>
  <c r="K80"/>
  <c r="O41"/>
  <c r="K41"/>
  <c r="O37"/>
  <c r="K37"/>
  <c r="O40"/>
  <c r="K40"/>
  <c r="O26"/>
  <c r="K26"/>
  <c r="P26" s="1"/>
  <c r="O59"/>
  <c r="O56"/>
  <c r="K56"/>
  <c r="O21"/>
  <c r="K21"/>
  <c r="O66"/>
  <c r="K66"/>
  <c r="O52"/>
  <c r="K52"/>
  <c r="O46"/>
  <c r="K46"/>
  <c r="O74"/>
  <c r="K74"/>
  <c r="O50"/>
  <c r="K50"/>
  <c r="O35"/>
  <c r="K35"/>
  <c r="O48"/>
  <c r="K48"/>
  <c r="O65"/>
  <c r="K65"/>
  <c r="O34"/>
  <c r="K34"/>
  <c r="O63"/>
  <c r="K63"/>
  <c r="O61"/>
  <c r="K61"/>
  <c r="O32"/>
  <c r="K32"/>
  <c r="O28"/>
  <c r="K28"/>
  <c r="O25"/>
  <c r="K25"/>
  <c r="O62"/>
  <c r="K62"/>
  <c r="O69"/>
  <c r="K69"/>
  <c r="O31"/>
  <c r="K31"/>
  <c r="O77"/>
  <c r="K77"/>
  <c r="O55"/>
  <c r="K55"/>
  <c r="O24"/>
  <c r="K24"/>
  <c r="P24" s="1"/>
  <c r="O72"/>
  <c r="K72"/>
  <c r="O51"/>
  <c r="K51"/>
  <c r="O39"/>
  <c r="K39"/>
  <c r="O81"/>
  <c r="K81"/>
  <c r="O76"/>
  <c r="K76"/>
  <c r="O67"/>
  <c r="K67"/>
  <c r="O78"/>
  <c r="K78"/>
  <c r="O60"/>
  <c r="K60"/>
  <c r="O29"/>
  <c r="K29"/>
  <c r="O45"/>
  <c r="K45"/>
  <c r="O27"/>
  <c r="K27"/>
  <c r="O38"/>
  <c r="K38"/>
  <c r="O75"/>
  <c r="K75"/>
  <c r="O44"/>
  <c r="K44"/>
  <c r="O57"/>
  <c r="K57"/>
  <c r="H40" i="5"/>
  <c r="J40" s="1"/>
  <c r="H69"/>
  <c r="J69" s="1"/>
  <c r="H27"/>
  <c r="J27" s="1"/>
  <c r="H59"/>
  <c r="J59" s="1"/>
  <c r="H19"/>
  <c r="J19" s="1"/>
  <c r="H22"/>
  <c r="J22" s="1"/>
  <c r="H64"/>
  <c r="J64" s="1"/>
  <c r="H42"/>
  <c r="J42" s="1"/>
  <c r="H57"/>
  <c r="J57" s="1"/>
  <c r="H31"/>
  <c r="J31" s="1"/>
  <c r="H46"/>
  <c r="J46" s="1"/>
  <c r="H62"/>
  <c r="J62" s="1"/>
  <c r="H72"/>
  <c r="J72" s="1"/>
  <c r="H80"/>
  <c r="J80" s="1"/>
  <c r="H38"/>
  <c r="J38" s="1"/>
  <c r="H68"/>
  <c r="J68" s="1"/>
  <c r="H82"/>
  <c r="J82" s="1"/>
  <c r="H51"/>
  <c r="J51" s="1"/>
  <c r="H5"/>
  <c r="J5" s="1"/>
  <c r="H23"/>
  <c r="J23" s="1"/>
  <c r="H26"/>
  <c r="J26" s="1"/>
  <c r="H12"/>
  <c r="J12" s="1"/>
  <c r="H49"/>
  <c r="J49" s="1"/>
  <c r="H4"/>
  <c r="J4" s="1"/>
  <c r="H41"/>
  <c r="J41" s="1"/>
  <c r="H60"/>
  <c r="J60" s="1"/>
  <c r="H45"/>
  <c r="J45" s="1"/>
  <c r="H39"/>
  <c r="J39" s="1"/>
  <c r="H48"/>
  <c r="J48" s="1"/>
  <c r="H9"/>
  <c r="J9" s="1"/>
  <c r="H33"/>
  <c r="J33" s="1"/>
  <c r="H55"/>
  <c r="J55" s="1"/>
  <c r="H70"/>
  <c r="J70" s="1"/>
  <c r="H58"/>
  <c r="J58" s="1"/>
  <c r="H56"/>
  <c r="J56" s="1"/>
  <c r="H73"/>
  <c r="J73" s="1"/>
  <c r="H21"/>
  <c r="J21" s="1"/>
  <c r="H11"/>
  <c r="J11" s="1"/>
  <c r="H76"/>
  <c r="J76" s="1"/>
  <c r="H61"/>
  <c r="J61" s="1"/>
  <c r="H78"/>
  <c r="J78" s="1"/>
  <c r="H53"/>
  <c r="J53" s="1"/>
  <c r="H15"/>
  <c r="J15" s="1"/>
  <c r="H37"/>
  <c r="J37" s="1"/>
  <c r="H36"/>
  <c r="J36" s="1"/>
  <c r="H44"/>
  <c r="J44" s="1"/>
  <c r="H25"/>
  <c r="J25" s="1"/>
  <c r="H81"/>
  <c r="J81" s="1"/>
  <c r="H16"/>
  <c r="J16" s="1"/>
  <c r="H30"/>
  <c r="J30" s="1"/>
  <c r="H10"/>
  <c r="J10" s="1"/>
  <c r="H20"/>
  <c r="J20" s="1"/>
  <c r="H52"/>
  <c r="J52" s="1"/>
  <c r="H32"/>
  <c r="J32" s="1"/>
  <c r="H63"/>
  <c r="J63" s="1"/>
  <c r="H28"/>
  <c r="J28" s="1"/>
  <c r="H13"/>
  <c r="J13" s="1"/>
  <c r="H18"/>
  <c r="J18" s="1"/>
  <c r="H67"/>
  <c r="J67" s="1"/>
  <c r="H79"/>
  <c r="J79" s="1"/>
  <c r="H24"/>
  <c r="J24" s="1"/>
  <c r="H74"/>
  <c r="J74" s="1"/>
  <c r="H6"/>
  <c r="J6" s="1"/>
  <c r="H75"/>
  <c r="J75" s="1"/>
  <c r="H54"/>
  <c r="J54" s="1"/>
  <c r="H43"/>
  <c r="J43" s="1"/>
  <c r="H77"/>
  <c r="J77" s="1"/>
  <c r="H66"/>
  <c r="J66" s="1"/>
  <c r="H83"/>
  <c r="J83" s="1"/>
  <c r="H65"/>
  <c r="J65" s="1"/>
  <c r="H14"/>
  <c r="J14" s="1"/>
  <c r="H47"/>
  <c r="J47" s="1"/>
  <c r="H17"/>
  <c r="J17" s="1"/>
  <c r="H35"/>
  <c r="J35" s="1"/>
  <c r="H50"/>
  <c r="J50" s="1"/>
  <c r="P18" i="6"/>
  <c r="F3" i="5"/>
  <c r="H83" i="3"/>
  <c r="J83" s="1"/>
  <c r="H82"/>
  <c r="J82" s="1"/>
  <c r="H81"/>
  <c r="J81" s="1"/>
  <c r="H80"/>
  <c r="J80" s="1"/>
  <c r="H79"/>
  <c r="J79" s="1"/>
  <c r="H78"/>
  <c r="J78" s="1"/>
  <c r="H77"/>
  <c r="J77" s="1"/>
  <c r="H76"/>
  <c r="J76" s="1"/>
  <c r="H75"/>
  <c r="J75" s="1"/>
  <c r="H74"/>
  <c r="J74" s="1"/>
  <c r="H73"/>
  <c r="J73" s="1"/>
  <c r="H72"/>
  <c r="J72" s="1"/>
  <c r="H70"/>
  <c r="J70" s="1"/>
  <c r="J69"/>
  <c r="H69"/>
  <c r="H68"/>
  <c r="J68" s="1"/>
  <c r="H67"/>
  <c r="J67" s="1"/>
  <c r="H66"/>
  <c r="J66" s="1"/>
  <c r="J65"/>
  <c r="H65"/>
  <c r="H64"/>
  <c r="J64" s="1"/>
  <c r="H63"/>
  <c r="J63" s="1"/>
  <c r="H62"/>
  <c r="J62" s="1"/>
  <c r="J61"/>
  <c r="H61"/>
  <c r="H60"/>
  <c r="J60" s="1"/>
  <c r="H59"/>
  <c r="J59" s="1"/>
  <c r="H58"/>
  <c r="J58" s="1"/>
  <c r="J57"/>
  <c r="H57"/>
  <c r="H56"/>
  <c r="J56" s="1"/>
  <c r="H55"/>
  <c r="J55" s="1"/>
  <c r="H54"/>
  <c r="J54" s="1"/>
  <c r="J53"/>
  <c r="H53"/>
  <c r="J52"/>
  <c r="H52"/>
  <c r="H51"/>
  <c r="J51" s="1"/>
  <c r="H50"/>
  <c r="J50" s="1"/>
  <c r="J49"/>
  <c r="H49"/>
  <c r="J48"/>
  <c r="H48"/>
  <c r="H47"/>
  <c r="J47" s="1"/>
  <c r="H46"/>
  <c r="J46" s="1"/>
  <c r="J45"/>
  <c r="H45"/>
  <c r="J44"/>
  <c r="H44"/>
  <c r="H43"/>
  <c r="J43" s="1"/>
  <c r="H42"/>
  <c r="J42" s="1"/>
  <c r="J41"/>
  <c r="H41"/>
  <c r="J40"/>
  <c r="H40"/>
  <c r="H39"/>
  <c r="J39" s="1"/>
  <c r="H38"/>
  <c r="J38" s="1"/>
  <c r="J37"/>
  <c r="H37"/>
  <c r="J36"/>
  <c r="H36"/>
  <c r="H35"/>
  <c r="J35" s="1"/>
  <c r="H34"/>
  <c r="J34" s="1"/>
  <c r="J33"/>
  <c r="H33"/>
  <c r="J32"/>
  <c r="H32"/>
  <c r="H31"/>
  <c r="J31" s="1"/>
  <c r="H30"/>
  <c r="J30" s="1"/>
  <c r="J29"/>
  <c r="H29"/>
  <c r="J28"/>
  <c r="H28"/>
  <c r="H27"/>
  <c r="J27" s="1"/>
  <c r="H26"/>
  <c r="J26" s="1"/>
  <c r="J25"/>
  <c r="H25"/>
  <c r="J24"/>
  <c r="H24"/>
  <c r="H23"/>
  <c r="J23" s="1"/>
  <c r="H22"/>
  <c r="J22" s="1"/>
  <c r="J21"/>
  <c r="H21"/>
  <c r="J20"/>
  <c r="H20"/>
  <c r="H19"/>
  <c r="J19" s="1"/>
  <c r="H18"/>
  <c r="J18" s="1"/>
  <c r="J17"/>
  <c r="H17"/>
  <c r="J16"/>
  <c r="H16"/>
  <c r="H15"/>
  <c r="J15" s="1"/>
  <c r="H14"/>
  <c r="J14" s="1"/>
  <c r="J13"/>
  <c r="H13"/>
  <c r="J12"/>
  <c r="H12"/>
  <c r="H11"/>
  <c r="J11" s="1"/>
  <c r="H10"/>
  <c r="J10" s="1"/>
  <c r="J9"/>
  <c r="H9"/>
  <c r="J8"/>
  <c r="H8"/>
  <c r="H7"/>
  <c r="J7" s="1"/>
  <c r="H6"/>
  <c r="J6" s="1"/>
  <c r="J5"/>
  <c r="H5"/>
  <c r="J4"/>
  <c r="H4"/>
  <c r="H3"/>
  <c r="J3" s="1"/>
  <c r="J86"/>
  <c r="J88" s="1"/>
  <c r="J89" s="1"/>
  <c r="J90" s="1"/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2"/>
  <c r="K20" i="6" l="1"/>
  <c r="P20" s="1"/>
  <c r="P89" s="1"/>
  <c r="P91" s="1"/>
  <c r="P92" s="1"/>
  <c r="P93" s="1"/>
  <c r="O20"/>
  <c r="O89" s="1"/>
  <c r="O91" s="1"/>
  <c r="H3" i="5"/>
  <c r="J3" s="1"/>
  <c r="J86" s="1"/>
  <c r="L86" s="1"/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6"/>
  <c r="P9"/>
  <c r="P28"/>
  <c r="N85"/>
  <c r="P86"/>
  <c r="N84"/>
  <c r="N83"/>
  <c r="P82"/>
  <c r="P71"/>
  <c r="P3"/>
  <c r="P12"/>
  <c r="P19"/>
  <c r="P85" l="1"/>
  <c r="O84"/>
  <c r="O83"/>
  <c r="J88" i="5"/>
  <c r="J89" s="1"/>
  <c r="J90" s="1"/>
  <c r="P83" i="2"/>
  <c r="O85"/>
  <c r="P84"/>
  <c r="O89" l="1"/>
  <c r="O91" s="1"/>
  <c r="O92" s="1"/>
  <c r="O93" s="1"/>
  <c r="P89"/>
  <c r="P91" s="1"/>
  <c r="P92" l="1"/>
  <c r="P93" s="1"/>
  <c r="O92" i="6" l="1"/>
  <c r="O93" s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comments2.xml><?xml version="1.0" encoding="utf-8"?>
<comments xmlns="http://schemas.openxmlformats.org/spreadsheetml/2006/main">
  <authors>
    <author>tc={E986472F-A543-4498-93FD-B57D6C5A5EDF}</author>
    <author>alexandrepereira</author>
  </authors>
  <commentList>
    <comment ref="K2" author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Engenharia ja considerou o uso por placa, entao nao precisa fazer o calculo com a quantidade dessa aba
</t>
        </r>
      </text>
    </comment>
    <comment ref="G21" authorId="1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comments3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<sst xmlns="http://schemas.openxmlformats.org/spreadsheetml/2006/main" count="5774" uniqueCount="887">
  <si>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</si>
  <si>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</si>
  <si>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</si>
  <si>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</si>
  <si>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</si>
  <si>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</si>
  <si>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</si>
  <si>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</si>
  <si>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</si>
  <si>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</si>
  <si>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</si>
  <si>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</si>
  <si>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</si>
  <si>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</si>
  <si>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</si>
  <si>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</si>
  <si>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</si>
  <si>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</si>
  <si>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</si>
  <si>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</si>
  <si>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</si>
  <si>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</si>
  <si>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</si>
  <si>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</si>
  <si>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</si>
  <si>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</si>
  <si>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</si>
  <si>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</si>
  <si>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</si>
  <si>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</si>
  <si>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</si>
  <si>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</si>
  <si>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</si>
  <si>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</si>
  <si>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</si>
  <si>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</si>
  <si>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</si>
  <si>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</si>
  <si>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</si>
  <si>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</si>
  <si>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</si>
  <si>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</si>
  <si>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</si>
  <si>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</si>
  <si>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</si>
  <si>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CAP CER 10UF 10V X5R 0402</t>
  </si>
  <si>
    <t>490-GRM155R61A106ME11JTR-ND</t>
  </si>
  <si>
    <t>CAP; SMT (0402); 10UF;20%; 10V; X5R; CERAMIC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</si>
  <si>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</si>
  <si>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</si>
  <si>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</si>
  <si>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</si>
  <si>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</si>
  <si>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</si>
  <si>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</si>
  <si>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</si>
  <si>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</si>
  <si>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</si>
  <si>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</si>
  <si>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</si>
  <si>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</si>
  <si>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</si>
  <si>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</si>
  <si>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</si>
  <si>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</si>
  <si>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</si>
  <si>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</si>
  <si>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</si>
  <si>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</si>
  <si>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</si>
  <si>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</si>
  <si>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</si>
  <si>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</si>
  <si>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</si>
  <si>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</si>
  <si>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</si>
  <si>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</si>
  <si>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</si>
  <si>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</si>
  <si>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</si>
  <si>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</si>
  <si>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</si>
  <si>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</si>
  <si>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</si>
  <si>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</si>
  <si>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</si>
  <si>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</si>
  <si>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</si>
  <si>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</si>
  <si>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</si>
  <si>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</si>
  <si>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</si>
  <si>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</si>
  <si>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</si>
  <si>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</si>
  <si>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</si>
  <si>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</si>
  <si>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</si>
  <si>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</si>
  <si>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</si>
  <si>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</si>
  <si>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</si>
  <si>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</si>
  <si>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</si>
  <si>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</si>
  <si>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</si>
  <si>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</si>
  <si>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</si>
  <si>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</si>
  <si>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</si>
  <si>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</si>
  <si>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</si>
  <si>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</si>
  <si>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</si>
  <si>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</si>
  <si>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</si>
  <si>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</si>
  <si>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</si>
  <si>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</si>
  <si>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</si>
  <si>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</si>
  <si>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</si>
  <si>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</si>
  <si>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</si>
  <si>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</si>
  <si>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</si>
  <si>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</si>
  <si>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</si>
  <si>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</si>
  <si>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</si>
  <si>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</si>
  <si>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</si>
  <si>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</si>
  <si>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</si>
  <si>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</si>
  <si>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</si>
  <si>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</si>
  <si>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</si>
  <si>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</si>
  <si>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</si>
  <si>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</si>
  <si>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</si>
  <si>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</si>
  <si>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</si>
  <si>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</si>
  <si>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</si>
  <si>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</si>
  <si>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</si>
  <si>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</si>
  <si>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</si>
  <si>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</si>
  <si>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</si>
  <si>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</si>
  <si>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</si>
  <si>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</si>
  <si>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</si>
  <si>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</si>
  <si>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</si>
  <si>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</si>
  <si>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</si>
  <si>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</si>
  <si>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</si>
  <si>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</si>
  <si>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</si>
  <si>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</si>
  <si>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</si>
  <si>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</si>
  <si>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</si>
  <si>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</si>
  <si>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</si>
  <si>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</si>
  <si>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</si>
  <si>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</si>
  <si>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</si>
  <si>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</si>
  <si>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</si>
  <si>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</si>
  <si>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</si>
  <si>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</si>
  <si>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</si>
  <si>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</si>
  <si>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</si>
  <si>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</si>
  <si>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</si>
  <si>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</si>
  <si>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</si>
  <si>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</si>
  <si>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</si>
  <si>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</si>
  <si>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</si>
  <si>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</si>
  <si>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</si>
  <si>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</si>
  <si>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</si>
  <si>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</si>
  <si>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</si>
  <si>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</si>
  <si>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</si>
  <si>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</si>
  <si>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</si>
  <si>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</si>
  <si>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</si>
  <si>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</si>
  <si>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</si>
  <si>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</si>
  <si>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</si>
  <si>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</si>
  <si>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</si>
  <si>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</si>
  <si>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</si>
  <si>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</si>
  <si>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</si>
  <si>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</si>
  <si>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</si>
  <si>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</si>
  <si>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</si>
  <si>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</si>
  <si>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</si>
  <si>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</si>
  <si>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</si>
  <si>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</si>
  <si>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</si>
  <si>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</si>
  <si>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</si>
  <si>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</si>
  <si>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</si>
  <si>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</si>
  <si>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</si>
  <si>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</si>
  <si>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</si>
  <si>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KEMET</t>
  </si>
  <si>
    <t>CAP CER 1UF 10V X5R 0402</t>
  </si>
  <si>
    <t>617.082</t>
  </si>
  <si>
    <t>399-C0402C105K8PAC7867CT-ND</t>
  </si>
  <si>
    <t>CAP; SMT (0402); 1UF; 10%; 10V; X5R; CERAMIC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</si>
  <si>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</si>
  <si>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</si>
  <si>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</si>
  <si>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</si>
  <si>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</si>
  <si>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</si>
  <si>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</si>
  <si>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</si>
  <si>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</si>
  <si>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</si>
  <si>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</si>
  <si>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</si>
  <si>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</si>
  <si>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</si>
  <si>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</si>
  <si>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</si>
  <si>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</si>
  <si>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</si>
  <si>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</si>
  <si>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</si>
  <si>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</si>
  <si>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</si>
  <si>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</si>
  <si>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</si>
  <si>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</si>
  <si>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</si>
  <si>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</si>
  <si>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</si>
  <si>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</si>
  <si>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</si>
  <si>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</si>
  <si>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</si>
  <si>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</si>
  <si>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</si>
  <si>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</si>
  <si>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</si>
  <si>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</si>
  <si>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</si>
  <si>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</si>
  <si>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</si>
  <si>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</si>
  <si>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</si>
  <si>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</si>
  <si>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</si>
  <si>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</si>
  <si>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</si>
  <si>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</si>
  <si>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</si>
  <si>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</si>
  <si>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</si>
  <si>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</si>
  <si>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</si>
  <si>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</si>
  <si>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</si>
  <si>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</si>
  <si>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</si>
  <si>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</si>
  <si>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</si>
  <si>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</si>
  <si>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</si>
  <si>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</si>
  <si>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</si>
  <si>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</si>
  <si>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</si>
  <si>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</si>
  <si>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</si>
  <si>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</si>
  <si>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</si>
  <si>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</si>
  <si>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</si>
  <si>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</si>
  <si>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</si>
  <si>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</si>
  <si>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</si>
  <si>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</si>
  <si>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</si>
  <si>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</si>
  <si>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</si>
  <si>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</si>
  <si>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</si>
  <si>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</si>
  <si>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</si>
  <si>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</si>
  <si>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</si>
  <si>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</si>
  <si>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</si>
  <si>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</si>
  <si>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</si>
  <si>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</si>
  <si>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</si>
  <si>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</si>
  <si>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</si>
  <si>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</si>
  <si>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</si>
  <si>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</si>
  <si>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</si>
  <si>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</si>
  <si>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</si>
  <si>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</si>
  <si>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</si>
  <si>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</si>
  <si>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</si>
  <si>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</si>
  <si>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</si>
  <si>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</si>
  <si>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</si>
  <si>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</si>
  <si>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</si>
  <si>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</si>
  <si>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</si>
  <si>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</si>
  <si>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</si>
  <si>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</si>
  <si>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</si>
  <si>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</si>
  <si>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</si>
  <si>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</si>
  <si>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</si>
  <si>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</si>
  <si>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</si>
  <si>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</si>
  <si>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</si>
  <si>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</si>
  <si>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</si>
  <si>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</si>
  <si>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</si>
  <si>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</si>
  <si>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</si>
  <si>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</si>
  <si>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</si>
  <si>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</si>
  <si>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</si>
  <si>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</si>
  <si>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</si>
  <si>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</si>
  <si>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</si>
  <si>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</si>
  <si>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</si>
  <si>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</si>
  <si>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</si>
  <si>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</si>
  <si>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</si>
  <si>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</si>
  <si>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</si>
  <si>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</si>
  <si>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</si>
  <si>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</si>
  <si>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</si>
  <si>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</si>
  <si>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</si>
  <si>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</si>
  <si>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</si>
  <si>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</si>
  <si>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</si>
  <si>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</si>
  <si>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</si>
  <si>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</si>
  <si>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</si>
  <si>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</si>
  <si>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</si>
  <si>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</si>
  <si>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</si>
  <si>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</si>
  <si>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</si>
  <si>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</si>
  <si>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</si>
  <si>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</si>
  <si>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</si>
  <si>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</si>
  <si>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</si>
  <si>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</si>
  <si>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</si>
  <si>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</si>
  <si>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</si>
  <si>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</si>
  <si>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</si>
  <si>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</si>
  <si>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</si>
  <si>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</si>
  <si>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</si>
  <si>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</si>
  <si>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</si>
  <si>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</si>
  <si>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</si>
  <si>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</si>
  <si>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</si>
  <si>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</si>
  <si>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</si>
  <si>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</si>
  <si>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</si>
  <si>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</si>
  <si>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</si>
  <si>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</si>
  <si>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</si>
  <si>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</si>
  <si>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</si>
  <si>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</si>
  <si>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</si>
  <si>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</si>
  <si>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</si>
  <si>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</si>
  <si>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</si>
  <si>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</si>
  <si>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</si>
  <si>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</si>
  <si>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</si>
  <si>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</si>
  <si>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</si>
  <si>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</si>
  <si>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</si>
  <si>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</si>
  <si>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</si>
  <si>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</si>
  <si>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</si>
  <si>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</si>
  <si>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</si>
  <si>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</si>
  <si>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</si>
  <si>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</si>
  <si>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</si>
  <si>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</si>
  <si>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</si>
  <si>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</si>
  <si>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</si>
  <si>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</si>
  <si>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</si>
  <si>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</si>
  <si>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</si>
  <si>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</si>
  <si>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</si>
  <si>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</si>
  <si>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</si>
  <si>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</si>
  <si>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</si>
  <si>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</si>
  <si>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</si>
  <si>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</si>
  <si>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</si>
  <si>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</si>
  <si>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</si>
  <si>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</si>
  <si>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</si>
  <si>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</si>
  <si>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</si>
  <si>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</si>
  <si>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</si>
  <si>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</si>
  <si>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</si>
  <si>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</si>
  <si>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</si>
  <si>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</si>
  <si>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</si>
  <si>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</si>
  <si>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</si>
  <si>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</si>
  <si>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MAX32670GTL+</t>
  </si>
  <si>
    <t>IC MCU 32BIT 384KB FLASH 40TQFN</t>
  </si>
  <si>
    <t>0</t>
  </si>
  <si>
    <t>Tray</t>
  </si>
  <si>
    <t>175-MAX32670GTL+-ND</t>
  </si>
  <si>
    <t>EVKIT PART - IC; MAX32674CGWGZ+; PACKAGE OUTLINE</t>
  </si>
  <si>
    <t>31</t>
  </si>
  <si>
    <t>https://datasheets.maximintegrated.com/en/ds/MAX32670.pdf</t>
  </si>
  <si>
    <t>U2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</si>
  <si>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</si>
  <si>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</si>
  <si>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</si>
  <si>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</si>
  <si>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</si>
  <si>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</si>
  <si>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</si>
  <si>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</si>
  <si>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</si>
  <si>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</si>
  <si>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</si>
  <si>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</si>
  <si>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</si>
  <si>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</si>
  <si>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</si>
  <si>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</si>
  <si>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</si>
  <si>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</si>
  <si>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</si>
  <si>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</si>
  <si>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</si>
  <si>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</si>
  <si>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</si>
  <si>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</si>
  <si>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</si>
  <si>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</si>
  <si>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</si>
  <si>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</si>
  <si>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</si>
  <si>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</si>
  <si>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</si>
  <si>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</si>
  <si>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</si>
  <si>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</si>
  <si>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</si>
  <si>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</si>
  <si>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</si>
  <si>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</si>
  <si>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</si>
  <si>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</si>
  <si>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</si>
  <si>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</si>
  <si>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</si>
  <si>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</si>
  <si>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</si>
  <si>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</si>
  <si>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</si>
  <si>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</si>
  <si>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</si>
  <si>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</si>
  <si>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</si>
  <si>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</si>
  <si>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</si>
  <si>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</si>
  <si>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</si>
  <si>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</si>
  <si>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</si>
  <si>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</si>
  <si>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</si>
  <si>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</si>
  <si>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</si>
  <si>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</si>
  <si>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</si>
  <si>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</si>
  <si>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</si>
  <si>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</si>
  <si>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</si>
  <si>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</si>
  <si>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</si>
  <si>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</si>
  <si>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288.564</t>
  </si>
  <si>
    <t>399-C0603C105K3RAC7867CT-ND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</si>
  <si>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</si>
  <si>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</si>
  <si>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</si>
  <si>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</si>
  <si>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</si>
  <si>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</si>
  <si>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</si>
  <si>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</si>
  <si>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</si>
  <si>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</si>
  <si>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</si>
  <si>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</si>
  <si>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</si>
  <si>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</si>
  <si>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</si>
  <si>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</si>
  <si>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</si>
  <si>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</si>
  <si>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</si>
  <si>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</si>
  <si>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</si>
  <si>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</si>
  <si>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</si>
  <si>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</si>
  <si>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</si>
  <si>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</si>
  <si>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</si>
  <si>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</si>
  <si>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</si>
  <si>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</si>
  <si>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</si>
  <si>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</si>
  <si>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</si>
  <si>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</si>
  <si>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</si>
  <si>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</si>
  <si>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</si>
  <si>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</si>
  <si>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</si>
  <si>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</si>
  <si>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</si>
  <si>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EX-POWER</t>
  </si>
  <si>
    <t>est. USD CIF</t>
  </si>
  <si>
    <t>est. Unit BRL</t>
  </si>
  <si>
    <t>Maxim/Analog Devices</t>
  </si>
  <si>
    <t>Not found on Brokers</t>
  </si>
  <si>
    <t>Host board to sensor board flex cable</t>
  </si>
  <si>
    <t>Battery pack 800mAh 04x30x42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</si>
  <si>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</si>
  <si>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</si>
  <si>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</si>
  <si>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</si>
  <si>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</si>
  <si>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</si>
  <si>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</si>
  <si>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</si>
  <si>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</si>
  <si>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</si>
  <si>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</si>
  <si>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</si>
  <si>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</si>
  <si>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</si>
  <si>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</si>
  <si>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</si>
  <si>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</si>
  <si>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</si>
  <si>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</si>
  <si>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</si>
  <si>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VALVOLANDIA - BRAZIL</t>
  </si>
  <si>
    <t>Normal</t>
  </si>
  <si>
    <t>Total Unit Price</t>
  </si>
  <si>
    <t>Total Manufacturing Price</t>
  </si>
  <si>
    <t>GRM155R61A106ME11D</t>
  </si>
  <si>
    <t>C0603C105K3RACTU</t>
  </si>
  <si>
    <t>C0402C105K8PACTU</t>
  </si>
  <si>
    <t>Manufacture Part Number</t>
  </si>
  <si>
    <t>PROPOSED ALTERNATIVE</t>
  </si>
  <si>
    <t>Assembly qty</t>
  </si>
  <si>
    <t>Quantity per</t>
  </si>
  <si>
    <t>Total Price</t>
  </si>
  <si>
    <t>MOQ</t>
  </si>
  <si>
    <t>Lead time</t>
  </si>
  <si>
    <t>Shipment Origin</t>
  </si>
  <si>
    <t>Incoterms</t>
  </si>
  <si>
    <t>Payment terms</t>
  </si>
  <si>
    <t xml:space="preserve">$0.29 </t>
  </si>
  <si>
    <t>7 Days</t>
  </si>
  <si>
    <t>USA</t>
  </si>
  <si>
    <t>FCA MIA</t>
  </si>
  <si>
    <t>NET 30</t>
  </si>
  <si>
    <t xml:space="preserve">$6.20 </t>
  </si>
  <si>
    <t>25 Days</t>
  </si>
  <si>
    <t>UNABLE TO IDENTIFY - Checando com fornecedor da Analog Devices + Alexandre tentou localmente e não conseguiu - alternativa produzir flat cable e placa auxiliar</t>
  </si>
  <si>
    <t xml:space="preserve">$0.14 </t>
  </si>
  <si>
    <t xml:space="preserve">$0.16 </t>
  </si>
  <si>
    <t>GRM155R61A106ME11J</t>
  </si>
  <si>
    <t>GRM155R61A106ME11D  ok</t>
  </si>
  <si>
    <t xml:space="preserve">$0.15 </t>
  </si>
  <si>
    <t>https://search.murata.co.jp/Ceramy/image/img/A01X/G101/ENG/GRM155R61A106ME11-01A.pdf</t>
  </si>
  <si>
    <t>C0603C105K3RAC7867</t>
  </si>
  <si>
    <t>C0603C105K3RACTU  ok</t>
  </si>
  <si>
    <t xml:space="preserve">$0.25 </t>
  </si>
  <si>
    <t>https://connect.kemet.com:7667/gateway/IntelliData-ComponentDocumentation/1.0/download/datasheet/C0603C105K3RACTU</t>
  </si>
  <si>
    <t xml:space="preserve">$0.26 </t>
  </si>
  <si>
    <t xml:space="preserve">$0.32 </t>
  </si>
  <si>
    <t xml:space="preserve">$2.50 </t>
  </si>
  <si>
    <t xml:space="preserve">$4.22 </t>
  </si>
  <si>
    <t>End of Life</t>
  </si>
  <si>
    <t xml:space="preserve">$0.74 </t>
  </si>
  <si>
    <t xml:space="preserve">$0.07 </t>
  </si>
  <si>
    <t xml:space="preserve">$0.05 </t>
  </si>
  <si>
    <t xml:space="preserve">$0.27 </t>
  </si>
  <si>
    <t xml:space="preserve">$17.97 </t>
  </si>
  <si>
    <t xml:space="preserve">$2.04 </t>
  </si>
  <si>
    <t xml:space="preserve">$3.22 </t>
  </si>
  <si>
    <t xml:space="preserve">$1.44 </t>
  </si>
  <si>
    <t xml:space="preserve">$1.17 </t>
  </si>
  <si>
    <t xml:space="preserve">$0.50 </t>
  </si>
  <si>
    <t xml:space="preserve">$0.38 </t>
  </si>
  <si>
    <t xml:space="preserve">$0.13 </t>
  </si>
  <si>
    <t xml:space="preserve">$0.83 </t>
  </si>
  <si>
    <t>C0402C105K8PAC7867</t>
  </si>
  <si>
    <t>C0402C105K8PACTU  ok</t>
  </si>
  <si>
    <t xml:space="preserve">$0.06 </t>
  </si>
  <si>
    <t>https://connect.kemet.com:7667/gateway/IntelliData-ComponentDocumentation/1.0/download/datasheet/C0402C105K8PACTU</t>
  </si>
  <si>
    <t xml:space="preserve">$0.53 </t>
  </si>
  <si>
    <t xml:space="preserve">$0.37 </t>
  </si>
  <si>
    <t xml:space="preserve">$0.31 </t>
  </si>
  <si>
    <t xml:space="preserve">$0.46 </t>
  </si>
  <si>
    <t xml:space="preserve">$0.30 </t>
  </si>
  <si>
    <t xml:space="preserve">$1.48 </t>
  </si>
  <si>
    <t xml:space="preserve">$1.53 </t>
  </si>
  <si>
    <t xml:space="preserve">$1.55 </t>
  </si>
  <si>
    <t xml:space="preserve">$2.75 </t>
  </si>
  <si>
    <t xml:space="preserve">$3.92 </t>
  </si>
  <si>
    <t xml:space="preserve">$0.41 </t>
  </si>
  <si>
    <t xml:space="preserve">$0.63 </t>
  </si>
  <si>
    <t xml:space="preserve">$0.36 </t>
  </si>
  <si>
    <t xml:space="preserve">$0.45 </t>
  </si>
  <si>
    <t xml:space="preserve">$0.11 </t>
  </si>
  <si>
    <t xml:space="preserve">$0.55 </t>
  </si>
  <si>
    <t xml:space="preserve">$0.09 </t>
  </si>
  <si>
    <t xml:space="preserve">$0.02 </t>
  </si>
  <si>
    <t xml:space="preserve">$0.28 </t>
  </si>
  <si>
    <t xml:space="preserve">$0.40 </t>
  </si>
  <si>
    <t xml:space="preserve">$0.80 </t>
  </si>
  <si>
    <t xml:space="preserve">$3.99 </t>
  </si>
  <si>
    <t xml:space="preserve">$0.48 </t>
  </si>
  <si>
    <t xml:space="preserve">$1.30 </t>
  </si>
  <si>
    <t xml:space="preserve">$1.54 </t>
  </si>
  <si>
    <t>MOQ 2000  - Wait SAMPLE RFQ in progress - seguir com MOQ</t>
  </si>
  <si>
    <t xml:space="preserve">$9.97 </t>
  </si>
  <si>
    <t>10 Days</t>
  </si>
  <si>
    <t xml:space="preserve">$6.51 </t>
  </si>
  <si>
    <t xml:space="preserve">$13.63 </t>
  </si>
  <si>
    <t xml:space="preserve">$21.86 </t>
  </si>
  <si>
    <t xml:space="preserve">$2.42 </t>
  </si>
  <si>
    <t xml:space="preserve">$2.89 </t>
  </si>
  <si>
    <t xml:space="preserve">$6.00 </t>
  </si>
  <si>
    <t xml:space="preserve">$4.46 </t>
  </si>
  <si>
    <t xml:space="preserve">$1.29 </t>
  </si>
  <si>
    <t xml:space="preserve">$2.26 </t>
  </si>
  <si>
    <t xml:space="preserve">$1.84 </t>
  </si>
  <si>
    <t>Suggest Local order. -&gt; checando fornecedores locais (Alexandre)</t>
  </si>
  <si>
    <t xml:space="preserve">$2.63 </t>
  </si>
  <si>
    <t>BRAZIL</t>
  </si>
  <si>
    <t>EXW CAMPINAS</t>
  </si>
  <si>
    <t xml:space="preserve">$3.45 </t>
  </si>
  <si>
    <t>Target material final de Julho</t>
  </si>
  <si>
    <t>Reunião Henry</t>
  </si>
  <si>
    <t>Digikey</t>
  </si>
  <si>
    <t>Distribuidores</t>
  </si>
  <si>
    <t>50 demand</t>
  </si>
  <si>
    <t>Maxim parts California - 2 components that cannot be found IC -&gt; Critical</t>
  </si>
  <si>
    <t>L06 is key at this moment</t>
  </si>
  <si>
    <t>1 - Check common components on hands (Engineering)</t>
  </si>
  <si>
    <t>2 - Buy components from USA to Brazil</t>
  </si>
  <si>
    <t>3 - Buy from distributors high demand</t>
  </si>
  <si>
    <t>4 - Reduce the development time of Kiosk</t>
  </si>
  <si>
    <t>Checar data de chegada dos materiais e comparar preços com USA</t>
  </si>
  <si>
    <t>Resposta até Sexta-feira ou next week</t>
  </si>
  <si>
    <t>Customer need material urgente</t>
  </si>
  <si>
    <t>SPQ</t>
  </si>
  <si>
    <t>Lead time @ 28/6</t>
  </si>
  <si>
    <t>STD LT</t>
  </si>
  <si>
    <t>Validity</t>
  </si>
  <si>
    <t>$0.01</t>
  </si>
  <si>
    <t xml:space="preserve">$127.50 </t>
  </si>
  <si>
    <t>15 Days</t>
  </si>
  <si>
    <t>$3.52</t>
  </si>
  <si>
    <t xml:space="preserve">$8,797.50 </t>
  </si>
  <si>
    <t>UNABLE TO IDENTIFY</t>
  </si>
  <si>
    <t xml:space="preserve">$-   </t>
  </si>
  <si>
    <t>$0.08</t>
  </si>
  <si>
    <t xml:space="preserve">$816.00 </t>
  </si>
  <si>
    <t>$0.05</t>
  </si>
  <si>
    <t xml:space="preserve">$493.00 </t>
  </si>
  <si>
    <t>$0.03</t>
  </si>
  <si>
    <t xml:space="preserve">$1,088.00 </t>
  </si>
  <si>
    <t>$0.07</t>
  </si>
  <si>
    <t xml:space="preserve">$1,122.00 </t>
  </si>
  <si>
    <t>$0.00</t>
  </si>
  <si>
    <t xml:space="preserve">$170.00 </t>
  </si>
  <si>
    <t xml:space="preserve">$119.00 </t>
  </si>
  <si>
    <t>$0.02</t>
  </si>
  <si>
    <t xml:space="preserve">$280.50 </t>
  </si>
  <si>
    <t>$1.24</t>
  </si>
  <si>
    <t xml:space="preserve">$3,723.00 </t>
  </si>
  <si>
    <t>$3.30</t>
  </si>
  <si>
    <t xml:space="preserve">$1,319.20 </t>
  </si>
  <si>
    <t>$0.35</t>
  </si>
  <si>
    <t xml:space="preserve">$700.00 </t>
  </si>
  <si>
    <t xml:space="preserve">$68.00 </t>
  </si>
  <si>
    <t>$12.17</t>
  </si>
  <si>
    <t xml:space="preserve">$30,430.00 </t>
  </si>
  <si>
    <t>$1.44</t>
  </si>
  <si>
    <t xml:space="preserve">$7,208.00 </t>
  </si>
  <si>
    <t>$1.79</t>
  </si>
  <si>
    <t xml:space="preserve">$14,280.00 </t>
  </si>
  <si>
    <t>$2.00</t>
  </si>
  <si>
    <t xml:space="preserve">$2,000.00 </t>
  </si>
  <si>
    <t>$0.44</t>
  </si>
  <si>
    <t xml:space="preserve">$1,314.00 </t>
  </si>
  <si>
    <t xml:space="preserve">$238.00 </t>
  </si>
  <si>
    <t>$0.09</t>
  </si>
  <si>
    <t xml:space="preserve">$935.00 </t>
  </si>
  <si>
    <t>$0.13</t>
  </si>
  <si>
    <t xml:space="preserve">$1,275.00 </t>
  </si>
  <si>
    <t xml:space="preserve">$510.00 </t>
  </si>
  <si>
    <t xml:space="preserve">$51.00 </t>
  </si>
  <si>
    <t>$0.10</t>
  </si>
  <si>
    <t xml:space="preserve">$4,930.00 </t>
  </si>
  <si>
    <t xml:space="preserve">$340.00 </t>
  </si>
  <si>
    <t>$0.25</t>
  </si>
  <si>
    <t xml:space="preserve">$2,499.00 </t>
  </si>
  <si>
    <t>$0.28</t>
  </si>
  <si>
    <t xml:space="preserve">$1,128.80 </t>
  </si>
  <si>
    <t>$0.11</t>
  </si>
  <si>
    <t xml:space="preserve">$1,683.00 </t>
  </si>
  <si>
    <t>$0.04</t>
  </si>
  <si>
    <t xml:space="preserve">$442.00 </t>
  </si>
  <si>
    <t xml:space="preserve">$306.00 </t>
  </si>
  <si>
    <t xml:space="preserve">$850.00 </t>
  </si>
  <si>
    <t xml:space="preserve">$229.50 </t>
  </si>
  <si>
    <t>$0.54</t>
  </si>
  <si>
    <t xml:space="preserve">$1,611.60 </t>
  </si>
  <si>
    <t>$0.69</t>
  </si>
  <si>
    <t xml:space="preserve">$1,380.40 </t>
  </si>
  <si>
    <t>$0.91</t>
  </si>
  <si>
    <t xml:space="preserve">$4,564.50 </t>
  </si>
  <si>
    <t>$1.51</t>
  </si>
  <si>
    <t xml:space="preserve">$7,531.00 </t>
  </si>
  <si>
    <t>$2.47</t>
  </si>
  <si>
    <t xml:space="preserve">$3,204.50 </t>
  </si>
  <si>
    <t>$0.21</t>
  </si>
  <si>
    <t xml:space="preserve">$622.20 </t>
  </si>
  <si>
    <t>$0.20</t>
  </si>
  <si>
    <t xml:space="preserve">$809.20 </t>
  </si>
  <si>
    <t xml:space="preserve">$190.40 </t>
  </si>
  <si>
    <t>$0.12</t>
  </si>
  <si>
    <t xml:space="preserve">$351.90 </t>
  </si>
  <si>
    <t xml:space="preserve">$153.00 </t>
  </si>
  <si>
    <t xml:space="preserve">$76.50 </t>
  </si>
  <si>
    <t xml:space="preserve">$102.00 </t>
  </si>
  <si>
    <t xml:space="preserve">$204.00 </t>
  </si>
  <si>
    <t xml:space="preserve">$4,386.00 </t>
  </si>
  <si>
    <t>$1.72</t>
  </si>
  <si>
    <t xml:space="preserve">$1,717.00 </t>
  </si>
  <si>
    <t xml:space="preserve">$1,530.00 </t>
  </si>
  <si>
    <t>$0.60</t>
  </si>
  <si>
    <t xml:space="preserve">$2,414.00 </t>
  </si>
  <si>
    <t>$0.74</t>
  </si>
  <si>
    <t xml:space="preserve">$3,714.50 </t>
  </si>
  <si>
    <t>$13.97</t>
  </si>
  <si>
    <t xml:space="preserve">$27,948.00 </t>
  </si>
  <si>
    <t>$4.66</t>
  </si>
  <si>
    <t xml:space="preserve">$2,282.42 </t>
  </si>
  <si>
    <t>$10.96</t>
  </si>
  <si>
    <t xml:space="preserve">$5,260.80 </t>
  </si>
  <si>
    <t>$17.22</t>
  </si>
  <si>
    <t xml:space="preserve">$5,992.91 </t>
  </si>
  <si>
    <t>$1.56</t>
  </si>
  <si>
    <t xml:space="preserve">$3,901.50 </t>
  </si>
  <si>
    <t>$1.43</t>
  </si>
  <si>
    <t xml:space="preserve">$3,565.75 </t>
  </si>
  <si>
    <t>$4.37</t>
  </si>
  <si>
    <t xml:space="preserve">$10,922.50 </t>
  </si>
  <si>
    <t>$2.64</t>
  </si>
  <si>
    <t xml:space="preserve">$6,587.50 </t>
  </si>
  <si>
    <t>$0.68</t>
  </si>
  <si>
    <t xml:space="preserve">$2,050.20 </t>
  </si>
  <si>
    <t>$1.65</t>
  </si>
  <si>
    <t xml:space="preserve">$413.10 </t>
  </si>
  <si>
    <t>$1.00</t>
  </si>
  <si>
    <t xml:space="preserve">$5,000.00 </t>
  </si>
  <si>
    <t>Suggest Local order.</t>
  </si>
  <si>
    <t>$2.63</t>
  </si>
  <si>
    <t xml:space="preserve">$131.50 </t>
  </si>
  <si>
    <t>$2.16</t>
  </si>
  <si>
    <t xml:space="preserve">$2,159.00 </t>
  </si>
  <si>
    <t xml:space="preserve">$206,132.88 </t>
  </si>
  <si>
    <t xml:space="preserve">$4,122.66 </t>
  </si>
  <si>
    <t xml:space="preserve">$6,596.25 </t>
  </si>
  <si>
    <t>Delta c/ Attrition</t>
  </si>
  <si>
    <t>EPE 200</t>
  </si>
  <si>
    <t>DigiKey</t>
  </si>
  <si>
    <t>W/ Attrition</t>
  </si>
  <si>
    <t>Wo/ Attrion</t>
  </si>
  <si>
    <t>Fob</t>
  </si>
  <si>
    <t>EPE MOQ 200</t>
  </si>
  <si>
    <t>Comparacao</t>
  </si>
  <si>
    <t>DIGIKEY Ganha</t>
  </si>
  <si>
    <t>EPE200 Ganha</t>
  </si>
  <si>
    <t>Digikey Price</t>
  </si>
  <si>
    <t>EPE200 Price</t>
  </si>
  <si>
    <t>200 Unidades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</si>
</sst>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164" formatCode="_-&quot;R$&quot;\ * #,##0.00_-;\-&quot;R$&quot;\ * #,##0.00_-;_-&quot;R$&quot;\ * &quot;-&quot;??_-;_-@_-"/>
    <numFmt numFmtId="165" formatCode="_-[$$-409]* #,##0.00_ ;_-[$$-409]* \-#,##0.00\ ;_-[$$-409]* &quot;-&quot;??_ ;_-@_ "/>
    <numFmt numFmtId="166" formatCode="_-[$R$-416]\ * #,##0.00_-;\-[$R$-416]\ * #,##0.00_-;_-[$R$-416]\ * &quot;-&quot;??_-;_-@_-"/>
    <numFmt numFmtId="167" formatCode="_([$$-409]* #,##0.00_);_([$$-409]* \(#,##0.00\);_([$$-409]* &quot;-&quot;??_);_(@_)"/>
    <numFmt numFmtId="168" formatCode="&quot;R$&quot;\ #,##0.00;[Red]\-&quot;R$&quot;\ #,##0.00"/>
    <numFmt numFmtId="169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98CD7E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87C8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2">
    <xf numFmtId="0" fontId="0" fillId="0" borderId="0" xfId="0"/>
    <xf numFmtId="0" fontId="3" fillId="3" borderId="0" xfId="3" applyNumberFormat="1"/>
    <xf numFmtId="0" fontId="2" fillId="2" borderId="0" xfId="2" applyNumberFormat="1"/>
    <xf numFmtId="0" fontId="4" fillId="0" borderId="0" xfId="0" applyFont="1"/>
    <xf numFmtId="1" fontId="0" fillId="0" borderId="0" xfId="0" applyNumberFormat="1"/>
    <xf numFmtId="165" fontId="0" fillId="0" borderId="0" xfId="0" applyNumberFormat="1"/>
    <xf numFmtId="165" fontId="3" fillId="3" borderId="0" xfId="3" applyNumberFormat="1"/>
    <xf numFmtId="165" fontId="2" fillId="2" borderId="0" xfId="2" applyNumberFormat="1"/>
    <xf numFmtId="166" fontId="0" fillId="0" borderId="0" xfId="1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167" fontId="10" fillId="5" borderId="0" xfId="1" applyNumberFormat="1" applyFont="1" applyFill="1"/>
    <xf numFmtId="0" fontId="2" fillId="6" borderId="0" xfId="0" applyFont="1" applyFill="1"/>
    <xf numFmtId="0" fontId="4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 applyAlignment="1">
      <alignment horizontal="center" wrapText="1"/>
    </xf>
    <xf numFmtId="0" fontId="10" fillId="7" borderId="0" xfId="0" applyFont="1" applyFill="1"/>
    <xf numFmtId="0" fontId="10" fillId="0" borderId="0" xfId="0" applyFont="1" applyAlignment="1">
      <alignment horizontal="center"/>
    </xf>
    <xf numFmtId="0" fontId="10" fillId="8" borderId="0" xfId="0" applyFont="1" applyFill="1"/>
    <xf numFmtId="0" fontId="10" fillId="9" borderId="0" xfId="0" applyFont="1" applyFill="1"/>
    <xf numFmtId="0" fontId="10" fillId="10" borderId="0" xfId="0" applyFont="1" applyFill="1"/>
    <xf numFmtId="0" fontId="10" fillId="11" borderId="0" xfId="0" applyFont="1" applyFill="1"/>
    <xf numFmtId="0" fontId="10" fillId="12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9" borderId="0" xfId="0" applyFont="1" applyFill="1"/>
    <xf numFmtId="0" fontId="10" fillId="20" borderId="0" xfId="0" applyFont="1" applyFill="1"/>
    <xf numFmtId="0" fontId="10" fillId="21" borderId="0" xfId="0" applyFont="1" applyFill="1"/>
    <xf numFmtId="0" fontId="10" fillId="22" borderId="0" xfId="0" applyFont="1" applyFill="1"/>
    <xf numFmtId="0" fontId="10" fillId="23" borderId="0" xfId="0" applyFont="1" applyFill="1"/>
    <xf numFmtId="0" fontId="10" fillId="24" borderId="0" xfId="0" applyFont="1" applyFill="1"/>
    <xf numFmtId="0" fontId="10" fillId="25" borderId="0" xfId="0" applyFont="1" applyFill="1"/>
    <xf numFmtId="0" fontId="10" fillId="26" borderId="0" xfId="0" applyFont="1" applyFill="1"/>
    <xf numFmtId="0" fontId="10" fillId="27" borderId="0" xfId="0" applyFont="1" applyFill="1"/>
    <xf numFmtId="0" fontId="10" fillId="28" borderId="0" xfId="0" applyFont="1" applyFill="1"/>
    <xf numFmtId="0" fontId="10" fillId="29" borderId="0" xfId="0" applyFont="1" applyFill="1"/>
    <xf numFmtId="0" fontId="10" fillId="30" borderId="0" xfId="0" applyFont="1" applyFill="1"/>
    <xf numFmtId="0" fontId="10" fillId="31" borderId="0" xfId="0" applyFont="1" applyFill="1"/>
    <xf numFmtId="0" fontId="10" fillId="32" borderId="0" xfId="0" applyFont="1" applyFill="1"/>
    <xf numFmtId="0" fontId="10" fillId="33" borderId="0" xfId="0" applyFont="1" applyFill="1"/>
    <xf numFmtId="0" fontId="10" fillId="34" borderId="0" xfId="0" applyFont="1" applyFill="1"/>
    <xf numFmtId="0" fontId="10" fillId="35" borderId="0" xfId="0" applyFont="1" applyFill="1"/>
    <xf numFmtId="0" fontId="10" fillId="36" borderId="0" xfId="0" applyFont="1" applyFill="1"/>
    <xf numFmtId="0" fontId="10" fillId="37" borderId="0" xfId="0" applyFont="1" applyFill="1"/>
    <xf numFmtId="0" fontId="10" fillId="38" borderId="0" xfId="0" applyFont="1" applyFill="1"/>
    <xf numFmtId="0" fontId="10" fillId="39" borderId="0" xfId="0" applyFont="1" applyFill="1"/>
    <xf numFmtId="0" fontId="10" fillId="40" borderId="0" xfId="0" applyFont="1" applyFill="1"/>
    <xf numFmtId="0" fontId="10" fillId="41" borderId="0" xfId="0" applyFont="1" applyFill="1"/>
    <xf numFmtId="0" fontId="10" fillId="42" borderId="0" xfId="0" applyFont="1" applyFill="1"/>
    <xf numFmtId="0" fontId="10" fillId="43" borderId="0" xfId="0" applyFont="1" applyFill="1"/>
    <xf numFmtId="0" fontId="10" fillId="44" borderId="0" xfId="0" applyFont="1" applyFill="1"/>
    <xf numFmtId="0" fontId="10" fillId="45" borderId="0" xfId="0" applyFont="1" applyFill="1"/>
    <xf numFmtId="0" fontId="10" fillId="46" borderId="0" xfId="0" applyFont="1" applyFill="1"/>
    <xf numFmtId="0" fontId="10" fillId="47" borderId="0" xfId="0" applyFont="1" applyFill="1"/>
    <xf numFmtId="0" fontId="10" fillId="48" borderId="0" xfId="0" applyFont="1" applyFill="1"/>
    <xf numFmtId="0" fontId="10" fillId="49" borderId="0" xfId="0" applyFont="1" applyFill="1"/>
    <xf numFmtId="0" fontId="10" fillId="50" borderId="0" xfId="0" applyFont="1" applyFill="1"/>
    <xf numFmtId="0" fontId="10" fillId="51" borderId="0" xfId="0" applyFont="1" applyFill="1"/>
    <xf numFmtId="0" fontId="10" fillId="52" borderId="0" xfId="0" applyFont="1" applyFill="1"/>
    <xf numFmtId="0" fontId="10" fillId="53" borderId="0" xfId="0" applyFont="1" applyFill="1"/>
    <xf numFmtId="0" fontId="10" fillId="54" borderId="0" xfId="0" applyFont="1" applyFill="1"/>
    <xf numFmtId="0" fontId="10" fillId="55" borderId="0" xfId="0" applyFont="1" applyFill="1"/>
    <xf numFmtId="168" fontId="10" fillId="0" borderId="0" xfId="0" applyNumberFormat="1" applyFont="1"/>
    <xf numFmtId="0" fontId="0" fillId="56" borderId="1" xfId="0" applyFill="1" applyBorder="1" applyAlignment="1">
      <alignment horizontal="center"/>
    </xf>
    <xf numFmtId="8" fontId="10" fillId="7" borderId="0" xfId="0" applyNumberFormat="1" applyFont="1" applyFill="1"/>
    <xf numFmtId="0" fontId="10" fillId="56" borderId="0" xfId="0" applyFont="1" applyFill="1"/>
    <xf numFmtId="0" fontId="0" fillId="57" borderId="0" xfId="0" applyFill="1"/>
    <xf numFmtId="0" fontId="0" fillId="57" borderId="0" xfId="0" applyFill="1" applyAlignment="1">
      <alignment horizontal="center"/>
    </xf>
    <xf numFmtId="165" fontId="0" fillId="57" borderId="0" xfId="0" applyNumberFormat="1" applyFill="1" applyAlignment="1">
      <alignment horizontal="center"/>
    </xf>
    <xf numFmtId="0" fontId="0" fillId="57" borderId="2" xfId="0" applyFill="1" applyBorder="1" applyAlignment="1">
      <alignment horizontal="center"/>
    </xf>
    <xf numFmtId="0" fontId="0" fillId="57" borderId="3" xfId="0" applyFill="1" applyBorder="1" applyAlignment="1">
      <alignment horizontal="center"/>
    </xf>
    <xf numFmtId="0" fontId="0" fillId="57" borderId="4" xfId="0" applyFill="1" applyBorder="1" applyAlignment="1">
      <alignment horizontal="center"/>
    </xf>
    <xf numFmtId="0" fontId="0" fillId="57" borderId="5" xfId="0" applyFill="1" applyBorder="1" applyAlignment="1">
      <alignment horizontal="center"/>
    </xf>
    <xf numFmtId="0" fontId="0" fillId="57" borderId="6" xfId="0" applyFill="1" applyBorder="1" applyAlignment="1">
      <alignment horizontal="center"/>
    </xf>
    <xf numFmtId="169" fontId="0" fillId="58" borderId="0" xfId="0" applyNumberFormat="1" applyFill="1" applyAlignment="1">
      <alignment horizontal="center"/>
    </xf>
    <xf numFmtId="169" fontId="10" fillId="58" borderId="0" xfId="0" applyNumberFormat="1" applyFont="1" applyFill="1" applyAlignment="1">
      <alignment horizontal="center"/>
    </xf>
    <xf numFmtId="169" fontId="0" fillId="58" borderId="0" xfId="0" applyNumberFormat="1" applyFill="1"/>
    <xf numFmtId="169" fontId="0" fillId="57" borderId="0" xfId="0" applyNumberFormat="1" applyFill="1" applyAlignment="1">
      <alignment horizontal="center"/>
    </xf>
    <xf numFmtId="169" fontId="10" fillId="0" borderId="0" xfId="0" applyNumberFormat="1" applyFont="1" applyAlignment="1">
      <alignment horizontal="center"/>
    </xf>
    <xf numFmtId="169" fontId="10" fillId="57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5" fillId="57" borderId="0" xfId="0" applyFont="1" applyFill="1" applyAlignment="1">
      <alignment horizontal="center"/>
    </xf>
  </cellXfs>
  <cellStyles count="4">
    <cellStyle name="Bad" xfId="2" builtinId="27"/>
    <cellStyle name="Currency" xfId="1" builtinId="4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imenta/AppData/Local/Microsoft/Windows/INetCache/Content.Outlook/51HXCO8K/BOM%20MAXREF104_Digikey_V1_%20Atrition%20NPI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renan\Copy%20of%20BOM%20MAXREF104_Digikey_V1_%20Atrition%20NPI%20(0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Atrition NPI"/>
      <sheetName val="Temperature Flex"/>
      <sheetName val="Mechanical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R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R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R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R85">
            <v>0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</row>
        <row r="87">
          <cell r="R87">
            <v>14605.6</v>
          </cell>
        </row>
        <row r="89">
          <cell r="B89" t="str">
            <v>C0402C105K8PACTU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Atrition NPI"/>
      <sheetName val="Temperature Flex"/>
      <sheetName val="Mechanical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1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1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R4">
            <v>0</v>
          </cell>
          <cell r="S4">
            <v>1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2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1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1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1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1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1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1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1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1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1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2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1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1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1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1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1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1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1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1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1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1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1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1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2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1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1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1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1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1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1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1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1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1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1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1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1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1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1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1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1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1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1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1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1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1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1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1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1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1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1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1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1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1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1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1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1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1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1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1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1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1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1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1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1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1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1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1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1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1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1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1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1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R83">
            <v>0</v>
          </cell>
          <cell r="S83">
            <v>1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R84">
            <v>0</v>
          </cell>
          <cell r="S84">
            <v>1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R85">
            <v>0</v>
          </cell>
          <cell r="S85">
            <v>1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1</v>
          </cell>
        </row>
        <row r="87">
          <cell r="R87">
            <v>14605.6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se Roberto Pimenta" id="{C4A40B5D-D57D-4F42-99BB-6D51B30EB30D}" userId="S-1-5-21-3096076510-1342641754-3635345379-20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3-07-03T17:31:19.90" personId="{C4A40B5D-D57D-4F42-99BB-6D51B30EB30D}" id="{E986472F-A543-4498-93FD-B57D6C5A5EDF}">
    <text xml:space="preserve">Engenharia ja considerou o uso por placa, entao nao precisa fazer o calculo com a quantidade dessa aba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3"/>
  <sheetViews>
    <sheetView topLeftCell="N1" workbookViewId="0">
      <selection activeCell="Q18" sqref="Q18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20.42578125" style="5" bestFit="1" customWidth="1"/>
    <col min="16" max="16" width="29.85546875" style="5" bestFit="1" customWidth="1"/>
    <col min="17" max="19" width="29.85546875" style="5" customWidth="1"/>
    <col min="20" max="20" width="11.28515625" bestFit="1" customWidth="1"/>
    <col min="21" max="21" width="53.5703125" bestFit="1" customWidth="1"/>
    <col min="22" max="22" width="31.5703125" bestFit="1" customWidth="1"/>
    <col min="23" max="23" width="16.28515625" bestFit="1" customWidth="1"/>
    <col min="24" max="24" width="84.140625" customWidth="1"/>
    <col min="25" max="25" width="71.7109375" bestFit="1" customWidth="1"/>
    <col min="26" max="26" width="32.7109375" bestFit="1" customWidth="1"/>
    <col min="27" max="27" width="22.140625" bestFit="1" customWidth="1"/>
  </cols>
  <sheetData>
    <row r="1" spans="1:27" s="9" customFormat="1">
      <c r="A1" s="9" t="s">
        <v>0</v>
      </c>
      <c r="B1" s="9" t="s">
        <v>595</v>
      </c>
      <c r="C1" s="9" t="s">
        <v>1</v>
      </c>
      <c r="D1" s="9" t="s">
        <v>594</v>
      </c>
      <c r="E1" s="9" t="s">
        <v>635</v>
      </c>
      <c r="F1" s="9" t="s">
        <v>596</v>
      </c>
      <c r="G1" s="9" t="s">
        <v>597</v>
      </c>
      <c r="H1" s="9" t="s">
        <v>2</v>
      </c>
      <c r="I1" s="9" t="s">
        <v>3</v>
      </c>
      <c r="J1" s="9" t="s">
        <v>598</v>
      </c>
      <c r="K1" s="9" t="s">
        <v>603</v>
      </c>
      <c r="L1" s="9" t="s">
        <v>599</v>
      </c>
      <c r="M1" s="9" t="s">
        <v>600</v>
      </c>
      <c r="N1" s="10" t="s">
        <v>601</v>
      </c>
      <c r="O1" s="10" t="s">
        <v>641</v>
      </c>
      <c r="P1" s="10" t="s">
        <v>642</v>
      </c>
      <c r="Q1" s="10"/>
      <c r="R1" s="10"/>
      <c r="S1" s="10"/>
      <c r="T1" s="9" t="s">
        <v>602</v>
      </c>
      <c r="U1" s="9" t="s">
        <v>604</v>
      </c>
      <c r="V1" s="9" t="s">
        <v>605</v>
      </c>
      <c r="W1" s="9" t="s">
        <v>4</v>
      </c>
      <c r="X1" s="9" t="s">
        <v>606</v>
      </c>
      <c r="Y1" s="9" t="s">
        <v>5</v>
      </c>
      <c r="Z1" s="9" t="s">
        <v>607</v>
      </c>
      <c r="AA1" s="9" t="s">
        <v>608</v>
      </c>
    </row>
    <row r="2" spans="1:27">
      <c r="A2">
        <v>1</v>
      </c>
      <c r="B2" t="s">
        <v>6</v>
      </c>
      <c r="C2" t="s">
        <v>7</v>
      </c>
      <c r="D2" t="s">
        <v>8</v>
      </c>
      <c r="E2" t="s">
        <v>636</v>
      </c>
      <c r="F2" t="s">
        <v>9</v>
      </c>
      <c r="G2" t="s">
        <v>640</v>
      </c>
      <c r="H2">
        <v>200</v>
      </c>
      <c r="J2">
        <v>1</v>
      </c>
      <c r="K2">
        <f>H2*J2</f>
        <v>200</v>
      </c>
      <c r="L2" t="s">
        <v>10</v>
      </c>
      <c r="M2" t="s">
        <v>11</v>
      </c>
      <c r="N2" s="5">
        <v>7.6800000000000002E-3</v>
      </c>
      <c r="O2" s="5">
        <f>H2*J2*N2</f>
        <v>1.536</v>
      </c>
      <c r="P2" s="5">
        <v>115.2</v>
      </c>
      <c r="Q2" s="5">
        <f>N2*H2*J2</f>
        <v>1.536</v>
      </c>
      <c r="R2" s="5" t="b">
        <f>O2=Q2</f>
        <v>1</v>
      </c>
      <c r="T2">
        <v>15000</v>
      </c>
      <c r="U2" t="s">
        <v>12</v>
      </c>
      <c r="V2" t="s">
        <v>11</v>
      </c>
      <c r="W2" t="s">
        <v>13</v>
      </c>
      <c r="X2" t="s">
        <v>14</v>
      </c>
      <c r="Y2" t="s">
        <v>15</v>
      </c>
      <c r="Z2" t="s">
        <v>16</v>
      </c>
      <c r="AA2" t="s">
        <v>18</v>
      </c>
    </row>
    <row r="3" spans="1:27">
      <c r="A3">
        <v>2</v>
      </c>
      <c r="B3" t="s">
        <v>19</v>
      </c>
      <c r="C3" t="s">
        <v>20</v>
      </c>
      <c r="D3" t="s">
        <v>21</v>
      </c>
      <c r="E3" t="s">
        <v>637</v>
      </c>
      <c r="F3" t="s">
        <v>17</v>
      </c>
      <c r="G3" t="s">
        <v>640</v>
      </c>
      <c r="H3">
        <v>200</v>
      </c>
      <c r="J3">
        <v>1</v>
      </c>
      <c r="K3">
        <f t="shared" ref="K3:K66" si="0">H3*J3</f>
        <v>200</v>
      </c>
      <c r="M3" t="s">
        <v>585</v>
      </c>
      <c r="N3" s="5">
        <v>4.4400000000000004</v>
      </c>
      <c r="O3" s="5">
        <f t="shared" ref="O3:O66" si="1">H3*J3*N3</f>
        <v>888.00000000000011</v>
      </c>
      <c r="P3" s="6">
        <f>N3*J3*K3</f>
        <v>888.00000000000011</v>
      </c>
      <c r="Q3" s="5">
        <f t="shared" ref="Q3:Q66" si="2">N3*H3*J3</f>
        <v>888.00000000000011</v>
      </c>
      <c r="R3" s="5" t="b">
        <f t="shared" ref="R3:R66" si="3">O3=Q3</f>
        <v>1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16</v>
      </c>
      <c r="AA3" t="s">
        <v>18</v>
      </c>
    </row>
    <row r="4" spans="1:27">
      <c r="A4">
        <v>3</v>
      </c>
      <c r="B4" s="2" t="s">
        <v>29</v>
      </c>
      <c r="C4" s="2" t="s">
        <v>20</v>
      </c>
      <c r="D4" s="2" t="s">
        <v>28</v>
      </c>
      <c r="E4" s="2"/>
      <c r="F4" s="2" t="s">
        <v>17</v>
      </c>
      <c r="G4" s="2" t="s">
        <v>616</v>
      </c>
      <c r="H4">
        <v>200</v>
      </c>
      <c r="J4">
        <v>1</v>
      </c>
      <c r="K4">
        <f t="shared" si="0"/>
        <v>200</v>
      </c>
      <c r="M4" t="s">
        <v>615</v>
      </c>
      <c r="O4" s="5">
        <f t="shared" si="1"/>
        <v>0</v>
      </c>
      <c r="P4" s="7"/>
      <c r="Q4" s="5">
        <f t="shared" si="2"/>
        <v>0</v>
      </c>
      <c r="R4" s="5" t="b">
        <f t="shared" si="3"/>
        <v>1</v>
      </c>
      <c r="U4" t="s">
        <v>28</v>
      </c>
      <c r="V4" t="s">
        <v>29</v>
      </c>
      <c r="W4" t="s">
        <v>16</v>
      </c>
      <c r="Y4" t="s">
        <v>30</v>
      </c>
      <c r="AA4" t="s">
        <v>17</v>
      </c>
    </row>
    <row r="5" spans="1:27">
      <c r="A5">
        <v>4</v>
      </c>
      <c r="B5" t="s">
        <v>31</v>
      </c>
      <c r="C5" t="s">
        <v>7</v>
      </c>
      <c r="D5" t="s">
        <v>32</v>
      </c>
      <c r="E5" t="s">
        <v>636</v>
      </c>
      <c r="F5" t="s">
        <v>33</v>
      </c>
      <c r="G5" t="s">
        <v>640</v>
      </c>
      <c r="H5">
        <v>200</v>
      </c>
      <c r="J5">
        <v>5</v>
      </c>
      <c r="K5">
        <f t="shared" si="0"/>
        <v>1000</v>
      </c>
      <c r="L5" t="s">
        <v>10</v>
      </c>
      <c r="M5" t="s">
        <v>34</v>
      </c>
      <c r="N5" s="5">
        <v>5.1429999999999997E-2</v>
      </c>
      <c r="O5" s="5">
        <f t="shared" si="1"/>
        <v>51.43</v>
      </c>
      <c r="P5" s="5">
        <v>514.29999999999995</v>
      </c>
      <c r="Q5" s="5">
        <f t="shared" si="2"/>
        <v>51.43</v>
      </c>
      <c r="R5" s="5" t="b">
        <f t="shared" si="3"/>
        <v>1</v>
      </c>
      <c r="T5">
        <v>10000</v>
      </c>
      <c r="U5" t="s">
        <v>35</v>
      </c>
      <c r="V5" t="s">
        <v>34</v>
      </c>
      <c r="W5" t="s">
        <v>13</v>
      </c>
      <c r="X5" t="s">
        <v>36</v>
      </c>
      <c r="Y5" t="s">
        <v>37</v>
      </c>
      <c r="Z5" t="s">
        <v>16</v>
      </c>
      <c r="AA5" t="s">
        <v>18</v>
      </c>
    </row>
    <row r="6" spans="1:27">
      <c r="A6">
        <v>5</v>
      </c>
      <c r="B6" t="s">
        <v>38</v>
      </c>
      <c r="C6" t="s">
        <v>7</v>
      </c>
      <c r="D6" t="s">
        <v>39</v>
      </c>
      <c r="E6" t="s">
        <v>636</v>
      </c>
      <c r="F6" t="s">
        <v>40</v>
      </c>
      <c r="G6" t="s">
        <v>640</v>
      </c>
      <c r="H6">
        <v>200</v>
      </c>
      <c r="J6">
        <v>3</v>
      </c>
      <c r="K6">
        <f t="shared" si="0"/>
        <v>600</v>
      </c>
      <c r="L6" t="s">
        <v>10</v>
      </c>
      <c r="M6" t="s">
        <v>41</v>
      </c>
      <c r="N6" s="5">
        <v>3.2820000000000002E-2</v>
      </c>
      <c r="O6" s="5">
        <f t="shared" si="1"/>
        <v>19.692</v>
      </c>
      <c r="P6" s="5">
        <v>328.2</v>
      </c>
      <c r="Q6" s="5">
        <f t="shared" si="2"/>
        <v>19.692</v>
      </c>
      <c r="R6" s="5" t="b">
        <f t="shared" si="3"/>
        <v>1</v>
      </c>
      <c r="T6">
        <v>10000</v>
      </c>
      <c r="U6" t="s">
        <v>42</v>
      </c>
      <c r="V6" t="s">
        <v>41</v>
      </c>
      <c r="W6" t="s">
        <v>13</v>
      </c>
      <c r="X6" t="s">
        <v>43</v>
      </c>
      <c r="Y6" t="s">
        <v>44</v>
      </c>
      <c r="Z6" t="s">
        <v>16</v>
      </c>
      <c r="AA6" t="s">
        <v>18</v>
      </c>
    </row>
    <row r="7" spans="1:27">
      <c r="A7">
        <v>6</v>
      </c>
      <c r="B7" s="1" t="s">
        <v>643</v>
      </c>
      <c r="C7" t="s">
        <v>7</v>
      </c>
      <c r="D7" t="s">
        <v>45</v>
      </c>
      <c r="E7" t="s">
        <v>636</v>
      </c>
      <c r="F7" t="s">
        <v>17</v>
      </c>
      <c r="G7" t="s">
        <v>640</v>
      </c>
      <c r="H7">
        <v>200</v>
      </c>
      <c r="J7">
        <v>3</v>
      </c>
      <c r="K7">
        <f t="shared" si="0"/>
        <v>600</v>
      </c>
      <c r="L7" t="s">
        <v>10</v>
      </c>
      <c r="M7" t="s">
        <v>46</v>
      </c>
      <c r="N7" s="5">
        <v>1.8180000000000002E-2</v>
      </c>
      <c r="O7" s="5">
        <f t="shared" si="1"/>
        <v>10.908000000000001</v>
      </c>
      <c r="P7" s="5">
        <v>727.2</v>
      </c>
      <c r="Q7" s="5">
        <f t="shared" si="2"/>
        <v>10.908000000000001</v>
      </c>
      <c r="R7" s="5" t="b">
        <f t="shared" si="3"/>
        <v>1</v>
      </c>
      <c r="T7">
        <v>1</v>
      </c>
      <c r="U7" t="s">
        <v>47</v>
      </c>
      <c r="W7" t="s">
        <v>13</v>
      </c>
      <c r="Y7" t="s">
        <v>48</v>
      </c>
      <c r="Z7" t="s">
        <v>16</v>
      </c>
      <c r="AA7" t="s">
        <v>18</v>
      </c>
    </row>
    <row r="8" spans="1:27">
      <c r="A8">
        <v>7</v>
      </c>
      <c r="B8" s="1" t="s">
        <v>644</v>
      </c>
      <c r="C8" t="s">
        <v>230</v>
      </c>
      <c r="D8" t="s">
        <v>49</v>
      </c>
      <c r="E8" t="s">
        <v>636</v>
      </c>
      <c r="F8" t="s">
        <v>569</v>
      </c>
      <c r="G8" t="s">
        <v>640</v>
      </c>
      <c r="H8">
        <v>200</v>
      </c>
      <c r="J8">
        <v>1</v>
      </c>
      <c r="K8">
        <f t="shared" si="0"/>
        <v>200</v>
      </c>
      <c r="L8" t="s">
        <v>72</v>
      </c>
      <c r="M8" t="s">
        <v>570</v>
      </c>
      <c r="N8" s="5">
        <v>0.27</v>
      </c>
      <c r="O8" s="5">
        <f t="shared" si="1"/>
        <v>54</v>
      </c>
      <c r="P8" s="5">
        <v>15.62</v>
      </c>
      <c r="Q8" s="5">
        <f t="shared" si="2"/>
        <v>54</v>
      </c>
      <c r="R8" s="5" t="b">
        <f t="shared" si="3"/>
        <v>1</v>
      </c>
      <c r="T8">
        <v>1</v>
      </c>
      <c r="U8" t="s">
        <v>51</v>
      </c>
      <c r="W8" t="s">
        <v>13</v>
      </c>
      <c r="Y8" t="s">
        <v>52</v>
      </c>
      <c r="Z8" t="s">
        <v>16</v>
      </c>
      <c r="AA8" t="s">
        <v>18</v>
      </c>
    </row>
    <row r="9" spans="1:27">
      <c r="A9">
        <v>8</v>
      </c>
      <c r="B9" t="s">
        <v>53</v>
      </c>
      <c r="C9" t="s">
        <v>7</v>
      </c>
      <c r="D9" t="s">
        <v>54</v>
      </c>
      <c r="E9" t="s">
        <v>637</v>
      </c>
      <c r="F9" t="s">
        <v>17</v>
      </c>
      <c r="G9" t="s">
        <v>640</v>
      </c>
      <c r="H9">
        <v>200</v>
      </c>
      <c r="J9">
        <v>1</v>
      </c>
      <c r="K9">
        <f t="shared" si="0"/>
        <v>200</v>
      </c>
      <c r="L9" t="s">
        <v>10</v>
      </c>
      <c r="M9" t="s">
        <v>625</v>
      </c>
      <c r="N9" s="5">
        <v>5.0000000000000001E-3</v>
      </c>
      <c r="O9" s="5">
        <f t="shared" si="1"/>
        <v>1</v>
      </c>
      <c r="P9" s="6">
        <f>N9*J9*K9</f>
        <v>1</v>
      </c>
      <c r="Q9" s="5">
        <f t="shared" si="2"/>
        <v>1</v>
      </c>
      <c r="R9" s="5" t="b">
        <f t="shared" si="3"/>
        <v>1</v>
      </c>
      <c r="T9">
        <v>1</v>
      </c>
      <c r="U9" t="s">
        <v>56</v>
      </c>
      <c r="V9" t="s">
        <v>55</v>
      </c>
      <c r="W9" t="s">
        <v>13</v>
      </c>
      <c r="X9" t="s">
        <v>57</v>
      </c>
      <c r="Y9" t="s">
        <v>58</v>
      </c>
      <c r="Z9" t="s">
        <v>16</v>
      </c>
      <c r="AA9" t="s">
        <v>18</v>
      </c>
    </row>
    <row r="10" spans="1:27">
      <c r="A10">
        <v>9</v>
      </c>
      <c r="B10" t="s">
        <v>59</v>
      </c>
      <c r="C10" t="s">
        <v>60</v>
      </c>
      <c r="D10" t="s">
        <v>61</v>
      </c>
      <c r="E10" t="s">
        <v>636</v>
      </c>
      <c r="F10" t="s">
        <v>62</v>
      </c>
      <c r="G10" t="s">
        <v>640</v>
      </c>
      <c r="H10">
        <v>200</v>
      </c>
      <c r="J10">
        <v>1</v>
      </c>
      <c r="K10">
        <f t="shared" si="0"/>
        <v>200</v>
      </c>
      <c r="L10" t="s">
        <v>10</v>
      </c>
      <c r="M10" t="s">
        <v>63</v>
      </c>
      <c r="N10" s="5">
        <v>7.7200000000000003E-3</v>
      </c>
      <c r="O10" s="5">
        <f t="shared" si="1"/>
        <v>1.544</v>
      </c>
      <c r="P10" s="5">
        <v>77.2</v>
      </c>
      <c r="Q10" s="5">
        <f t="shared" si="2"/>
        <v>1.544</v>
      </c>
      <c r="R10" s="5" t="b">
        <f t="shared" si="3"/>
        <v>1</v>
      </c>
      <c r="T10">
        <v>10000</v>
      </c>
      <c r="U10" t="s">
        <v>64</v>
      </c>
      <c r="V10" t="s">
        <v>63</v>
      </c>
      <c r="W10" t="s">
        <v>65</v>
      </c>
      <c r="X10" t="s">
        <v>66</v>
      </c>
      <c r="Y10" t="s">
        <v>67</v>
      </c>
      <c r="Z10" t="s">
        <v>16</v>
      </c>
      <c r="AA10" t="s">
        <v>18</v>
      </c>
    </row>
    <row r="11" spans="1:27">
      <c r="A11">
        <v>10</v>
      </c>
      <c r="B11" t="s">
        <v>68</v>
      </c>
      <c r="C11" t="s">
        <v>69</v>
      </c>
      <c r="D11" t="s">
        <v>70</v>
      </c>
      <c r="E11" t="s">
        <v>636</v>
      </c>
      <c r="F11" t="s">
        <v>71</v>
      </c>
      <c r="G11" t="s">
        <v>640</v>
      </c>
      <c r="H11">
        <v>200</v>
      </c>
      <c r="J11">
        <v>1</v>
      </c>
      <c r="K11">
        <f t="shared" si="0"/>
        <v>200</v>
      </c>
      <c r="L11" t="s">
        <v>72</v>
      </c>
      <c r="M11" t="s">
        <v>73</v>
      </c>
      <c r="N11" s="5">
        <v>3.4099999999999998E-2</v>
      </c>
      <c r="O11" s="5">
        <f t="shared" si="1"/>
        <v>6.8199999999999994</v>
      </c>
      <c r="P11" s="5">
        <v>5.12</v>
      </c>
      <c r="Q11" s="5">
        <f t="shared" si="2"/>
        <v>6.8199999999999994</v>
      </c>
      <c r="R11" s="5" t="b">
        <f t="shared" si="3"/>
        <v>1</v>
      </c>
      <c r="T11">
        <v>1</v>
      </c>
      <c r="U11" t="s">
        <v>74</v>
      </c>
      <c r="V11" t="s">
        <v>68</v>
      </c>
      <c r="W11" t="s">
        <v>75</v>
      </c>
      <c r="X11" t="s">
        <v>76</v>
      </c>
      <c r="Y11" t="s">
        <v>77</v>
      </c>
      <c r="Z11" t="s">
        <v>16</v>
      </c>
      <c r="AA11" t="s">
        <v>18</v>
      </c>
    </row>
    <row r="12" spans="1:27">
      <c r="A12">
        <v>11</v>
      </c>
      <c r="B12" t="s">
        <v>78</v>
      </c>
      <c r="C12" t="s">
        <v>79</v>
      </c>
      <c r="D12" t="s">
        <v>80</v>
      </c>
      <c r="E12" t="s">
        <v>637</v>
      </c>
      <c r="F12" t="s">
        <v>17</v>
      </c>
      <c r="G12" t="s">
        <v>640</v>
      </c>
      <c r="H12">
        <v>200</v>
      </c>
      <c r="J12">
        <v>1</v>
      </c>
      <c r="K12">
        <f t="shared" si="0"/>
        <v>200</v>
      </c>
      <c r="M12" t="s">
        <v>624</v>
      </c>
      <c r="N12" s="5">
        <v>1.94</v>
      </c>
      <c r="O12" s="5">
        <f t="shared" si="1"/>
        <v>388</v>
      </c>
      <c r="P12" s="6">
        <f>N12*J12*K12</f>
        <v>388</v>
      </c>
      <c r="Q12" s="5">
        <f t="shared" si="2"/>
        <v>388</v>
      </c>
      <c r="R12" s="5" t="b">
        <f t="shared" si="3"/>
        <v>1</v>
      </c>
      <c r="U12" t="s">
        <v>81</v>
      </c>
      <c r="V12" t="s">
        <v>78</v>
      </c>
      <c r="W12" t="s">
        <v>82</v>
      </c>
      <c r="X12" t="s">
        <v>83</v>
      </c>
      <c r="Y12" t="s">
        <v>84</v>
      </c>
      <c r="Z12" t="s">
        <v>16</v>
      </c>
      <c r="AA12" t="s">
        <v>18</v>
      </c>
    </row>
    <row r="13" spans="1:27">
      <c r="A13">
        <v>12</v>
      </c>
      <c r="B13" t="s">
        <v>85</v>
      </c>
      <c r="C13" t="s">
        <v>86</v>
      </c>
      <c r="D13" t="s">
        <v>87</v>
      </c>
      <c r="E13" t="s">
        <v>636</v>
      </c>
      <c r="F13" t="s">
        <v>88</v>
      </c>
      <c r="G13" t="s">
        <v>640</v>
      </c>
      <c r="H13">
        <v>200</v>
      </c>
      <c r="J13">
        <v>1</v>
      </c>
      <c r="K13">
        <f t="shared" si="0"/>
        <v>200</v>
      </c>
      <c r="L13" t="s">
        <v>72</v>
      </c>
      <c r="M13" t="s">
        <v>89</v>
      </c>
      <c r="N13" s="5">
        <v>2.2879999999999998</v>
      </c>
      <c r="O13" s="5">
        <f t="shared" si="1"/>
        <v>457.59999999999997</v>
      </c>
      <c r="P13" s="5">
        <v>343.2</v>
      </c>
      <c r="Q13" s="5">
        <f t="shared" si="2"/>
        <v>457.59999999999997</v>
      </c>
      <c r="R13" s="5" t="b">
        <f t="shared" si="3"/>
        <v>1</v>
      </c>
      <c r="T13">
        <v>1</v>
      </c>
      <c r="U13" t="s">
        <v>90</v>
      </c>
      <c r="V13" t="s">
        <v>85</v>
      </c>
      <c r="W13" t="s">
        <v>91</v>
      </c>
      <c r="X13" t="s">
        <v>92</v>
      </c>
      <c r="Y13" t="s">
        <v>93</v>
      </c>
      <c r="Z13" t="s">
        <v>94</v>
      </c>
      <c r="AA13" t="s">
        <v>18</v>
      </c>
    </row>
    <row r="14" spans="1:27">
      <c r="A14">
        <v>13</v>
      </c>
      <c r="B14" t="s">
        <v>571</v>
      </c>
      <c r="C14" t="s">
        <v>572</v>
      </c>
      <c r="D14" t="s">
        <v>317</v>
      </c>
      <c r="E14" t="s">
        <v>636</v>
      </c>
      <c r="F14" t="s">
        <v>573</v>
      </c>
      <c r="G14" t="s">
        <v>640</v>
      </c>
      <c r="H14">
        <v>200</v>
      </c>
      <c r="J14">
        <v>1</v>
      </c>
      <c r="K14">
        <f t="shared" si="0"/>
        <v>200</v>
      </c>
      <c r="L14" t="s">
        <v>72</v>
      </c>
      <c r="M14" t="s">
        <v>574</v>
      </c>
      <c r="N14" s="5">
        <v>0.34449999999999997</v>
      </c>
      <c r="O14" s="5">
        <f t="shared" si="1"/>
        <v>68.899999999999991</v>
      </c>
      <c r="P14" s="5">
        <v>51.68</v>
      </c>
      <c r="Q14" s="5">
        <f t="shared" si="2"/>
        <v>68.899999999999991</v>
      </c>
      <c r="R14" s="5" t="b">
        <f t="shared" si="3"/>
        <v>1</v>
      </c>
      <c r="T14">
        <v>1</v>
      </c>
      <c r="U14" t="s">
        <v>96</v>
      </c>
      <c r="V14" t="s">
        <v>574</v>
      </c>
      <c r="W14" t="s">
        <v>305</v>
      </c>
      <c r="X14" t="s">
        <v>575</v>
      </c>
      <c r="Y14" t="s">
        <v>97</v>
      </c>
      <c r="Z14" t="s">
        <v>16</v>
      </c>
      <c r="AA14" t="s">
        <v>50</v>
      </c>
    </row>
    <row r="15" spans="1:27">
      <c r="A15">
        <v>14</v>
      </c>
      <c r="B15" t="s">
        <v>98</v>
      </c>
      <c r="C15" t="s">
        <v>99</v>
      </c>
      <c r="D15" t="s">
        <v>100</v>
      </c>
      <c r="E15" t="s">
        <v>636</v>
      </c>
      <c r="F15" t="s">
        <v>101</v>
      </c>
      <c r="G15" t="s">
        <v>640</v>
      </c>
      <c r="H15">
        <v>200</v>
      </c>
      <c r="J15">
        <v>5</v>
      </c>
      <c r="K15">
        <f t="shared" si="0"/>
        <v>1000</v>
      </c>
      <c r="L15" t="s">
        <v>72</v>
      </c>
      <c r="M15" t="s">
        <v>102</v>
      </c>
      <c r="N15" s="5">
        <v>8.7200000000000003E-3</v>
      </c>
      <c r="O15" s="5">
        <f t="shared" si="1"/>
        <v>8.7200000000000006</v>
      </c>
      <c r="P15" s="5">
        <v>6.54</v>
      </c>
      <c r="Q15" s="5">
        <f t="shared" si="2"/>
        <v>8.7200000000000006</v>
      </c>
      <c r="R15" s="5" t="b">
        <f t="shared" si="3"/>
        <v>1</v>
      </c>
      <c r="T15">
        <v>1</v>
      </c>
      <c r="U15" t="s">
        <v>103</v>
      </c>
      <c r="V15" t="s">
        <v>98</v>
      </c>
      <c r="W15" t="s">
        <v>65</v>
      </c>
      <c r="X15" t="s">
        <v>104</v>
      </c>
      <c r="Y15" t="s">
        <v>105</v>
      </c>
      <c r="Z15" t="s">
        <v>94</v>
      </c>
      <c r="AA15" t="s">
        <v>18</v>
      </c>
    </row>
    <row r="16" spans="1:27">
      <c r="A16">
        <v>15</v>
      </c>
      <c r="B16" t="s">
        <v>106</v>
      </c>
      <c r="C16" t="s">
        <v>107</v>
      </c>
      <c r="D16" t="s">
        <v>108</v>
      </c>
      <c r="E16" t="s">
        <v>636</v>
      </c>
      <c r="F16" t="s">
        <v>109</v>
      </c>
      <c r="G16" t="s">
        <v>640</v>
      </c>
      <c r="H16">
        <v>200</v>
      </c>
      <c r="J16">
        <v>5</v>
      </c>
      <c r="K16">
        <f t="shared" si="0"/>
        <v>1000</v>
      </c>
      <c r="L16" t="s">
        <v>72</v>
      </c>
      <c r="M16" t="s">
        <v>110</v>
      </c>
      <c r="N16" s="5">
        <v>6.1799999999999997E-3</v>
      </c>
      <c r="O16" s="5">
        <f t="shared" si="1"/>
        <v>6.18</v>
      </c>
      <c r="P16" s="5">
        <v>4.6399999999999997</v>
      </c>
      <c r="Q16" s="5">
        <f t="shared" si="2"/>
        <v>6.18</v>
      </c>
      <c r="R16" s="5" t="b">
        <f t="shared" si="3"/>
        <v>1</v>
      </c>
      <c r="T16">
        <v>1</v>
      </c>
      <c r="U16" t="s">
        <v>111</v>
      </c>
      <c r="V16" t="s">
        <v>112</v>
      </c>
      <c r="W16" t="s">
        <v>13</v>
      </c>
      <c r="X16" t="s">
        <v>113</v>
      </c>
      <c r="Y16" t="s">
        <v>114</v>
      </c>
      <c r="Z16" t="s">
        <v>94</v>
      </c>
      <c r="AA16" t="s">
        <v>18</v>
      </c>
    </row>
    <row r="17" spans="1:27">
      <c r="A17">
        <v>16</v>
      </c>
      <c r="B17" t="s">
        <v>115</v>
      </c>
      <c r="C17" t="s">
        <v>107</v>
      </c>
      <c r="D17" t="s">
        <v>116</v>
      </c>
      <c r="E17" t="s">
        <v>636</v>
      </c>
      <c r="F17" t="s">
        <v>117</v>
      </c>
      <c r="G17" t="s">
        <v>640</v>
      </c>
      <c r="H17">
        <v>200</v>
      </c>
      <c r="J17">
        <v>2</v>
      </c>
      <c r="K17">
        <f t="shared" si="0"/>
        <v>400</v>
      </c>
      <c r="L17" t="s">
        <v>72</v>
      </c>
      <c r="M17" t="s">
        <v>118</v>
      </c>
      <c r="N17" s="5">
        <v>1.1900000000000001E-2</v>
      </c>
      <c r="O17" s="5">
        <f t="shared" si="1"/>
        <v>4.7600000000000007</v>
      </c>
      <c r="P17" s="5">
        <v>3.57</v>
      </c>
      <c r="Q17" s="5">
        <f t="shared" si="2"/>
        <v>4.7600000000000007</v>
      </c>
      <c r="R17" s="5" t="b">
        <f t="shared" si="3"/>
        <v>1</v>
      </c>
      <c r="T17">
        <v>1</v>
      </c>
      <c r="U17" t="s">
        <v>119</v>
      </c>
      <c r="V17" t="s">
        <v>120</v>
      </c>
      <c r="W17" t="s">
        <v>13</v>
      </c>
      <c r="X17" t="s">
        <v>121</v>
      </c>
      <c r="Y17" t="s">
        <v>122</v>
      </c>
      <c r="Z17" t="s">
        <v>94</v>
      </c>
      <c r="AA17" t="s">
        <v>18</v>
      </c>
    </row>
    <row r="18" spans="1:27">
      <c r="A18">
        <v>17</v>
      </c>
      <c r="B18" t="s">
        <v>123</v>
      </c>
      <c r="C18" t="s">
        <v>107</v>
      </c>
      <c r="D18" t="s">
        <v>124</v>
      </c>
      <c r="E18" t="s">
        <v>636</v>
      </c>
      <c r="F18" t="s">
        <v>125</v>
      </c>
      <c r="G18" t="s">
        <v>640</v>
      </c>
      <c r="H18">
        <v>200</v>
      </c>
      <c r="J18">
        <v>1</v>
      </c>
      <c r="K18">
        <f t="shared" si="0"/>
        <v>200</v>
      </c>
      <c r="L18" t="s">
        <v>72</v>
      </c>
      <c r="M18" t="s">
        <v>126</v>
      </c>
      <c r="N18" s="5">
        <v>1.1900000000000001E-2</v>
      </c>
      <c r="O18" s="5">
        <f t="shared" si="1"/>
        <v>2.3800000000000003</v>
      </c>
      <c r="P18" s="5">
        <v>1.78</v>
      </c>
      <c r="Q18" s="5">
        <f t="shared" si="2"/>
        <v>2.3800000000000003</v>
      </c>
      <c r="R18" s="5" t="b">
        <f t="shared" si="3"/>
        <v>1</v>
      </c>
      <c r="T18">
        <v>1</v>
      </c>
      <c r="U18" t="s">
        <v>127</v>
      </c>
      <c r="V18" t="s">
        <v>128</v>
      </c>
      <c r="W18" t="s">
        <v>13</v>
      </c>
      <c r="X18" t="s">
        <v>121</v>
      </c>
      <c r="Y18" t="s">
        <v>129</v>
      </c>
      <c r="Z18" t="s">
        <v>94</v>
      </c>
      <c r="AA18" t="s">
        <v>18</v>
      </c>
    </row>
    <row r="19" spans="1:27">
      <c r="A19">
        <v>18</v>
      </c>
      <c r="B19" s="3" t="s">
        <v>586</v>
      </c>
      <c r="C19" t="s">
        <v>20</v>
      </c>
      <c r="D19" t="s">
        <v>130</v>
      </c>
      <c r="E19" t="s">
        <v>637</v>
      </c>
      <c r="F19" t="s">
        <v>17</v>
      </c>
      <c r="G19" t="s">
        <v>640</v>
      </c>
      <c r="H19">
        <v>200</v>
      </c>
      <c r="J19">
        <v>1</v>
      </c>
      <c r="K19">
        <f t="shared" si="0"/>
        <v>200</v>
      </c>
      <c r="M19" t="s">
        <v>623</v>
      </c>
      <c r="N19" s="5">
        <v>11.75</v>
      </c>
      <c r="O19" s="5">
        <f t="shared" si="1"/>
        <v>2350</v>
      </c>
      <c r="P19" s="6">
        <f>N19*J19*K19</f>
        <v>2350</v>
      </c>
      <c r="Q19" s="5">
        <f t="shared" si="2"/>
        <v>2350</v>
      </c>
      <c r="R19" s="5" t="b">
        <f t="shared" si="3"/>
        <v>1</v>
      </c>
      <c r="U19" t="s">
        <v>131</v>
      </c>
      <c r="V19" t="s">
        <v>132</v>
      </c>
      <c r="W19" t="s">
        <v>25</v>
      </c>
      <c r="X19" t="s">
        <v>623</v>
      </c>
      <c r="Y19" t="s">
        <v>27</v>
      </c>
      <c r="Z19" t="s">
        <v>16</v>
      </c>
      <c r="AA19" t="s">
        <v>18</v>
      </c>
    </row>
    <row r="20" spans="1:27">
      <c r="A20">
        <v>19</v>
      </c>
      <c r="B20" t="s">
        <v>133</v>
      </c>
      <c r="C20" t="s">
        <v>134</v>
      </c>
      <c r="D20" t="s">
        <v>135</v>
      </c>
      <c r="E20" t="s">
        <v>636</v>
      </c>
      <c r="F20" t="s">
        <v>136</v>
      </c>
      <c r="G20" t="s">
        <v>640</v>
      </c>
      <c r="H20">
        <v>200</v>
      </c>
      <c r="J20">
        <v>3</v>
      </c>
      <c r="K20">
        <f t="shared" si="0"/>
        <v>600</v>
      </c>
      <c r="L20" t="s">
        <v>72</v>
      </c>
      <c r="M20" t="s">
        <v>137</v>
      </c>
      <c r="N20" s="5">
        <v>1.1832</v>
      </c>
      <c r="O20" s="5">
        <f t="shared" si="1"/>
        <v>709.92000000000007</v>
      </c>
      <c r="P20" s="5">
        <v>532.44000000000005</v>
      </c>
      <c r="Q20" s="5">
        <f t="shared" si="2"/>
        <v>709.92000000000007</v>
      </c>
      <c r="R20" s="5" t="b">
        <f t="shared" si="3"/>
        <v>1</v>
      </c>
      <c r="T20">
        <v>1</v>
      </c>
      <c r="U20" t="s">
        <v>138</v>
      </c>
      <c r="V20" t="s">
        <v>133</v>
      </c>
      <c r="W20" t="s">
        <v>139</v>
      </c>
      <c r="X20" t="s">
        <v>140</v>
      </c>
      <c r="Y20" t="s">
        <v>141</v>
      </c>
      <c r="Z20" t="s">
        <v>16</v>
      </c>
      <c r="AA20" t="s">
        <v>18</v>
      </c>
    </row>
    <row r="21" spans="1:27">
      <c r="A21">
        <v>20</v>
      </c>
      <c r="B21" t="s">
        <v>142</v>
      </c>
      <c r="C21" t="s">
        <v>143</v>
      </c>
      <c r="D21" t="s">
        <v>144</v>
      </c>
      <c r="E21" t="s">
        <v>636</v>
      </c>
      <c r="F21" t="s">
        <v>145</v>
      </c>
      <c r="G21" t="s">
        <v>640</v>
      </c>
      <c r="H21">
        <v>200</v>
      </c>
      <c r="J21">
        <v>1</v>
      </c>
      <c r="K21">
        <f t="shared" si="0"/>
        <v>200</v>
      </c>
      <c r="L21" t="s">
        <v>72</v>
      </c>
      <c r="M21" t="s">
        <v>146</v>
      </c>
      <c r="N21" s="5">
        <v>0.97099999999999997</v>
      </c>
      <c r="O21" s="5">
        <f t="shared" si="1"/>
        <v>194.2</v>
      </c>
      <c r="P21" s="5">
        <v>145.65</v>
      </c>
      <c r="Q21" s="5">
        <f t="shared" si="2"/>
        <v>194.2</v>
      </c>
      <c r="R21" s="5" t="b">
        <f t="shared" si="3"/>
        <v>1</v>
      </c>
      <c r="T21">
        <v>1</v>
      </c>
      <c r="U21" t="s">
        <v>147</v>
      </c>
      <c r="V21" t="s">
        <v>142</v>
      </c>
      <c r="W21" t="s">
        <v>148</v>
      </c>
      <c r="X21" t="s">
        <v>149</v>
      </c>
      <c r="Y21" t="s">
        <v>150</v>
      </c>
      <c r="Z21" t="s">
        <v>16</v>
      </c>
      <c r="AA21" t="s">
        <v>18</v>
      </c>
    </row>
    <row r="22" spans="1:27">
      <c r="A22">
        <v>21</v>
      </c>
      <c r="B22" t="s">
        <v>151</v>
      </c>
      <c r="C22" t="s">
        <v>152</v>
      </c>
      <c r="D22" t="s">
        <v>153</v>
      </c>
      <c r="E22" t="s">
        <v>636</v>
      </c>
      <c r="F22" t="s">
        <v>154</v>
      </c>
      <c r="G22" t="s">
        <v>640</v>
      </c>
      <c r="H22">
        <v>200</v>
      </c>
      <c r="J22">
        <v>1</v>
      </c>
      <c r="K22">
        <f t="shared" si="0"/>
        <v>200</v>
      </c>
      <c r="L22" t="s">
        <v>72</v>
      </c>
      <c r="M22" t="s">
        <v>155</v>
      </c>
      <c r="N22" s="5">
        <v>1.4435</v>
      </c>
      <c r="O22" s="5">
        <f t="shared" si="1"/>
        <v>288.7</v>
      </c>
      <c r="P22" s="5">
        <v>216.52</v>
      </c>
      <c r="Q22" s="5">
        <f t="shared" si="2"/>
        <v>288.7</v>
      </c>
      <c r="R22" s="5" t="b">
        <f t="shared" si="3"/>
        <v>1</v>
      </c>
      <c r="T22">
        <v>1</v>
      </c>
      <c r="U22" t="s">
        <v>156</v>
      </c>
      <c r="V22" t="s">
        <v>157</v>
      </c>
      <c r="W22" t="s">
        <v>158</v>
      </c>
      <c r="X22" t="s">
        <v>159</v>
      </c>
      <c r="Y22" t="s">
        <v>160</v>
      </c>
      <c r="Z22" t="s">
        <v>16</v>
      </c>
      <c r="AA22" t="s">
        <v>18</v>
      </c>
    </row>
    <row r="23" spans="1:27">
      <c r="A23">
        <v>22</v>
      </c>
      <c r="B23" t="s">
        <v>161</v>
      </c>
      <c r="C23" t="s">
        <v>162</v>
      </c>
      <c r="D23" t="s">
        <v>163</v>
      </c>
      <c r="E23" t="s">
        <v>636</v>
      </c>
      <c r="F23" t="s">
        <v>164</v>
      </c>
      <c r="G23" t="s">
        <v>640</v>
      </c>
      <c r="H23">
        <v>200</v>
      </c>
      <c r="J23">
        <v>1</v>
      </c>
      <c r="K23">
        <f t="shared" si="0"/>
        <v>200</v>
      </c>
      <c r="L23" t="s">
        <v>72</v>
      </c>
      <c r="M23" t="s">
        <v>165</v>
      </c>
      <c r="N23" s="5">
        <v>0.43319999999999997</v>
      </c>
      <c r="O23" s="5">
        <f t="shared" si="1"/>
        <v>86.64</v>
      </c>
      <c r="P23" s="5">
        <v>64.98</v>
      </c>
      <c r="Q23" s="5">
        <f t="shared" si="2"/>
        <v>86.64</v>
      </c>
      <c r="R23" s="5" t="b">
        <f t="shared" si="3"/>
        <v>1</v>
      </c>
      <c r="T23">
        <v>1</v>
      </c>
      <c r="U23" t="s">
        <v>166</v>
      </c>
      <c r="V23" t="s">
        <v>167</v>
      </c>
      <c r="W23" t="s">
        <v>91</v>
      </c>
      <c r="X23" t="s">
        <v>168</v>
      </c>
      <c r="Y23" t="s">
        <v>169</v>
      </c>
      <c r="Z23" t="s">
        <v>16</v>
      </c>
      <c r="AA23" t="s">
        <v>18</v>
      </c>
    </row>
    <row r="24" spans="1:27">
      <c r="A24">
        <v>23</v>
      </c>
      <c r="B24" t="s">
        <v>170</v>
      </c>
      <c r="C24" t="s">
        <v>69</v>
      </c>
      <c r="D24" t="s">
        <v>171</v>
      </c>
      <c r="E24" t="s">
        <v>636</v>
      </c>
      <c r="F24" t="s">
        <v>172</v>
      </c>
      <c r="G24" t="s">
        <v>640</v>
      </c>
      <c r="H24">
        <v>200</v>
      </c>
      <c r="J24">
        <v>1</v>
      </c>
      <c r="K24">
        <f t="shared" si="0"/>
        <v>200</v>
      </c>
      <c r="L24" t="s">
        <v>72</v>
      </c>
      <c r="M24" t="s">
        <v>173</v>
      </c>
      <c r="N24" s="5">
        <v>3.5099999999999999E-2</v>
      </c>
      <c r="O24" s="5">
        <f t="shared" si="1"/>
        <v>7.02</v>
      </c>
      <c r="P24" s="5">
        <v>5.26</v>
      </c>
      <c r="Q24" s="5">
        <f t="shared" si="2"/>
        <v>7.02</v>
      </c>
      <c r="R24" s="5" t="b">
        <f t="shared" si="3"/>
        <v>1</v>
      </c>
      <c r="T24">
        <v>1</v>
      </c>
      <c r="U24" t="s">
        <v>174</v>
      </c>
      <c r="V24" t="s">
        <v>170</v>
      </c>
      <c r="W24" t="s">
        <v>175</v>
      </c>
      <c r="X24" t="s">
        <v>76</v>
      </c>
      <c r="Y24" t="s">
        <v>15</v>
      </c>
      <c r="Z24" t="s">
        <v>16</v>
      </c>
      <c r="AA24" t="s">
        <v>18</v>
      </c>
    </row>
    <row r="25" spans="1:27">
      <c r="A25">
        <v>24</v>
      </c>
      <c r="B25" t="s">
        <v>176</v>
      </c>
      <c r="C25" t="s">
        <v>69</v>
      </c>
      <c r="D25" t="s">
        <v>177</v>
      </c>
      <c r="E25" t="s">
        <v>636</v>
      </c>
      <c r="F25" t="s">
        <v>178</v>
      </c>
      <c r="G25" t="s">
        <v>640</v>
      </c>
      <c r="H25">
        <v>200</v>
      </c>
      <c r="J25">
        <v>1</v>
      </c>
      <c r="K25">
        <f t="shared" si="0"/>
        <v>200</v>
      </c>
      <c r="L25" t="s">
        <v>72</v>
      </c>
      <c r="M25" t="s">
        <v>179</v>
      </c>
      <c r="N25" s="5">
        <v>0.1226</v>
      </c>
      <c r="O25" s="5">
        <f t="shared" si="1"/>
        <v>24.52</v>
      </c>
      <c r="P25" s="5">
        <v>18.39</v>
      </c>
      <c r="Q25" s="5">
        <f t="shared" si="2"/>
        <v>24.52</v>
      </c>
      <c r="R25" s="5" t="b">
        <f t="shared" si="3"/>
        <v>1</v>
      </c>
      <c r="T25">
        <v>1</v>
      </c>
      <c r="U25" t="s">
        <v>180</v>
      </c>
      <c r="V25" t="s">
        <v>176</v>
      </c>
      <c r="W25" t="s">
        <v>75</v>
      </c>
      <c r="X25" t="s">
        <v>76</v>
      </c>
      <c r="Y25" t="s">
        <v>181</v>
      </c>
      <c r="Z25" t="s">
        <v>16</v>
      </c>
      <c r="AA25" t="s">
        <v>18</v>
      </c>
    </row>
    <row r="26" spans="1:27">
      <c r="A26">
        <v>25</v>
      </c>
      <c r="B26" t="s">
        <v>182</v>
      </c>
      <c r="C26" t="s">
        <v>69</v>
      </c>
      <c r="D26" t="s">
        <v>183</v>
      </c>
      <c r="E26" t="s">
        <v>636</v>
      </c>
      <c r="F26" t="s">
        <v>184</v>
      </c>
      <c r="G26" t="s">
        <v>640</v>
      </c>
      <c r="H26">
        <v>200</v>
      </c>
      <c r="J26">
        <v>4</v>
      </c>
      <c r="K26">
        <f t="shared" si="0"/>
        <v>800</v>
      </c>
      <c r="L26" t="s">
        <v>72</v>
      </c>
      <c r="M26" t="s">
        <v>185</v>
      </c>
      <c r="N26" s="5">
        <v>0.11362</v>
      </c>
      <c r="O26" s="5">
        <f t="shared" si="1"/>
        <v>90.896000000000001</v>
      </c>
      <c r="P26" s="5">
        <v>68.17</v>
      </c>
      <c r="Q26" s="5">
        <f t="shared" si="2"/>
        <v>90.896000000000001</v>
      </c>
      <c r="R26" s="5" t="b">
        <f t="shared" si="3"/>
        <v>1</v>
      </c>
      <c r="T26">
        <v>1</v>
      </c>
      <c r="U26" t="s">
        <v>186</v>
      </c>
      <c r="V26" t="s">
        <v>182</v>
      </c>
      <c r="W26" t="s">
        <v>75</v>
      </c>
      <c r="X26" t="s">
        <v>76</v>
      </c>
      <c r="Y26" t="s">
        <v>187</v>
      </c>
      <c r="Z26" t="s">
        <v>16</v>
      </c>
      <c r="AA26" t="s">
        <v>18</v>
      </c>
    </row>
    <row r="27" spans="1:27">
      <c r="A27">
        <v>26</v>
      </c>
      <c r="B27" t="s">
        <v>188</v>
      </c>
      <c r="C27" t="s">
        <v>69</v>
      </c>
      <c r="D27" t="s">
        <v>189</v>
      </c>
      <c r="E27" t="s">
        <v>636</v>
      </c>
      <c r="F27" t="s">
        <v>190</v>
      </c>
      <c r="G27" t="s">
        <v>640</v>
      </c>
      <c r="H27">
        <v>200</v>
      </c>
      <c r="J27">
        <v>1</v>
      </c>
      <c r="K27">
        <f t="shared" si="0"/>
        <v>200</v>
      </c>
      <c r="L27" t="s">
        <v>72</v>
      </c>
      <c r="M27" t="s">
        <v>191</v>
      </c>
      <c r="N27" s="5">
        <v>6.4100000000000004E-2</v>
      </c>
      <c r="O27" s="5">
        <f t="shared" si="1"/>
        <v>12.82</v>
      </c>
      <c r="P27" s="5">
        <v>9.6199999999999992</v>
      </c>
      <c r="Q27" s="5">
        <f t="shared" si="2"/>
        <v>12.82</v>
      </c>
      <c r="R27" s="5" t="b">
        <f t="shared" si="3"/>
        <v>1</v>
      </c>
      <c r="T27">
        <v>1</v>
      </c>
      <c r="U27" t="s">
        <v>192</v>
      </c>
      <c r="V27" t="s">
        <v>188</v>
      </c>
      <c r="W27" t="s">
        <v>193</v>
      </c>
      <c r="X27" t="s">
        <v>76</v>
      </c>
      <c r="Y27" t="s">
        <v>194</v>
      </c>
      <c r="Z27" t="s">
        <v>16</v>
      </c>
      <c r="AA27" t="s">
        <v>195</v>
      </c>
    </row>
    <row r="28" spans="1:27">
      <c r="A28">
        <v>27</v>
      </c>
      <c r="B28" t="s">
        <v>626</v>
      </c>
      <c r="C28" t="s">
        <v>7</v>
      </c>
      <c r="D28" t="s">
        <v>196</v>
      </c>
      <c r="E28" t="s">
        <v>637</v>
      </c>
      <c r="F28" t="s">
        <v>17</v>
      </c>
      <c r="G28" t="s">
        <v>640</v>
      </c>
      <c r="H28">
        <v>200</v>
      </c>
      <c r="J28">
        <v>2</v>
      </c>
      <c r="K28">
        <f t="shared" si="0"/>
        <v>400</v>
      </c>
      <c r="L28" t="s">
        <v>10</v>
      </c>
      <c r="M28" t="s">
        <v>627</v>
      </c>
      <c r="N28" s="5">
        <v>5.0000000000000001E-3</v>
      </c>
      <c r="O28" s="5">
        <f t="shared" si="1"/>
        <v>2</v>
      </c>
      <c r="P28" s="6">
        <f>N28*J28*K28</f>
        <v>4</v>
      </c>
      <c r="Q28" s="5">
        <f t="shared" si="2"/>
        <v>2</v>
      </c>
      <c r="R28" s="5" t="b">
        <f t="shared" si="3"/>
        <v>1</v>
      </c>
      <c r="T28">
        <v>1</v>
      </c>
      <c r="U28" t="s">
        <v>198</v>
      </c>
      <c r="V28" t="s">
        <v>197</v>
      </c>
      <c r="W28" t="s">
        <v>13</v>
      </c>
      <c r="X28" t="s">
        <v>199</v>
      </c>
      <c r="Y28" t="s">
        <v>200</v>
      </c>
      <c r="Z28" t="s">
        <v>16</v>
      </c>
      <c r="AA28" t="s">
        <v>18</v>
      </c>
    </row>
    <row r="29" spans="1:27">
      <c r="A29">
        <v>28</v>
      </c>
      <c r="B29" t="s">
        <v>31</v>
      </c>
      <c r="C29" t="s">
        <v>7</v>
      </c>
      <c r="D29" t="s">
        <v>32</v>
      </c>
      <c r="E29" t="s">
        <v>636</v>
      </c>
      <c r="F29" t="s">
        <v>33</v>
      </c>
      <c r="G29" t="s">
        <v>640</v>
      </c>
      <c r="H29">
        <v>200</v>
      </c>
      <c r="J29">
        <v>7</v>
      </c>
      <c r="K29">
        <f t="shared" si="0"/>
        <v>1400</v>
      </c>
      <c r="L29" t="s">
        <v>10</v>
      </c>
      <c r="M29" t="s">
        <v>34</v>
      </c>
      <c r="N29" s="5">
        <v>5.1429999999999997E-2</v>
      </c>
      <c r="O29" s="5">
        <f t="shared" si="1"/>
        <v>72.001999999999995</v>
      </c>
      <c r="P29" s="5">
        <v>514.29999999999995</v>
      </c>
      <c r="Q29" s="5">
        <f t="shared" si="2"/>
        <v>72.001999999999995</v>
      </c>
      <c r="R29" s="5" t="b">
        <f t="shared" si="3"/>
        <v>1</v>
      </c>
      <c r="T29">
        <v>10000</v>
      </c>
      <c r="U29" t="s">
        <v>201</v>
      </c>
      <c r="V29" t="s">
        <v>34</v>
      </c>
      <c r="W29" t="s">
        <v>13</v>
      </c>
      <c r="X29" t="s">
        <v>36</v>
      </c>
      <c r="Y29" t="s">
        <v>202</v>
      </c>
      <c r="Z29" t="s">
        <v>16</v>
      </c>
      <c r="AA29" t="s">
        <v>18</v>
      </c>
    </row>
    <row r="30" spans="1:27">
      <c r="A30">
        <v>29</v>
      </c>
      <c r="B30" t="s">
        <v>203</v>
      </c>
      <c r="C30" t="s">
        <v>7</v>
      </c>
      <c r="D30" t="s">
        <v>204</v>
      </c>
      <c r="E30" t="s">
        <v>636</v>
      </c>
      <c r="F30" t="s">
        <v>205</v>
      </c>
      <c r="G30" t="s">
        <v>640</v>
      </c>
      <c r="H30">
        <v>200</v>
      </c>
      <c r="J30">
        <v>3</v>
      </c>
      <c r="K30">
        <f t="shared" si="0"/>
        <v>600</v>
      </c>
      <c r="L30" t="s">
        <v>10</v>
      </c>
      <c r="M30" t="s">
        <v>206</v>
      </c>
      <c r="N30" s="5">
        <v>5.8959999999999999E-2</v>
      </c>
      <c r="O30" s="5">
        <f t="shared" si="1"/>
        <v>35.375999999999998</v>
      </c>
      <c r="P30" s="5">
        <v>2948</v>
      </c>
      <c r="Q30" s="5">
        <f t="shared" si="2"/>
        <v>35.375999999999998</v>
      </c>
      <c r="R30" s="5" t="b">
        <f t="shared" si="3"/>
        <v>1</v>
      </c>
      <c r="T30">
        <v>50000</v>
      </c>
      <c r="U30" t="s">
        <v>207</v>
      </c>
      <c r="V30" t="s">
        <v>206</v>
      </c>
      <c r="W30" t="s">
        <v>13</v>
      </c>
      <c r="Y30" t="s">
        <v>208</v>
      </c>
      <c r="Z30" t="s">
        <v>16</v>
      </c>
      <c r="AA30" t="s">
        <v>18</v>
      </c>
    </row>
    <row r="31" spans="1:27">
      <c r="A31">
        <v>30</v>
      </c>
      <c r="B31" t="s">
        <v>209</v>
      </c>
      <c r="C31" t="s">
        <v>7</v>
      </c>
      <c r="D31" t="s">
        <v>210</v>
      </c>
      <c r="E31" t="s">
        <v>636</v>
      </c>
      <c r="F31" t="s">
        <v>211</v>
      </c>
      <c r="G31" t="s">
        <v>640</v>
      </c>
      <c r="H31">
        <v>200</v>
      </c>
      <c r="J31">
        <v>7</v>
      </c>
      <c r="K31">
        <f t="shared" si="0"/>
        <v>1400</v>
      </c>
      <c r="L31" t="s">
        <v>10</v>
      </c>
      <c r="M31" t="s">
        <v>212</v>
      </c>
      <c r="N31" s="5">
        <v>4.1599999999999996E-3</v>
      </c>
      <c r="O31" s="5">
        <f t="shared" si="1"/>
        <v>5.8239999999999998</v>
      </c>
      <c r="P31" s="5">
        <v>208</v>
      </c>
      <c r="Q31" s="5">
        <f t="shared" si="2"/>
        <v>5.8239999999999998</v>
      </c>
      <c r="R31" s="5" t="b">
        <f t="shared" si="3"/>
        <v>1</v>
      </c>
      <c r="T31">
        <v>50000</v>
      </c>
      <c r="U31" t="s">
        <v>213</v>
      </c>
      <c r="V31" t="s">
        <v>212</v>
      </c>
      <c r="W31" t="s">
        <v>13</v>
      </c>
      <c r="X31" t="s">
        <v>214</v>
      </c>
      <c r="Y31" t="s">
        <v>215</v>
      </c>
      <c r="Z31" t="s">
        <v>16</v>
      </c>
      <c r="AA31" t="s">
        <v>18</v>
      </c>
    </row>
    <row r="32" spans="1:27">
      <c r="A32">
        <v>31</v>
      </c>
      <c r="B32" t="s">
        <v>216</v>
      </c>
      <c r="C32" t="s">
        <v>7</v>
      </c>
      <c r="D32" t="s">
        <v>217</v>
      </c>
      <c r="E32" t="s">
        <v>636</v>
      </c>
      <c r="F32" t="s">
        <v>218</v>
      </c>
      <c r="G32" t="s">
        <v>640</v>
      </c>
      <c r="H32">
        <v>200</v>
      </c>
      <c r="J32">
        <v>1</v>
      </c>
      <c r="K32">
        <f t="shared" si="0"/>
        <v>200</v>
      </c>
      <c r="L32" t="s">
        <v>10</v>
      </c>
      <c r="M32" t="s">
        <v>219</v>
      </c>
      <c r="N32" s="5">
        <v>0.15059</v>
      </c>
      <c r="O32" s="5">
        <f t="shared" si="1"/>
        <v>30.118000000000002</v>
      </c>
      <c r="P32" s="5">
        <v>1505.9</v>
      </c>
      <c r="Q32" s="5">
        <f t="shared" si="2"/>
        <v>30.118000000000002</v>
      </c>
      <c r="R32" s="5" t="b">
        <f t="shared" si="3"/>
        <v>1</v>
      </c>
      <c r="T32">
        <v>10000</v>
      </c>
      <c r="U32" t="s">
        <v>220</v>
      </c>
      <c r="V32" t="s">
        <v>219</v>
      </c>
      <c r="W32" t="s">
        <v>13</v>
      </c>
      <c r="X32" t="s">
        <v>221</v>
      </c>
      <c r="Y32" t="s">
        <v>222</v>
      </c>
      <c r="Z32" t="s">
        <v>16</v>
      </c>
      <c r="AA32" t="s">
        <v>18</v>
      </c>
    </row>
    <row r="33" spans="1:27">
      <c r="A33">
        <v>32</v>
      </c>
      <c r="B33" t="s">
        <v>223</v>
      </c>
      <c r="C33" t="s">
        <v>7</v>
      </c>
      <c r="D33" t="s">
        <v>224</v>
      </c>
      <c r="E33" t="s">
        <v>636</v>
      </c>
      <c r="F33" t="s">
        <v>225</v>
      </c>
      <c r="G33" t="s">
        <v>640</v>
      </c>
      <c r="H33">
        <v>200</v>
      </c>
      <c r="J33">
        <v>1</v>
      </c>
      <c r="K33">
        <f t="shared" si="0"/>
        <v>200</v>
      </c>
      <c r="L33" t="s">
        <v>10</v>
      </c>
      <c r="M33" t="s">
        <v>226</v>
      </c>
      <c r="N33" s="5">
        <v>2.0200000000000001E-3</v>
      </c>
      <c r="O33" s="5">
        <f t="shared" si="1"/>
        <v>0.40400000000000003</v>
      </c>
      <c r="P33" s="5">
        <v>30.3</v>
      </c>
      <c r="Q33" s="5">
        <f t="shared" si="2"/>
        <v>0.40400000000000003</v>
      </c>
      <c r="R33" s="5" t="b">
        <f t="shared" si="3"/>
        <v>1</v>
      </c>
      <c r="T33">
        <v>15000</v>
      </c>
      <c r="U33" t="s">
        <v>227</v>
      </c>
      <c r="V33" t="s">
        <v>226</v>
      </c>
      <c r="W33" t="s">
        <v>13</v>
      </c>
      <c r="X33" t="s">
        <v>228</v>
      </c>
      <c r="Y33" t="s">
        <v>229</v>
      </c>
      <c r="Z33" t="s">
        <v>16</v>
      </c>
      <c r="AA33" t="s">
        <v>18</v>
      </c>
    </row>
    <row r="34" spans="1:27">
      <c r="A34">
        <v>33</v>
      </c>
      <c r="B34" s="11" t="s">
        <v>645</v>
      </c>
      <c r="C34" t="s">
        <v>230</v>
      </c>
      <c r="D34" t="s">
        <v>231</v>
      </c>
      <c r="E34" t="s">
        <v>636</v>
      </c>
      <c r="F34" t="s">
        <v>232</v>
      </c>
      <c r="G34" t="s">
        <v>640</v>
      </c>
      <c r="H34">
        <v>200</v>
      </c>
      <c r="J34">
        <v>14</v>
      </c>
      <c r="K34">
        <f t="shared" si="0"/>
        <v>2800</v>
      </c>
      <c r="L34" t="s">
        <v>72</v>
      </c>
      <c r="M34" t="s">
        <v>233</v>
      </c>
      <c r="N34" s="5">
        <v>0.11</v>
      </c>
      <c r="O34" s="5">
        <f t="shared" si="1"/>
        <v>308</v>
      </c>
      <c r="P34" s="5">
        <v>43.39</v>
      </c>
      <c r="Q34" s="5">
        <f t="shared" si="2"/>
        <v>308</v>
      </c>
      <c r="R34" s="5" t="b">
        <f t="shared" si="3"/>
        <v>1</v>
      </c>
      <c r="T34">
        <v>1</v>
      </c>
      <c r="U34" t="s">
        <v>234</v>
      </c>
      <c r="W34" t="s">
        <v>148</v>
      </c>
      <c r="Y34" t="s">
        <v>235</v>
      </c>
      <c r="Z34" t="s">
        <v>16</v>
      </c>
      <c r="AA34" t="s">
        <v>18</v>
      </c>
    </row>
    <row r="35" spans="1:27">
      <c r="A35">
        <v>34</v>
      </c>
      <c r="B35" t="s">
        <v>236</v>
      </c>
      <c r="C35" t="s">
        <v>60</v>
      </c>
      <c r="D35" t="s">
        <v>237</v>
      </c>
      <c r="E35" t="s">
        <v>636</v>
      </c>
      <c r="F35" t="s">
        <v>238</v>
      </c>
      <c r="G35" t="s">
        <v>640</v>
      </c>
      <c r="H35">
        <v>200</v>
      </c>
      <c r="J35">
        <v>7</v>
      </c>
      <c r="K35">
        <f t="shared" si="0"/>
        <v>1400</v>
      </c>
      <c r="L35" t="s">
        <v>72</v>
      </c>
      <c r="M35" t="s">
        <v>239</v>
      </c>
      <c r="N35" s="5">
        <v>0.17355000000000001</v>
      </c>
      <c r="O35" s="5">
        <f t="shared" si="1"/>
        <v>242.97000000000003</v>
      </c>
      <c r="P35" s="5">
        <v>182.23</v>
      </c>
      <c r="Q35" s="5">
        <f t="shared" si="2"/>
        <v>242.97</v>
      </c>
      <c r="R35" s="5" t="b">
        <f t="shared" si="3"/>
        <v>1</v>
      </c>
      <c r="T35">
        <v>1</v>
      </c>
      <c r="U35" t="s">
        <v>240</v>
      </c>
      <c r="V35" t="s">
        <v>236</v>
      </c>
      <c r="W35" t="s">
        <v>65</v>
      </c>
      <c r="X35" t="s">
        <v>241</v>
      </c>
      <c r="Y35" t="s">
        <v>242</v>
      </c>
      <c r="Z35" t="s">
        <v>16</v>
      </c>
      <c r="AA35" t="s">
        <v>18</v>
      </c>
    </row>
    <row r="36" spans="1:27">
      <c r="A36">
        <v>35</v>
      </c>
      <c r="B36" t="s">
        <v>243</v>
      </c>
      <c r="C36" t="s">
        <v>7</v>
      </c>
      <c r="D36" t="s">
        <v>244</v>
      </c>
      <c r="E36" t="s">
        <v>636</v>
      </c>
      <c r="F36" t="s">
        <v>245</v>
      </c>
      <c r="G36" t="s">
        <v>640</v>
      </c>
      <c r="H36">
        <v>200</v>
      </c>
      <c r="J36">
        <v>3</v>
      </c>
      <c r="K36">
        <f t="shared" si="0"/>
        <v>600</v>
      </c>
      <c r="L36" t="s">
        <v>10</v>
      </c>
      <c r="M36" t="s">
        <v>246</v>
      </c>
      <c r="N36" s="5">
        <v>7.2480000000000003E-2</v>
      </c>
      <c r="O36" s="5">
        <f t="shared" si="1"/>
        <v>43.488</v>
      </c>
      <c r="P36" s="5">
        <v>1087.2</v>
      </c>
      <c r="Q36" s="5">
        <f t="shared" si="2"/>
        <v>43.488</v>
      </c>
      <c r="R36" s="5" t="b">
        <f t="shared" si="3"/>
        <v>1</v>
      </c>
      <c r="T36">
        <v>15000</v>
      </c>
      <c r="U36" t="s">
        <v>247</v>
      </c>
      <c r="V36" t="s">
        <v>246</v>
      </c>
      <c r="W36" t="s">
        <v>13</v>
      </c>
      <c r="X36" t="s">
        <v>248</v>
      </c>
      <c r="Y36" t="s">
        <v>249</v>
      </c>
      <c r="Z36" t="s">
        <v>16</v>
      </c>
      <c r="AA36" t="s">
        <v>18</v>
      </c>
    </row>
    <row r="37" spans="1:27">
      <c r="A37">
        <v>36</v>
      </c>
      <c r="B37" t="s">
        <v>250</v>
      </c>
      <c r="C37" t="s">
        <v>7</v>
      </c>
      <c r="D37" t="s">
        <v>251</v>
      </c>
      <c r="E37" t="s">
        <v>636</v>
      </c>
      <c r="F37" t="s">
        <v>252</v>
      </c>
      <c r="G37" t="s">
        <v>640</v>
      </c>
      <c r="H37">
        <v>200</v>
      </c>
      <c r="J37">
        <v>1</v>
      </c>
      <c r="K37">
        <f t="shared" si="0"/>
        <v>200</v>
      </c>
      <c r="L37" t="s">
        <v>72</v>
      </c>
      <c r="M37" t="s">
        <v>253</v>
      </c>
      <c r="N37" s="5">
        <v>4.4999999999999997E-3</v>
      </c>
      <c r="O37" s="5">
        <f t="shared" si="1"/>
        <v>0.89999999999999991</v>
      </c>
      <c r="P37" s="5">
        <v>0.68</v>
      </c>
      <c r="Q37" s="5">
        <f t="shared" si="2"/>
        <v>0.89999999999999991</v>
      </c>
      <c r="R37" s="5" t="b">
        <f t="shared" si="3"/>
        <v>1</v>
      </c>
      <c r="T37">
        <v>1</v>
      </c>
      <c r="U37" t="s">
        <v>254</v>
      </c>
      <c r="V37" t="s">
        <v>250</v>
      </c>
      <c r="W37" t="s">
        <v>13</v>
      </c>
      <c r="X37" t="s">
        <v>255</v>
      </c>
      <c r="Y37" t="s">
        <v>256</v>
      </c>
      <c r="Z37" t="s">
        <v>16</v>
      </c>
      <c r="AA37" t="s">
        <v>18</v>
      </c>
    </row>
    <row r="38" spans="1:27">
      <c r="A38">
        <v>37</v>
      </c>
      <c r="B38" t="s">
        <v>257</v>
      </c>
      <c r="C38" t="s">
        <v>7</v>
      </c>
      <c r="D38" t="s">
        <v>258</v>
      </c>
      <c r="E38" t="s">
        <v>636</v>
      </c>
      <c r="F38" t="s">
        <v>259</v>
      </c>
      <c r="G38" t="s">
        <v>640</v>
      </c>
      <c r="H38">
        <v>200</v>
      </c>
      <c r="J38">
        <v>5</v>
      </c>
      <c r="K38">
        <f t="shared" si="0"/>
        <v>1000</v>
      </c>
      <c r="L38" t="s">
        <v>10</v>
      </c>
      <c r="M38" t="s">
        <v>260</v>
      </c>
      <c r="N38" s="5">
        <v>6.0600000000000003E-3</v>
      </c>
      <c r="O38" s="5">
        <f t="shared" si="1"/>
        <v>6.0600000000000005</v>
      </c>
      <c r="P38" s="5">
        <v>90.9</v>
      </c>
      <c r="Q38" s="5">
        <f t="shared" si="2"/>
        <v>6.06</v>
      </c>
      <c r="R38" s="5" t="b">
        <f t="shared" si="3"/>
        <v>1</v>
      </c>
      <c r="T38">
        <v>15000</v>
      </c>
      <c r="U38" t="s">
        <v>261</v>
      </c>
      <c r="V38" t="s">
        <v>260</v>
      </c>
      <c r="W38" t="s">
        <v>13</v>
      </c>
      <c r="X38" t="s">
        <v>262</v>
      </c>
      <c r="Y38" t="s">
        <v>263</v>
      </c>
      <c r="Z38" t="s">
        <v>16</v>
      </c>
      <c r="AA38" t="s">
        <v>18</v>
      </c>
    </row>
    <row r="39" spans="1:27">
      <c r="A39">
        <v>38</v>
      </c>
      <c r="B39" t="s">
        <v>264</v>
      </c>
      <c r="C39" t="s">
        <v>69</v>
      </c>
      <c r="D39" t="s">
        <v>265</v>
      </c>
      <c r="E39" t="s">
        <v>636</v>
      </c>
      <c r="F39" t="s">
        <v>266</v>
      </c>
      <c r="G39" t="s">
        <v>640</v>
      </c>
      <c r="H39">
        <v>200</v>
      </c>
      <c r="J39">
        <v>1</v>
      </c>
      <c r="K39">
        <f t="shared" si="0"/>
        <v>200</v>
      </c>
      <c r="L39" t="s">
        <v>72</v>
      </c>
      <c r="M39" t="s">
        <v>267</v>
      </c>
      <c r="N39" s="5">
        <v>5.7599999999999998E-2</v>
      </c>
      <c r="O39" s="5">
        <f t="shared" si="1"/>
        <v>11.52</v>
      </c>
      <c r="P39" s="5">
        <v>8.64</v>
      </c>
      <c r="Q39" s="5">
        <f t="shared" si="2"/>
        <v>11.52</v>
      </c>
      <c r="R39" s="5" t="b">
        <f t="shared" si="3"/>
        <v>1</v>
      </c>
      <c r="T39">
        <v>1</v>
      </c>
      <c r="U39" t="s">
        <v>268</v>
      </c>
      <c r="V39" t="s">
        <v>264</v>
      </c>
      <c r="W39" t="s">
        <v>175</v>
      </c>
      <c r="X39" t="s">
        <v>76</v>
      </c>
      <c r="Y39" t="s">
        <v>269</v>
      </c>
      <c r="Z39" t="s">
        <v>16</v>
      </c>
      <c r="AA39" t="s">
        <v>18</v>
      </c>
    </row>
    <row r="40" spans="1:27">
      <c r="A40">
        <v>39</v>
      </c>
      <c r="B40" t="s">
        <v>270</v>
      </c>
      <c r="C40" t="s">
        <v>69</v>
      </c>
      <c r="D40" t="s">
        <v>271</v>
      </c>
      <c r="E40" t="s">
        <v>636</v>
      </c>
      <c r="F40" t="s">
        <v>272</v>
      </c>
      <c r="G40" t="s">
        <v>640</v>
      </c>
      <c r="H40">
        <v>200</v>
      </c>
      <c r="J40">
        <v>1</v>
      </c>
      <c r="K40">
        <f t="shared" si="0"/>
        <v>200</v>
      </c>
      <c r="L40" t="s">
        <v>72</v>
      </c>
      <c r="M40" t="s">
        <v>273</v>
      </c>
      <c r="N40" s="5">
        <v>3.0700000000000002E-2</v>
      </c>
      <c r="O40" s="5">
        <f t="shared" si="1"/>
        <v>6.1400000000000006</v>
      </c>
      <c r="P40" s="5">
        <v>4.5999999999999996</v>
      </c>
      <c r="Q40" s="5">
        <f t="shared" si="2"/>
        <v>6.1400000000000006</v>
      </c>
      <c r="R40" s="5" t="b">
        <f t="shared" si="3"/>
        <v>1</v>
      </c>
      <c r="T40">
        <v>1</v>
      </c>
      <c r="U40" t="s">
        <v>274</v>
      </c>
      <c r="V40" t="s">
        <v>270</v>
      </c>
      <c r="W40" t="s">
        <v>193</v>
      </c>
      <c r="X40" t="s">
        <v>76</v>
      </c>
      <c r="Y40" t="s">
        <v>275</v>
      </c>
      <c r="Z40" t="s">
        <v>16</v>
      </c>
      <c r="AA40" t="s">
        <v>195</v>
      </c>
    </row>
    <row r="41" spans="1:27">
      <c r="A41">
        <v>40</v>
      </c>
      <c r="B41" t="s">
        <v>276</v>
      </c>
      <c r="C41" t="s">
        <v>277</v>
      </c>
      <c r="D41" t="s">
        <v>278</v>
      </c>
      <c r="E41" t="s">
        <v>636</v>
      </c>
      <c r="F41" t="s">
        <v>279</v>
      </c>
      <c r="G41" t="s">
        <v>640</v>
      </c>
      <c r="H41">
        <v>200</v>
      </c>
      <c r="J41">
        <v>1</v>
      </c>
      <c r="K41">
        <f t="shared" si="0"/>
        <v>200</v>
      </c>
      <c r="L41" t="s">
        <v>72</v>
      </c>
      <c r="M41" t="s">
        <v>280</v>
      </c>
      <c r="N41" s="5">
        <v>0.10299999999999999</v>
      </c>
      <c r="O41" s="5">
        <f t="shared" si="1"/>
        <v>20.599999999999998</v>
      </c>
      <c r="P41" s="5">
        <v>15.45</v>
      </c>
      <c r="Q41" s="5">
        <f t="shared" si="2"/>
        <v>20.599999999999998</v>
      </c>
      <c r="R41" s="5" t="b">
        <f t="shared" si="3"/>
        <v>1</v>
      </c>
      <c r="T41">
        <v>1</v>
      </c>
      <c r="U41" t="s">
        <v>281</v>
      </c>
      <c r="V41" t="s">
        <v>282</v>
      </c>
      <c r="W41" t="s">
        <v>158</v>
      </c>
      <c r="X41" t="s">
        <v>283</v>
      </c>
      <c r="Y41" t="s">
        <v>284</v>
      </c>
      <c r="Z41" t="s">
        <v>94</v>
      </c>
      <c r="AA41" t="s">
        <v>18</v>
      </c>
    </row>
    <row r="42" spans="1:27">
      <c r="A42">
        <v>41</v>
      </c>
      <c r="B42" t="s">
        <v>285</v>
      </c>
      <c r="C42" t="s">
        <v>69</v>
      </c>
      <c r="D42" t="s">
        <v>54</v>
      </c>
      <c r="E42" t="s">
        <v>636</v>
      </c>
      <c r="F42" t="s">
        <v>286</v>
      </c>
      <c r="G42" t="s">
        <v>640</v>
      </c>
      <c r="H42">
        <v>200</v>
      </c>
      <c r="J42">
        <v>1</v>
      </c>
      <c r="K42">
        <f t="shared" si="0"/>
        <v>200</v>
      </c>
      <c r="L42" t="s">
        <v>72</v>
      </c>
      <c r="M42" t="s">
        <v>287</v>
      </c>
      <c r="N42" s="5">
        <v>2.47E-2</v>
      </c>
      <c r="O42" s="5">
        <f t="shared" si="1"/>
        <v>4.9399999999999995</v>
      </c>
      <c r="P42" s="5">
        <v>3.7</v>
      </c>
      <c r="Q42" s="5">
        <f t="shared" si="2"/>
        <v>4.9399999999999995</v>
      </c>
      <c r="R42" s="5" t="b">
        <f t="shared" si="3"/>
        <v>1</v>
      </c>
      <c r="T42">
        <v>1</v>
      </c>
      <c r="U42" t="s">
        <v>288</v>
      </c>
      <c r="V42" t="s">
        <v>285</v>
      </c>
      <c r="W42" t="s">
        <v>75</v>
      </c>
      <c r="X42" t="s">
        <v>76</v>
      </c>
      <c r="Y42" t="s">
        <v>289</v>
      </c>
      <c r="Z42" t="s">
        <v>16</v>
      </c>
      <c r="AA42" t="s">
        <v>18</v>
      </c>
    </row>
    <row r="43" spans="1:27">
      <c r="A43">
        <v>42</v>
      </c>
      <c r="B43" t="s">
        <v>290</v>
      </c>
      <c r="C43" t="s">
        <v>291</v>
      </c>
      <c r="D43" t="s">
        <v>292</v>
      </c>
      <c r="E43" t="s">
        <v>636</v>
      </c>
      <c r="F43" t="s">
        <v>293</v>
      </c>
      <c r="G43" t="s">
        <v>640</v>
      </c>
      <c r="H43">
        <v>200</v>
      </c>
      <c r="J43">
        <v>1</v>
      </c>
      <c r="K43">
        <f t="shared" si="0"/>
        <v>200</v>
      </c>
      <c r="L43" t="s">
        <v>72</v>
      </c>
      <c r="M43" t="s">
        <v>294</v>
      </c>
      <c r="N43" s="5">
        <v>0.46239999999999998</v>
      </c>
      <c r="O43" s="5">
        <f t="shared" si="1"/>
        <v>92.47999999999999</v>
      </c>
      <c r="P43" s="5">
        <v>69.36</v>
      </c>
      <c r="Q43" s="5">
        <f t="shared" si="2"/>
        <v>92.47999999999999</v>
      </c>
      <c r="R43" s="5" t="b">
        <f t="shared" si="3"/>
        <v>1</v>
      </c>
      <c r="T43">
        <v>1</v>
      </c>
      <c r="U43" t="s">
        <v>295</v>
      </c>
      <c r="V43" t="s">
        <v>290</v>
      </c>
      <c r="W43" t="s">
        <v>296</v>
      </c>
      <c r="X43" t="s">
        <v>297</v>
      </c>
      <c r="Y43" t="s">
        <v>298</v>
      </c>
      <c r="Z43" t="s">
        <v>16</v>
      </c>
      <c r="AA43" t="s">
        <v>18</v>
      </c>
    </row>
    <row r="44" spans="1:27">
      <c r="A44">
        <v>43</v>
      </c>
      <c r="B44" t="s">
        <v>299</v>
      </c>
      <c r="C44" t="s">
        <v>300</v>
      </c>
      <c r="D44" t="s">
        <v>301</v>
      </c>
      <c r="E44" t="s">
        <v>636</v>
      </c>
      <c r="F44" t="s">
        <v>302</v>
      </c>
      <c r="G44" t="s">
        <v>640</v>
      </c>
      <c r="H44">
        <v>200</v>
      </c>
      <c r="J44">
        <v>1</v>
      </c>
      <c r="K44">
        <f t="shared" si="0"/>
        <v>200</v>
      </c>
      <c r="L44" t="s">
        <v>72</v>
      </c>
      <c r="M44" t="s">
        <v>303</v>
      </c>
      <c r="N44" s="5">
        <v>0.58689999999999998</v>
      </c>
      <c r="O44" s="5">
        <f t="shared" si="1"/>
        <v>117.38</v>
      </c>
      <c r="P44" s="5">
        <v>88.04</v>
      </c>
      <c r="Q44" s="5">
        <f t="shared" si="2"/>
        <v>117.38</v>
      </c>
      <c r="R44" s="5" t="b">
        <f t="shared" si="3"/>
        <v>1</v>
      </c>
      <c r="T44">
        <v>1</v>
      </c>
      <c r="U44" t="s">
        <v>304</v>
      </c>
      <c r="V44" t="s">
        <v>299</v>
      </c>
      <c r="W44" t="s">
        <v>305</v>
      </c>
      <c r="X44" t="s">
        <v>306</v>
      </c>
      <c r="Y44" t="s">
        <v>307</v>
      </c>
      <c r="Z44" t="s">
        <v>16</v>
      </c>
      <c r="AA44" t="s">
        <v>18</v>
      </c>
    </row>
    <row r="45" spans="1:27">
      <c r="A45">
        <v>44</v>
      </c>
      <c r="B45" t="s">
        <v>308</v>
      </c>
      <c r="C45" t="s">
        <v>309</v>
      </c>
      <c r="D45" t="s">
        <v>310</v>
      </c>
      <c r="E45" t="s">
        <v>636</v>
      </c>
      <c r="F45" t="s">
        <v>311</v>
      </c>
      <c r="G45" t="s">
        <v>640</v>
      </c>
      <c r="H45">
        <v>200</v>
      </c>
      <c r="J45" s="1">
        <v>2</v>
      </c>
      <c r="K45">
        <f t="shared" si="0"/>
        <v>400</v>
      </c>
      <c r="L45" t="s">
        <v>72</v>
      </c>
      <c r="M45" t="s">
        <v>312</v>
      </c>
      <c r="N45" s="5">
        <v>0.84440000000000004</v>
      </c>
      <c r="O45" s="5">
        <f t="shared" si="1"/>
        <v>337.76</v>
      </c>
      <c r="P45" s="5">
        <v>337.76</v>
      </c>
      <c r="Q45" s="5">
        <f t="shared" si="2"/>
        <v>337.76</v>
      </c>
      <c r="R45" s="5" t="b">
        <f t="shared" si="3"/>
        <v>1</v>
      </c>
      <c r="T45">
        <v>1</v>
      </c>
      <c r="U45" t="s">
        <v>313</v>
      </c>
      <c r="V45" t="s">
        <v>314</v>
      </c>
      <c r="W45" t="s">
        <v>82</v>
      </c>
      <c r="X45" t="s">
        <v>315</v>
      </c>
      <c r="Y45" t="s">
        <v>93</v>
      </c>
      <c r="Z45" t="s">
        <v>16</v>
      </c>
      <c r="AA45" t="s">
        <v>18</v>
      </c>
    </row>
    <row r="46" spans="1:27">
      <c r="A46">
        <v>45</v>
      </c>
      <c r="B46" t="s">
        <v>316</v>
      </c>
      <c r="C46" t="s">
        <v>309</v>
      </c>
      <c r="D46" t="s">
        <v>317</v>
      </c>
      <c r="E46" t="s">
        <v>636</v>
      </c>
      <c r="F46" t="s">
        <v>318</v>
      </c>
      <c r="G46" t="s">
        <v>640</v>
      </c>
      <c r="H46">
        <v>200</v>
      </c>
      <c r="J46">
        <v>1</v>
      </c>
      <c r="K46">
        <f t="shared" si="0"/>
        <v>200</v>
      </c>
      <c r="L46" t="s">
        <v>72</v>
      </c>
      <c r="M46" t="s">
        <v>319</v>
      </c>
      <c r="N46" s="5">
        <v>1.3998999999999999</v>
      </c>
      <c r="O46" s="5">
        <f t="shared" si="1"/>
        <v>279.97999999999996</v>
      </c>
      <c r="P46" s="5">
        <v>209.98</v>
      </c>
      <c r="Q46" s="5">
        <f t="shared" si="2"/>
        <v>279.97999999999996</v>
      </c>
      <c r="R46" s="5" t="b">
        <f t="shared" si="3"/>
        <v>1</v>
      </c>
      <c r="T46">
        <v>1</v>
      </c>
      <c r="U46" t="s">
        <v>320</v>
      </c>
      <c r="V46" t="s">
        <v>316</v>
      </c>
      <c r="W46" t="s">
        <v>82</v>
      </c>
      <c r="X46" t="s">
        <v>321</v>
      </c>
      <c r="Y46" t="s">
        <v>97</v>
      </c>
      <c r="Z46" t="s">
        <v>16</v>
      </c>
      <c r="AA46" t="s">
        <v>18</v>
      </c>
    </row>
    <row r="47" spans="1:27">
      <c r="A47">
        <v>46</v>
      </c>
      <c r="B47" t="s">
        <v>322</v>
      </c>
      <c r="C47" t="s">
        <v>323</v>
      </c>
      <c r="D47" t="s">
        <v>324</v>
      </c>
      <c r="E47" t="s">
        <v>636</v>
      </c>
      <c r="F47" t="s">
        <v>325</v>
      </c>
      <c r="G47" t="s">
        <v>640</v>
      </c>
      <c r="H47">
        <v>200</v>
      </c>
      <c r="J47">
        <v>1</v>
      </c>
      <c r="K47">
        <f t="shared" si="0"/>
        <v>200</v>
      </c>
      <c r="L47" t="s">
        <v>72</v>
      </c>
      <c r="M47" t="s">
        <v>326</v>
      </c>
      <c r="N47" s="5">
        <v>2.0207000000000002</v>
      </c>
      <c r="O47" s="5">
        <f t="shared" si="1"/>
        <v>404.14000000000004</v>
      </c>
      <c r="P47" s="5">
        <v>303.10000000000002</v>
      </c>
      <c r="Q47" s="5">
        <f t="shared" si="2"/>
        <v>404.14000000000004</v>
      </c>
      <c r="R47" s="5" t="b">
        <f t="shared" si="3"/>
        <v>1</v>
      </c>
      <c r="T47">
        <v>1</v>
      </c>
      <c r="U47" t="s">
        <v>327</v>
      </c>
      <c r="V47" t="s">
        <v>322</v>
      </c>
      <c r="W47" t="s">
        <v>91</v>
      </c>
      <c r="X47" t="s">
        <v>328</v>
      </c>
      <c r="Y47" t="s">
        <v>329</v>
      </c>
      <c r="Z47" t="s">
        <v>16</v>
      </c>
      <c r="AA47" t="s">
        <v>18</v>
      </c>
    </row>
    <row r="48" spans="1:27">
      <c r="A48">
        <v>47</v>
      </c>
      <c r="B48" t="s">
        <v>330</v>
      </c>
      <c r="C48" t="s">
        <v>7</v>
      </c>
      <c r="D48" t="s">
        <v>331</v>
      </c>
      <c r="E48" t="s">
        <v>636</v>
      </c>
      <c r="F48" t="s">
        <v>332</v>
      </c>
      <c r="G48" t="s">
        <v>640</v>
      </c>
      <c r="H48">
        <v>200</v>
      </c>
      <c r="J48">
        <v>4</v>
      </c>
      <c r="K48">
        <f t="shared" si="0"/>
        <v>800</v>
      </c>
      <c r="L48" t="s">
        <v>72</v>
      </c>
      <c r="M48" t="s">
        <v>333</v>
      </c>
      <c r="N48" s="5">
        <v>0.18514</v>
      </c>
      <c r="O48" s="5">
        <f t="shared" si="1"/>
        <v>148.11199999999999</v>
      </c>
      <c r="P48" s="5">
        <v>111.08</v>
      </c>
      <c r="Q48" s="5">
        <f t="shared" si="2"/>
        <v>148.11199999999999</v>
      </c>
      <c r="R48" s="5" t="b">
        <f t="shared" si="3"/>
        <v>1</v>
      </c>
      <c r="T48">
        <v>1</v>
      </c>
      <c r="U48" t="s">
        <v>334</v>
      </c>
      <c r="V48" t="s">
        <v>335</v>
      </c>
      <c r="W48" t="s">
        <v>336</v>
      </c>
      <c r="X48" t="s">
        <v>337</v>
      </c>
      <c r="Y48" t="s">
        <v>338</v>
      </c>
      <c r="Z48" t="s">
        <v>16</v>
      </c>
      <c r="AA48" t="s">
        <v>18</v>
      </c>
    </row>
    <row r="49" spans="1:27">
      <c r="A49">
        <v>48</v>
      </c>
      <c r="B49" t="s">
        <v>339</v>
      </c>
      <c r="C49" t="s">
        <v>69</v>
      </c>
      <c r="D49" t="s">
        <v>340</v>
      </c>
      <c r="E49" t="s">
        <v>636</v>
      </c>
      <c r="F49" t="s">
        <v>341</v>
      </c>
      <c r="G49" t="s">
        <v>640</v>
      </c>
      <c r="H49">
        <v>200</v>
      </c>
      <c r="J49">
        <v>1</v>
      </c>
      <c r="K49">
        <f t="shared" si="0"/>
        <v>200</v>
      </c>
      <c r="L49" t="s">
        <v>72</v>
      </c>
      <c r="M49" t="s">
        <v>342</v>
      </c>
      <c r="N49" s="5">
        <v>0.20219999999999999</v>
      </c>
      <c r="O49" s="5">
        <f t="shared" si="1"/>
        <v>40.44</v>
      </c>
      <c r="P49" s="5">
        <v>30.33</v>
      </c>
      <c r="Q49" s="5">
        <f t="shared" si="2"/>
        <v>40.44</v>
      </c>
      <c r="R49" s="5" t="b">
        <f t="shared" si="3"/>
        <v>1</v>
      </c>
      <c r="T49">
        <v>1</v>
      </c>
      <c r="U49" t="s">
        <v>343</v>
      </c>
      <c r="V49" t="s">
        <v>339</v>
      </c>
      <c r="W49" t="s">
        <v>344</v>
      </c>
      <c r="X49" t="s">
        <v>345</v>
      </c>
      <c r="Y49" t="s">
        <v>346</v>
      </c>
      <c r="Z49" t="s">
        <v>16</v>
      </c>
      <c r="AA49" t="s">
        <v>18</v>
      </c>
    </row>
    <row r="50" spans="1:27">
      <c r="A50">
        <v>49</v>
      </c>
      <c r="B50" t="s">
        <v>347</v>
      </c>
      <c r="C50" t="s">
        <v>7</v>
      </c>
      <c r="D50" t="s">
        <v>348</v>
      </c>
      <c r="E50" t="s">
        <v>636</v>
      </c>
      <c r="F50" t="s">
        <v>349</v>
      </c>
      <c r="G50" t="s">
        <v>640</v>
      </c>
      <c r="H50">
        <v>200</v>
      </c>
      <c r="J50">
        <v>1</v>
      </c>
      <c r="K50">
        <f t="shared" si="0"/>
        <v>200</v>
      </c>
      <c r="L50" t="s">
        <v>72</v>
      </c>
      <c r="M50" t="s">
        <v>350</v>
      </c>
      <c r="N50" s="5">
        <v>5.4100000000000002E-2</v>
      </c>
      <c r="O50" s="5">
        <f t="shared" si="1"/>
        <v>10.82</v>
      </c>
      <c r="P50" s="5">
        <v>8.1199999999999992</v>
      </c>
      <c r="Q50" s="5">
        <f t="shared" si="2"/>
        <v>10.82</v>
      </c>
      <c r="R50" s="5" t="b">
        <f t="shared" si="3"/>
        <v>1</v>
      </c>
      <c r="T50">
        <v>1</v>
      </c>
      <c r="U50" t="s">
        <v>351</v>
      </c>
      <c r="V50" t="s">
        <v>352</v>
      </c>
      <c r="W50" t="s">
        <v>13</v>
      </c>
      <c r="X50" t="s">
        <v>353</v>
      </c>
      <c r="Y50" t="s">
        <v>354</v>
      </c>
      <c r="Z50" t="s">
        <v>16</v>
      </c>
      <c r="AA50" t="s">
        <v>18</v>
      </c>
    </row>
    <row r="51" spans="1:27">
      <c r="A51">
        <v>50</v>
      </c>
      <c r="B51" t="s">
        <v>355</v>
      </c>
      <c r="C51" t="s">
        <v>356</v>
      </c>
      <c r="D51" t="s">
        <v>357</v>
      </c>
      <c r="E51" t="s">
        <v>636</v>
      </c>
      <c r="F51" t="s">
        <v>358</v>
      </c>
      <c r="G51" t="s">
        <v>640</v>
      </c>
      <c r="H51">
        <v>200</v>
      </c>
      <c r="J51">
        <v>1</v>
      </c>
      <c r="K51">
        <f t="shared" si="0"/>
        <v>200</v>
      </c>
      <c r="L51" t="s">
        <v>72</v>
      </c>
      <c r="M51" t="s">
        <v>359</v>
      </c>
      <c r="N51" s="5">
        <v>0.1123</v>
      </c>
      <c r="O51" s="5">
        <f t="shared" si="1"/>
        <v>22.46</v>
      </c>
      <c r="P51" s="5">
        <v>16.84</v>
      </c>
      <c r="Q51" s="5">
        <f t="shared" si="2"/>
        <v>22.46</v>
      </c>
      <c r="R51" s="5" t="b">
        <f t="shared" si="3"/>
        <v>1</v>
      </c>
      <c r="T51">
        <v>1</v>
      </c>
      <c r="U51" t="s">
        <v>360</v>
      </c>
      <c r="V51" t="s">
        <v>355</v>
      </c>
      <c r="W51" t="s">
        <v>361</v>
      </c>
      <c r="X51" t="s">
        <v>362</v>
      </c>
      <c r="Y51" t="s">
        <v>363</v>
      </c>
      <c r="Z51" t="s">
        <v>16</v>
      </c>
      <c r="AA51" t="s">
        <v>18</v>
      </c>
    </row>
    <row r="52" spans="1:27">
      <c r="A52">
        <v>51</v>
      </c>
      <c r="B52" t="s">
        <v>106</v>
      </c>
      <c r="C52" t="s">
        <v>107</v>
      </c>
      <c r="D52" t="s">
        <v>108</v>
      </c>
      <c r="E52" t="s">
        <v>636</v>
      </c>
      <c r="F52" t="s">
        <v>109</v>
      </c>
      <c r="G52" t="s">
        <v>640</v>
      </c>
      <c r="H52">
        <v>200</v>
      </c>
      <c r="J52">
        <v>1</v>
      </c>
      <c r="K52">
        <f t="shared" si="0"/>
        <v>200</v>
      </c>
      <c r="L52" t="s">
        <v>72</v>
      </c>
      <c r="M52" t="s">
        <v>110</v>
      </c>
      <c r="N52" s="5">
        <v>1.01E-2</v>
      </c>
      <c r="O52" s="5">
        <f t="shared" si="1"/>
        <v>2.02</v>
      </c>
      <c r="P52" s="5">
        <v>1.52</v>
      </c>
      <c r="Q52" s="5">
        <f t="shared" si="2"/>
        <v>2.02</v>
      </c>
      <c r="R52" s="5" t="b">
        <f t="shared" si="3"/>
        <v>1</v>
      </c>
      <c r="T52">
        <v>1</v>
      </c>
      <c r="U52" t="s">
        <v>364</v>
      </c>
      <c r="V52" t="s">
        <v>112</v>
      </c>
      <c r="W52" t="s">
        <v>13</v>
      </c>
      <c r="X52" t="s">
        <v>113</v>
      </c>
      <c r="Y52" t="s">
        <v>365</v>
      </c>
      <c r="Z52" t="s">
        <v>94</v>
      </c>
      <c r="AA52" t="s">
        <v>18</v>
      </c>
    </row>
    <row r="53" spans="1:27">
      <c r="A53">
        <v>52</v>
      </c>
      <c r="B53" t="s">
        <v>366</v>
      </c>
      <c r="C53" t="s">
        <v>107</v>
      </c>
      <c r="D53" t="s">
        <v>367</v>
      </c>
      <c r="E53" t="s">
        <v>636</v>
      </c>
      <c r="F53" t="s">
        <v>368</v>
      </c>
      <c r="G53" t="s">
        <v>640</v>
      </c>
      <c r="H53">
        <v>200</v>
      </c>
      <c r="J53">
        <v>2</v>
      </c>
      <c r="K53">
        <f t="shared" si="0"/>
        <v>400</v>
      </c>
      <c r="L53" t="s">
        <v>72</v>
      </c>
      <c r="M53" t="s">
        <v>369</v>
      </c>
      <c r="N53" s="5">
        <v>2.1999999999999999E-2</v>
      </c>
      <c r="O53" s="5">
        <f t="shared" si="1"/>
        <v>8.7999999999999989</v>
      </c>
      <c r="P53" s="5">
        <v>6.6</v>
      </c>
      <c r="Q53" s="5">
        <f t="shared" si="2"/>
        <v>8.7999999999999989</v>
      </c>
      <c r="R53" s="5" t="b">
        <f t="shared" si="3"/>
        <v>1</v>
      </c>
      <c r="T53">
        <v>1</v>
      </c>
      <c r="U53" t="s">
        <v>370</v>
      </c>
      <c r="V53" t="s">
        <v>366</v>
      </c>
      <c r="W53" t="s">
        <v>336</v>
      </c>
      <c r="X53" t="s">
        <v>121</v>
      </c>
      <c r="Y53" t="s">
        <v>371</v>
      </c>
      <c r="Z53" t="s">
        <v>16</v>
      </c>
      <c r="AA53" t="s">
        <v>18</v>
      </c>
    </row>
    <row r="54" spans="1:27">
      <c r="A54">
        <v>53</v>
      </c>
      <c r="B54" t="s">
        <v>576</v>
      </c>
      <c r="C54" t="s">
        <v>107</v>
      </c>
      <c r="D54" t="s">
        <v>372</v>
      </c>
      <c r="E54" t="s">
        <v>636</v>
      </c>
      <c r="F54" t="s">
        <v>577</v>
      </c>
      <c r="G54" t="s">
        <v>640</v>
      </c>
      <c r="H54">
        <v>200</v>
      </c>
      <c r="J54">
        <v>2</v>
      </c>
      <c r="K54">
        <f t="shared" si="0"/>
        <v>400</v>
      </c>
      <c r="L54" t="s">
        <v>72</v>
      </c>
      <c r="M54" t="s">
        <v>578</v>
      </c>
      <c r="N54" s="5">
        <v>2.1999999999999999E-2</v>
      </c>
      <c r="O54" s="5">
        <f t="shared" si="1"/>
        <v>8.7999999999999989</v>
      </c>
      <c r="P54" s="5">
        <v>6.6</v>
      </c>
      <c r="Q54" s="5">
        <f t="shared" si="2"/>
        <v>8.7999999999999989</v>
      </c>
      <c r="R54" s="5" t="b">
        <f t="shared" si="3"/>
        <v>1</v>
      </c>
      <c r="T54">
        <v>1</v>
      </c>
      <c r="U54" t="s">
        <v>373</v>
      </c>
      <c r="V54" t="s">
        <v>578</v>
      </c>
      <c r="W54" t="s">
        <v>336</v>
      </c>
      <c r="X54" t="s">
        <v>121</v>
      </c>
      <c r="Y54" t="s">
        <v>375</v>
      </c>
      <c r="Z54" t="s">
        <v>16</v>
      </c>
      <c r="AA54" t="s">
        <v>18</v>
      </c>
    </row>
    <row r="55" spans="1:27">
      <c r="A55">
        <v>54</v>
      </c>
      <c r="B55" t="s">
        <v>376</v>
      </c>
      <c r="C55" t="s">
        <v>107</v>
      </c>
      <c r="D55" t="s">
        <v>377</v>
      </c>
      <c r="E55" t="s">
        <v>636</v>
      </c>
      <c r="F55" t="s">
        <v>378</v>
      </c>
      <c r="G55" t="s">
        <v>640</v>
      </c>
      <c r="H55">
        <v>200</v>
      </c>
      <c r="J55">
        <v>3</v>
      </c>
      <c r="K55">
        <f t="shared" si="0"/>
        <v>600</v>
      </c>
      <c r="L55" t="s">
        <v>72</v>
      </c>
      <c r="M55" t="s">
        <v>379</v>
      </c>
      <c r="N55" s="5">
        <v>2.1999999999999999E-2</v>
      </c>
      <c r="O55" s="5">
        <f t="shared" si="1"/>
        <v>13.2</v>
      </c>
      <c r="P55" s="5">
        <v>9.9</v>
      </c>
      <c r="Q55" s="5">
        <f t="shared" si="2"/>
        <v>13.2</v>
      </c>
      <c r="R55" s="5" t="b">
        <f t="shared" si="3"/>
        <v>1</v>
      </c>
      <c r="T55">
        <v>1</v>
      </c>
      <c r="U55" t="s">
        <v>380</v>
      </c>
      <c r="V55" t="s">
        <v>381</v>
      </c>
      <c r="W55" t="s">
        <v>336</v>
      </c>
      <c r="X55" t="s">
        <v>121</v>
      </c>
      <c r="Y55" t="s">
        <v>382</v>
      </c>
      <c r="Z55" t="s">
        <v>16</v>
      </c>
      <c r="AA55" t="s">
        <v>18</v>
      </c>
    </row>
    <row r="56" spans="1:27">
      <c r="A56">
        <v>55</v>
      </c>
      <c r="B56" t="s">
        <v>383</v>
      </c>
      <c r="C56" t="s">
        <v>107</v>
      </c>
      <c r="D56" t="s">
        <v>384</v>
      </c>
      <c r="E56" t="s">
        <v>636</v>
      </c>
      <c r="F56" t="s">
        <v>385</v>
      </c>
      <c r="G56" t="s">
        <v>640</v>
      </c>
      <c r="H56">
        <v>200</v>
      </c>
      <c r="J56">
        <v>1</v>
      </c>
      <c r="K56">
        <f t="shared" si="0"/>
        <v>200</v>
      </c>
      <c r="L56" t="s">
        <v>72</v>
      </c>
      <c r="M56" t="s">
        <v>386</v>
      </c>
      <c r="N56" s="5">
        <v>1.01E-2</v>
      </c>
      <c r="O56" s="5">
        <f t="shared" si="1"/>
        <v>2.02</v>
      </c>
      <c r="P56" s="5">
        <v>1.52</v>
      </c>
      <c r="Q56" s="5">
        <f t="shared" si="2"/>
        <v>2.02</v>
      </c>
      <c r="R56" s="5" t="b">
        <f t="shared" si="3"/>
        <v>1</v>
      </c>
      <c r="T56">
        <v>1</v>
      </c>
      <c r="U56" t="s">
        <v>387</v>
      </c>
      <c r="V56" t="s">
        <v>388</v>
      </c>
      <c r="W56" t="s">
        <v>13</v>
      </c>
      <c r="X56" t="s">
        <v>389</v>
      </c>
      <c r="Y56" t="s">
        <v>390</v>
      </c>
      <c r="Z56" t="s">
        <v>94</v>
      </c>
      <c r="AA56" t="s">
        <v>18</v>
      </c>
    </row>
    <row r="57" spans="1:27">
      <c r="A57">
        <v>56</v>
      </c>
      <c r="B57" t="s">
        <v>391</v>
      </c>
      <c r="C57" t="s">
        <v>107</v>
      </c>
      <c r="D57" t="s">
        <v>392</v>
      </c>
      <c r="E57" t="s">
        <v>636</v>
      </c>
      <c r="F57" t="s">
        <v>393</v>
      </c>
      <c r="G57" t="s">
        <v>640</v>
      </c>
      <c r="H57">
        <v>200</v>
      </c>
      <c r="J57">
        <v>1</v>
      </c>
      <c r="K57">
        <f t="shared" si="0"/>
        <v>200</v>
      </c>
      <c r="L57" t="s">
        <v>72</v>
      </c>
      <c r="M57" t="s">
        <v>394</v>
      </c>
      <c r="N57" s="5">
        <v>0.12959999999999999</v>
      </c>
      <c r="O57" s="5">
        <f t="shared" si="1"/>
        <v>25.919999999999998</v>
      </c>
      <c r="P57" s="5">
        <v>19.440000000000001</v>
      </c>
      <c r="Q57" s="5">
        <f t="shared" si="2"/>
        <v>25.919999999999998</v>
      </c>
      <c r="R57" s="5" t="b">
        <f t="shared" si="3"/>
        <v>1</v>
      </c>
      <c r="T57">
        <v>1</v>
      </c>
      <c r="U57" t="s">
        <v>395</v>
      </c>
      <c r="V57" t="s">
        <v>396</v>
      </c>
      <c r="W57" t="s">
        <v>336</v>
      </c>
      <c r="X57" t="s">
        <v>397</v>
      </c>
      <c r="Y57" t="s">
        <v>398</v>
      </c>
      <c r="Z57" t="s">
        <v>16</v>
      </c>
      <c r="AA57" t="s">
        <v>18</v>
      </c>
    </row>
    <row r="58" spans="1:27">
      <c r="A58">
        <v>57</v>
      </c>
      <c r="B58" t="s">
        <v>579</v>
      </c>
      <c r="C58" t="s">
        <v>107</v>
      </c>
      <c r="D58" t="s">
        <v>399</v>
      </c>
      <c r="E58" t="s">
        <v>636</v>
      </c>
      <c r="F58" t="s">
        <v>580</v>
      </c>
      <c r="G58" t="s">
        <v>640</v>
      </c>
      <c r="H58">
        <v>200</v>
      </c>
      <c r="J58">
        <v>4</v>
      </c>
      <c r="K58">
        <f t="shared" si="0"/>
        <v>800</v>
      </c>
      <c r="L58" t="s">
        <v>72</v>
      </c>
      <c r="M58" t="s">
        <v>581</v>
      </c>
      <c r="N58" s="5">
        <v>1.346E-2</v>
      </c>
      <c r="O58" s="5">
        <f t="shared" si="1"/>
        <v>10.768000000000001</v>
      </c>
      <c r="P58" s="5">
        <v>8.08</v>
      </c>
      <c r="Q58" s="5">
        <f t="shared" si="2"/>
        <v>10.768000000000001</v>
      </c>
      <c r="R58" s="5" t="b">
        <f t="shared" si="3"/>
        <v>1</v>
      </c>
      <c r="T58">
        <v>1</v>
      </c>
      <c r="U58" t="s">
        <v>400</v>
      </c>
      <c r="V58" t="s">
        <v>581</v>
      </c>
      <c r="W58" t="s">
        <v>336</v>
      </c>
      <c r="X58" t="s">
        <v>121</v>
      </c>
      <c r="Y58" t="s">
        <v>401</v>
      </c>
      <c r="Z58" t="s">
        <v>16</v>
      </c>
      <c r="AA58" t="s">
        <v>18</v>
      </c>
    </row>
    <row r="59" spans="1:27">
      <c r="A59">
        <v>58</v>
      </c>
      <c r="B59" t="s">
        <v>402</v>
      </c>
      <c r="C59" t="s">
        <v>107</v>
      </c>
      <c r="D59" t="s">
        <v>403</v>
      </c>
      <c r="E59" t="s">
        <v>636</v>
      </c>
      <c r="F59" t="s">
        <v>404</v>
      </c>
      <c r="G59" t="s">
        <v>640</v>
      </c>
      <c r="H59">
        <v>200</v>
      </c>
      <c r="J59">
        <v>3</v>
      </c>
      <c r="K59">
        <f t="shared" si="0"/>
        <v>600</v>
      </c>
      <c r="L59" t="s">
        <v>10</v>
      </c>
      <c r="M59" t="s">
        <v>405</v>
      </c>
      <c r="N59" s="5">
        <v>3.3300000000000001E-3</v>
      </c>
      <c r="O59" s="5">
        <f t="shared" si="1"/>
        <v>1.998</v>
      </c>
      <c r="P59" s="5">
        <v>49.95</v>
      </c>
      <c r="Q59" s="5">
        <f t="shared" si="2"/>
        <v>1.9980000000000002</v>
      </c>
      <c r="R59" s="5" t="b">
        <f t="shared" si="3"/>
        <v>1</v>
      </c>
      <c r="T59">
        <v>15000</v>
      </c>
      <c r="U59" t="s">
        <v>406</v>
      </c>
      <c r="V59" t="s">
        <v>405</v>
      </c>
      <c r="W59" t="s">
        <v>336</v>
      </c>
      <c r="X59" t="s">
        <v>389</v>
      </c>
      <c r="Y59" t="s">
        <v>407</v>
      </c>
      <c r="Z59" t="s">
        <v>16</v>
      </c>
      <c r="AA59" t="s">
        <v>18</v>
      </c>
    </row>
    <row r="60" spans="1:27">
      <c r="A60">
        <v>59</v>
      </c>
      <c r="B60" t="s">
        <v>408</v>
      </c>
      <c r="C60" t="s">
        <v>107</v>
      </c>
      <c r="D60" t="s">
        <v>100</v>
      </c>
      <c r="E60" t="s">
        <v>636</v>
      </c>
      <c r="F60" t="s">
        <v>409</v>
      </c>
      <c r="G60" t="s">
        <v>640</v>
      </c>
      <c r="H60">
        <v>200</v>
      </c>
      <c r="J60">
        <v>27</v>
      </c>
      <c r="K60">
        <f t="shared" si="0"/>
        <v>5400</v>
      </c>
      <c r="L60" t="s">
        <v>72</v>
      </c>
      <c r="M60" t="s">
        <v>410</v>
      </c>
      <c r="N60" s="5">
        <v>5.3499999999999997E-3</v>
      </c>
      <c r="O60" s="5">
        <f t="shared" si="1"/>
        <v>28.889999999999997</v>
      </c>
      <c r="P60" s="5">
        <v>21.67</v>
      </c>
      <c r="Q60" s="5">
        <f t="shared" si="2"/>
        <v>28.889999999999997</v>
      </c>
      <c r="R60" s="5" t="b">
        <f t="shared" si="3"/>
        <v>1</v>
      </c>
      <c r="T60">
        <v>1</v>
      </c>
      <c r="U60" t="s">
        <v>411</v>
      </c>
      <c r="V60" t="s">
        <v>412</v>
      </c>
      <c r="W60" t="s">
        <v>336</v>
      </c>
      <c r="X60" t="s">
        <v>413</v>
      </c>
      <c r="Y60" t="s">
        <v>414</v>
      </c>
      <c r="Z60" t="s">
        <v>16</v>
      </c>
      <c r="AA60" t="s">
        <v>18</v>
      </c>
    </row>
    <row r="61" spans="1:27">
      <c r="A61">
        <v>60</v>
      </c>
      <c r="B61" t="s">
        <v>415</v>
      </c>
      <c r="C61" t="s">
        <v>107</v>
      </c>
      <c r="D61" t="s">
        <v>416</v>
      </c>
      <c r="E61" t="s">
        <v>636</v>
      </c>
      <c r="F61" t="s">
        <v>417</v>
      </c>
      <c r="G61" t="s">
        <v>640</v>
      </c>
      <c r="H61">
        <v>200</v>
      </c>
      <c r="J61">
        <v>1</v>
      </c>
      <c r="K61">
        <f t="shared" si="0"/>
        <v>200</v>
      </c>
      <c r="L61" t="s">
        <v>72</v>
      </c>
      <c r="M61" t="s">
        <v>418</v>
      </c>
      <c r="N61" s="5">
        <v>1.1900000000000001E-2</v>
      </c>
      <c r="O61" s="5">
        <f t="shared" si="1"/>
        <v>2.3800000000000003</v>
      </c>
      <c r="P61" s="5">
        <v>1.78</v>
      </c>
      <c r="Q61" s="5">
        <f t="shared" si="2"/>
        <v>2.3800000000000003</v>
      </c>
      <c r="R61" s="5" t="b">
        <f t="shared" si="3"/>
        <v>1</v>
      </c>
      <c r="T61">
        <v>1</v>
      </c>
      <c r="U61" t="s">
        <v>419</v>
      </c>
      <c r="V61" t="s">
        <v>420</v>
      </c>
      <c r="W61" t="s">
        <v>13</v>
      </c>
      <c r="X61" t="s">
        <v>121</v>
      </c>
      <c r="Y61" t="s">
        <v>421</v>
      </c>
      <c r="Z61" t="s">
        <v>94</v>
      </c>
      <c r="AA61" t="s">
        <v>18</v>
      </c>
    </row>
    <row r="62" spans="1:27">
      <c r="A62">
        <v>61</v>
      </c>
      <c r="B62" t="s">
        <v>582</v>
      </c>
      <c r="C62" t="s">
        <v>107</v>
      </c>
      <c r="D62" t="s">
        <v>422</v>
      </c>
      <c r="E62" t="s">
        <v>636</v>
      </c>
      <c r="F62" t="s">
        <v>583</v>
      </c>
      <c r="G62" t="s">
        <v>640</v>
      </c>
      <c r="H62">
        <v>200</v>
      </c>
      <c r="J62">
        <v>1</v>
      </c>
      <c r="K62">
        <f t="shared" si="0"/>
        <v>200</v>
      </c>
      <c r="L62" t="s">
        <v>72</v>
      </c>
      <c r="M62" t="s">
        <v>584</v>
      </c>
      <c r="N62" s="5">
        <v>2.1999999999999999E-2</v>
      </c>
      <c r="O62" s="5">
        <f t="shared" si="1"/>
        <v>4.3999999999999995</v>
      </c>
      <c r="P62" s="5">
        <v>3.3</v>
      </c>
      <c r="Q62" s="5">
        <f t="shared" si="2"/>
        <v>4.3999999999999995</v>
      </c>
      <c r="R62" s="5" t="b">
        <f t="shared" si="3"/>
        <v>1</v>
      </c>
      <c r="T62">
        <v>1</v>
      </c>
      <c r="U62" t="s">
        <v>423</v>
      </c>
      <c r="V62" t="s">
        <v>584</v>
      </c>
      <c r="W62" t="s">
        <v>336</v>
      </c>
      <c r="X62" t="s">
        <v>121</v>
      </c>
      <c r="Y62" t="s">
        <v>424</v>
      </c>
      <c r="Z62" t="s">
        <v>16</v>
      </c>
      <c r="AA62" t="s">
        <v>18</v>
      </c>
    </row>
    <row r="63" spans="1:27">
      <c r="A63">
        <v>62</v>
      </c>
      <c r="B63" t="s">
        <v>425</v>
      </c>
      <c r="C63" t="s">
        <v>99</v>
      </c>
      <c r="D63" t="s">
        <v>426</v>
      </c>
      <c r="E63" t="s">
        <v>636</v>
      </c>
      <c r="F63" t="s">
        <v>427</v>
      </c>
      <c r="G63" t="s">
        <v>640</v>
      </c>
      <c r="H63">
        <v>200</v>
      </c>
      <c r="J63">
        <v>1</v>
      </c>
      <c r="K63">
        <f t="shared" si="0"/>
        <v>200</v>
      </c>
      <c r="L63" t="s">
        <v>10</v>
      </c>
      <c r="M63" t="s">
        <v>428</v>
      </c>
      <c r="N63" s="5">
        <v>1.355E-2</v>
      </c>
      <c r="O63" s="5">
        <f t="shared" si="1"/>
        <v>2.71</v>
      </c>
      <c r="P63" s="5">
        <v>135.5</v>
      </c>
      <c r="Q63" s="5">
        <f t="shared" si="2"/>
        <v>2.71</v>
      </c>
      <c r="R63" s="5" t="b">
        <f t="shared" si="3"/>
        <v>1</v>
      </c>
      <c r="T63">
        <v>10000</v>
      </c>
      <c r="U63" t="s">
        <v>429</v>
      </c>
      <c r="V63" t="s">
        <v>428</v>
      </c>
      <c r="W63" t="s">
        <v>430</v>
      </c>
      <c r="X63" t="s">
        <v>431</v>
      </c>
      <c r="Y63" t="s">
        <v>432</v>
      </c>
      <c r="Z63" t="s">
        <v>16</v>
      </c>
      <c r="AA63" t="s">
        <v>18</v>
      </c>
    </row>
    <row r="64" spans="1:27">
      <c r="A64">
        <v>63</v>
      </c>
      <c r="B64" t="s">
        <v>433</v>
      </c>
      <c r="C64" t="s">
        <v>107</v>
      </c>
      <c r="D64" t="s">
        <v>434</v>
      </c>
      <c r="E64" t="s">
        <v>636</v>
      </c>
      <c r="F64" t="s">
        <v>435</v>
      </c>
      <c r="G64" t="s">
        <v>640</v>
      </c>
      <c r="H64">
        <v>200</v>
      </c>
      <c r="J64">
        <v>1</v>
      </c>
      <c r="K64">
        <f t="shared" si="0"/>
        <v>200</v>
      </c>
      <c r="L64" t="s">
        <v>10</v>
      </c>
      <c r="M64" t="s">
        <v>436</v>
      </c>
      <c r="N64" s="5">
        <v>2.8300000000000001E-3</v>
      </c>
      <c r="O64" s="5">
        <f t="shared" si="1"/>
        <v>0.56600000000000006</v>
      </c>
      <c r="P64" s="5">
        <v>28.3</v>
      </c>
      <c r="Q64" s="5">
        <f t="shared" si="2"/>
        <v>0.56600000000000006</v>
      </c>
      <c r="R64" s="5" t="b">
        <f t="shared" si="3"/>
        <v>1</v>
      </c>
      <c r="T64">
        <v>10000</v>
      </c>
      <c r="U64" t="s">
        <v>437</v>
      </c>
      <c r="V64" t="s">
        <v>436</v>
      </c>
      <c r="W64" t="s">
        <v>13</v>
      </c>
      <c r="X64" t="s">
        <v>389</v>
      </c>
      <c r="Y64" t="s">
        <v>438</v>
      </c>
      <c r="Z64" t="s">
        <v>94</v>
      </c>
      <c r="AA64" t="s">
        <v>18</v>
      </c>
    </row>
    <row r="65" spans="1:27">
      <c r="A65">
        <v>64</v>
      </c>
      <c r="B65" t="s">
        <v>439</v>
      </c>
      <c r="C65" t="s">
        <v>99</v>
      </c>
      <c r="D65" t="s">
        <v>440</v>
      </c>
      <c r="E65" t="s">
        <v>636</v>
      </c>
      <c r="F65" t="s">
        <v>441</v>
      </c>
      <c r="G65" t="s">
        <v>640</v>
      </c>
      <c r="H65">
        <v>200</v>
      </c>
      <c r="J65">
        <v>7</v>
      </c>
      <c r="K65">
        <f t="shared" si="0"/>
        <v>1400</v>
      </c>
      <c r="L65" t="s">
        <v>10</v>
      </c>
      <c r="M65" t="s">
        <v>442</v>
      </c>
      <c r="N65" s="5">
        <v>3.0200000000000001E-3</v>
      </c>
      <c r="O65" s="5">
        <f t="shared" si="1"/>
        <v>4.2279999999999998</v>
      </c>
      <c r="P65" s="5">
        <v>151</v>
      </c>
      <c r="Q65" s="5">
        <f t="shared" si="2"/>
        <v>4.2279999999999998</v>
      </c>
      <c r="R65" s="5" t="b">
        <f t="shared" si="3"/>
        <v>1</v>
      </c>
      <c r="T65">
        <v>50000</v>
      </c>
      <c r="U65" t="s">
        <v>443</v>
      </c>
      <c r="V65" t="s">
        <v>442</v>
      </c>
      <c r="W65" t="s">
        <v>444</v>
      </c>
      <c r="X65" t="s">
        <v>445</v>
      </c>
      <c r="Y65" t="s">
        <v>446</v>
      </c>
      <c r="Z65" t="s">
        <v>16</v>
      </c>
      <c r="AA65" t="s">
        <v>18</v>
      </c>
    </row>
    <row r="66" spans="1:27">
      <c r="A66">
        <v>65</v>
      </c>
      <c r="B66" t="s">
        <v>447</v>
      </c>
      <c r="C66" t="s">
        <v>99</v>
      </c>
      <c r="D66" t="s">
        <v>448</v>
      </c>
      <c r="E66" t="s">
        <v>636</v>
      </c>
      <c r="F66" t="s">
        <v>449</v>
      </c>
      <c r="G66" t="s">
        <v>640</v>
      </c>
      <c r="H66">
        <v>200</v>
      </c>
      <c r="J66">
        <v>3</v>
      </c>
      <c r="K66">
        <f t="shared" si="0"/>
        <v>600</v>
      </c>
      <c r="L66" t="s">
        <v>10</v>
      </c>
      <c r="M66" t="s">
        <v>450</v>
      </c>
      <c r="N66" s="5">
        <v>0.252</v>
      </c>
      <c r="O66" s="5">
        <f t="shared" si="1"/>
        <v>151.19999999999999</v>
      </c>
      <c r="P66" s="5">
        <v>2520</v>
      </c>
      <c r="Q66" s="5">
        <f t="shared" si="2"/>
        <v>151.19999999999999</v>
      </c>
      <c r="R66" s="5" t="b">
        <f t="shared" si="3"/>
        <v>1</v>
      </c>
      <c r="T66">
        <v>10000</v>
      </c>
      <c r="U66" t="s">
        <v>451</v>
      </c>
      <c r="V66" t="s">
        <v>450</v>
      </c>
      <c r="W66" t="s">
        <v>452</v>
      </c>
      <c r="X66" t="s">
        <v>453</v>
      </c>
      <c r="Y66" t="s">
        <v>454</v>
      </c>
      <c r="Z66" t="s">
        <v>16</v>
      </c>
      <c r="AA66" t="s">
        <v>18</v>
      </c>
    </row>
    <row r="67" spans="1:27">
      <c r="A67">
        <v>66</v>
      </c>
      <c r="B67" t="s">
        <v>455</v>
      </c>
      <c r="C67" t="s">
        <v>456</v>
      </c>
      <c r="D67" t="s">
        <v>457</v>
      </c>
      <c r="E67" t="s">
        <v>636</v>
      </c>
      <c r="F67" t="s">
        <v>458</v>
      </c>
      <c r="G67" t="s">
        <v>640</v>
      </c>
      <c r="H67">
        <v>200</v>
      </c>
      <c r="J67">
        <v>1</v>
      </c>
      <c r="K67">
        <f t="shared" ref="K67:K86" si="4">H67*J67</f>
        <v>200</v>
      </c>
      <c r="L67" t="s">
        <v>72</v>
      </c>
      <c r="M67" t="s">
        <v>459</v>
      </c>
      <c r="N67" s="5">
        <v>0.73939999999999995</v>
      </c>
      <c r="O67" s="5">
        <f t="shared" ref="O67:O86" si="5">H67*J67*N67</f>
        <v>147.88</v>
      </c>
      <c r="P67" s="5">
        <v>110.91</v>
      </c>
      <c r="Q67" s="5">
        <f t="shared" ref="Q67:Q86" si="6">N67*H67*J67</f>
        <v>147.88</v>
      </c>
      <c r="R67" s="5" t="b">
        <f t="shared" ref="R67:R86" si="7">O67=Q67</f>
        <v>1</v>
      </c>
      <c r="T67">
        <v>1</v>
      </c>
      <c r="U67" t="s">
        <v>460</v>
      </c>
      <c r="V67" t="s">
        <v>461</v>
      </c>
      <c r="W67" t="s">
        <v>430</v>
      </c>
      <c r="X67" t="s">
        <v>462</v>
      </c>
      <c r="Y67" t="s">
        <v>463</v>
      </c>
      <c r="Z67" t="s">
        <v>16</v>
      </c>
      <c r="AA67" t="s">
        <v>18</v>
      </c>
    </row>
    <row r="68" spans="1:27">
      <c r="A68">
        <v>67</v>
      </c>
      <c r="B68" t="s">
        <v>464</v>
      </c>
      <c r="C68" t="s">
        <v>7</v>
      </c>
      <c r="D68" t="s">
        <v>465</v>
      </c>
      <c r="E68" t="s">
        <v>636</v>
      </c>
      <c r="F68" t="s">
        <v>466</v>
      </c>
      <c r="G68" t="s">
        <v>640</v>
      </c>
      <c r="H68">
        <v>200</v>
      </c>
      <c r="J68">
        <v>1</v>
      </c>
      <c r="K68">
        <f t="shared" si="4"/>
        <v>200</v>
      </c>
      <c r="L68" t="s">
        <v>72</v>
      </c>
      <c r="M68" t="s">
        <v>467</v>
      </c>
      <c r="N68" s="5">
        <v>5.5E-2</v>
      </c>
      <c r="O68" s="5">
        <f t="shared" si="5"/>
        <v>11</v>
      </c>
      <c r="P68" s="5">
        <v>8.25</v>
      </c>
      <c r="Q68" s="5">
        <f t="shared" si="6"/>
        <v>11</v>
      </c>
      <c r="R68" s="5" t="b">
        <f t="shared" si="7"/>
        <v>1</v>
      </c>
      <c r="T68">
        <v>1</v>
      </c>
      <c r="U68" t="s">
        <v>468</v>
      </c>
      <c r="V68" t="s">
        <v>469</v>
      </c>
      <c r="W68" t="s">
        <v>13</v>
      </c>
      <c r="X68" t="s">
        <v>470</v>
      </c>
      <c r="Y68" t="s">
        <v>471</v>
      </c>
      <c r="Z68" t="s">
        <v>94</v>
      </c>
      <c r="AA68" t="s">
        <v>18</v>
      </c>
    </row>
    <row r="69" spans="1:27">
      <c r="A69">
        <v>68</v>
      </c>
      <c r="B69" s="4">
        <v>434153017835</v>
      </c>
      <c r="C69" t="s">
        <v>473</v>
      </c>
      <c r="D69" t="s">
        <v>474</v>
      </c>
      <c r="E69" t="s">
        <v>636</v>
      </c>
      <c r="F69" t="s">
        <v>475</v>
      </c>
      <c r="G69" t="s">
        <v>640</v>
      </c>
      <c r="H69">
        <v>200</v>
      </c>
      <c r="J69">
        <v>1</v>
      </c>
      <c r="K69">
        <f t="shared" si="4"/>
        <v>200</v>
      </c>
      <c r="L69" t="s">
        <v>72</v>
      </c>
      <c r="M69" t="s">
        <v>476</v>
      </c>
      <c r="N69" s="5">
        <v>0.503</v>
      </c>
      <c r="O69" s="5">
        <f t="shared" si="5"/>
        <v>100.6</v>
      </c>
      <c r="P69" s="5">
        <v>75.45</v>
      </c>
      <c r="Q69" s="5">
        <f t="shared" si="6"/>
        <v>100.6</v>
      </c>
      <c r="R69" s="5" t="b">
        <f t="shared" si="7"/>
        <v>1</v>
      </c>
      <c r="T69">
        <v>1</v>
      </c>
      <c r="U69" t="s">
        <v>477</v>
      </c>
      <c r="V69" t="s">
        <v>472</v>
      </c>
      <c r="W69" t="s">
        <v>478</v>
      </c>
      <c r="X69" t="s">
        <v>479</v>
      </c>
      <c r="Y69" t="s">
        <v>480</v>
      </c>
      <c r="Z69" t="s">
        <v>94</v>
      </c>
      <c r="AA69" t="s">
        <v>18</v>
      </c>
    </row>
    <row r="70" spans="1:27">
      <c r="A70">
        <v>69</v>
      </c>
      <c r="B70" t="s">
        <v>481</v>
      </c>
      <c r="C70" t="s">
        <v>107</v>
      </c>
      <c r="D70" t="s">
        <v>482</v>
      </c>
      <c r="E70" t="s">
        <v>636</v>
      </c>
      <c r="F70" t="s">
        <v>483</v>
      </c>
      <c r="G70" t="s">
        <v>640</v>
      </c>
      <c r="H70">
        <v>200</v>
      </c>
      <c r="J70">
        <v>1</v>
      </c>
      <c r="K70">
        <f t="shared" si="4"/>
        <v>200</v>
      </c>
      <c r="L70" t="s">
        <v>72</v>
      </c>
      <c r="M70" t="s">
        <v>484</v>
      </c>
      <c r="N70" s="5">
        <v>0.64359999999999995</v>
      </c>
      <c r="O70" s="5">
        <f t="shared" si="5"/>
        <v>128.72</v>
      </c>
      <c r="P70" s="5">
        <v>96.54</v>
      </c>
      <c r="Q70" s="5">
        <f t="shared" si="6"/>
        <v>128.72</v>
      </c>
      <c r="R70" s="5" t="b">
        <f t="shared" si="7"/>
        <v>1</v>
      </c>
      <c r="T70">
        <v>1</v>
      </c>
      <c r="U70" t="s">
        <v>485</v>
      </c>
      <c r="V70" t="s">
        <v>481</v>
      </c>
      <c r="W70" t="s">
        <v>82</v>
      </c>
      <c r="X70" t="s">
        <v>486</v>
      </c>
      <c r="Y70" t="s">
        <v>487</v>
      </c>
      <c r="Z70" t="s">
        <v>94</v>
      </c>
      <c r="AA70" t="s">
        <v>18</v>
      </c>
    </row>
    <row r="71" spans="1:27">
      <c r="A71">
        <v>70</v>
      </c>
      <c r="B71" t="s">
        <v>489</v>
      </c>
      <c r="C71" t="s">
        <v>20</v>
      </c>
      <c r="D71" t="s">
        <v>488</v>
      </c>
      <c r="E71" t="s">
        <v>637</v>
      </c>
      <c r="F71" t="s">
        <v>17</v>
      </c>
      <c r="G71" t="s">
        <v>640</v>
      </c>
      <c r="H71">
        <v>200</v>
      </c>
      <c r="J71">
        <v>1</v>
      </c>
      <c r="K71">
        <f t="shared" si="4"/>
        <v>200</v>
      </c>
      <c r="M71" t="s">
        <v>622</v>
      </c>
      <c r="N71" s="5">
        <v>8.2200000000000006</v>
      </c>
      <c r="O71" s="5">
        <f t="shared" si="5"/>
        <v>1644.0000000000002</v>
      </c>
      <c r="P71" s="6">
        <f>N71*J71*K71</f>
        <v>1644.0000000000002</v>
      </c>
      <c r="Q71" s="5">
        <f t="shared" si="6"/>
        <v>1644.0000000000002</v>
      </c>
      <c r="R71" s="5" t="b">
        <f t="shared" si="7"/>
        <v>1</v>
      </c>
      <c r="T71">
        <v>2000</v>
      </c>
      <c r="U71" t="s">
        <v>488</v>
      </c>
      <c r="V71" t="s">
        <v>489</v>
      </c>
      <c r="W71" t="s">
        <v>16</v>
      </c>
      <c r="X71" t="s">
        <v>622</v>
      </c>
      <c r="Y71" t="s">
        <v>27</v>
      </c>
      <c r="AA71" t="s">
        <v>17</v>
      </c>
    </row>
    <row r="72" spans="1:27">
      <c r="A72">
        <v>71</v>
      </c>
      <c r="B72" t="s">
        <v>490</v>
      </c>
      <c r="C72" t="s">
        <v>20</v>
      </c>
      <c r="D72" t="s">
        <v>491</v>
      </c>
      <c r="E72" t="s">
        <v>636</v>
      </c>
      <c r="F72" t="s">
        <v>492</v>
      </c>
      <c r="G72" t="s">
        <v>640</v>
      </c>
      <c r="H72">
        <v>200</v>
      </c>
      <c r="J72">
        <v>1</v>
      </c>
      <c r="K72">
        <f t="shared" si="4"/>
        <v>200</v>
      </c>
      <c r="L72" t="s">
        <v>493</v>
      </c>
      <c r="M72" t="s">
        <v>494</v>
      </c>
      <c r="N72" s="5">
        <v>3.2174999999999998</v>
      </c>
      <c r="O72" s="5">
        <f t="shared" si="5"/>
        <v>643.5</v>
      </c>
      <c r="P72" s="5">
        <v>482.62</v>
      </c>
      <c r="Q72" s="5">
        <f t="shared" si="6"/>
        <v>643.5</v>
      </c>
      <c r="R72" s="5" t="b">
        <f t="shared" si="7"/>
        <v>1</v>
      </c>
      <c r="T72">
        <v>1</v>
      </c>
      <c r="U72" t="s">
        <v>495</v>
      </c>
      <c r="V72" t="s">
        <v>490</v>
      </c>
      <c r="W72" t="s">
        <v>496</v>
      </c>
      <c r="X72" t="s">
        <v>497</v>
      </c>
      <c r="Y72" t="s">
        <v>498</v>
      </c>
      <c r="Z72" t="s">
        <v>16</v>
      </c>
      <c r="AA72" t="s">
        <v>18</v>
      </c>
    </row>
    <row r="73" spans="1:27">
      <c r="A73">
        <v>72</v>
      </c>
      <c r="B73" t="s">
        <v>499</v>
      </c>
      <c r="C73" t="s">
        <v>500</v>
      </c>
      <c r="D73" t="s">
        <v>501</v>
      </c>
      <c r="E73" t="s">
        <v>636</v>
      </c>
      <c r="F73" t="s">
        <v>502</v>
      </c>
      <c r="G73" t="s">
        <v>640</v>
      </c>
      <c r="H73">
        <v>200</v>
      </c>
      <c r="J73">
        <v>1</v>
      </c>
      <c r="K73">
        <f t="shared" si="4"/>
        <v>200</v>
      </c>
      <c r="L73" t="s">
        <v>493</v>
      </c>
      <c r="M73" t="s">
        <v>503</v>
      </c>
      <c r="N73" s="5">
        <v>6.9974999999999996</v>
      </c>
      <c r="O73" s="5">
        <f t="shared" si="5"/>
        <v>1399.5</v>
      </c>
      <c r="P73" s="5">
        <v>1049.6199999999999</v>
      </c>
      <c r="Q73" s="5">
        <f t="shared" si="6"/>
        <v>1399.5</v>
      </c>
      <c r="R73" s="5" t="b">
        <f t="shared" si="7"/>
        <v>1</v>
      </c>
      <c r="T73">
        <v>1</v>
      </c>
      <c r="U73" t="s">
        <v>504</v>
      </c>
      <c r="V73" t="s">
        <v>499</v>
      </c>
      <c r="W73" t="s">
        <v>158</v>
      </c>
      <c r="X73" t="s">
        <v>505</v>
      </c>
      <c r="Y73" t="s">
        <v>506</v>
      </c>
      <c r="Z73" t="s">
        <v>16</v>
      </c>
      <c r="AA73" t="s">
        <v>18</v>
      </c>
    </row>
    <row r="74" spans="1:27">
      <c r="A74">
        <v>73</v>
      </c>
      <c r="B74" t="s">
        <v>507</v>
      </c>
      <c r="C74" t="s">
        <v>20</v>
      </c>
      <c r="D74" t="s">
        <v>508</v>
      </c>
      <c r="E74" t="s">
        <v>636</v>
      </c>
      <c r="F74" t="s">
        <v>492</v>
      </c>
      <c r="G74" t="s">
        <v>640</v>
      </c>
      <c r="H74">
        <v>200</v>
      </c>
      <c r="J74">
        <v>1</v>
      </c>
      <c r="K74">
        <f t="shared" si="4"/>
        <v>200</v>
      </c>
      <c r="L74" t="s">
        <v>493</v>
      </c>
      <c r="M74" t="s">
        <v>509</v>
      </c>
      <c r="N74" s="5">
        <v>11.0025</v>
      </c>
      <c r="O74" s="5">
        <f t="shared" si="5"/>
        <v>2200.5</v>
      </c>
      <c r="P74" s="5">
        <v>1650.38</v>
      </c>
      <c r="Q74" s="5">
        <f t="shared" si="6"/>
        <v>2200.5</v>
      </c>
      <c r="R74" s="5" t="b">
        <f t="shared" si="7"/>
        <v>1</v>
      </c>
      <c r="T74">
        <v>1</v>
      </c>
      <c r="U74" t="s">
        <v>510</v>
      </c>
      <c r="V74" t="s">
        <v>507</v>
      </c>
      <c r="W74" t="s">
        <v>496</v>
      </c>
      <c r="X74" t="s">
        <v>511</v>
      </c>
      <c r="Y74" t="s">
        <v>512</v>
      </c>
      <c r="Z74" t="s">
        <v>16</v>
      </c>
      <c r="AA74" t="s">
        <v>18</v>
      </c>
    </row>
    <row r="75" spans="1:27">
      <c r="A75">
        <v>74</v>
      </c>
      <c r="B75" t="s">
        <v>513</v>
      </c>
      <c r="C75" t="s">
        <v>20</v>
      </c>
      <c r="D75" t="s">
        <v>514</v>
      </c>
      <c r="E75" t="s">
        <v>636</v>
      </c>
      <c r="F75" t="s">
        <v>492</v>
      </c>
      <c r="G75" t="s">
        <v>640</v>
      </c>
      <c r="H75">
        <v>200</v>
      </c>
      <c r="J75">
        <v>2</v>
      </c>
      <c r="K75">
        <f t="shared" si="4"/>
        <v>400</v>
      </c>
      <c r="L75" t="s">
        <v>10</v>
      </c>
      <c r="M75" t="s">
        <v>515</v>
      </c>
      <c r="N75" s="5">
        <v>0.9</v>
      </c>
      <c r="O75" s="5">
        <f t="shared" si="5"/>
        <v>360</v>
      </c>
      <c r="P75" s="5">
        <v>2250</v>
      </c>
      <c r="Q75" s="5">
        <f t="shared" si="6"/>
        <v>360</v>
      </c>
      <c r="R75" s="5" t="b">
        <f t="shared" si="7"/>
        <v>1</v>
      </c>
      <c r="T75">
        <v>2500</v>
      </c>
      <c r="U75" t="s">
        <v>516</v>
      </c>
      <c r="V75" t="s">
        <v>515</v>
      </c>
      <c r="W75" t="s">
        <v>517</v>
      </c>
      <c r="X75" t="s">
        <v>518</v>
      </c>
      <c r="Y75" t="s">
        <v>519</v>
      </c>
      <c r="Z75" t="s">
        <v>16</v>
      </c>
      <c r="AA75" t="s">
        <v>18</v>
      </c>
    </row>
    <row r="76" spans="1:27">
      <c r="A76">
        <v>75</v>
      </c>
      <c r="B76" t="s">
        <v>520</v>
      </c>
      <c r="C76" t="s">
        <v>20</v>
      </c>
      <c r="D76" t="s">
        <v>521</v>
      </c>
      <c r="E76" t="s">
        <v>636</v>
      </c>
      <c r="F76" t="s">
        <v>522</v>
      </c>
      <c r="G76" t="s">
        <v>640</v>
      </c>
      <c r="H76">
        <v>200</v>
      </c>
      <c r="J76">
        <v>1</v>
      </c>
      <c r="K76">
        <f t="shared" si="4"/>
        <v>200</v>
      </c>
      <c r="L76" t="s">
        <v>72</v>
      </c>
      <c r="M76" t="s">
        <v>523</v>
      </c>
      <c r="N76" s="5">
        <v>1.2141</v>
      </c>
      <c r="O76" s="5">
        <f t="shared" si="5"/>
        <v>242.82</v>
      </c>
      <c r="P76" s="5">
        <v>182.12</v>
      </c>
      <c r="Q76" s="5">
        <f t="shared" si="6"/>
        <v>242.82</v>
      </c>
      <c r="R76" s="5" t="b">
        <f t="shared" si="7"/>
        <v>1</v>
      </c>
      <c r="T76">
        <v>1</v>
      </c>
      <c r="U76" t="s">
        <v>524</v>
      </c>
      <c r="V76" t="s">
        <v>525</v>
      </c>
      <c r="W76" t="s">
        <v>374</v>
      </c>
      <c r="X76" t="s">
        <v>526</v>
      </c>
      <c r="Y76" t="s">
        <v>527</v>
      </c>
      <c r="Z76" t="s">
        <v>16</v>
      </c>
      <c r="AA76" t="s">
        <v>18</v>
      </c>
    </row>
    <row r="77" spans="1:27">
      <c r="A77">
        <v>76</v>
      </c>
      <c r="B77" t="s">
        <v>528</v>
      </c>
      <c r="C77" t="s">
        <v>20</v>
      </c>
      <c r="D77" t="s">
        <v>529</v>
      </c>
      <c r="E77" t="s">
        <v>636</v>
      </c>
      <c r="F77" t="s">
        <v>492</v>
      </c>
      <c r="G77" t="s">
        <v>640</v>
      </c>
      <c r="H77">
        <v>200</v>
      </c>
      <c r="J77">
        <v>2</v>
      </c>
      <c r="K77">
        <f t="shared" si="4"/>
        <v>400</v>
      </c>
      <c r="L77" t="s">
        <v>72</v>
      </c>
      <c r="M77" t="s">
        <v>530</v>
      </c>
      <c r="N77" s="5">
        <v>3.145</v>
      </c>
      <c r="O77" s="5">
        <f t="shared" si="5"/>
        <v>1258</v>
      </c>
      <c r="P77" s="5">
        <v>943.5</v>
      </c>
      <c r="Q77" s="5">
        <f t="shared" si="6"/>
        <v>1258</v>
      </c>
      <c r="R77" s="5" t="b">
        <f t="shared" si="7"/>
        <v>1</v>
      </c>
      <c r="T77">
        <v>1</v>
      </c>
      <c r="U77" t="s">
        <v>531</v>
      </c>
      <c r="V77" t="s">
        <v>532</v>
      </c>
      <c r="W77" t="s">
        <v>496</v>
      </c>
      <c r="X77" t="s">
        <v>533</v>
      </c>
      <c r="Y77" t="s">
        <v>534</v>
      </c>
      <c r="Z77" t="s">
        <v>16</v>
      </c>
      <c r="AA77" t="s">
        <v>18</v>
      </c>
    </row>
    <row r="78" spans="1:27">
      <c r="A78">
        <v>77</v>
      </c>
      <c r="B78" t="s">
        <v>535</v>
      </c>
      <c r="C78" t="s">
        <v>20</v>
      </c>
      <c r="D78" t="s">
        <v>536</v>
      </c>
      <c r="E78" t="s">
        <v>636</v>
      </c>
      <c r="F78" t="s">
        <v>537</v>
      </c>
      <c r="G78" t="s">
        <v>640</v>
      </c>
      <c r="H78">
        <v>200</v>
      </c>
      <c r="J78">
        <v>1</v>
      </c>
      <c r="K78">
        <f t="shared" si="4"/>
        <v>200</v>
      </c>
      <c r="L78" t="s">
        <v>72</v>
      </c>
      <c r="M78" t="s">
        <v>538</v>
      </c>
      <c r="N78" s="5">
        <v>2.0865</v>
      </c>
      <c r="O78" s="5">
        <f t="shared" si="5"/>
        <v>417.3</v>
      </c>
      <c r="P78" s="5">
        <v>312.98</v>
      </c>
      <c r="Q78" s="5">
        <f t="shared" si="6"/>
        <v>417.3</v>
      </c>
      <c r="R78" s="5" t="b">
        <f t="shared" si="7"/>
        <v>1</v>
      </c>
      <c r="T78">
        <v>1</v>
      </c>
      <c r="U78" t="s">
        <v>539</v>
      </c>
      <c r="V78" t="s">
        <v>540</v>
      </c>
      <c r="W78" t="s">
        <v>541</v>
      </c>
      <c r="X78" t="s">
        <v>542</v>
      </c>
      <c r="Y78" t="s">
        <v>543</v>
      </c>
      <c r="Z78" t="s">
        <v>16</v>
      </c>
      <c r="AA78" t="s">
        <v>18</v>
      </c>
    </row>
    <row r="79" spans="1:27">
      <c r="A79">
        <v>78</v>
      </c>
      <c r="B79" t="s">
        <v>544</v>
      </c>
      <c r="C79" t="s">
        <v>545</v>
      </c>
      <c r="D79" t="s">
        <v>546</v>
      </c>
      <c r="E79" t="s">
        <v>636</v>
      </c>
      <c r="F79" t="s">
        <v>547</v>
      </c>
      <c r="G79" t="s">
        <v>640</v>
      </c>
      <c r="H79">
        <v>200</v>
      </c>
      <c r="J79">
        <v>1</v>
      </c>
      <c r="K79">
        <f t="shared" si="4"/>
        <v>200</v>
      </c>
      <c r="L79" t="s">
        <v>72</v>
      </c>
      <c r="M79" t="s">
        <v>548</v>
      </c>
      <c r="N79" s="5">
        <v>0.52590000000000003</v>
      </c>
      <c r="O79" s="5">
        <f t="shared" si="5"/>
        <v>105.18</v>
      </c>
      <c r="P79" s="5">
        <v>78.88</v>
      </c>
      <c r="Q79" s="5">
        <f t="shared" si="6"/>
        <v>105.18</v>
      </c>
      <c r="R79" s="5" t="b">
        <f t="shared" si="7"/>
        <v>1</v>
      </c>
      <c r="T79">
        <v>1</v>
      </c>
      <c r="U79" t="s">
        <v>549</v>
      </c>
      <c r="V79" t="s">
        <v>544</v>
      </c>
      <c r="W79" t="s">
        <v>336</v>
      </c>
      <c r="X79" t="s">
        <v>550</v>
      </c>
      <c r="Y79" t="s">
        <v>551</v>
      </c>
      <c r="Z79" t="s">
        <v>94</v>
      </c>
      <c r="AA79" t="s">
        <v>18</v>
      </c>
    </row>
    <row r="80" spans="1:27">
      <c r="A80">
        <v>79</v>
      </c>
      <c r="B80" t="s">
        <v>552</v>
      </c>
      <c r="C80" t="s">
        <v>553</v>
      </c>
      <c r="D80" t="s">
        <v>554</v>
      </c>
      <c r="E80" t="s">
        <v>636</v>
      </c>
      <c r="F80" t="s">
        <v>555</v>
      </c>
      <c r="G80" t="s">
        <v>640</v>
      </c>
      <c r="H80">
        <v>200</v>
      </c>
      <c r="J80">
        <v>1</v>
      </c>
      <c r="K80">
        <f t="shared" si="4"/>
        <v>200</v>
      </c>
      <c r="L80" t="s">
        <v>72</v>
      </c>
      <c r="M80" t="s">
        <v>556</v>
      </c>
      <c r="N80" s="5">
        <v>0.98170000000000002</v>
      </c>
      <c r="O80" s="5">
        <f t="shared" si="5"/>
        <v>196.34</v>
      </c>
      <c r="P80" s="5">
        <v>147.26</v>
      </c>
      <c r="Q80" s="5">
        <f t="shared" si="6"/>
        <v>196.34</v>
      </c>
      <c r="R80" s="5" t="b">
        <f t="shared" si="7"/>
        <v>1</v>
      </c>
      <c r="T80">
        <v>1</v>
      </c>
      <c r="U80" t="s">
        <v>557</v>
      </c>
      <c r="V80" t="s">
        <v>552</v>
      </c>
      <c r="W80" t="s">
        <v>305</v>
      </c>
      <c r="X80" t="s">
        <v>558</v>
      </c>
      <c r="Y80" t="s">
        <v>559</v>
      </c>
      <c r="Z80" t="s">
        <v>16</v>
      </c>
      <c r="AA80" t="s">
        <v>18</v>
      </c>
    </row>
    <row r="81" spans="1:27">
      <c r="A81">
        <v>80</v>
      </c>
      <c r="B81" t="s">
        <v>560</v>
      </c>
      <c r="C81" t="s">
        <v>561</v>
      </c>
      <c r="D81" t="s">
        <v>546</v>
      </c>
      <c r="E81" t="s">
        <v>636</v>
      </c>
      <c r="F81" t="s">
        <v>562</v>
      </c>
      <c r="G81" t="s">
        <v>640</v>
      </c>
      <c r="H81">
        <v>200</v>
      </c>
      <c r="J81">
        <v>1</v>
      </c>
      <c r="K81">
        <f t="shared" si="4"/>
        <v>200</v>
      </c>
      <c r="L81" t="s">
        <v>72</v>
      </c>
      <c r="M81" t="s">
        <v>563</v>
      </c>
      <c r="N81" s="5">
        <v>0.80410000000000004</v>
      </c>
      <c r="O81" s="5">
        <f t="shared" si="5"/>
        <v>160.82</v>
      </c>
      <c r="P81" s="5">
        <v>120.62</v>
      </c>
      <c r="Q81" s="5">
        <f t="shared" si="6"/>
        <v>160.82</v>
      </c>
      <c r="R81" s="5" t="b">
        <f t="shared" si="7"/>
        <v>1</v>
      </c>
      <c r="T81">
        <v>1</v>
      </c>
      <c r="U81" t="s">
        <v>564</v>
      </c>
      <c r="V81" t="s">
        <v>565</v>
      </c>
      <c r="W81" t="s">
        <v>566</v>
      </c>
      <c r="X81" t="s">
        <v>567</v>
      </c>
      <c r="Y81" t="s">
        <v>568</v>
      </c>
      <c r="Z81" t="s">
        <v>16</v>
      </c>
      <c r="AA81" t="s">
        <v>18</v>
      </c>
    </row>
    <row r="82" spans="1:27">
      <c r="A82">
        <v>81</v>
      </c>
      <c r="B82" t="s">
        <v>590</v>
      </c>
      <c r="C82" t="s">
        <v>588</v>
      </c>
      <c r="D82" t="s">
        <v>589</v>
      </c>
      <c r="E82" t="s">
        <v>588</v>
      </c>
      <c r="G82" t="s">
        <v>640</v>
      </c>
      <c r="H82">
        <v>200</v>
      </c>
      <c r="J82">
        <v>1</v>
      </c>
      <c r="K82">
        <f t="shared" si="4"/>
        <v>200</v>
      </c>
      <c r="M82" t="s">
        <v>588</v>
      </c>
      <c r="N82" s="5">
        <v>12.52</v>
      </c>
      <c r="O82" s="5">
        <f t="shared" si="5"/>
        <v>2504</v>
      </c>
      <c r="P82" s="5">
        <f>N82*H82</f>
        <v>2504</v>
      </c>
      <c r="Q82" s="5">
        <f t="shared" si="6"/>
        <v>2504</v>
      </c>
      <c r="R82" s="5" t="b">
        <f t="shared" si="7"/>
        <v>1</v>
      </c>
      <c r="T82">
        <v>1</v>
      </c>
      <c r="X82" t="s">
        <v>591</v>
      </c>
      <c r="Y82" t="s">
        <v>632</v>
      </c>
      <c r="Z82" t="s">
        <v>16</v>
      </c>
      <c r="AA82" t="s">
        <v>621</v>
      </c>
    </row>
    <row r="83" spans="1:27">
      <c r="A83">
        <v>82</v>
      </c>
      <c r="B83" t="s">
        <v>592</v>
      </c>
      <c r="C83" t="s">
        <v>609</v>
      </c>
      <c r="D83" t="s">
        <v>633</v>
      </c>
      <c r="E83" t="s">
        <v>638</v>
      </c>
      <c r="F83">
        <v>0</v>
      </c>
      <c r="G83" t="s">
        <v>22</v>
      </c>
      <c r="H83">
        <v>200</v>
      </c>
      <c r="J83">
        <v>1</v>
      </c>
      <c r="K83">
        <f t="shared" si="4"/>
        <v>200</v>
      </c>
      <c r="M83" t="s">
        <v>609</v>
      </c>
      <c r="N83" s="5">
        <f>24/1.6</f>
        <v>15</v>
      </c>
      <c r="O83" s="5">
        <f t="shared" si="5"/>
        <v>3000</v>
      </c>
      <c r="P83" s="5">
        <f>N83*K83</f>
        <v>3000</v>
      </c>
      <c r="Q83" s="5">
        <f t="shared" si="6"/>
        <v>3000</v>
      </c>
      <c r="R83" s="5" t="b">
        <f t="shared" si="7"/>
        <v>1</v>
      </c>
      <c r="T83">
        <v>1</v>
      </c>
      <c r="Y83" t="s">
        <v>631</v>
      </c>
      <c r="Z83" t="s">
        <v>16</v>
      </c>
      <c r="AA83" t="s">
        <v>621</v>
      </c>
    </row>
    <row r="84" spans="1:27">
      <c r="A84">
        <v>83</v>
      </c>
      <c r="B84" t="s">
        <v>593</v>
      </c>
      <c r="C84" t="s">
        <v>609</v>
      </c>
      <c r="D84" t="s">
        <v>634</v>
      </c>
      <c r="E84" t="s">
        <v>638</v>
      </c>
      <c r="F84">
        <v>0</v>
      </c>
      <c r="G84" t="s">
        <v>22</v>
      </c>
      <c r="H84">
        <v>200</v>
      </c>
      <c r="J84">
        <v>1</v>
      </c>
      <c r="K84">
        <f t="shared" si="4"/>
        <v>200</v>
      </c>
      <c r="M84" t="s">
        <v>609</v>
      </c>
      <c r="N84" s="5">
        <f>24/1.6</f>
        <v>15</v>
      </c>
      <c r="O84" s="5">
        <f>H84*J84*N84</f>
        <v>3000</v>
      </c>
      <c r="P84" s="5">
        <f>N84*K84</f>
        <v>3000</v>
      </c>
      <c r="Q84" s="5">
        <f t="shared" si="6"/>
        <v>3000</v>
      </c>
      <c r="R84" s="5" t="b">
        <f t="shared" si="7"/>
        <v>1</v>
      </c>
      <c r="T84">
        <v>1</v>
      </c>
      <c r="Y84" t="s">
        <v>630</v>
      </c>
      <c r="Z84" t="s">
        <v>16</v>
      </c>
      <c r="AA84" t="s">
        <v>621</v>
      </c>
    </row>
    <row r="85" spans="1:27">
      <c r="A85">
        <v>84</v>
      </c>
      <c r="B85">
        <v>63048</v>
      </c>
      <c r="C85" t="s">
        <v>612</v>
      </c>
      <c r="D85" t="s">
        <v>618</v>
      </c>
      <c r="E85" t="s">
        <v>639</v>
      </c>
      <c r="F85">
        <v>100</v>
      </c>
      <c r="G85" t="s">
        <v>640</v>
      </c>
      <c r="H85">
        <v>200</v>
      </c>
      <c r="J85">
        <v>1</v>
      </c>
      <c r="K85">
        <f t="shared" si="4"/>
        <v>200</v>
      </c>
      <c r="M85" t="s">
        <v>611</v>
      </c>
      <c r="N85" s="5">
        <f>9.38/1.6</f>
        <v>5.8624999999999998</v>
      </c>
      <c r="O85" s="5">
        <f t="shared" si="5"/>
        <v>1172.5</v>
      </c>
      <c r="P85" s="5">
        <f>N85*K85</f>
        <v>1172.5</v>
      </c>
      <c r="Q85" s="5">
        <f t="shared" si="6"/>
        <v>1172.5</v>
      </c>
      <c r="R85" s="5" t="b">
        <f t="shared" si="7"/>
        <v>1</v>
      </c>
      <c r="T85">
        <v>1</v>
      </c>
      <c r="X85" t="s">
        <v>610</v>
      </c>
      <c r="Y85" t="s">
        <v>629</v>
      </c>
      <c r="Z85" t="s">
        <v>16</v>
      </c>
      <c r="AA85" t="s">
        <v>621</v>
      </c>
    </row>
    <row r="86" spans="1:27">
      <c r="A86">
        <v>85</v>
      </c>
      <c r="B86">
        <v>150150225</v>
      </c>
      <c r="C86" t="s">
        <v>95</v>
      </c>
      <c r="D86" t="s">
        <v>617</v>
      </c>
      <c r="E86" t="s">
        <v>636</v>
      </c>
      <c r="F86">
        <v>100</v>
      </c>
      <c r="G86" t="s">
        <v>640</v>
      </c>
      <c r="H86">
        <v>200</v>
      </c>
      <c r="J86">
        <v>1</v>
      </c>
      <c r="K86">
        <f t="shared" si="4"/>
        <v>200</v>
      </c>
      <c r="M86" t="s">
        <v>619</v>
      </c>
      <c r="N86" s="5">
        <v>2.33</v>
      </c>
      <c r="O86" s="5">
        <f t="shared" si="5"/>
        <v>466</v>
      </c>
      <c r="P86" s="5">
        <f>N86*K86</f>
        <v>466</v>
      </c>
      <c r="Q86" s="5">
        <f t="shared" si="6"/>
        <v>466</v>
      </c>
      <c r="R86" s="5" t="b">
        <f t="shared" si="7"/>
        <v>1</v>
      </c>
      <c r="T86">
        <v>1</v>
      </c>
      <c r="X86" t="s">
        <v>620</v>
      </c>
      <c r="Y86" t="s">
        <v>628</v>
      </c>
      <c r="Z86" t="s">
        <v>16</v>
      </c>
      <c r="AA86" t="s">
        <v>621</v>
      </c>
    </row>
    <row r="89" spans="1:27">
      <c r="O89" s="5">
        <f>SUM(O2:O86)</f>
        <v>27406.660000000003</v>
      </c>
      <c r="P89" s="5">
        <f>SUM(P2:P86)</f>
        <v>36964.97</v>
      </c>
    </row>
    <row r="91" spans="1:27">
      <c r="N91" s="5" t="s">
        <v>587</v>
      </c>
      <c r="O91" s="5">
        <f>O89/H86</f>
        <v>137.03330000000003</v>
      </c>
      <c r="P91" s="5">
        <f>P89/H86</f>
        <v>184.82485</v>
      </c>
    </row>
    <row r="92" spans="1:27">
      <c r="N92" s="5" t="s">
        <v>613</v>
      </c>
      <c r="O92" s="5">
        <f>O91*1.6</f>
        <v>219.25328000000005</v>
      </c>
      <c r="P92" s="5">
        <f>P91*1.6</f>
        <v>295.71976000000001</v>
      </c>
    </row>
    <row r="93" spans="1:27">
      <c r="N93" s="5" t="s">
        <v>614</v>
      </c>
      <c r="O93" s="8">
        <f>O92*4.8</f>
        <v>1052.4157440000001</v>
      </c>
      <c r="P93" s="8">
        <f>P92*4.8</f>
        <v>1419.4548480000001</v>
      </c>
      <c r="Q93" s="8"/>
      <c r="R93" s="8"/>
      <c r="S93" s="8"/>
    </row>
  </sheetData>
  <conditionalFormatting sqref="P2:S8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Q12"/>
  <sheetViews>
    <sheetView workbookViewId="0">
      <selection activeCell="O20" sqref="O20"/>
    </sheetView>
  </sheetViews>
  <sheetFormatPr defaultRowHeight="15"/>
  <cols>
    <col min="1" max="2" width="9.140625" style="76"/>
    <col min="3" max="3" width="13.28515625" style="76" customWidth="1"/>
    <col min="4" max="4" width="1.5703125" style="76" customWidth="1"/>
    <col min="5" max="6" width="10.140625" style="76" bestFit="1" customWidth="1"/>
    <col min="7" max="7" width="1.5703125" style="76" customWidth="1"/>
    <col min="8" max="8" width="12.5703125" style="76" bestFit="1" customWidth="1"/>
    <col min="9" max="11" width="9.140625" style="76"/>
    <col min="12" max="12" width="12.85546875" style="76" customWidth="1"/>
    <col min="13" max="13" width="2.28515625" style="76" customWidth="1"/>
    <col min="14" max="15" width="10.140625" style="76" bestFit="1" customWidth="1"/>
    <col min="16" max="16" width="1.140625" style="76" customWidth="1"/>
    <col min="17" max="17" width="15.85546875" style="76" customWidth="1"/>
    <col min="18" max="16384" width="9.140625" style="76"/>
  </cols>
  <sheetData>
    <row r="3" spans="3:17">
      <c r="L3" s="76" t="s">
        <v>886</v>
      </c>
    </row>
    <row r="4" spans="3:17" ht="15.75" thickBot="1"/>
    <row r="5" spans="3:17" ht="15.75" thickBot="1">
      <c r="C5" s="77"/>
      <c r="D5" s="77"/>
      <c r="E5" s="79" t="s">
        <v>876</v>
      </c>
      <c r="F5" s="80" t="s">
        <v>875</v>
      </c>
      <c r="G5" s="80"/>
      <c r="H5" s="81" t="s">
        <v>880</v>
      </c>
      <c r="L5" s="77"/>
      <c r="M5" s="77"/>
      <c r="N5" s="79" t="s">
        <v>876</v>
      </c>
      <c r="O5" s="80" t="s">
        <v>875</v>
      </c>
      <c r="P5" s="80"/>
      <c r="Q5" s="81" t="s">
        <v>880</v>
      </c>
    </row>
    <row r="6" spans="3:17" ht="15.75" thickBot="1">
      <c r="C6" s="77"/>
      <c r="D6" s="77"/>
      <c r="E6" s="78"/>
      <c r="F6" s="78"/>
      <c r="G6" s="78"/>
      <c r="H6" s="77"/>
      <c r="L6" s="77"/>
      <c r="M6" s="77"/>
      <c r="N6" s="78"/>
      <c r="O6" s="78"/>
      <c r="P6" s="78"/>
      <c r="Q6" s="77"/>
    </row>
    <row r="7" spans="3:17">
      <c r="C7" s="82" t="s">
        <v>878</v>
      </c>
      <c r="D7" s="77"/>
      <c r="E7" s="87">
        <v>36964.97</v>
      </c>
      <c r="F7" s="88">
        <v>53690</v>
      </c>
      <c r="G7" s="87"/>
      <c r="H7" s="89" t="s">
        <v>871</v>
      </c>
      <c r="L7" s="82" t="s">
        <v>878</v>
      </c>
      <c r="M7" s="77"/>
      <c r="N7" s="87">
        <v>36964.97</v>
      </c>
      <c r="O7" s="88">
        <v>53690</v>
      </c>
      <c r="P7" s="87"/>
      <c r="Q7" s="89" t="s">
        <v>871</v>
      </c>
    </row>
    <row r="8" spans="3:17" ht="15.75" thickBot="1">
      <c r="C8" s="83" t="s">
        <v>879</v>
      </c>
      <c r="D8" s="77"/>
      <c r="E8" s="90">
        <v>184.82485</v>
      </c>
      <c r="F8" s="87">
        <v>268.45</v>
      </c>
      <c r="G8" s="87"/>
      <c r="H8" s="89" t="s">
        <v>872</v>
      </c>
      <c r="L8" s="83" t="s">
        <v>879</v>
      </c>
      <c r="M8" s="77"/>
      <c r="N8" s="90">
        <v>184.82485</v>
      </c>
      <c r="O8" s="87">
        <v>268.45</v>
      </c>
      <c r="P8" s="87"/>
      <c r="Q8" s="89" t="s">
        <v>872</v>
      </c>
    </row>
    <row r="9" spans="3:17">
      <c r="C9" s="77"/>
      <c r="D9" s="77"/>
      <c r="E9" s="77"/>
      <c r="F9" s="78"/>
      <c r="G9" s="78"/>
      <c r="H9" s="77"/>
      <c r="L9" s="77"/>
      <c r="M9" s="77"/>
      <c r="N9" s="77"/>
      <c r="O9" s="78"/>
      <c r="P9" s="78"/>
      <c r="Q9" s="77"/>
    </row>
    <row r="10" spans="3:17" ht="15.75" thickBot="1">
      <c r="C10" s="77"/>
      <c r="D10" s="77"/>
      <c r="E10" s="77"/>
      <c r="F10" s="78"/>
      <c r="G10" s="78"/>
      <c r="H10" s="77"/>
      <c r="L10" s="77"/>
      <c r="M10" s="77"/>
      <c r="N10" s="77"/>
      <c r="O10" s="78"/>
      <c r="P10" s="78"/>
      <c r="Q10" s="77"/>
    </row>
    <row r="11" spans="3:17">
      <c r="C11" s="82" t="s">
        <v>877</v>
      </c>
      <c r="D11" s="77"/>
      <c r="E11" s="84">
        <v>63466.768000000033</v>
      </c>
      <c r="F11" s="85">
        <v>67286.25</v>
      </c>
      <c r="G11" s="84"/>
      <c r="H11" s="86"/>
      <c r="L11" s="82" t="s">
        <v>877</v>
      </c>
      <c r="M11" s="77"/>
      <c r="N11" s="84">
        <v>63466.768000000033</v>
      </c>
      <c r="O11" s="85">
        <v>67286.25</v>
      </c>
      <c r="P11" s="84"/>
      <c r="Q11" s="86"/>
    </row>
    <row r="12" spans="3:17" ht="15.75" thickBot="1">
      <c r="C12" s="83" t="s">
        <v>879</v>
      </c>
      <c r="D12" s="77"/>
      <c r="E12" s="84">
        <v>317.33384000000018</v>
      </c>
      <c r="F12" s="84">
        <v>336.43124999999998</v>
      </c>
      <c r="G12" s="84"/>
      <c r="H12" s="86"/>
      <c r="L12" s="83" t="s">
        <v>879</v>
      </c>
      <c r="M12" s="77"/>
      <c r="N12" s="84">
        <v>317.33384000000018</v>
      </c>
      <c r="O12" s="84">
        <v>336.43124999999998</v>
      </c>
      <c r="P12" s="84"/>
      <c r="Q12" s="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X93"/>
  <sheetViews>
    <sheetView tabSelected="1" topLeftCell="D1" workbookViewId="0">
      <selection activeCell="H9" sqref="H9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style="76" hidden="1" customWidth="1"/>
    <col min="9" max="9" width="15.140625" hidden="1" customWidth="1"/>
    <col min="10" max="10" width="13.28515625" hidden="1" customWidth="1"/>
    <col min="11" max="11" width="16.7109375" hidden="1" customWidth="1"/>
    <col min="12" max="12" width="15.7109375" hidden="1" customWidth="1"/>
    <col min="13" max="13" width="123" hidden="1" customWidth="1"/>
    <col min="14" max="14" width="15.42578125" style="5" hidden="1" customWidth="1"/>
    <col min="15" max="15" width="20.42578125" style="5" customWidth="1"/>
    <col min="16" max="16" width="29.85546875" style="5" customWidth="1"/>
    <col min="17" max="17" width="11.28515625" bestFit="1" customWidth="1"/>
    <col min="18" max="18" width="53.5703125" bestFit="1" customWidth="1"/>
    <col min="19" max="19" width="31.5703125" bestFit="1" customWidth="1"/>
    <col min="20" max="20" width="16.28515625" bestFit="1" customWidth="1"/>
    <col min="21" max="21" width="84.140625" customWidth="1"/>
    <col min="22" max="22" width="71.7109375" bestFit="1" customWidth="1"/>
    <col min="23" max="23" width="32.7109375" bestFit="1" customWidth="1"/>
    <col min="24" max="24" width="22.140625" bestFit="1" customWidth="1"/>
  </cols>
  <sheetData>
    <row r="1" spans="1:24" s="9" customFormat="1">
      <c r="A1" s="9" t="s">
        <v>0</v>
      </c>
      <c r="B1" s="9" t="s">
        <v>595</v>
      </c>
      <c r="C1" s="9" t="s">
        <v>1</v>
      </c>
      <c r="D1" s="9" t="s">
        <v>594</v>
      </c>
      <c r="E1" s="9" t="s">
        <v>635</v>
      </c>
      <c r="F1" s="9" t="s">
        <v>596</v>
      </c>
      <c r="G1" s="9" t="s">
        <v>597</v>
      </c>
      <c r="H1" s="91" t="s">
        <v>2</v>
      </c>
      <c r="I1" s="9" t="s">
        <v>3</v>
      </c>
      <c r="J1" s="9" t="s">
        <v>598</v>
      </c>
      <c r="K1" s="9" t="s">
        <v>603</v>
      </c>
      <c r="L1" s="9" t="s">
        <v>599</v>
      </c>
      <c r="M1" s="9" t="s">
        <v>600</v>
      </c>
      <c r="N1" s="10" t="s">
        <v>601</v>
      </c>
      <c r="O1" s="10" t="s">
        <v>641</v>
      </c>
      <c r="P1" s="10" t="s">
        <v>642</v>
      </c>
      <c r="Q1" s="9" t="s">
        <v>602</v>
      </c>
      <c r="R1" s="9" t="s">
        <v>604</v>
      </c>
      <c r="S1" s="9" t="s">
        <v>605</v>
      </c>
      <c r="T1" s="9" t="s">
        <v>4</v>
      </c>
      <c r="U1" s="9" t="s">
        <v>606</v>
      </c>
      <c r="V1" s="9" t="s">
        <v>5</v>
      </c>
      <c r="W1" s="9" t="s">
        <v>607</v>
      </c>
      <c r="X1" s="9" t="s">
        <v>608</v>
      </c>
    </row>
    <row r="2" spans="1:24">
      <c r="A2">
        <v>1</v>
      </c>
      <c r="B2" t="s">
        <v>6</v>
      </c>
      <c r="C2" t="s">
        <v>7</v>
      </c>
      <c r="D2" t="s">
        <v>8</v>
      </c>
      <c r="E2" t="s">
        <v>636</v>
      </c>
      <c r="F2" t="s">
        <v>9</v>
      </c>
      <c r="G2" t="s">
        <v>640</v>
      </c>
      <c r="H2" s="76">
        <f>Q2</f>
        <v>15000</v>
      </c>
      <c r="J2">
        <v>1</v>
      </c>
      <c r="K2">
        <f t="shared" ref="K2:K33" si="0">H2</f>
        <v>15000</v>
      </c>
      <c r="L2" t="s">
        <v>10</v>
      </c>
      <c r="M2" t="s">
        <v>11</v>
      </c>
      <c r="N2" s="5">
        <v>7.6800000000000002E-3</v>
      </c>
      <c r="O2" s="5">
        <f t="shared" ref="O2:O33" si="1">H2*N2</f>
        <v>115.2</v>
      </c>
      <c r="P2" s="5">
        <v>115.2</v>
      </c>
      <c r="Q2">
        <v>15000</v>
      </c>
      <c r="R2" t="s">
        <v>12</v>
      </c>
      <c r="S2" t="s">
        <v>11</v>
      </c>
      <c r="T2" t="s">
        <v>13</v>
      </c>
      <c r="U2" t="s">
        <v>14</v>
      </c>
      <c r="V2" t="s">
        <v>15</v>
      </c>
      <c r="W2" t="s">
        <v>16</v>
      </c>
      <c r="X2" t="s">
        <v>18</v>
      </c>
    </row>
    <row r="3" spans="1:24">
      <c r="A3">
        <v>4</v>
      </c>
      <c r="B3" t="s">
        <v>31</v>
      </c>
      <c r="C3" t="s">
        <v>7</v>
      </c>
      <c r="D3" t="s">
        <v>32</v>
      </c>
      <c r="E3" t="s">
        <v>636</v>
      </c>
      <c r="F3" t="s">
        <v>33</v>
      </c>
      <c r="G3" t="s">
        <v>640</v>
      </c>
      <c r="H3" s="76">
        <v>10000</v>
      </c>
      <c r="J3">
        <v>5</v>
      </c>
      <c r="K3">
        <f t="shared" si="0"/>
        <v>10000</v>
      </c>
      <c r="L3" t="s">
        <v>10</v>
      </c>
      <c r="M3" t="s">
        <v>34</v>
      </c>
      <c r="N3" s="5">
        <v>5.1429999999999997E-2</v>
      </c>
      <c r="O3" s="5">
        <f t="shared" si="1"/>
        <v>514.29999999999995</v>
      </c>
      <c r="P3" s="5">
        <v>514.29999999999995</v>
      </c>
      <c r="Q3">
        <v>10000</v>
      </c>
      <c r="R3" t="s">
        <v>35</v>
      </c>
      <c r="S3" t="s">
        <v>34</v>
      </c>
      <c r="T3" t="s">
        <v>13</v>
      </c>
      <c r="U3" t="s">
        <v>36</v>
      </c>
      <c r="V3" t="s">
        <v>37</v>
      </c>
      <c r="W3" t="s">
        <v>16</v>
      </c>
      <c r="X3" t="s">
        <v>18</v>
      </c>
    </row>
    <row r="4" spans="1:24">
      <c r="A4">
        <v>5</v>
      </c>
      <c r="B4" t="s">
        <v>38</v>
      </c>
      <c r="C4" t="s">
        <v>7</v>
      </c>
      <c r="D4" t="s">
        <v>39</v>
      </c>
      <c r="E4" t="s">
        <v>636</v>
      </c>
      <c r="F4" t="s">
        <v>40</v>
      </c>
      <c r="G4" t="s">
        <v>640</v>
      </c>
      <c r="H4" s="76">
        <v>10000</v>
      </c>
      <c r="J4">
        <v>3</v>
      </c>
      <c r="K4">
        <f t="shared" si="0"/>
        <v>10000</v>
      </c>
      <c r="L4" t="s">
        <v>10</v>
      </c>
      <c r="M4" t="s">
        <v>41</v>
      </c>
      <c r="N4" s="5">
        <v>3.2820000000000002E-2</v>
      </c>
      <c r="O4" s="5">
        <f t="shared" si="1"/>
        <v>328.20000000000005</v>
      </c>
      <c r="P4" s="5">
        <v>328.2</v>
      </c>
      <c r="Q4">
        <v>10000</v>
      </c>
      <c r="R4" t="s">
        <v>42</v>
      </c>
      <c r="S4" t="s">
        <v>41</v>
      </c>
      <c r="T4" t="s">
        <v>13</v>
      </c>
      <c r="U4" t="s">
        <v>43</v>
      </c>
      <c r="V4" t="s">
        <v>44</v>
      </c>
      <c r="W4" t="s">
        <v>16</v>
      </c>
      <c r="X4" t="s">
        <v>18</v>
      </c>
    </row>
    <row r="5" spans="1:24">
      <c r="A5">
        <v>9</v>
      </c>
      <c r="B5" t="s">
        <v>59</v>
      </c>
      <c r="C5" t="s">
        <v>60</v>
      </c>
      <c r="D5" t="s">
        <v>61</v>
      </c>
      <c r="E5" t="s">
        <v>636</v>
      </c>
      <c r="F5" t="s">
        <v>62</v>
      </c>
      <c r="G5" t="s">
        <v>640</v>
      </c>
      <c r="H5" s="76">
        <v>10000</v>
      </c>
      <c r="J5">
        <v>1</v>
      </c>
      <c r="K5">
        <f t="shared" si="0"/>
        <v>10000</v>
      </c>
      <c r="L5" t="s">
        <v>10</v>
      </c>
      <c r="M5" t="s">
        <v>63</v>
      </c>
      <c r="N5" s="5">
        <v>7.7200000000000003E-3</v>
      </c>
      <c r="O5" s="5">
        <f t="shared" si="1"/>
        <v>77.2</v>
      </c>
      <c r="P5" s="5">
        <v>77.2</v>
      </c>
      <c r="Q5">
        <v>10000</v>
      </c>
      <c r="R5" t="s">
        <v>64</v>
      </c>
      <c r="S5" t="s">
        <v>63</v>
      </c>
      <c r="T5" t="s">
        <v>65</v>
      </c>
      <c r="U5" t="s">
        <v>66</v>
      </c>
      <c r="V5" t="s">
        <v>67</v>
      </c>
      <c r="W5" t="s">
        <v>16</v>
      </c>
      <c r="X5" t="s">
        <v>18</v>
      </c>
    </row>
    <row r="6" spans="1:24" ht="25.15" customHeight="1">
      <c r="A6">
        <v>28</v>
      </c>
      <c r="B6" t="s">
        <v>31</v>
      </c>
      <c r="C6" t="s">
        <v>7</v>
      </c>
      <c r="D6" t="s">
        <v>32</v>
      </c>
      <c r="E6" t="s">
        <v>636</v>
      </c>
      <c r="F6" t="s">
        <v>33</v>
      </c>
      <c r="G6" t="s">
        <v>640</v>
      </c>
      <c r="H6" s="76">
        <v>10000</v>
      </c>
      <c r="J6">
        <v>7</v>
      </c>
      <c r="K6">
        <f t="shared" si="0"/>
        <v>10000</v>
      </c>
      <c r="L6" t="s">
        <v>10</v>
      </c>
      <c r="M6" t="s">
        <v>34</v>
      </c>
      <c r="N6" s="5">
        <v>5.1429999999999997E-2</v>
      </c>
      <c r="O6" s="5">
        <f t="shared" si="1"/>
        <v>514.29999999999995</v>
      </c>
      <c r="P6" s="5">
        <v>514.29999999999995</v>
      </c>
      <c r="Q6">
        <v>10000</v>
      </c>
      <c r="R6" t="s">
        <v>201</v>
      </c>
      <c r="S6" t="s">
        <v>34</v>
      </c>
      <c r="T6" t="s">
        <v>13</v>
      </c>
      <c r="U6" t="s">
        <v>36</v>
      </c>
      <c r="V6" t="s">
        <v>202</v>
      </c>
      <c r="W6" t="s">
        <v>16</v>
      </c>
      <c r="X6" t="s">
        <v>18</v>
      </c>
    </row>
    <row r="7" spans="1:24">
      <c r="A7">
        <v>29</v>
      </c>
      <c r="B7" t="s">
        <v>203</v>
      </c>
      <c r="C7" t="s">
        <v>7</v>
      </c>
      <c r="D7" t="s">
        <v>204</v>
      </c>
      <c r="E7" t="s">
        <v>636</v>
      </c>
      <c r="F7" t="s">
        <v>205</v>
      </c>
      <c r="G7" t="s">
        <v>640</v>
      </c>
      <c r="H7" s="76">
        <v>50000</v>
      </c>
      <c r="J7">
        <v>3</v>
      </c>
      <c r="K7">
        <f t="shared" si="0"/>
        <v>50000</v>
      </c>
      <c r="L7" t="s">
        <v>10</v>
      </c>
      <c r="M7" t="s">
        <v>206</v>
      </c>
      <c r="N7" s="5">
        <v>5.8959999999999999E-2</v>
      </c>
      <c r="O7" s="5">
        <f t="shared" si="1"/>
        <v>2948</v>
      </c>
      <c r="P7" s="5">
        <v>2948</v>
      </c>
      <c r="Q7">
        <v>50000</v>
      </c>
      <c r="R7" t="s">
        <v>207</v>
      </c>
      <c r="S7" t="s">
        <v>206</v>
      </c>
      <c r="T7" t="s">
        <v>13</v>
      </c>
      <c r="V7" t="s">
        <v>208</v>
      </c>
      <c r="W7" t="s">
        <v>16</v>
      </c>
      <c r="X7" t="s">
        <v>18</v>
      </c>
    </row>
    <row r="8" spans="1:24">
      <c r="A8">
        <v>30</v>
      </c>
      <c r="B8" t="s">
        <v>209</v>
      </c>
      <c r="C8" t="s">
        <v>7</v>
      </c>
      <c r="D8" t="s">
        <v>210</v>
      </c>
      <c r="E8" t="s">
        <v>636</v>
      </c>
      <c r="F8" t="s">
        <v>211</v>
      </c>
      <c r="G8" t="s">
        <v>640</v>
      </c>
      <c r="H8" s="76">
        <v>50000</v>
      </c>
      <c r="J8">
        <v>7</v>
      </c>
      <c r="K8">
        <f t="shared" si="0"/>
        <v>50000</v>
      </c>
      <c r="L8" t="s">
        <v>10</v>
      </c>
      <c r="M8" t="s">
        <v>212</v>
      </c>
      <c r="N8" s="5">
        <v>4.1599999999999996E-3</v>
      </c>
      <c r="O8" s="5">
        <f t="shared" si="1"/>
        <v>207.99999999999997</v>
      </c>
      <c r="P8" s="5">
        <v>208</v>
      </c>
      <c r="Q8">
        <v>50000</v>
      </c>
      <c r="R8" t="s">
        <v>213</v>
      </c>
      <c r="S8" t="s">
        <v>212</v>
      </c>
      <c r="T8" t="s">
        <v>13</v>
      </c>
      <c r="U8" t="s">
        <v>214</v>
      </c>
      <c r="V8" t="s">
        <v>215</v>
      </c>
      <c r="W8" t="s">
        <v>16</v>
      </c>
      <c r="X8" t="s">
        <v>18</v>
      </c>
    </row>
    <row r="9" spans="1:24">
      <c r="A9">
        <v>31</v>
      </c>
      <c r="B9" t="s">
        <v>216</v>
      </c>
      <c r="C9" t="s">
        <v>7</v>
      </c>
      <c r="D9" t="s">
        <v>217</v>
      </c>
      <c r="E9" t="s">
        <v>636</v>
      </c>
      <c r="F9" t="s">
        <v>218</v>
      </c>
      <c r="G9" t="s">
        <v>640</v>
      </c>
      <c r="H9" s="76">
        <v>10000</v>
      </c>
      <c r="J9">
        <v>1</v>
      </c>
      <c r="K9">
        <f t="shared" si="0"/>
        <v>10000</v>
      </c>
      <c r="L9" t="s">
        <v>10</v>
      </c>
      <c r="M9" t="s">
        <v>219</v>
      </c>
      <c r="N9" s="5">
        <v>0.15059</v>
      </c>
      <c r="O9" s="5">
        <f t="shared" si="1"/>
        <v>1505.9</v>
      </c>
      <c r="P9" s="5">
        <v>1505.9</v>
      </c>
      <c r="Q9">
        <v>10000</v>
      </c>
      <c r="R9" t="s">
        <v>220</v>
      </c>
      <c r="S9" t="s">
        <v>219</v>
      </c>
      <c r="T9" t="s">
        <v>13</v>
      </c>
      <c r="U9" t="s">
        <v>221</v>
      </c>
      <c r="V9" t="s">
        <v>222</v>
      </c>
      <c r="W9" t="s">
        <v>16</v>
      </c>
      <c r="X9" t="s">
        <v>18</v>
      </c>
    </row>
    <row r="10" spans="1:24">
      <c r="A10">
        <v>32</v>
      </c>
      <c r="B10" t="s">
        <v>223</v>
      </c>
      <c r="C10" t="s">
        <v>7</v>
      </c>
      <c r="D10" t="s">
        <v>224</v>
      </c>
      <c r="E10" t="s">
        <v>636</v>
      </c>
      <c r="F10" t="s">
        <v>225</v>
      </c>
      <c r="G10" t="s">
        <v>640</v>
      </c>
      <c r="H10" s="76">
        <f>VLOOKUP(B10,'[2]Atrition NPI'!$B:$S,15,0)</f>
        <v>425</v>
      </c>
      <c r="J10">
        <v>1</v>
      </c>
      <c r="K10">
        <f t="shared" si="0"/>
        <v>425</v>
      </c>
      <c r="L10" t="s">
        <v>10</v>
      </c>
      <c r="M10" t="s">
        <v>226</v>
      </c>
      <c r="N10" s="5">
        <v>2.0200000000000001E-3</v>
      </c>
      <c r="O10" s="5">
        <f t="shared" si="1"/>
        <v>0.85850000000000004</v>
      </c>
      <c r="P10" s="5">
        <v>30.3</v>
      </c>
      <c r="Q10">
        <v>15000</v>
      </c>
      <c r="R10" t="s">
        <v>227</v>
      </c>
      <c r="S10" t="s">
        <v>226</v>
      </c>
      <c r="T10" t="s">
        <v>13</v>
      </c>
      <c r="U10" t="s">
        <v>228</v>
      </c>
      <c r="V10" t="s">
        <v>229</v>
      </c>
      <c r="W10" t="s">
        <v>16</v>
      </c>
      <c r="X10" t="s">
        <v>18</v>
      </c>
    </row>
    <row r="11" spans="1:24">
      <c r="A11">
        <v>35</v>
      </c>
      <c r="B11" t="s">
        <v>243</v>
      </c>
      <c r="C11" t="s">
        <v>7</v>
      </c>
      <c r="D11" t="s">
        <v>244</v>
      </c>
      <c r="E11" t="s">
        <v>636</v>
      </c>
      <c r="F11" t="s">
        <v>245</v>
      </c>
      <c r="G11" t="s">
        <v>640</v>
      </c>
      <c r="H11" s="76">
        <f>VLOOKUP(B11,'[2]Atrition NPI'!$B:$S,15,0)</f>
        <v>1275</v>
      </c>
      <c r="J11">
        <v>3</v>
      </c>
      <c r="K11">
        <f t="shared" si="0"/>
        <v>1275</v>
      </c>
      <c r="L11" t="s">
        <v>10</v>
      </c>
      <c r="M11" t="s">
        <v>246</v>
      </c>
      <c r="N11" s="5">
        <v>7.2480000000000003E-2</v>
      </c>
      <c r="O11" s="5">
        <f t="shared" si="1"/>
        <v>92.412000000000006</v>
      </c>
      <c r="P11" s="5">
        <v>1087.2</v>
      </c>
      <c r="Q11">
        <v>15000</v>
      </c>
      <c r="R11" t="s">
        <v>247</v>
      </c>
      <c r="S11" t="s">
        <v>246</v>
      </c>
      <c r="T11" t="s">
        <v>13</v>
      </c>
      <c r="U11" t="s">
        <v>248</v>
      </c>
      <c r="V11" t="s">
        <v>249</v>
      </c>
      <c r="W11" t="s">
        <v>16</v>
      </c>
      <c r="X11" t="s">
        <v>18</v>
      </c>
    </row>
    <row r="12" spans="1:24">
      <c r="A12">
        <v>37</v>
      </c>
      <c r="B12" t="s">
        <v>257</v>
      </c>
      <c r="C12" t="s">
        <v>7</v>
      </c>
      <c r="D12" t="s">
        <v>258</v>
      </c>
      <c r="E12" t="s">
        <v>636</v>
      </c>
      <c r="F12" t="s">
        <v>259</v>
      </c>
      <c r="G12" t="s">
        <v>640</v>
      </c>
      <c r="H12" s="76">
        <f>VLOOKUP(B12,'[2]Atrition NPI'!$B:$S,15,0)</f>
        <v>850</v>
      </c>
      <c r="J12">
        <v>5</v>
      </c>
      <c r="K12">
        <f t="shared" si="0"/>
        <v>850</v>
      </c>
      <c r="L12" t="s">
        <v>10</v>
      </c>
      <c r="M12" t="s">
        <v>260</v>
      </c>
      <c r="N12" s="5">
        <v>6.0600000000000003E-3</v>
      </c>
      <c r="O12" s="5">
        <f t="shared" si="1"/>
        <v>5.1509999999999998</v>
      </c>
      <c r="P12" s="5">
        <v>90.9</v>
      </c>
      <c r="Q12">
        <v>15000</v>
      </c>
      <c r="R12" t="s">
        <v>261</v>
      </c>
      <c r="S12" t="s">
        <v>260</v>
      </c>
      <c r="T12" t="s">
        <v>13</v>
      </c>
      <c r="U12" t="s">
        <v>262</v>
      </c>
      <c r="V12" t="s">
        <v>263</v>
      </c>
      <c r="W12" t="s">
        <v>16</v>
      </c>
      <c r="X12" t="s">
        <v>18</v>
      </c>
    </row>
    <row r="13" spans="1:24">
      <c r="A13">
        <v>58</v>
      </c>
      <c r="B13" t="s">
        <v>402</v>
      </c>
      <c r="C13" t="s">
        <v>107</v>
      </c>
      <c r="D13" t="s">
        <v>403</v>
      </c>
      <c r="E13" t="s">
        <v>636</v>
      </c>
      <c r="F13" t="s">
        <v>404</v>
      </c>
      <c r="G13" t="s">
        <v>640</v>
      </c>
      <c r="H13" s="76">
        <f>VLOOKUP(B13,'[2]Atrition NPI'!$B:$S,15,0)</f>
        <v>1275</v>
      </c>
      <c r="J13">
        <v>3</v>
      </c>
      <c r="K13">
        <f t="shared" si="0"/>
        <v>1275</v>
      </c>
      <c r="L13" t="s">
        <v>10</v>
      </c>
      <c r="M13" t="s">
        <v>405</v>
      </c>
      <c r="N13" s="5">
        <v>3.3300000000000001E-3</v>
      </c>
      <c r="O13" s="5">
        <f t="shared" si="1"/>
        <v>4.2457500000000001</v>
      </c>
      <c r="P13" s="5">
        <v>49.95</v>
      </c>
      <c r="Q13">
        <v>15000</v>
      </c>
      <c r="R13" t="s">
        <v>406</v>
      </c>
      <c r="S13" t="s">
        <v>405</v>
      </c>
      <c r="T13" t="s">
        <v>336</v>
      </c>
      <c r="U13" t="s">
        <v>389</v>
      </c>
      <c r="V13" t="s">
        <v>407</v>
      </c>
      <c r="W13" t="s">
        <v>16</v>
      </c>
      <c r="X13" t="s">
        <v>18</v>
      </c>
    </row>
    <row r="14" spans="1:24">
      <c r="A14">
        <v>62</v>
      </c>
      <c r="B14" t="s">
        <v>425</v>
      </c>
      <c r="C14" t="s">
        <v>99</v>
      </c>
      <c r="D14" t="s">
        <v>426</v>
      </c>
      <c r="E14" t="s">
        <v>636</v>
      </c>
      <c r="F14" t="s">
        <v>427</v>
      </c>
      <c r="G14" t="s">
        <v>640</v>
      </c>
      <c r="H14" s="76">
        <f>VLOOKUP(B14,'[2]Atrition NPI'!$B:$S,15,0)</f>
        <v>425</v>
      </c>
      <c r="J14">
        <v>1</v>
      </c>
      <c r="K14">
        <f t="shared" si="0"/>
        <v>425</v>
      </c>
      <c r="L14" t="s">
        <v>10</v>
      </c>
      <c r="M14" t="s">
        <v>428</v>
      </c>
      <c r="N14" s="5">
        <v>1.355E-2</v>
      </c>
      <c r="O14" s="5">
        <f t="shared" si="1"/>
        <v>5.75875</v>
      </c>
      <c r="P14" s="5">
        <v>135.5</v>
      </c>
      <c r="Q14">
        <v>10000</v>
      </c>
      <c r="R14" t="s">
        <v>429</v>
      </c>
      <c r="S14" t="s">
        <v>428</v>
      </c>
      <c r="T14" t="s">
        <v>430</v>
      </c>
      <c r="U14" t="s">
        <v>431</v>
      </c>
      <c r="V14" t="s">
        <v>432</v>
      </c>
      <c r="W14" t="s">
        <v>16</v>
      </c>
      <c r="X14" t="s">
        <v>18</v>
      </c>
    </row>
    <row r="15" spans="1:24">
      <c r="A15">
        <v>63</v>
      </c>
      <c r="B15" t="s">
        <v>433</v>
      </c>
      <c r="C15" t="s">
        <v>107</v>
      </c>
      <c r="D15" t="s">
        <v>434</v>
      </c>
      <c r="E15" t="s">
        <v>636</v>
      </c>
      <c r="F15" t="s">
        <v>435</v>
      </c>
      <c r="G15" t="s">
        <v>640</v>
      </c>
      <c r="H15" s="76">
        <f>VLOOKUP(B15,'[2]Atrition NPI'!$B:$S,15,0)</f>
        <v>425</v>
      </c>
      <c r="J15">
        <v>1</v>
      </c>
      <c r="K15">
        <f t="shared" si="0"/>
        <v>425</v>
      </c>
      <c r="L15" t="s">
        <v>10</v>
      </c>
      <c r="M15" t="s">
        <v>436</v>
      </c>
      <c r="N15" s="5">
        <v>2.8300000000000001E-3</v>
      </c>
      <c r="O15" s="5">
        <f t="shared" si="1"/>
        <v>1.20275</v>
      </c>
      <c r="P15" s="5">
        <v>28.3</v>
      </c>
      <c r="Q15">
        <v>10000</v>
      </c>
      <c r="R15" t="s">
        <v>437</v>
      </c>
      <c r="S15" t="s">
        <v>436</v>
      </c>
      <c r="T15" t="s">
        <v>13</v>
      </c>
      <c r="U15" t="s">
        <v>389</v>
      </c>
      <c r="V15" t="s">
        <v>438</v>
      </c>
      <c r="W15" t="s">
        <v>94</v>
      </c>
      <c r="X15" t="s">
        <v>18</v>
      </c>
    </row>
    <row r="16" spans="1:24">
      <c r="A16">
        <v>64</v>
      </c>
      <c r="B16" t="s">
        <v>439</v>
      </c>
      <c r="C16" t="s">
        <v>99</v>
      </c>
      <c r="D16" t="s">
        <v>440</v>
      </c>
      <c r="E16" t="s">
        <v>636</v>
      </c>
      <c r="F16" t="s">
        <v>441</v>
      </c>
      <c r="G16" t="s">
        <v>640</v>
      </c>
      <c r="H16" s="76">
        <f>VLOOKUP(B16,'[2]Atrition NPI'!$B:$S,15,0)</f>
        <v>2125</v>
      </c>
      <c r="J16">
        <v>7</v>
      </c>
      <c r="K16">
        <f t="shared" si="0"/>
        <v>2125</v>
      </c>
      <c r="L16" t="s">
        <v>10</v>
      </c>
      <c r="M16" t="s">
        <v>442</v>
      </c>
      <c r="N16" s="5">
        <v>3.0200000000000001E-3</v>
      </c>
      <c r="O16" s="5">
        <f t="shared" si="1"/>
        <v>6.4175000000000004</v>
      </c>
      <c r="P16" s="5">
        <v>151</v>
      </c>
      <c r="Q16">
        <v>50000</v>
      </c>
      <c r="R16" t="s">
        <v>443</v>
      </c>
      <c r="S16" t="s">
        <v>442</v>
      </c>
      <c r="T16" t="s">
        <v>444</v>
      </c>
      <c r="U16" t="s">
        <v>445</v>
      </c>
      <c r="V16" t="s">
        <v>446</v>
      </c>
      <c r="W16" t="s">
        <v>16</v>
      </c>
      <c r="X16" t="s">
        <v>18</v>
      </c>
    </row>
    <row r="17" spans="1:24">
      <c r="A17">
        <v>65</v>
      </c>
      <c r="B17" t="s">
        <v>447</v>
      </c>
      <c r="C17" t="s">
        <v>99</v>
      </c>
      <c r="D17" t="s">
        <v>448</v>
      </c>
      <c r="E17" t="s">
        <v>636</v>
      </c>
      <c r="F17" t="s">
        <v>449</v>
      </c>
      <c r="G17" t="s">
        <v>640</v>
      </c>
      <c r="H17" s="76">
        <f>VLOOKUP(B17,'[2]Atrition NPI'!$B:$S,15,0)</f>
        <v>850</v>
      </c>
      <c r="J17">
        <v>3</v>
      </c>
      <c r="K17">
        <f t="shared" si="0"/>
        <v>850</v>
      </c>
      <c r="L17" t="s">
        <v>10</v>
      </c>
      <c r="M17" t="s">
        <v>450</v>
      </c>
      <c r="N17" s="5">
        <v>0.252</v>
      </c>
      <c r="O17" s="5">
        <f t="shared" si="1"/>
        <v>214.2</v>
      </c>
      <c r="P17" s="5">
        <v>2520</v>
      </c>
      <c r="Q17">
        <v>10000</v>
      </c>
      <c r="R17" t="s">
        <v>451</v>
      </c>
      <c r="S17" t="s">
        <v>450</v>
      </c>
      <c r="T17" t="s">
        <v>452</v>
      </c>
      <c r="U17" t="s">
        <v>453</v>
      </c>
      <c r="V17" t="s">
        <v>454</v>
      </c>
      <c r="W17" t="s">
        <v>16</v>
      </c>
      <c r="X17" t="s">
        <v>18</v>
      </c>
    </row>
    <row r="18" spans="1:24">
      <c r="A18">
        <v>70</v>
      </c>
      <c r="B18" t="s">
        <v>489</v>
      </c>
      <c r="C18" t="s">
        <v>20</v>
      </c>
      <c r="D18" t="s">
        <v>488</v>
      </c>
      <c r="E18" t="s">
        <v>637</v>
      </c>
      <c r="F18" t="s">
        <v>17</v>
      </c>
      <c r="G18" t="s">
        <v>640</v>
      </c>
      <c r="H18" s="76">
        <f>VLOOKUP(B18,'[2]Atrition NPI'!$B:$S,15,0)</f>
        <v>255</v>
      </c>
      <c r="J18">
        <v>1</v>
      </c>
      <c r="K18">
        <f t="shared" si="0"/>
        <v>255</v>
      </c>
      <c r="M18" t="s">
        <v>622</v>
      </c>
      <c r="N18" s="5">
        <v>8.2200000000000006</v>
      </c>
      <c r="O18" s="5">
        <f t="shared" si="1"/>
        <v>2096.1000000000004</v>
      </c>
      <c r="P18" s="6">
        <f>N18*J18*K18</f>
        <v>2096.1000000000004</v>
      </c>
      <c r="Q18">
        <v>2000</v>
      </c>
      <c r="R18" t="s">
        <v>488</v>
      </c>
      <c r="S18" t="s">
        <v>489</v>
      </c>
      <c r="T18" t="s">
        <v>16</v>
      </c>
      <c r="U18" t="s">
        <v>622</v>
      </c>
      <c r="V18" t="s">
        <v>27</v>
      </c>
      <c r="X18" t="s">
        <v>17</v>
      </c>
    </row>
    <row r="19" spans="1:24">
      <c r="A19">
        <v>74</v>
      </c>
      <c r="B19" t="s">
        <v>513</v>
      </c>
      <c r="C19" t="s">
        <v>20</v>
      </c>
      <c r="D19" t="s">
        <v>514</v>
      </c>
      <c r="E19" t="s">
        <v>636</v>
      </c>
      <c r="F19" t="s">
        <v>492</v>
      </c>
      <c r="G19" t="s">
        <v>640</v>
      </c>
      <c r="H19" s="76">
        <f>VLOOKUP(B19,'[2]Atrition NPI'!$B:$S,15,0)</f>
        <v>480</v>
      </c>
      <c r="J19">
        <v>2</v>
      </c>
      <c r="K19">
        <f t="shared" si="0"/>
        <v>480</v>
      </c>
      <c r="L19" t="s">
        <v>10</v>
      </c>
      <c r="M19" t="s">
        <v>515</v>
      </c>
      <c r="N19" s="5">
        <v>0.9</v>
      </c>
      <c r="O19" s="5">
        <f t="shared" si="1"/>
        <v>432</v>
      </c>
      <c r="P19" s="5">
        <v>2250</v>
      </c>
      <c r="Q19">
        <v>2500</v>
      </c>
      <c r="R19" t="s">
        <v>516</v>
      </c>
      <c r="S19" t="s">
        <v>515</v>
      </c>
      <c r="T19" t="s">
        <v>517</v>
      </c>
      <c r="U19" t="s">
        <v>518</v>
      </c>
      <c r="V19" t="s">
        <v>519</v>
      </c>
      <c r="W19" t="s">
        <v>16</v>
      </c>
      <c r="X19" t="s">
        <v>18</v>
      </c>
    </row>
    <row r="20" spans="1:24" hidden="1">
      <c r="A20">
        <v>2</v>
      </c>
      <c r="B20" t="s">
        <v>19</v>
      </c>
      <c r="C20" t="s">
        <v>20</v>
      </c>
      <c r="D20" t="s">
        <v>21</v>
      </c>
      <c r="E20" t="s">
        <v>637</v>
      </c>
      <c r="F20" t="s">
        <v>17</v>
      </c>
      <c r="G20" t="s">
        <v>640</v>
      </c>
      <c r="H20" s="76">
        <f>VLOOKUP(B20,'[2]Atrition NPI'!$B:$S,15,0)</f>
        <v>255</v>
      </c>
      <c r="J20">
        <v>1</v>
      </c>
      <c r="K20">
        <f t="shared" si="0"/>
        <v>255</v>
      </c>
      <c r="M20" t="s">
        <v>585</v>
      </c>
      <c r="N20" s="5">
        <v>4.4400000000000004</v>
      </c>
      <c r="O20" s="5">
        <f t="shared" si="1"/>
        <v>1132.2</v>
      </c>
      <c r="P20" s="6">
        <f>N20*J20*K20</f>
        <v>1132.2</v>
      </c>
      <c r="R20" t="s">
        <v>23</v>
      </c>
      <c r="S20" t="s">
        <v>24</v>
      </c>
      <c r="T20" t="s">
        <v>25</v>
      </c>
      <c r="U20" t="s">
        <v>26</v>
      </c>
      <c r="V20" t="s">
        <v>27</v>
      </c>
      <c r="W20" t="s">
        <v>16</v>
      </c>
      <c r="X20" t="s">
        <v>18</v>
      </c>
    </row>
    <row r="21" spans="1:24" hidden="1">
      <c r="A21">
        <v>3</v>
      </c>
      <c r="B21" s="2" t="s">
        <v>29</v>
      </c>
      <c r="C21" s="2" t="s">
        <v>20</v>
      </c>
      <c r="D21" s="2" t="s">
        <v>28</v>
      </c>
      <c r="E21" s="2"/>
      <c r="F21" s="2" t="s">
        <v>17</v>
      </c>
      <c r="G21" s="2" t="s">
        <v>616</v>
      </c>
      <c r="J21">
        <v>1</v>
      </c>
      <c r="K21">
        <f t="shared" si="0"/>
        <v>0</v>
      </c>
      <c r="M21" t="s">
        <v>615</v>
      </c>
      <c r="O21" s="5">
        <f t="shared" si="1"/>
        <v>0</v>
      </c>
      <c r="P21" s="7"/>
      <c r="R21" t="s">
        <v>28</v>
      </c>
      <c r="S21" t="s">
        <v>29</v>
      </c>
      <c r="T21" t="s">
        <v>16</v>
      </c>
      <c r="V21" t="s">
        <v>30</v>
      </c>
      <c r="X21" t="s">
        <v>17</v>
      </c>
    </row>
    <row r="22" spans="1:24" hidden="1">
      <c r="A22">
        <v>6</v>
      </c>
      <c r="B22" s="1" t="s">
        <v>643</v>
      </c>
      <c r="C22" t="s">
        <v>7</v>
      </c>
      <c r="D22" t="s">
        <v>45</v>
      </c>
      <c r="E22" t="s">
        <v>636</v>
      </c>
      <c r="F22" t="s">
        <v>17</v>
      </c>
      <c r="G22" t="s">
        <v>640</v>
      </c>
      <c r="H22" s="76" t="e">
        <f>VLOOKUP(B22,'[2]Atrition NPI'!$B:$S,15,0)</f>
        <v>#N/A</v>
      </c>
      <c r="J22">
        <v>3</v>
      </c>
      <c r="K22" t="e">
        <f t="shared" si="0"/>
        <v>#N/A</v>
      </c>
      <c r="L22" t="s">
        <v>10</v>
      </c>
      <c r="M22" t="s">
        <v>46</v>
      </c>
      <c r="N22" s="5">
        <v>1.8180000000000002E-2</v>
      </c>
      <c r="O22" s="5" t="e">
        <f t="shared" si="1"/>
        <v>#N/A</v>
      </c>
      <c r="P22" s="5">
        <v>727.2</v>
      </c>
      <c r="Q22">
        <v>1</v>
      </c>
      <c r="R22" t="s">
        <v>47</v>
      </c>
      <c r="T22" t="s">
        <v>13</v>
      </c>
      <c r="V22" t="s">
        <v>48</v>
      </c>
      <c r="W22" t="s">
        <v>16</v>
      </c>
      <c r="X22" t="s">
        <v>18</v>
      </c>
    </row>
    <row r="23" spans="1:24" hidden="1">
      <c r="A23">
        <v>7</v>
      </c>
      <c r="B23" s="1" t="s">
        <v>644</v>
      </c>
      <c r="C23" t="s">
        <v>230</v>
      </c>
      <c r="D23" t="s">
        <v>49</v>
      </c>
      <c r="E23" t="s">
        <v>636</v>
      </c>
      <c r="F23" t="s">
        <v>569</v>
      </c>
      <c r="G23" t="s">
        <v>640</v>
      </c>
      <c r="H23" s="76" t="e">
        <f>VLOOKUP(B23,'[2]Atrition NPI'!$B:$S,15,0)</f>
        <v>#N/A</v>
      </c>
      <c r="J23">
        <v>1</v>
      </c>
      <c r="K23" t="e">
        <f t="shared" si="0"/>
        <v>#N/A</v>
      </c>
      <c r="L23" t="s">
        <v>72</v>
      </c>
      <c r="M23" t="s">
        <v>570</v>
      </c>
      <c r="N23" s="5">
        <v>0.27</v>
      </c>
      <c r="O23" s="5" t="e">
        <f t="shared" si="1"/>
        <v>#N/A</v>
      </c>
      <c r="P23" s="5">
        <v>15.62</v>
      </c>
      <c r="Q23">
        <v>1</v>
      </c>
      <c r="R23" t="s">
        <v>51</v>
      </c>
      <c r="T23" t="s">
        <v>13</v>
      </c>
      <c r="V23" t="s">
        <v>52</v>
      </c>
      <c r="W23" t="s">
        <v>16</v>
      </c>
      <c r="X23" t="s">
        <v>18</v>
      </c>
    </row>
    <row r="24" spans="1:24" hidden="1">
      <c r="A24">
        <v>8</v>
      </c>
      <c r="B24" t="s">
        <v>53</v>
      </c>
      <c r="C24" t="s">
        <v>7</v>
      </c>
      <c r="D24" t="s">
        <v>54</v>
      </c>
      <c r="E24" t="s">
        <v>637</v>
      </c>
      <c r="F24" t="s">
        <v>17</v>
      </c>
      <c r="G24" t="s">
        <v>640</v>
      </c>
      <c r="H24" s="76">
        <f>VLOOKUP(B24,'[2]Atrition NPI'!$B:$S,15,0)</f>
        <v>425</v>
      </c>
      <c r="J24">
        <v>1</v>
      </c>
      <c r="K24">
        <f t="shared" si="0"/>
        <v>425</v>
      </c>
      <c r="L24" t="s">
        <v>10</v>
      </c>
      <c r="M24" t="s">
        <v>625</v>
      </c>
      <c r="N24" s="5">
        <v>5.0000000000000001E-3</v>
      </c>
      <c r="O24" s="5">
        <f t="shared" si="1"/>
        <v>2.125</v>
      </c>
      <c r="P24" s="6">
        <f>N24*J24*K24</f>
        <v>2.125</v>
      </c>
      <c r="Q24">
        <v>1</v>
      </c>
      <c r="R24" t="s">
        <v>56</v>
      </c>
      <c r="S24" t="s">
        <v>55</v>
      </c>
      <c r="T24" t="s">
        <v>13</v>
      </c>
      <c r="U24" t="s">
        <v>57</v>
      </c>
      <c r="V24" t="s">
        <v>58</v>
      </c>
      <c r="W24" t="s">
        <v>16</v>
      </c>
      <c r="X24" t="s">
        <v>18</v>
      </c>
    </row>
    <row r="25" spans="1:24" hidden="1">
      <c r="A25">
        <v>10</v>
      </c>
      <c r="B25" t="s">
        <v>68</v>
      </c>
      <c r="C25" t="s">
        <v>69</v>
      </c>
      <c r="D25" t="s">
        <v>70</v>
      </c>
      <c r="E25" t="s">
        <v>636</v>
      </c>
      <c r="F25" t="s">
        <v>71</v>
      </c>
      <c r="G25" t="s">
        <v>640</v>
      </c>
      <c r="H25" s="76">
        <f>VLOOKUP(B25,'[2]Atrition NPI'!$B:$S,15,0)</f>
        <v>425</v>
      </c>
      <c r="J25">
        <v>1</v>
      </c>
      <c r="K25">
        <f t="shared" si="0"/>
        <v>425</v>
      </c>
      <c r="L25" t="s">
        <v>72</v>
      </c>
      <c r="M25" t="s">
        <v>73</v>
      </c>
      <c r="N25" s="5">
        <v>3.4099999999999998E-2</v>
      </c>
      <c r="O25" s="5">
        <f t="shared" si="1"/>
        <v>14.4925</v>
      </c>
      <c r="P25" s="5">
        <v>5.12</v>
      </c>
      <c r="Q25">
        <v>1</v>
      </c>
      <c r="R25" t="s">
        <v>74</v>
      </c>
      <c r="S25" t="s">
        <v>68</v>
      </c>
      <c r="T25" t="s">
        <v>75</v>
      </c>
      <c r="U25" t="s">
        <v>76</v>
      </c>
      <c r="V25" t="s">
        <v>77</v>
      </c>
      <c r="W25" t="s">
        <v>16</v>
      </c>
      <c r="X25" t="s">
        <v>18</v>
      </c>
    </row>
    <row r="26" spans="1:24" hidden="1">
      <c r="A26">
        <v>11</v>
      </c>
      <c r="B26" t="s">
        <v>78</v>
      </c>
      <c r="C26" t="s">
        <v>79</v>
      </c>
      <c r="D26" t="s">
        <v>80</v>
      </c>
      <c r="E26" t="s">
        <v>637</v>
      </c>
      <c r="F26" t="s">
        <v>17</v>
      </c>
      <c r="G26" t="s">
        <v>640</v>
      </c>
      <c r="H26" s="76">
        <f>VLOOKUP(B26,'[2]Atrition NPI'!$B:$S,15,0)</f>
        <v>260</v>
      </c>
      <c r="J26">
        <v>1</v>
      </c>
      <c r="K26">
        <f t="shared" si="0"/>
        <v>260</v>
      </c>
      <c r="M26" t="s">
        <v>624</v>
      </c>
      <c r="N26" s="5">
        <v>1.94</v>
      </c>
      <c r="O26" s="5">
        <f t="shared" si="1"/>
        <v>504.4</v>
      </c>
      <c r="P26" s="6">
        <f>N26*J26*K26</f>
        <v>504.4</v>
      </c>
      <c r="R26" t="s">
        <v>81</v>
      </c>
      <c r="S26" t="s">
        <v>78</v>
      </c>
      <c r="T26" t="s">
        <v>82</v>
      </c>
      <c r="U26" t="s">
        <v>83</v>
      </c>
      <c r="V26" t="s">
        <v>84</v>
      </c>
      <c r="W26" t="s">
        <v>16</v>
      </c>
      <c r="X26" t="s">
        <v>18</v>
      </c>
    </row>
    <row r="27" spans="1:24" hidden="1">
      <c r="A27">
        <v>12</v>
      </c>
      <c r="B27" t="s">
        <v>85</v>
      </c>
      <c r="C27" t="s">
        <v>86</v>
      </c>
      <c r="D27" t="s">
        <v>87</v>
      </c>
      <c r="E27" t="s">
        <v>636</v>
      </c>
      <c r="F27" t="s">
        <v>88</v>
      </c>
      <c r="G27" t="s">
        <v>640</v>
      </c>
      <c r="H27" s="76">
        <f>VLOOKUP(B27,'[2]Atrition NPI'!$B:$S,15,0)</f>
        <v>240</v>
      </c>
      <c r="J27">
        <v>1</v>
      </c>
      <c r="K27">
        <f t="shared" si="0"/>
        <v>240</v>
      </c>
      <c r="L27" t="s">
        <v>72</v>
      </c>
      <c r="M27" t="s">
        <v>89</v>
      </c>
      <c r="N27" s="5">
        <v>2.2879999999999998</v>
      </c>
      <c r="O27" s="5">
        <f t="shared" si="1"/>
        <v>549.12</v>
      </c>
      <c r="P27" s="5">
        <v>343.2</v>
      </c>
      <c r="Q27">
        <v>1</v>
      </c>
      <c r="R27" t="s">
        <v>90</v>
      </c>
      <c r="S27" t="s">
        <v>85</v>
      </c>
      <c r="T27" t="s">
        <v>91</v>
      </c>
      <c r="U27" t="s">
        <v>92</v>
      </c>
      <c r="V27" t="s">
        <v>93</v>
      </c>
      <c r="W27" t="s">
        <v>94</v>
      </c>
      <c r="X27" t="s">
        <v>18</v>
      </c>
    </row>
    <row r="28" spans="1:24" hidden="1">
      <c r="A28">
        <v>13</v>
      </c>
      <c r="B28" t="s">
        <v>571</v>
      </c>
      <c r="C28" t="s">
        <v>572</v>
      </c>
      <c r="D28" t="s">
        <v>317</v>
      </c>
      <c r="E28" t="s">
        <v>636</v>
      </c>
      <c r="F28" t="s">
        <v>573</v>
      </c>
      <c r="G28" t="s">
        <v>640</v>
      </c>
      <c r="H28" s="76">
        <f>VLOOKUP(B28,'[2]Atrition NPI'!$B:$S,15,0)</f>
        <v>260</v>
      </c>
      <c r="J28">
        <v>1</v>
      </c>
      <c r="K28">
        <f t="shared" si="0"/>
        <v>260</v>
      </c>
      <c r="L28" t="s">
        <v>72</v>
      </c>
      <c r="M28" t="s">
        <v>574</v>
      </c>
      <c r="N28" s="5">
        <v>0.34449999999999997</v>
      </c>
      <c r="O28" s="5">
        <f t="shared" si="1"/>
        <v>89.57</v>
      </c>
      <c r="P28" s="5">
        <v>51.68</v>
      </c>
      <c r="Q28">
        <v>1</v>
      </c>
      <c r="R28" t="s">
        <v>96</v>
      </c>
      <c r="S28" t="s">
        <v>574</v>
      </c>
      <c r="T28" t="s">
        <v>305</v>
      </c>
      <c r="U28" t="s">
        <v>575</v>
      </c>
      <c r="V28" t="s">
        <v>97</v>
      </c>
      <c r="W28" t="s">
        <v>16</v>
      </c>
      <c r="X28" t="s">
        <v>50</v>
      </c>
    </row>
    <row r="29" spans="1:24" hidden="1">
      <c r="A29">
        <v>14</v>
      </c>
      <c r="B29" t="s">
        <v>98</v>
      </c>
      <c r="C29" t="s">
        <v>99</v>
      </c>
      <c r="D29" t="s">
        <v>100</v>
      </c>
      <c r="E29" t="s">
        <v>636</v>
      </c>
      <c r="F29" t="s">
        <v>101</v>
      </c>
      <c r="G29" t="s">
        <v>640</v>
      </c>
      <c r="H29" s="76">
        <f>VLOOKUP(B29,'[2]Atrition NPI'!$B:$S,15,0)</f>
        <v>2125</v>
      </c>
      <c r="J29">
        <v>5</v>
      </c>
      <c r="K29">
        <f t="shared" si="0"/>
        <v>2125</v>
      </c>
      <c r="L29" t="s">
        <v>72</v>
      </c>
      <c r="M29" t="s">
        <v>102</v>
      </c>
      <c r="N29" s="5">
        <v>8.7200000000000003E-3</v>
      </c>
      <c r="O29" s="5">
        <f t="shared" si="1"/>
        <v>18.53</v>
      </c>
      <c r="P29" s="5">
        <v>6.54</v>
      </c>
      <c r="Q29">
        <v>1</v>
      </c>
      <c r="R29" t="s">
        <v>103</v>
      </c>
      <c r="S29" t="s">
        <v>98</v>
      </c>
      <c r="T29" t="s">
        <v>65</v>
      </c>
      <c r="U29" t="s">
        <v>104</v>
      </c>
      <c r="V29" t="s">
        <v>105</v>
      </c>
      <c r="W29" t="s">
        <v>94</v>
      </c>
      <c r="X29" t="s">
        <v>18</v>
      </c>
    </row>
    <row r="30" spans="1:24" hidden="1">
      <c r="A30">
        <v>15</v>
      </c>
      <c r="B30" t="s">
        <v>106</v>
      </c>
      <c r="C30" t="s">
        <v>107</v>
      </c>
      <c r="D30" t="s">
        <v>108</v>
      </c>
      <c r="E30" t="s">
        <v>636</v>
      </c>
      <c r="F30" t="s">
        <v>109</v>
      </c>
      <c r="G30" t="s">
        <v>640</v>
      </c>
      <c r="H30" s="76">
        <f>VLOOKUP(B30,'[2]Atrition NPI'!$B:$S,15,0)</f>
        <v>2125</v>
      </c>
      <c r="J30">
        <v>5</v>
      </c>
      <c r="K30">
        <f t="shared" si="0"/>
        <v>2125</v>
      </c>
      <c r="L30" t="s">
        <v>72</v>
      </c>
      <c r="M30" t="s">
        <v>110</v>
      </c>
      <c r="N30" s="5">
        <v>6.1799999999999997E-3</v>
      </c>
      <c r="O30" s="5">
        <f t="shared" si="1"/>
        <v>13.1325</v>
      </c>
      <c r="P30" s="5">
        <v>4.6399999999999997</v>
      </c>
      <c r="Q30">
        <v>1</v>
      </c>
      <c r="R30" t="s">
        <v>111</v>
      </c>
      <c r="S30" t="s">
        <v>112</v>
      </c>
      <c r="T30" t="s">
        <v>13</v>
      </c>
      <c r="U30" t="s">
        <v>113</v>
      </c>
      <c r="V30" t="s">
        <v>114</v>
      </c>
      <c r="W30" t="s">
        <v>94</v>
      </c>
      <c r="X30" t="s">
        <v>18</v>
      </c>
    </row>
    <row r="31" spans="1:24" hidden="1">
      <c r="A31">
        <v>16</v>
      </c>
      <c r="B31" t="s">
        <v>115</v>
      </c>
      <c r="C31" t="s">
        <v>107</v>
      </c>
      <c r="D31" t="s">
        <v>116</v>
      </c>
      <c r="E31" t="s">
        <v>636</v>
      </c>
      <c r="F31" t="s">
        <v>117</v>
      </c>
      <c r="G31" t="s">
        <v>640</v>
      </c>
      <c r="H31" s="76">
        <f>VLOOKUP(B31,'[2]Atrition NPI'!$B:$S,15,0)</f>
        <v>850</v>
      </c>
      <c r="J31">
        <v>2</v>
      </c>
      <c r="K31">
        <f t="shared" si="0"/>
        <v>850</v>
      </c>
      <c r="L31" t="s">
        <v>72</v>
      </c>
      <c r="M31" t="s">
        <v>118</v>
      </c>
      <c r="N31" s="5">
        <v>1.1900000000000001E-2</v>
      </c>
      <c r="O31" s="5">
        <f t="shared" si="1"/>
        <v>10.115</v>
      </c>
      <c r="P31" s="5">
        <v>3.57</v>
      </c>
      <c r="Q31">
        <v>1</v>
      </c>
      <c r="R31" t="s">
        <v>119</v>
      </c>
      <c r="S31" t="s">
        <v>120</v>
      </c>
      <c r="T31" t="s">
        <v>13</v>
      </c>
      <c r="U31" t="s">
        <v>121</v>
      </c>
      <c r="V31" t="s">
        <v>122</v>
      </c>
      <c r="W31" t="s">
        <v>94</v>
      </c>
      <c r="X31" t="s">
        <v>18</v>
      </c>
    </row>
    <row r="32" spans="1:24" hidden="1">
      <c r="A32">
        <v>17</v>
      </c>
      <c r="B32" t="s">
        <v>123</v>
      </c>
      <c r="C32" t="s">
        <v>107</v>
      </c>
      <c r="D32" t="s">
        <v>124</v>
      </c>
      <c r="E32" t="s">
        <v>636</v>
      </c>
      <c r="F32" t="s">
        <v>125</v>
      </c>
      <c r="G32" t="s">
        <v>640</v>
      </c>
      <c r="H32" s="76">
        <f>VLOOKUP(B32,'[2]Atrition NPI'!$B:$S,15,0)</f>
        <v>425</v>
      </c>
      <c r="J32">
        <v>1</v>
      </c>
      <c r="K32">
        <f t="shared" si="0"/>
        <v>425</v>
      </c>
      <c r="L32" t="s">
        <v>72</v>
      </c>
      <c r="M32" t="s">
        <v>126</v>
      </c>
      <c r="N32" s="5">
        <v>1.1900000000000001E-2</v>
      </c>
      <c r="O32" s="5">
        <f t="shared" si="1"/>
        <v>5.0575000000000001</v>
      </c>
      <c r="P32" s="5">
        <v>1.78</v>
      </c>
      <c r="Q32">
        <v>1</v>
      </c>
      <c r="R32" t="s">
        <v>127</v>
      </c>
      <c r="S32" t="s">
        <v>128</v>
      </c>
      <c r="T32" t="s">
        <v>13</v>
      </c>
      <c r="U32" t="s">
        <v>121</v>
      </c>
      <c r="V32" t="s">
        <v>129</v>
      </c>
      <c r="W32" t="s">
        <v>94</v>
      </c>
      <c r="X32" t="s">
        <v>18</v>
      </c>
    </row>
    <row r="33" spans="1:24" hidden="1">
      <c r="A33">
        <v>18</v>
      </c>
      <c r="B33" s="3" t="s">
        <v>586</v>
      </c>
      <c r="C33" t="s">
        <v>20</v>
      </c>
      <c r="D33" t="s">
        <v>130</v>
      </c>
      <c r="E33" t="s">
        <v>637</v>
      </c>
      <c r="F33" t="s">
        <v>17</v>
      </c>
      <c r="G33" t="s">
        <v>640</v>
      </c>
      <c r="H33" s="76">
        <f>VLOOKUP(B33,'[2]Atrition NPI'!$B:$S,15,0)</f>
        <v>225</v>
      </c>
      <c r="J33">
        <v>1</v>
      </c>
      <c r="K33">
        <f t="shared" si="0"/>
        <v>225</v>
      </c>
      <c r="M33" t="s">
        <v>623</v>
      </c>
      <c r="N33" s="5">
        <v>11.75</v>
      </c>
      <c r="O33" s="5">
        <f t="shared" si="1"/>
        <v>2643.75</v>
      </c>
      <c r="P33" s="6">
        <f>N33*J33*K33</f>
        <v>2643.75</v>
      </c>
      <c r="R33" t="s">
        <v>131</v>
      </c>
      <c r="S33" t="s">
        <v>132</v>
      </c>
      <c r="T33" t="s">
        <v>25</v>
      </c>
      <c r="U33" t="s">
        <v>623</v>
      </c>
      <c r="V33" t="s">
        <v>27</v>
      </c>
      <c r="W33" t="s">
        <v>16</v>
      </c>
      <c r="X33" t="s">
        <v>18</v>
      </c>
    </row>
    <row r="34" spans="1:24" ht="13.9" hidden="1" customHeight="1">
      <c r="A34">
        <v>19</v>
      </c>
      <c r="B34" t="s">
        <v>133</v>
      </c>
      <c r="C34" t="s">
        <v>134</v>
      </c>
      <c r="D34" t="s">
        <v>135</v>
      </c>
      <c r="E34" t="s">
        <v>636</v>
      </c>
      <c r="F34" t="s">
        <v>136</v>
      </c>
      <c r="G34" t="s">
        <v>640</v>
      </c>
      <c r="H34" s="76">
        <f>VLOOKUP(B34,'[2]Atrition NPI'!$B:$S,15,0)</f>
        <v>705</v>
      </c>
      <c r="J34">
        <v>3</v>
      </c>
      <c r="K34">
        <f t="shared" ref="K34:K58" si="2">H34</f>
        <v>705</v>
      </c>
      <c r="L34" t="s">
        <v>72</v>
      </c>
      <c r="M34" t="s">
        <v>137</v>
      </c>
      <c r="N34" s="5">
        <v>1.1832</v>
      </c>
      <c r="O34" s="5">
        <f t="shared" ref="O34:O65" si="3">H34*N34</f>
        <v>834.15600000000006</v>
      </c>
      <c r="P34" s="5">
        <v>532.44000000000005</v>
      </c>
      <c r="Q34">
        <v>1</v>
      </c>
      <c r="R34" t="s">
        <v>138</v>
      </c>
      <c r="S34" t="s">
        <v>133</v>
      </c>
      <c r="T34" t="s">
        <v>139</v>
      </c>
      <c r="U34" t="s">
        <v>140</v>
      </c>
      <c r="V34" t="s">
        <v>141</v>
      </c>
      <c r="W34" t="s">
        <v>16</v>
      </c>
      <c r="X34" t="s">
        <v>18</v>
      </c>
    </row>
    <row r="35" spans="1:24" hidden="1">
      <c r="A35">
        <v>20</v>
      </c>
      <c r="B35" t="s">
        <v>142</v>
      </c>
      <c r="C35" t="s">
        <v>143</v>
      </c>
      <c r="D35" t="s">
        <v>144</v>
      </c>
      <c r="E35" t="s">
        <v>636</v>
      </c>
      <c r="F35" t="s">
        <v>145</v>
      </c>
      <c r="G35" t="s">
        <v>640</v>
      </c>
      <c r="H35" s="76">
        <f>VLOOKUP(B35,'[2]Atrition NPI'!$B:$S,15,0)</f>
        <v>265</v>
      </c>
      <c r="J35">
        <v>1</v>
      </c>
      <c r="K35">
        <f t="shared" si="2"/>
        <v>265</v>
      </c>
      <c r="L35" t="s">
        <v>72</v>
      </c>
      <c r="M35" t="s">
        <v>146</v>
      </c>
      <c r="N35" s="5">
        <v>0.97099999999999997</v>
      </c>
      <c r="O35" s="5">
        <f t="shared" si="3"/>
        <v>257.315</v>
      </c>
      <c r="P35" s="5">
        <v>145.65</v>
      </c>
      <c r="Q35">
        <v>1</v>
      </c>
      <c r="R35" t="s">
        <v>147</v>
      </c>
      <c r="S35" t="s">
        <v>142</v>
      </c>
      <c r="T35" t="s">
        <v>148</v>
      </c>
      <c r="U35" t="s">
        <v>149</v>
      </c>
      <c r="V35" t="s">
        <v>150</v>
      </c>
      <c r="W35" t="s">
        <v>16</v>
      </c>
      <c r="X35" t="s">
        <v>18</v>
      </c>
    </row>
    <row r="36" spans="1:24" hidden="1">
      <c r="A36">
        <v>21</v>
      </c>
      <c r="B36" t="s">
        <v>151</v>
      </c>
      <c r="C36" t="s">
        <v>152</v>
      </c>
      <c r="D36" t="s">
        <v>153</v>
      </c>
      <c r="E36" t="s">
        <v>636</v>
      </c>
      <c r="F36" t="s">
        <v>154</v>
      </c>
      <c r="G36" t="s">
        <v>640</v>
      </c>
      <c r="H36" s="76">
        <f>VLOOKUP(B36,'[2]Atrition NPI'!$B:$S,15,0)</f>
        <v>270</v>
      </c>
      <c r="J36">
        <v>1</v>
      </c>
      <c r="K36">
        <f t="shared" si="2"/>
        <v>270</v>
      </c>
      <c r="L36" t="s">
        <v>72</v>
      </c>
      <c r="M36" t="s">
        <v>155</v>
      </c>
      <c r="N36" s="5">
        <v>1.4435</v>
      </c>
      <c r="O36" s="5">
        <f t="shared" si="3"/>
        <v>389.745</v>
      </c>
      <c r="P36" s="5">
        <v>216.52</v>
      </c>
      <c r="Q36">
        <v>1</v>
      </c>
      <c r="R36" t="s">
        <v>156</v>
      </c>
      <c r="S36" t="s">
        <v>157</v>
      </c>
      <c r="T36" t="s">
        <v>158</v>
      </c>
      <c r="U36" t="s">
        <v>159</v>
      </c>
      <c r="V36" t="s">
        <v>160</v>
      </c>
      <c r="W36" t="s">
        <v>16</v>
      </c>
      <c r="X36" t="s">
        <v>18</v>
      </c>
    </row>
    <row r="37" spans="1:24" hidden="1">
      <c r="A37">
        <v>22</v>
      </c>
      <c r="B37" t="s">
        <v>161</v>
      </c>
      <c r="C37" t="s">
        <v>162</v>
      </c>
      <c r="D37" t="s">
        <v>163</v>
      </c>
      <c r="E37" t="s">
        <v>636</v>
      </c>
      <c r="F37" t="s">
        <v>164</v>
      </c>
      <c r="G37" t="s">
        <v>640</v>
      </c>
      <c r="H37" s="76">
        <f>VLOOKUP(B37,'[2]Atrition NPI'!$B:$S,15,0)</f>
        <v>270</v>
      </c>
      <c r="J37">
        <v>1</v>
      </c>
      <c r="K37">
        <f t="shared" si="2"/>
        <v>270</v>
      </c>
      <c r="L37" t="s">
        <v>72</v>
      </c>
      <c r="M37" t="s">
        <v>165</v>
      </c>
      <c r="N37" s="5">
        <v>0.43319999999999997</v>
      </c>
      <c r="O37" s="5">
        <f t="shared" si="3"/>
        <v>116.964</v>
      </c>
      <c r="P37" s="5">
        <v>64.98</v>
      </c>
      <c r="Q37">
        <v>1</v>
      </c>
      <c r="R37" t="s">
        <v>166</v>
      </c>
      <c r="S37" t="s">
        <v>167</v>
      </c>
      <c r="T37" t="s">
        <v>91</v>
      </c>
      <c r="U37" t="s">
        <v>168</v>
      </c>
      <c r="V37" t="s">
        <v>169</v>
      </c>
      <c r="W37" t="s">
        <v>16</v>
      </c>
      <c r="X37" t="s">
        <v>18</v>
      </c>
    </row>
    <row r="38" spans="1:24" hidden="1">
      <c r="A38">
        <v>23</v>
      </c>
      <c r="B38" t="s">
        <v>170</v>
      </c>
      <c r="C38" t="s">
        <v>69</v>
      </c>
      <c r="D38" t="s">
        <v>171</v>
      </c>
      <c r="E38" t="s">
        <v>636</v>
      </c>
      <c r="F38" t="s">
        <v>172</v>
      </c>
      <c r="G38" t="s">
        <v>640</v>
      </c>
      <c r="H38" s="76">
        <f>VLOOKUP(B38,'[2]Atrition NPI'!$B:$S,15,0)</f>
        <v>425</v>
      </c>
      <c r="J38">
        <v>1</v>
      </c>
      <c r="K38">
        <f t="shared" si="2"/>
        <v>425</v>
      </c>
      <c r="L38" t="s">
        <v>72</v>
      </c>
      <c r="M38" t="s">
        <v>173</v>
      </c>
      <c r="N38" s="5">
        <v>3.5099999999999999E-2</v>
      </c>
      <c r="O38" s="5">
        <f t="shared" si="3"/>
        <v>14.9175</v>
      </c>
      <c r="P38" s="5">
        <v>5.26</v>
      </c>
      <c r="Q38">
        <v>1</v>
      </c>
      <c r="R38" t="s">
        <v>174</v>
      </c>
      <c r="S38" t="s">
        <v>170</v>
      </c>
      <c r="T38" t="s">
        <v>175</v>
      </c>
      <c r="U38" t="s">
        <v>76</v>
      </c>
      <c r="V38" t="s">
        <v>15</v>
      </c>
      <c r="W38" t="s">
        <v>16</v>
      </c>
      <c r="X38" t="s">
        <v>18</v>
      </c>
    </row>
    <row r="39" spans="1:24" hidden="1">
      <c r="A39">
        <v>24</v>
      </c>
      <c r="B39" t="s">
        <v>176</v>
      </c>
      <c r="C39" t="s">
        <v>69</v>
      </c>
      <c r="D39" t="s">
        <v>177</v>
      </c>
      <c r="E39" t="s">
        <v>636</v>
      </c>
      <c r="F39" t="s">
        <v>178</v>
      </c>
      <c r="G39" t="s">
        <v>640</v>
      </c>
      <c r="H39" s="76">
        <f>VLOOKUP(B39,'[2]Atrition NPI'!$B:$S,15,0)</f>
        <v>425</v>
      </c>
      <c r="J39">
        <v>1</v>
      </c>
      <c r="K39">
        <f t="shared" si="2"/>
        <v>425</v>
      </c>
      <c r="L39" t="s">
        <v>72</v>
      </c>
      <c r="M39" t="s">
        <v>179</v>
      </c>
      <c r="N39" s="5">
        <v>0.1226</v>
      </c>
      <c r="O39" s="5">
        <f t="shared" si="3"/>
        <v>52.104999999999997</v>
      </c>
      <c r="P39" s="5">
        <v>18.39</v>
      </c>
      <c r="Q39">
        <v>1</v>
      </c>
      <c r="R39" t="s">
        <v>180</v>
      </c>
      <c r="S39" t="s">
        <v>176</v>
      </c>
      <c r="T39" t="s">
        <v>75</v>
      </c>
      <c r="U39" t="s">
        <v>76</v>
      </c>
      <c r="V39" t="s">
        <v>181</v>
      </c>
      <c r="W39" t="s">
        <v>16</v>
      </c>
      <c r="X39" t="s">
        <v>18</v>
      </c>
    </row>
    <row r="40" spans="1:24" hidden="1">
      <c r="A40">
        <v>25</v>
      </c>
      <c r="B40" t="s">
        <v>182</v>
      </c>
      <c r="C40" t="s">
        <v>69</v>
      </c>
      <c r="D40" t="s">
        <v>183</v>
      </c>
      <c r="E40" t="s">
        <v>636</v>
      </c>
      <c r="F40" t="s">
        <v>184</v>
      </c>
      <c r="G40" t="s">
        <v>640</v>
      </c>
      <c r="H40" s="76">
        <f>VLOOKUP(B40,'[2]Atrition NPI'!$B:$S,15,0)</f>
        <v>1700</v>
      </c>
      <c r="J40">
        <v>4</v>
      </c>
      <c r="K40">
        <f t="shared" si="2"/>
        <v>1700</v>
      </c>
      <c r="L40" t="s">
        <v>72</v>
      </c>
      <c r="M40" t="s">
        <v>185</v>
      </c>
      <c r="N40" s="5">
        <v>0.11362</v>
      </c>
      <c r="O40" s="5">
        <f t="shared" si="3"/>
        <v>193.154</v>
      </c>
      <c r="P40" s="5">
        <v>68.17</v>
      </c>
      <c r="Q40">
        <v>1</v>
      </c>
      <c r="R40" t="s">
        <v>186</v>
      </c>
      <c r="S40" t="s">
        <v>182</v>
      </c>
      <c r="T40" t="s">
        <v>75</v>
      </c>
      <c r="U40" t="s">
        <v>76</v>
      </c>
      <c r="V40" t="s">
        <v>187</v>
      </c>
      <c r="W40" t="s">
        <v>16</v>
      </c>
      <c r="X40" t="s">
        <v>18</v>
      </c>
    </row>
    <row r="41" spans="1:24" hidden="1">
      <c r="A41">
        <v>26</v>
      </c>
      <c r="B41" t="s">
        <v>188</v>
      </c>
      <c r="C41" t="s">
        <v>69</v>
      </c>
      <c r="D41" t="s">
        <v>189</v>
      </c>
      <c r="E41" t="s">
        <v>636</v>
      </c>
      <c r="F41" t="s">
        <v>190</v>
      </c>
      <c r="G41" t="s">
        <v>640</v>
      </c>
      <c r="H41" s="76">
        <f>VLOOKUP(B41,'[2]Atrition NPI'!$B:$S,15,0)</f>
        <v>425</v>
      </c>
      <c r="J41">
        <v>1</v>
      </c>
      <c r="K41">
        <f t="shared" si="2"/>
        <v>425</v>
      </c>
      <c r="L41" t="s">
        <v>72</v>
      </c>
      <c r="M41" t="s">
        <v>191</v>
      </c>
      <c r="N41" s="5">
        <v>6.4100000000000004E-2</v>
      </c>
      <c r="O41" s="5">
        <f t="shared" si="3"/>
        <v>27.242500000000003</v>
      </c>
      <c r="P41" s="5">
        <v>9.6199999999999992</v>
      </c>
      <c r="Q41">
        <v>1</v>
      </c>
      <c r="R41" t="s">
        <v>192</v>
      </c>
      <c r="S41" t="s">
        <v>188</v>
      </c>
      <c r="T41" t="s">
        <v>193</v>
      </c>
      <c r="U41" t="s">
        <v>76</v>
      </c>
      <c r="V41" t="s">
        <v>194</v>
      </c>
      <c r="W41" t="s">
        <v>16</v>
      </c>
      <c r="X41" t="s">
        <v>195</v>
      </c>
    </row>
    <row r="42" spans="1:24" hidden="1">
      <c r="A42">
        <v>27</v>
      </c>
      <c r="B42" t="s">
        <v>626</v>
      </c>
      <c r="C42" t="s">
        <v>7</v>
      </c>
      <c r="D42" t="s">
        <v>196</v>
      </c>
      <c r="E42" t="s">
        <v>637</v>
      </c>
      <c r="F42" t="s">
        <v>17</v>
      </c>
      <c r="G42" t="s">
        <v>640</v>
      </c>
      <c r="H42" s="76">
        <f>VLOOKUP(B42,'[2]Atrition NPI'!$B:$S,15,0)</f>
        <v>850</v>
      </c>
      <c r="J42">
        <v>2</v>
      </c>
      <c r="K42">
        <f t="shared" si="2"/>
        <v>850</v>
      </c>
      <c r="L42" t="s">
        <v>10</v>
      </c>
      <c r="M42" t="s">
        <v>627</v>
      </c>
      <c r="N42" s="5">
        <v>5.0000000000000001E-3</v>
      </c>
      <c r="O42" s="5">
        <f t="shared" si="3"/>
        <v>4.25</v>
      </c>
      <c r="P42" s="6">
        <f>N42*J42*K42</f>
        <v>8.5</v>
      </c>
      <c r="Q42">
        <v>1</v>
      </c>
      <c r="R42" t="s">
        <v>198</v>
      </c>
      <c r="S42" t="s">
        <v>197</v>
      </c>
      <c r="T42" t="s">
        <v>13</v>
      </c>
      <c r="U42" t="s">
        <v>199</v>
      </c>
      <c r="V42" t="s">
        <v>200</v>
      </c>
      <c r="W42" t="s">
        <v>16</v>
      </c>
      <c r="X42" t="s">
        <v>18</v>
      </c>
    </row>
    <row r="43" spans="1:24" hidden="1">
      <c r="A43">
        <v>33</v>
      </c>
      <c r="B43" s="11" t="s">
        <v>645</v>
      </c>
      <c r="C43" t="s">
        <v>230</v>
      </c>
      <c r="D43" t="s">
        <v>231</v>
      </c>
      <c r="E43" t="s">
        <v>636</v>
      </c>
      <c r="F43" t="s">
        <v>232</v>
      </c>
      <c r="G43" t="s">
        <v>640</v>
      </c>
      <c r="H43" s="76" t="e">
        <f>VLOOKUP(B43,'[2]Atrition NPI'!$B:$S,15,0)</f>
        <v>#N/A</v>
      </c>
      <c r="J43">
        <v>14</v>
      </c>
      <c r="K43" t="e">
        <f t="shared" si="2"/>
        <v>#N/A</v>
      </c>
      <c r="L43" t="s">
        <v>72</v>
      </c>
      <c r="M43" t="s">
        <v>233</v>
      </c>
      <c r="N43" s="5">
        <v>0.11</v>
      </c>
      <c r="O43" s="5" t="e">
        <f t="shared" si="3"/>
        <v>#N/A</v>
      </c>
      <c r="P43" s="5">
        <v>43.39</v>
      </c>
      <c r="Q43">
        <v>1</v>
      </c>
      <c r="R43" t="s">
        <v>234</v>
      </c>
      <c r="T43" t="s">
        <v>148</v>
      </c>
      <c r="V43" t="s">
        <v>235</v>
      </c>
      <c r="W43" t="s">
        <v>16</v>
      </c>
      <c r="X43" t="s">
        <v>18</v>
      </c>
    </row>
    <row r="44" spans="1:24" hidden="1">
      <c r="A44">
        <v>34</v>
      </c>
      <c r="B44" t="s">
        <v>236</v>
      </c>
      <c r="C44" t="s">
        <v>60</v>
      </c>
      <c r="D44" t="s">
        <v>237</v>
      </c>
      <c r="E44" t="s">
        <v>636</v>
      </c>
      <c r="F44" t="s">
        <v>238</v>
      </c>
      <c r="G44" t="s">
        <v>640</v>
      </c>
      <c r="H44" s="76">
        <f>VLOOKUP(B44,'[2]Atrition NPI'!$B:$S,15,0)</f>
        <v>2485</v>
      </c>
      <c r="J44">
        <v>7</v>
      </c>
      <c r="K44">
        <f t="shared" si="2"/>
        <v>2485</v>
      </c>
      <c r="L44" t="s">
        <v>72</v>
      </c>
      <c r="M44" t="s">
        <v>239</v>
      </c>
      <c r="N44" s="5">
        <v>0.17355000000000001</v>
      </c>
      <c r="O44" s="5">
        <f t="shared" si="3"/>
        <v>431.27175</v>
      </c>
      <c r="P44" s="5">
        <v>182.23</v>
      </c>
      <c r="Q44">
        <v>1</v>
      </c>
      <c r="R44" t="s">
        <v>240</v>
      </c>
      <c r="S44" t="s">
        <v>236</v>
      </c>
      <c r="T44" t="s">
        <v>65</v>
      </c>
      <c r="U44" t="s">
        <v>241</v>
      </c>
      <c r="V44" t="s">
        <v>242</v>
      </c>
      <c r="W44" t="s">
        <v>16</v>
      </c>
      <c r="X44" t="s">
        <v>18</v>
      </c>
    </row>
    <row r="45" spans="1:24" hidden="1">
      <c r="A45">
        <v>36</v>
      </c>
      <c r="B45" t="s">
        <v>250</v>
      </c>
      <c r="C45" t="s">
        <v>7</v>
      </c>
      <c r="D45" t="s">
        <v>251</v>
      </c>
      <c r="E45" t="s">
        <v>636</v>
      </c>
      <c r="F45" t="s">
        <v>252</v>
      </c>
      <c r="G45" t="s">
        <v>640</v>
      </c>
      <c r="H45" s="76">
        <f>VLOOKUP(B45,'[2]Atrition NPI'!$B:$S,15,0)</f>
        <v>425</v>
      </c>
      <c r="J45">
        <v>1</v>
      </c>
      <c r="K45">
        <f t="shared" si="2"/>
        <v>425</v>
      </c>
      <c r="L45" t="s">
        <v>72</v>
      </c>
      <c r="M45" t="s">
        <v>253</v>
      </c>
      <c r="N45" s="5">
        <v>4.4999999999999997E-3</v>
      </c>
      <c r="O45" s="5">
        <f t="shared" si="3"/>
        <v>1.9124999999999999</v>
      </c>
      <c r="P45" s="5">
        <v>0.68</v>
      </c>
      <c r="Q45">
        <v>1</v>
      </c>
      <c r="R45" t="s">
        <v>254</v>
      </c>
      <c r="S45" t="s">
        <v>250</v>
      </c>
      <c r="T45" t="s">
        <v>13</v>
      </c>
      <c r="U45" t="s">
        <v>255</v>
      </c>
      <c r="V45" t="s">
        <v>256</v>
      </c>
      <c r="W45" t="s">
        <v>16</v>
      </c>
      <c r="X45" t="s">
        <v>18</v>
      </c>
    </row>
    <row r="46" spans="1:24" hidden="1">
      <c r="A46">
        <v>38</v>
      </c>
      <c r="B46" t="s">
        <v>264</v>
      </c>
      <c r="C46" t="s">
        <v>69</v>
      </c>
      <c r="D46" t="s">
        <v>265</v>
      </c>
      <c r="E46" t="s">
        <v>636</v>
      </c>
      <c r="F46" t="s">
        <v>266</v>
      </c>
      <c r="G46" t="s">
        <v>640</v>
      </c>
      <c r="H46" s="76">
        <f>VLOOKUP(B46,'[2]Atrition NPI'!$B:$S,15,0)</f>
        <v>425</v>
      </c>
      <c r="J46">
        <v>1</v>
      </c>
      <c r="K46">
        <f t="shared" si="2"/>
        <v>425</v>
      </c>
      <c r="L46" t="s">
        <v>72</v>
      </c>
      <c r="M46" t="s">
        <v>267</v>
      </c>
      <c r="N46" s="5">
        <v>5.7599999999999998E-2</v>
      </c>
      <c r="O46" s="5">
        <f t="shared" si="3"/>
        <v>24.48</v>
      </c>
      <c r="P46" s="5">
        <v>8.64</v>
      </c>
      <c r="Q46">
        <v>1</v>
      </c>
      <c r="R46" t="s">
        <v>268</v>
      </c>
      <c r="S46" t="s">
        <v>264</v>
      </c>
      <c r="T46" t="s">
        <v>175</v>
      </c>
      <c r="U46" t="s">
        <v>76</v>
      </c>
      <c r="V46" t="s">
        <v>269</v>
      </c>
      <c r="W46" t="s">
        <v>16</v>
      </c>
      <c r="X46" t="s">
        <v>18</v>
      </c>
    </row>
    <row r="47" spans="1:24" hidden="1">
      <c r="A47">
        <v>39</v>
      </c>
      <c r="B47" t="s">
        <v>270</v>
      </c>
      <c r="C47" t="s">
        <v>69</v>
      </c>
      <c r="D47" t="s">
        <v>271</v>
      </c>
      <c r="E47" t="s">
        <v>636</v>
      </c>
      <c r="F47" t="s">
        <v>272</v>
      </c>
      <c r="G47" t="s">
        <v>640</v>
      </c>
      <c r="H47" s="76">
        <f>VLOOKUP(B47,'[2]Atrition NPI'!$B:$S,15,0)</f>
        <v>425</v>
      </c>
      <c r="J47">
        <v>1</v>
      </c>
      <c r="K47">
        <f t="shared" si="2"/>
        <v>425</v>
      </c>
      <c r="L47" t="s">
        <v>72</v>
      </c>
      <c r="M47" t="s">
        <v>273</v>
      </c>
      <c r="N47" s="5">
        <v>3.0700000000000002E-2</v>
      </c>
      <c r="O47" s="5">
        <f t="shared" si="3"/>
        <v>13.047500000000001</v>
      </c>
      <c r="P47" s="5">
        <v>4.5999999999999996</v>
      </c>
      <c r="Q47">
        <v>1</v>
      </c>
      <c r="R47" t="s">
        <v>274</v>
      </c>
      <c r="S47" t="s">
        <v>270</v>
      </c>
      <c r="T47" t="s">
        <v>193</v>
      </c>
      <c r="U47" t="s">
        <v>76</v>
      </c>
      <c r="V47" t="s">
        <v>275</v>
      </c>
      <c r="W47" t="s">
        <v>16</v>
      </c>
      <c r="X47" t="s">
        <v>195</v>
      </c>
    </row>
    <row r="48" spans="1:24" hidden="1">
      <c r="A48">
        <v>40</v>
      </c>
      <c r="B48" t="s">
        <v>276</v>
      </c>
      <c r="C48" t="s">
        <v>277</v>
      </c>
      <c r="D48" t="s">
        <v>278</v>
      </c>
      <c r="E48" t="s">
        <v>636</v>
      </c>
      <c r="F48" t="s">
        <v>279</v>
      </c>
      <c r="G48" t="s">
        <v>640</v>
      </c>
      <c r="H48" s="76">
        <f>VLOOKUP(B48,'[2]Atrition NPI'!$B:$S,15,0)</f>
        <v>425</v>
      </c>
      <c r="J48">
        <v>1</v>
      </c>
      <c r="K48">
        <f t="shared" si="2"/>
        <v>425</v>
      </c>
      <c r="L48" t="s">
        <v>72</v>
      </c>
      <c r="M48" t="s">
        <v>280</v>
      </c>
      <c r="N48" s="5">
        <v>0.10299999999999999</v>
      </c>
      <c r="O48" s="5">
        <f t="shared" si="3"/>
        <v>43.774999999999999</v>
      </c>
      <c r="P48" s="5">
        <v>15.45</v>
      </c>
      <c r="Q48">
        <v>1</v>
      </c>
      <c r="R48" t="s">
        <v>281</v>
      </c>
      <c r="S48" t="s">
        <v>282</v>
      </c>
      <c r="T48" t="s">
        <v>158</v>
      </c>
      <c r="U48" t="s">
        <v>283</v>
      </c>
      <c r="V48" t="s">
        <v>284</v>
      </c>
      <c r="W48" t="s">
        <v>94</v>
      </c>
      <c r="X48" t="s">
        <v>18</v>
      </c>
    </row>
    <row r="49" spans="1:24" hidden="1">
      <c r="A49">
        <v>41</v>
      </c>
      <c r="B49" t="s">
        <v>285</v>
      </c>
      <c r="C49" t="s">
        <v>69</v>
      </c>
      <c r="D49" t="s">
        <v>54</v>
      </c>
      <c r="E49" t="s">
        <v>636</v>
      </c>
      <c r="F49" t="s">
        <v>286</v>
      </c>
      <c r="G49" t="s">
        <v>640</v>
      </c>
      <c r="H49" s="76">
        <f>VLOOKUP(B49,'[2]Atrition NPI'!$B:$S,15,0)</f>
        <v>425</v>
      </c>
      <c r="J49">
        <v>1</v>
      </c>
      <c r="K49">
        <f t="shared" si="2"/>
        <v>425</v>
      </c>
      <c r="L49" t="s">
        <v>72</v>
      </c>
      <c r="M49" t="s">
        <v>287</v>
      </c>
      <c r="N49" s="5">
        <v>2.47E-2</v>
      </c>
      <c r="O49" s="5">
        <f t="shared" si="3"/>
        <v>10.4975</v>
      </c>
      <c r="P49" s="5">
        <v>3.7</v>
      </c>
      <c r="Q49">
        <v>1</v>
      </c>
      <c r="R49" t="s">
        <v>288</v>
      </c>
      <c r="S49" t="s">
        <v>285</v>
      </c>
      <c r="T49" t="s">
        <v>75</v>
      </c>
      <c r="U49" t="s">
        <v>76</v>
      </c>
      <c r="V49" t="s">
        <v>289</v>
      </c>
      <c r="W49" t="s">
        <v>16</v>
      </c>
      <c r="X49" t="s">
        <v>18</v>
      </c>
    </row>
    <row r="50" spans="1:24" hidden="1">
      <c r="A50">
        <v>42</v>
      </c>
      <c r="B50" t="s">
        <v>290</v>
      </c>
      <c r="C50" t="s">
        <v>291</v>
      </c>
      <c r="D50" t="s">
        <v>292</v>
      </c>
      <c r="E50" t="s">
        <v>636</v>
      </c>
      <c r="F50" t="s">
        <v>293</v>
      </c>
      <c r="G50" t="s">
        <v>640</v>
      </c>
      <c r="H50" s="76">
        <f>VLOOKUP(B50,'[2]Atrition NPI'!$B:$S,15,0)</f>
        <v>325</v>
      </c>
      <c r="J50">
        <v>1</v>
      </c>
      <c r="K50">
        <f t="shared" si="2"/>
        <v>325</v>
      </c>
      <c r="L50" t="s">
        <v>72</v>
      </c>
      <c r="M50" t="s">
        <v>294</v>
      </c>
      <c r="N50" s="5">
        <v>0.46239999999999998</v>
      </c>
      <c r="O50" s="5">
        <f t="shared" si="3"/>
        <v>150.28</v>
      </c>
      <c r="P50" s="5">
        <v>69.36</v>
      </c>
      <c r="Q50">
        <v>1</v>
      </c>
      <c r="R50" t="s">
        <v>295</v>
      </c>
      <c r="S50" t="s">
        <v>290</v>
      </c>
      <c r="T50" t="s">
        <v>296</v>
      </c>
      <c r="U50" t="s">
        <v>297</v>
      </c>
      <c r="V50" t="s">
        <v>298</v>
      </c>
      <c r="W50" t="s">
        <v>16</v>
      </c>
      <c r="X50" t="s">
        <v>18</v>
      </c>
    </row>
    <row r="51" spans="1:24" hidden="1">
      <c r="A51">
        <v>43</v>
      </c>
      <c r="B51" t="s">
        <v>299</v>
      </c>
      <c r="C51" t="s">
        <v>300</v>
      </c>
      <c r="D51" t="s">
        <v>301</v>
      </c>
      <c r="E51" t="s">
        <v>636</v>
      </c>
      <c r="F51" t="s">
        <v>302</v>
      </c>
      <c r="G51" t="s">
        <v>640</v>
      </c>
      <c r="H51" s="76">
        <f>VLOOKUP(B51,'[2]Atrition NPI'!$B:$S,15,0)</f>
        <v>325</v>
      </c>
      <c r="J51">
        <v>1</v>
      </c>
      <c r="K51">
        <f t="shared" si="2"/>
        <v>325</v>
      </c>
      <c r="L51" t="s">
        <v>72</v>
      </c>
      <c r="M51" t="s">
        <v>303</v>
      </c>
      <c r="N51" s="5">
        <v>0.58689999999999998</v>
      </c>
      <c r="O51" s="5">
        <f t="shared" si="3"/>
        <v>190.74250000000001</v>
      </c>
      <c r="P51" s="5">
        <v>88.04</v>
      </c>
      <c r="Q51">
        <v>1</v>
      </c>
      <c r="R51" t="s">
        <v>304</v>
      </c>
      <c r="S51" t="s">
        <v>299</v>
      </c>
      <c r="T51" t="s">
        <v>305</v>
      </c>
      <c r="U51" t="s">
        <v>306</v>
      </c>
      <c r="V51" t="s">
        <v>307</v>
      </c>
      <c r="W51" t="s">
        <v>16</v>
      </c>
      <c r="X51" t="s">
        <v>18</v>
      </c>
    </row>
    <row r="52" spans="1:24" hidden="1">
      <c r="A52">
        <v>44</v>
      </c>
      <c r="B52" t="s">
        <v>308</v>
      </c>
      <c r="C52" t="s">
        <v>309</v>
      </c>
      <c r="D52" t="s">
        <v>310</v>
      </c>
      <c r="E52" t="s">
        <v>636</v>
      </c>
      <c r="F52" t="s">
        <v>311</v>
      </c>
      <c r="G52" t="s">
        <v>640</v>
      </c>
      <c r="H52" s="76">
        <f>VLOOKUP(B52,'[2]Atrition NPI'!$B:$S,15,0)</f>
        <v>260</v>
      </c>
      <c r="J52" s="1">
        <v>2</v>
      </c>
      <c r="K52">
        <f t="shared" si="2"/>
        <v>260</v>
      </c>
      <c r="L52" t="s">
        <v>72</v>
      </c>
      <c r="M52" t="s">
        <v>312</v>
      </c>
      <c r="N52" s="5">
        <v>0.84440000000000004</v>
      </c>
      <c r="O52" s="5">
        <f t="shared" si="3"/>
        <v>219.54400000000001</v>
      </c>
      <c r="P52" s="5">
        <v>337.76</v>
      </c>
      <c r="Q52">
        <v>1</v>
      </c>
      <c r="R52" t="s">
        <v>313</v>
      </c>
      <c r="S52" t="s">
        <v>314</v>
      </c>
      <c r="T52" t="s">
        <v>82</v>
      </c>
      <c r="U52" t="s">
        <v>315</v>
      </c>
      <c r="V52" t="s">
        <v>93</v>
      </c>
      <c r="W52" t="s">
        <v>16</v>
      </c>
      <c r="X52" t="s">
        <v>18</v>
      </c>
    </row>
    <row r="53" spans="1:24" hidden="1">
      <c r="A53">
        <v>45</v>
      </c>
      <c r="B53" t="s">
        <v>316</v>
      </c>
      <c r="C53" t="s">
        <v>309</v>
      </c>
      <c r="D53" t="s">
        <v>317</v>
      </c>
      <c r="E53" t="s">
        <v>636</v>
      </c>
      <c r="F53" t="s">
        <v>318</v>
      </c>
      <c r="G53" t="s">
        <v>640</v>
      </c>
      <c r="H53" s="76">
        <f>VLOOKUP(B53,'[2]Atrition NPI'!$B:$S,15,0)</f>
        <v>260</v>
      </c>
      <c r="J53">
        <v>1</v>
      </c>
      <c r="K53">
        <f t="shared" si="2"/>
        <v>260</v>
      </c>
      <c r="L53" t="s">
        <v>72</v>
      </c>
      <c r="M53" t="s">
        <v>319</v>
      </c>
      <c r="N53" s="5">
        <v>1.3998999999999999</v>
      </c>
      <c r="O53" s="5">
        <f t="shared" si="3"/>
        <v>363.97399999999999</v>
      </c>
      <c r="P53" s="5">
        <v>209.98</v>
      </c>
      <c r="Q53">
        <v>1</v>
      </c>
      <c r="R53" t="s">
        <v>320</v>
      </c>
      <c r="S53" t="s">
        <v>316</v>
      </c>
      <c r="T53" t="s">
        <v>82</v>
      </c>
      <c r="U53" t="s">
        <v>321</v>
      </c>
      <c r="V53" t="s">
        <v>97</v>
      </c>
      <c r="W53" t="s">
        <v>16</v>
      </c>
      <c r="X53" t="s">
        <v>18</v>
      </c>
    </row>
    <row r="54" spans="1:24" hidden="1">
      <c r="A54">
        <v>46</v>
      </c>
      <c r="B54" t="s">
        <v>322</v>
      </c>
      <c r="C54" t="s">
        <v>323</v>
      </c>
      <c r="D54" t="s">
        <v>324</v>
      </c>
      <c r="E54" t="s">
        <v>636</v>
      </c>
      <c r="F54" t="s">
        <v>325</v>
      </c>
      <c r="G54" t="s">
        <v>640</v>
      </c>
      <c r="H54" s="76">
        <f>VLOOKUP(B54,'[2]Atrition NPI'!$B:$S,15,0)</f>
        <v>260</v>
      </c>
      <c r="J54">
        <v>1</v>
      </c>
      <c r="K54">
        <f t="shared" si="2"/>
        <v>260</v>
      </c>
      <c r="L54" t="s">
        <v>72</v>
      </c>
      <c r="M54" t="s">
        <v>326</v>
      </c>
      <c r="N54" s="5">
        <v>2.0207000000000002</v>
      </c>
      <c r="O54" s="5">
        <f t="shared" si="3"/>
        <v>525.38200000000006</v>
      </c>
      <c r="P54" s="5">
        <v>303.10000000000002</v>
      </c>
      <c r="Q54">
        <v>1</v>
      </c>
      <c r="R54" t="s">
        <v>327</v>
      </c>
      <c r="S54" t="s">
        <v>322</v>
      </c>
      <c r="T54" t="s">
        <v>91</v>
      </c>
      <c r="U54" t="s">
        <v>328</v>
      </c>
      <c r="V54" t="s">
        <v>329</v>
      </c>
      <c r="W54" t="s">
        <v>16</v>
      </c>
      <c r="X54" t="s">
        <v>18</v>
      </c>
    </row>
    <row r="55" spans="1:24" hidden="1">
      <c r="A55">
        <v>47</v>
      </c>
      <c r="B55" t="s">
        <v>330</v>
      </c>
      <c r="C55" t="s">
        <v>7</v>
      </c>
      <c r="D55" t="s">
        <v>331</v>
      </c>
      <c r="E55" t="s">
        <v>636</v>
      </c>
      <c r="F55" t="s">
        <v>332</v>
      </c>
      <c r="G55" t="s">
        <v>640</v>
      </c>
      <c r="H55" s="76">
        <f>VLOOKUP(B55,'[2]Atrition NPI'!$B:$S,15,0)</f>
        <v>1275</v>
      </c>
      <c r="J55">
        <v>4</v>
      </c>
      <c r="K55">
        <f t="shared" si="2"/>
        <v>1275</v>
      </c>
      <c r="L55" t="s">
        <v>72</v>
      </c>
      <c r="M55" t="s">
        <v>333</v>
      </c>
      <c r="N55" s="5">
        <v>0.18514</v>
      </c>
      <c r="O55" s="5">
        <f t="shared" si="3"/>
        <v>236.05349999999999</v>
      </c>
      <c r="P55" s="5">
        <v>111.08</v>
      </c>
      <c r="Q55">
        <v>1</v>
      </c>
      <c r="R55" t="s">
        <v>334</v>
      </c>
      <c r="S55" t="s">
        <v>335</v>
      </c>
      <c r="T55" t="s">
        <v>336</v>
      </c>
      <c r="U55" t="s">
        <v>337</v>
      </c>
      <c r="V55" t="s">
        <v>338</v>
      </c>
      <c r="W55" t="s">
        <v>16</v>
      </c>
      <c r="X55" t="s">
        <v>18</v>
      </c>
    </row>
    <row r="56" spans="1:24" hidden="1">
      <c r="A56">
        <v>48</v>
      </c>
      <c r="B56" t="s">
        <v>339</v>
      </c>
      <c r="C56" t="s">
        <v>69</v>
      </c>
      <c r="D56" t="s">
        <v>340</v>
      </c>
      <c r="E56" t="s">
        <v>636</v>
      </c>
      <c r="F56" t="s">
        <v>341</v>
      </c>
      <c r="G56" t="s">
        <v>640</v>
      </c>
      <c r="H56" s="76">
        <f>VLOOKUP(B56,'[2]Atrition NPI'!$B:$S,15,0)</f>
        <v>425</v>
      </c>
      <c r="J56">
        <v>1</v>
      </c>
      <c r="K56">
        <f t="shared" si="2"/>
        <v>425</v>
      </c>
      <c r="L56" t="s">
        <v>72</v>
      </c>
      <c r="M56" t="s">
        <v>342</v>
      </c>
      <c r="N56" s="5">
        <v>0.20219999999999999</v>
      </c>
      <c r="O56" s="5">
        <f t="shared" si="3"/>
        <v>85.935000000000002</v>
      </c>
      <c r="P56" s="5">
        <v>30.33</v>
      </c>
      <c r="Q56">
        <v>1</v>
      </c>
      <c r="R56" t="s">
        <v>343</v>
      </c>
      <c r="S56" t="s">
        <v>339</v>
      </c>
      <c r="T56" t="s">
        <v>344</v>
      </c>
      <c r="U56" t="s">
        <v>345</v>
      </c>
      <c r="V56" t="s">
        <v>346</v>
      </c>
      <c r="W56" t="s">
        <v>16</v>
      </c>
      <c r="X56" t="s">
        <v>18</v>
      </c>
    </row>
    <row r="57" spans="1:24" hidden="1">
      <c r="A57">
        <v>49</v>
      </c>
      <c r="B57" t="s">
        <v>347</v>
      </c>
      <c r="C57" t="s">
        <v>7</v>
      </c>
      <c r="D57" t="s">
        <v>348</v>
      </c>
      <c r="E57" t="s">
        <v>636</v>
      </c>
      <c r="F57" t="s">
        <v>349</v>
      </c>
      <c r="G57" t="s">
        <v>640</v>
      </c>
      <c r="H57" s="76">
        <f>VLOOKUP(B57,'[2]Atrition NPI'!$B:$S,15,0)</f>
        <v>425</v>
      </c>
      <c r="J57">
        <v>1</v>
      </c>
      <c r="K57">
        <f t="shared" si="2"/>
        <v>425</v>
      </c>
      <c r="L57" t="s">
        <v>72</v>
      </c>
      <c r="M57" t="s">
        <v>350</v>
      </c>
      <c r="N57" s="5">
        <v>5.4100000000000002E-2</v>
      </c>
      <c r="O57" s="5">
        <f t="shared" si="3"/>
        <v>22.9925</v>
      </c>
      <c r="P57" s="5">
        <v>8.1199999999999992</v>
      </c>
      <c r="Q57">
        <v>1</v>
      </c>
      <c r="R57" t="s">
        <v>351</v>
      </c>
      <c r="S57" t="s">
        <v>352</v>
      </c>
      <c r="T57" t="s">
        <v>13</v>
      </c>
      <c r="U57" t="s">
        <v>353</v>
      </c>
      <c r="V57" t="s">
        <v>354</v>
      </c>
      <c r="W57" t="s">
        <v>16</v>
      </c>
      <c r="X57" t="s">
        <v>18</v>
      </c>
    </row>
    <row r="58" spans="1:24" hidden="1">
      <c r="A58">
        <v>50</v>
      </c>
      <c r="B58" t="s">
        <v>355</v>
      </c>
      <c r="C58" t="s">
        <v>356</v>
      </c>
      <c r="D58" t="s">
        <v>357</v>
      </c>
      <c r="E58" t="s">
        <v>636</v>
      </c>
      <c r="F58" t="s">
        <v>358</v>
      </c>
      <c r="G58" t="s">
        <v>640</v>
      </c>
      <c r="H58" s="76">
        <f>VLOOKUP(B58,'[2]Atrition NPI'!$B:$S,15,0)</f>
        <v>425</v>
      </c>
      <c r="J58">
        <v>1</v>
      </c>
      <c r="K58">
        <f t="shared" si="2"/>
        <v>425</v>
      </c>
      <c r="L58" t="s">
        <v>72</v>
      </c>
      <c r="M58" t="s">
        <v>359</v>
      </c>
      <c r="N58" s="5">
        <v>0.1123</v>
      </c>
      <c r="O58" s="5">
        <f t="shared" si="3"/>
        <v>47.727499999999999</v>
      </c>
      <c r="P58" s="5">
        <v>16.84</v>
      </c>
      <c r="Q58">
        <v>1</v>
      </c>
      <c r="R58" t="s">
        <v>360</v>
      </c>
      <c r="S58" t="s">
        <v>355</v>
      </c>
      <c r="T58" t="s">
        <v>361</v>
      </c>
      <c r="U58" t="s">
        <v>362</v>
      </c>
      <c r="V58" t="s">
        <v>363</v>
      </c>
      <c r="W58" t="s">
        <v>16</v>
      </c>
      <c r="X58" t="s">
        <v>18</v>
      </c>
    </row>
    <row r="59" spans="1:24" hidden="1">
      <c r="A59">
        <v>51</v>
      </c>
      <c r="B59" t="s">
        <v>106</v>
      </c>
      <c r="C59" t="s">
        <v>107</v>
      </c>
      <c r="D59" t="s">
        <v>108</v>
      </c>
      <c r="E59" t="s">
        <v>636</v>
      </c>
      <c r="F59" t="s">
        <v>109</v>
      </c>
      <c r="G59" t="s">
        <v>640</v>
      </c>
      <c r="H59" s="76">
        <f>VLOOKUP(B59,'[2]Atrition NPI'!$B:$S,15,0)</f>
        <v>2125</v>
      </c>
      <c r="J59">
        <v>1</v>
      </c>
      <c r="K59">
        <v>425</v>
      </c>
      <c r="L59" t="s">
        <v>72</v>
      </c>
      <c r="M59" t="s">
        <v>110</v>
      </c>
      <c r="N59" s="5">
        <v>1.01E-2</v>
      </c>
      <c r="O59" s="5">
        <f t="shared" si="3"/>
        <v>21.462499999999999</v>
      </c>
      <c r="P59" s="5">
        <v>1.52</v>
      </c>
      <c r="Q59">
        <v>1</v>
      </c>
      <c r="R59" t="s">
        <v>364</v>
      </c>
      <c r="S59" t="s">
        <v>112</v>
      </c>
      <c r="T59" t="s">
        <v>13</v>
      </c>
      <c r="U59" t="s">
        <v>113</v>
      </c>
      <c r="V59" t="s">
        <v>365</v>
      </c>
      <c r="W59" t="s">
        <v>94</v>
      </c>
      <c r="X59" t="s">
        <v>18</v>
      </c>
    </row>
    <row r="60" spans="1:24" hidden="1">
      <c r="A60">
        <v>52</v>
      </c>
      <c r="B60" t="s">
        <v>366</v>
      </c>
      <c r="C60" t="s">
        <v>107</v>
      </c>
      <c r="D60" t="s">
        <v>367</v>
      </c>
      <c r="E60" t="s">
        <v>636</v>
      </c>
      <c r="F60" t="s">
        <v>368</v>
      </c>
      <c r="G60" t="s">
        <v>640</v>
      </c>
      <c r="H60" s="76">
        <f>VLOOKUP(B60,'[2]Atrition NPI'!$B:$S,15,0)</f>
        <v>850</v>
      </c>
      <c r="J60">
        <v>2</v>
      </c>
      <c r="K60">
        <f t="shared" ref="K60:K66" si="4">H60</f>
        <v>850</v>
      </c>
      <c r="L60" t="s">
        <v>72</v>
      </c>
      <c r="M60" t="s">
        <v>369</v>
      </c>
      <c r="N60" s="5">
        <v>2.1999999999999999E-2</v>
      </c>
      <c r="O60" s="5">
        <f t="shared" si="3"/>
        <v>18.7</v>
      </c>
      <c r="P60" s="5">
        <v>6.6</v>
      </c>
      <c r="Q60">
        <v>1</v>
      </c>
      <c r="R60" t="s">
        <v>370</v>
      </c>
      <c r="S60" t="s">
        <v>366</v>
      </c>
      <c r="T60" t="s">
        <v>336</v>
      </c>
      <c r="U60" t="s">
        <v>121</v>
      </c>
      <c r="V60" t="s">
        <v>371</v>
      </c>
      <c r="W60" t="s">
        <v>16</v>
      </c>
      <c r="X60" t="s">
        <v>18</v>
      </c>
    </row>
    <row r="61" spans="1:24" hidden="1">
      <c r="A61">
        <v>53</v>
      </c>
      <c r="B61" t="s">
        <v>576</v>
      </c>
      <c r="C61" t="s">
        <v>107</v>
      </c>
      <c r="D61" t="s">
        <v>372</v>
      </c>
      <c r="E61" t="s">
        <v>636</v>
      </c>
      <c r="F61" t="s">
        <v>577</v>
      </c>
      <c r="G61" t="s">
        <v>640</v>
      </c>
      <c r="H61" s="76">
        <f>VLOOKUP(B61,'[2]Atrition NPI'!$B:$S,15,0)</f>
        <v>850</v>
      </c>
      <c r="J61">
        <v>2</v>
      </c>
      <c r="K61">
        <f t="shared" si="4"/>
        <v>850</v>
      </c>
      <c r="L61" t="s">
        <v>72</v>
      </c>
      <c r="M61" t="s">
        <v>578</v>
      </c>
      <c r="N61" s="5">
        <v>2.1999999999999999E-2</v>
      </c>
      <c r="O61" s="5">
        <f t="shared" si="3"/>
        <v>18.7</v>
      </c>
      <c r="P61" s="5">
        <v>6.6</v>
      </c>
      <c r="Q61">
        <v>1</v>
      </c>
      <c r="R61" t="s">
        <v>373</v>
      </c>
      <c r="S61" t="s">
        <v>578</v>
      </c>
      <c r="T61" t="s">
        <v>336</v>
      </c>
      <c r="U61" t="s">
        <v>121</v>
      </c>
      <c r="V61" t="s">
        <v>375</v>
      </c>
      <c r="W61" t="s">
        <v>16</v>
      </c>
      <c r="X61" t="s">
        <v>18</v>
      </c>
    </row>
    <row r="62" spans="1:24" hidden="1">
      <c r="A62">
        <v>54</v>
      </c>
      <c r="B62" t="s">
        <v>376</v>
      </c>
      <c r="C62" t="s">
        <v>107</v>
      </c>
      <c r="D62" t="s">
        <v>377</v>
      </c>
      <c r="E62" t="s">
        <v>636</v>
      </c>
      <c r="F62" t="s">
        <v>378</v>
      </c>
      <c r="G62" t="s">
        <v>640</v>
      </c>
      <c r="H62" s="76">
        <f>VLOOKUP(B62,'[2]Atrition NPI'!$B:$S,15,0)</f>
        <v>1275</v>
      </c>
      <c r="J62">
        <v>3</v>
      </c>
      <c r="K62">
        <f t="shared" si="4"/>
        <v>1275</v>
      </c>
      <c r="L62" t="s">
        <v>72</v>
      </c>
      <c r="M62" t="s">
        <v>379</v>
      </c>
      <c r="N62" s="5">
        <v>2.1999999999999999E-2</v>
      </c>
      <c r="O62" s="5">
        <f t="shared" si="3"/>
        <v>28.049999999999997</v>
      </c>
      <c r="P62" s="5">
        <v>9.9</v>
      </c>
      <c r="Q62">
        <v>1</v>
      </c>
      <c r="R62" t="s">
        <v>380</v>
      </c>
      <c r="S62" t="s">
        <v>381</v>
      </c>
      <c r="T62" t="s">
        <v>336</v>
      </c>
      <c r="U62" t="s">
        <v>121</v>
      </c>
      <c r="V62" t="s">
        <v>382</v>
      </c>
      <c r="W62" t="s">
        <v>16</v>
      </c>
      <c r="X62" t="s">
        <v>18</v>
      </c>
    </row>
    <row r="63" spans="1:24" hidden="1">
      <c r="A63">
        <v>55</v>
      </c>
      <c r="B63" t="s">
        <v>383</v>
      </c>
      <c r="C63" t="s">
        <v>107</v>
      </c>
      <c r="D63" t="s">
        <v>384</v>
      </c>
      <c r="E63" t="s">
        <v>636</v>
      </c>
      <c r="F63" t="s">
        <v>385</v>
      </c>
      <c r="G63" t="s">
        <v>640</v>
      </c>
      <c r="H63" s="76">
        <f>VLOOKUP(B63,'[2]Atrition NPI'!$B:$S,15,0)</f>
        <v>425</v>
      </c>
      <c r="J63">
        <v>1</v>
      </c>
      <c r="K63">
        <f t="shared" si="4"/>
        <v>425</v>
      </c>
      <c r="L63" t="s">
        <v>72</v>
      </c>
      <c r="M63" t="s">
        <v>386</v>
      </c>
      <c r="N63" s="5">
        <v>1.01E-2</v>
      </c>
      <c r="O63" s="5">
        <f t="shared" si="3"/>
        <v>4.2924999999999995</v>
      </c>
      <c r="P63" s="5">
        <v>1.52</v>
      </c>
      <c r="Q63">
        <v>1</v>
      </c>
      <c r="R63" t="s">
        <v>387</v>
      </c>
      <c r="S63" t="s">
        <v>388</v>
      </c>
      <c r="T63" t="s">
        <v>13</v>
      </c>
      <c r="U63" t="s">
        <v>389</v>
      </c>
      <c r="V63" t="s">
        <v>390</v>
      </c>
      <c r="W63" t="s">
        <v>94</v>
      </c>
      <c r="X63" t="s">
        <v>18</v>
      </c>
    </row>
    <row r="64" spans="1:24" hidden="1">
      <c r="A64">
        <v>56</v>
      </c>
      <c r="B64" t="s">
        <v>391</v>
      </c>
      <c r="C64" t="s">
        <v>107</v>
      </c>
      <c r="D64" t="s">
        <v>392</v>
      </c>
      <c r="E64" t="s">
        <v>636</v>
      </c>
      <c r="F64" t="s">
        <v>393</v>
      </c>
      <c r="G64" t="s">
        <v>640</v>
      </c>
      <c r="H64" s="76">
        <f>VLOOKUP(B64,'[2]Atrition NPI'!$B:$S,15,0)</f>
        <v>425</v>
      </c>
      <c r="J64">
        <v>1</v>
      </c>
      <c r="K64">
        <f t="shared" si="4"/>
        <v>425</v>
      </c>
      <c r="L64" t="s">
        <v>72</v>
      </c>
      <c r="M64" t="s">
        <v>394</v>
      </c>
      <c r="N64" s="5">
        <v>0.12959999999999999</v>
      </c>
      <c r="O64" s="5">
        <f t="shared" si="3"/>
        <v>55.08</v>
      </c>
      <c r="P64" s="5">
        <v>19.440000000000001</v>
      </c>
      <c r="Q64">
        <v>1</v>
      </c>
      <c r="R64" t="s">
        <v>395</v>
      </c>
      <c r="S64" t="s">
        <v>396</v>
      </c>
      <c r="T64" t="s">
        <v>336</v>
      </c>
      <c r="U64" t="s">
        <v>397</v>
      </c>
      <c r="V64" t="s">
        <v>398</v>
      </c>
      <c r="W64" t="s">
        <v>16</v>
      </c>
      <c r="X64" t="s">
        <v>18</v>
      </c>
    </row>
    <row r="65" spans="1:24" hidden="1">
      <c r="A65">
        <v>57</v>
      </c>
      <c r="B65" t="s">
        <v>579</v>
      </c>
      <c r="C65" t="s">
        <v>107</v>
      </c>
      <c r="D65" t="s">
        <v>399</v>
      </c>
      <c r="E65" t="s">
        <v>636</v>
      </c>
      <c r="F65" t="s">
        <v>580</v>
      </c>
      <c r="G65" t="s">
        <v>640</v>
      </c>
      <c r="H65" s="76">
        <f>VLOOKUP(B65,'[2]Atrition NPI'!$B:$S,15,0)</f>
        <v>1275</v>
      </c>
      <c r="J65">
        <v>4</v>
      </c>
      <c r="K65">
        <f t="shared" si="4"/>
        <v>1275</v>
      </c>
      <c r="L65" t="s">
        <v>72</v>
      </c>
      <c r="M65" t="s">
        <v>581</v>
      </c>
      <c r="N65" s="5">
        <v>1.346E-2</v>
      </c>
      <c r="O65" s="5">
        <f t="shared" si="3"/>
        <v>17.1615</v>
      </c>
      <c r="P65" s="5">
        <v>8.08</v>
      </c>
      <c r="Q65">
        <v>1</v>
      </c>
      <c r="R65" t="s">
        <v>400</v>
      </c>
      <c r="S65" t="s">
        <v>581</v>
      </c>
      <c r="T65" t="s">
        <v>336</v>
      </c>
      <c r="U65" t="s">
        <v>121</v>
      </c>
      <c r="V65" t="s">
        <v>401</v>
      </c>
      <c r="W65" t="s">
        <v>16</v>
      </c>
      <c r="X65" t="s">
        <v>18</v>
      </c>
    </row>
    <row r="66" spans="1:24" hidden="1">
      <c r="A66">
        <v>59</v>
      </c>
      <c r="B66" t="s">
        <v>408</v>
      </c>
      <c r="C66" t="s">
        <v>107</v>
      </c>
      <c r="D66" t="s">
        <v>100</v>
      </c>
      <c r="E66" t="s">
        <v>636</v>
      </c>
      <c r="F66" t="s">
        <v>409</v>
      </c>
      <c r="G66" t="s">
        <v>640</v>
      </c>
      <c r="H66" s="76">
        <f>VLOOKUP(B66,'[2]Atrition NPI'!$B:$S,15,0)</f>
        <v>6715</v>
      </c>
      <c r="J66">
        <v>27</v>
      </c>
      <c r="K66">
        <f t="shared" si="4"/>
        <v>6715</v>
      </c>
      <c r="L66" t="s">
        <v>72</v>
      </c>
      <c r="M66" t="s">
        <v>410</v>
      </c>
      <c r="N66" s="5">
        <v>5.3499999999999997E-3</v>
      </c>
      <c r="O66" s="5">
        <f t="shared" ref="O66:O97" si="5">H66*N66</f>
        <v>35.925249999999998</v>
      </c>
      <c r="P66" s="5">
        <v>21.67</v>
      </c>
      <c r="Q66">
        <v>1</v>
      </c>
      <c r="R66" t="s">
        <v>411</v>
      </c>
      <c r="S66" t="s">
        <v>412</v>
      </c>
      <c r="T66" t="s">
        <v>336</v>
      </c>
      <c r="U66" t="s">
        <v>413</v>
      </c>
      <c r="V66" t="s">
        <v>414</v>
      </c>
      <c r="W66" t="s">
        <v>16</v>
      </c>
      <c r="X66" t="s">
        <v>18</v>
      </c>
    </row>
    <row r="67" spans="1:24" hidden="1">
      <c r="A67">
        <v>60</v>
      </c>
      <c r="B67" t="s">
        <v>415</v>
      </c>
      <c r="C67" t="s">
        <v>107</v>
      </c>
      <c r="D67" t="s">
        <v>416</v>
      </c>
      <c r="E67" t="s">
        <v>636</v>
      </c>
      <c r="F67" t="s">
        <v>417</v>
      </c>
      <c r="G67" t="s">
        <v>640</v>
      </c>
      <c r="H67" s="76">
        <f>VLOOKUP(B67,'[2]Atrition NPI'!$B:$S,15,0)</f>
        <v>425</v>
      </c>
      <c r="J67">
        <v>1</v>
      </c>
      <c r="K67">
        <f t="shared" ref="K67:K86" si="6">H67</f>
        <v>425</v>
      </c>
      <c r="L67" t="s">
        <v>72</v>
      </c>
      <c r="M67" t="s">
        <v>418</v>
      </c>
      <c r="N67" s="5">
        <v>1.1900000000000001E-2</v>
      </c>
      <c r="O67" s="5">
        <f t="shared" si="5"/>
        <v>5.0575000000000001</v>
      </c>
      <c r="P67" s="5">
        <v>1.78</v>
      </c>
      <c r="Q67">
        <v>1</v>
      </c>
      <c r="R67" t="s">
        <v>419</v>
      </c>
      <c r="S67" t="s">
        <v>420</v>
      </c>
      <c r="T67" t="s">
        <v>13</v>
      </c>
      <c r="U67" t="s">
        <v>121</v>
      </c>
      <c r="V67" t="s">
        <v>421</v>
      </c>
      <c r="W67" t="s">
        <v>94</v>
      </c>
      <c r="X67" t="s">
        <v>18</v>
      </c>
    </row>
    <row r="68" spans="1:24" hidden="1">
      <c r="A68">
        <v>61</v>
      </c>
      <c r="B68" t="s">
        <v>582</v>
      </c>
      <c r="C68" t="s">
        <v>107</v>
      </c>
      <c r="D68" t="s">
        <v>422</v>
      </c>
      <c r="E68" t="s">
        <v>636</v>
      </c>
      <c r="F68" t="s">
        <v>583</v>
      </c>
      <c r="G68" t="s">
        <v>640</v>
      </c>
      <c r="H68" s="76">
        <f>VLOOKUP(B68,'[2]Atrition NPI'!$B:$S,15,0)</f>
        <v>425</v>
      </c>
      <c r="J68">
        <v>1</v>
      </c>
      <c r="K68">
        <f t="shared" si="6"/>
        <v>425</v>
      </c>
      <c r="L68" t="s">
        <v>72</v>
      </c>
      <c r="M68" t="s">
        <v>584</v>
      </c>
      <c r="N68" s="5">
        <v>2.1999999999999999E-2</v>
      </c>
      <c r="O68" s="5">
        <f t="shared" si="5"/>
        <v>9.35</v>
      </c>
      <c r="P68" s="5">
        <v>3.3</v>
      </c>
      <c r="Q68">
        <v>1</v>
      </c>
      <c r="R68" t="s">
        <v>423</v>
      </c>
      <c r="S68" t="s">
        <v>584</v>
      </c>
      <c r="T68" t="s">
        <v>336</v>
      </c>
      <c r="U68" t="s">
        <v>121</v>
      </c>
      <c r="V68" t="s">
        <v>424</v>
      </c>
      <c r="W68" t="s">
        <v>16</v>
      </c>
      <c r="X68" t="s">
        <v>18</v>
      </c>
    </row>
    <row r="69" spans="1:24" hidden="1">
      <c r="A69">
        <v>66</v>
      </c>
      <c r="B69" t="s">
        <v>455</v>
      </c>
      <c r="C69" t="s">
        <v>456</v>
      </c>
      <c r="D69" t="s">
        <v>457</v>
      </c>
      <c r="E69" t="s">
        <v>636</v>
      </c>
      <c r="F69" t="s">
        <v>458</v>
      </c>
      <c r="G69" t="s">
        <v>640</v>
      </c>
      <c r="H69" s="76">
        <f>VLOOKUP(B69,'[2]Atrition NPI'!$B:$S,15,0)</f>
        <v>400</v>
      </c>
      <c r="J69">
        <v>1</v>
      </c>
      <c r="K69">
        <f t="shared" si="6"/>
        <v>400</v>
      </c>
      <c r="L69" t="s">
        <v>72</v>
      </c>
      <c r="M69" t="s">
        <v>459</v>
      </c>
      <c r="N69" s="5">
        <v>0.73939999999999995</v>
      </c>
      <c r="O69" s="5">
        <f t="shared" si="5"/>
        <v>295.76</v>
      </c>
      <c r="P69" s="5">
        <v>110.91</v>
      </c>
      <c r="Q69">
        <v>1</v>
      </c>
      <c r="R69" t="s">
        <v>460</v>
      </c>
      <c r="S69" t="s">
        <v>461</v>
      </c>
      <c r="T69" t="s">
        <v>430</v>
      </c>
      <c r="U69" t="s">
        <v>462</v>
      </c>
      <c r="V69" t="s">
        <v>463</v>
      </c>
      <c r="W69" t="s">
        <v>16</v>
      </c>
      <c r="X69" t="s">
        <v>18</v>
      </c>
    </row>
    <row r="70" spans="1:24" hidden="1">
      <c r="A70">
        <v>67</v>
      </c>
      <c r="B70" t="s">
        <v>464</v>
      </c>
      <c r="C70" t="s">
        <v>7</v>
      </c>
      <c r="D70" t="s">
        <v>465</v>
      </c>
      <c r="E70" t="s">
        <v>636</v>
      </c>
      <c r="F70" t="s">
        <v>466</v>
      </c>
      <c r="G70" t="s">
        <v>640</v>
      </c>
      <c r="H70" s="76">
        <f>VLOOKUP(B70,'[2]Atrition NPI'!$B:$S,15,0)</f>
        <v>425</v>
      </c>
      <c r="J70">
        <v>1</v>
      </c>
      <c r="K70">
        <f t="shared" si="6"/>
        <v>425</v>
      </c>
      <c r="L70" t="s">
        <v>72</v>
      </c>
      <c r="M70" t="s">
        <v>467</v>
      </c>
      <c r="N70" s="5">
        <v>5.5E-2</v>
      </c>
      <c r="O70" s="5">
        <f t="shared" si="5"/>
        <v>23.375</v>
      </c>
      <c r="P70" s="5">
        <v>8.25</v>
      </c>
      <c r="Q70">
        <v>1</v>
      </c>
      <c r="R70" t="s">
        <v>468</v>
      </c>
      <c r="S70" t="s">
        <v>469</v>
      </c>
      <c r="T70" t="s">
        <v>13</v>
      </c>
      <c r="U70" t="s">
        <v>470</v>
      </c>
      <c r="V70" t="s">
        <v>471</v>
      </c>
      <c r="W70" t="s">
        <v>94</v>
      </c>
      <c r="X70" t="s">
        <v>18</v>
      </c>
    </row>
    <row r="71" spans="1:24" hidden="1">
      <c r="A71">
        <v>68</v>
      </c>
      <c r="B71" s="4">
        <v>434153017835</v>
      </c>
      <c r="C71" t="s">
        <v>473</v>
      </c>
      <c r="D71" t="s">
        <v>474</v>
      </c>
      <c r="E71" t="s">
        <v>636</v>
      </c>
      <c r="F71" t="s">
        <v>475</v>
      </c>
      <c r="G71" t="s">
        <v>640</v>
      </c>
      <c r="H71" s="76">
        <f>VLOOKUP(B71,'[2]Atrition NPI'!$B:$S,15,0)</f>
        <v>325</v>
      </c>
      <c r="J71">
        <v>1</v>
      </c>
      <c r="K71">
        <f t="shared" si="6"/>
        <v>325</v>
      </c>
      <c r="L71" t="s">
        <v>72</v>
      </c>
      <c r="M71" t="s">
        <v>476</v>
      </c>
      <c r="N71" s="5">
        <v>0.503</v>
      </c>
      <c r="O71" s="5">
        <f t="shared" si="5"/>
        <v>163.47499999999999</v>
      </c>
      <c r="P71" s="5">
        <v>75.45</v>
      </c>
      <c r="Q71">
        <v>1</v>
      </c>
      <c r="R71" t="s">
        <v>477</v>
      </c>
      <c r="S71" t="s">
        <v>472</v>
      </c>
      <c r="T71" t="s">
        <v>478</v>
      </c>
      <c r="U71" t="s">
        <v>479</v>
      </c>
      <c r="V71" t="s">
        <v>480</v>
      </c>
      <c r="W71" t="s">
        <v>94</v>
      </c>
      <c r="X71" t="s">
        <v>18</v>
      </c>
    </row>
    <row r="72" spans="1:24" hidden="1">
      <c r="A72">
        <v>69</v>
      </c>
      <c r="B72" t="s">
        <v>481</v>
      </c>
      <c r="C72" t="s">
        <v>107</v>
      </c>
      <c r="D72" t="s">
        <v>482</v>
      </c>
      <c r="E72" t="s">
        <v>636</v>
      </c>
      <c r="F72" t="s">
        <v>483</v>
      </c>
      <c r="G72" t="s">
        <v>640</v>
      </c>
      <c r="H72" s="76">
        <f>VLOOKUP(B72,'[2]Atrition NPI'!$B:$S,15,0)</f>
        <v>325</v>
      </c>
      <c r="J72">
        <v>1</v>
      </c>
      <c r="K72">
        <f t="shared" si="6"/>
        <v>325</v>
      </c>
      <c r="L72" t="s">
        <v>72</v>
      </c>
      <c r="M72" t="s">
        <v>484</v>
      </c>
      <c r="N72" s="5">
        <v>0.64359999999999995</v>
      </c>
      <c r="O72" s="5">
        <f t="shared" si="5"/>
        <v>209.17</v>
      </c>
      <c r="P72" s="5">
        <v>96.54</v>
      </c>
      <c r="Q72">
        <v>1</v>
      </c>
      <c r="R72" t="s">
        <v>485</v>
      </c>
      <c r="S72" t="s">
        <v>481</v>
      </c>
      <c r="T72" t="s">
        <v>82</v>
      </c>
      <c r="U72" t="s">
        <v>486</v>
      </c>
      <c r="V72" t="s">
        <v>487</v>
      </c>
      <c r="W72" t="s">
        <v>94</v>
      </c>
      <c r="X72" t="s">
        <v>18</v>
      </c>
    </row>
    <row r="73" spans="1:24" hidden="1">
      <c r="A73">
        <v>71</v>
      </c>
      <c r="B73" t="s">
        <v>490</v>
      </c>
      <c r="C73" t="s">
        <v>20</v>
      </c>
      <c r="D73" t="s">
        <v>491</v>
      </c>
      <c r="E73" t="s">
        <v>636</v>
      </c>
      <c r="F73" t="s">
        <v>492</v>
      </c>
      <c r="G73" t="s">
        <v>640</v>
      </c>
      <c r="H73" s="76">
        <f>VLOOKUP(B73,'[2]Atrition NPI'!$B:$S,15,0)</f>
        <v>255</v>
      </c>
      <c r="J73">
        <v>1</v>
      </c>
      <c r="K73">
        <f t="shared" si="6"/>
        <v>255</v>
      </c>
      <c r="L73" t="s">
        <v>493</v>
      </c>
      <c r="M73" t="s">
        <v>494</v>
      </c>
      <c r="N73" s="5">
        <v>3.2174999999999998</v>
      </c>
      <c r="O73" s="5">
        <f t="shared" si="5"/>
        <v>820.46249999999998</v>
      </c>
      <c r="P73" s="5">
        <v>482.62</v>
      </c>
      <c r="Q73">
        <v>1</v>
      </c>
      <c r="R73" t="s">
        <v>495</v>
      </c>
      <c r="S73" t="s">
        <v>490</v>
      </c>
      <c r="T73" t="s">
        <v>496</v>
      </c>
      <c r="U73" t="s">
        <v>497</v>
      </c>
      <c r="V73" t="s">
        <v>498</v>
      </c>
      <c r="W73" t="s">
        <v>16</v>
      </c>
      <c r="X73" t="s">
        <v>18</v>
      </c>
    </row>
    <row r="74" spans="1:24" hidden="1">
      <c r="A74">
        <v>72</v>
      </c>
      <c r="B74" t="s">
        <v>499</v>
      </c>
      <c r="C74" t="s">
        <v>500</v>
      </c>
      <c r="D74" t="s">
        <v>501</v>
      </c>
      <c r="E74" t="s">
        <v>636</v>
      </c>
      <c r="F74" t="s">
        <v>502</v>
      </c>
      <c r="G74" t="s">
        <v>640</v>
      </c>
      <c r="H74" s="76">
        <f>VLOOKUP(B74,'[2]Atrition NPI'!$B:$S,15,0)</f>
        <v>255</v>
      </c>
      <c r="J74">
        <v>1</v>
      </c>
      <c r="K74">
        <f t="shared" si="6"/>
        <v>255</v>
      </c>
      <c r="L74" t="s">
        <v>493</v>
      </c>
      <c r="M74" t="s">
        <v>503</v>
      </c>
      <c r="N74" s="5">
        <v>6.9974999999999996</v>
      </c>
      <c r="O74" s="5">
        <f t="shared" si="5"/>
        <v>1784.3625</v>
      </c>
      <c r="P74" s="5">
        <v>1049.6199999999999</v>
      </c>
      <c r="Q74">
        <v>1</v>
      </c>
      <c r="R74" t="s">
        <v>504</v>
      </c>
      <c r="S74" t="s">
        <v>499</v>
      </c>
      <c r="T74" t="s">
        <v>158</v>
      </c>
      <c r="U74" t="s">
        <v>505</v>
      </c>
      <c r="V74" t="s">
        <v>506</v>
      </c>
      <c r="W74" t="s">
        <v>16</v>
      </c>
      <c r="X74" t="s">
        <v>18</v>
      </c>
    </row>
    <row r="75" spans="1:24" hidden="1">
      <c r="A75">
        <v>73</v>
      </c>
      <c r="B75" t="s">
        <v>507</v>
      </c>
      <c r="C75" t="s">
        <v>20</v>
      </c>
      <c r="D75" t="s">
        <v>508</v>
      </c>
      <c r="E75" t="s">
        <v>636</v>
      </c>
      <c r="F75" t="s">
        <v>492</v>
      </c>
      <c r="G75" t="s">
        <v>640</v>
      </c>
      <c r="H75" s="76">
        <f>VLOOKUP(B75,'[2]Atrition NPI'!$B:$S,15,0)</f>
        <v>255</v>
      </c>
      <c r="J75">
        <v>1</v>
      </c>
      <c r="K75">
        <f t="shared" si="6"/>
        <v>255</v>
      </c>
      <c r="L75" t="s">
        <v>493</v>
      </c>
      <c r="M75" t="s">
        <v>509</v>
      </c>
      <c r="N75" s="5">
        <v>11.0025</v>
      </c>
      <c r="O75" s="5">
        <f t="shared" si="5"/>
        <v>2805.6374999999998</v>
      </c>
      <c r="P75" s="5">
        <v>1650.38</v>
      </c>
      <c r="Q75">
        <v>1</v>
      </c>
      <c r="R75" t="s">
        <v>510</v>
      </c>
      <c r="S75" t="s">
        <v>507</v>
      </c>
      <c r="T75" t="s">
        <v>496</v>
      </c>
      <c r="U75" t="s">
        <v>511</v>
      </c>
      <c r="V75" t="s">
        <v>512</v>
      </c>
      <c r="W75" t="s">
        <v>16</v>
      </c>
      <c r="X75" t="s">
        <v>18</v>
      </c>
    </row>
    <row r="76" spans="1:24" hidden="1">
      <c r="A76">
        <v>75</v>
      </c>
      <c r="B76" t="s">
        <v>520</v>
      </c>
      <c r="C76" t="s">
        <v>20</v>
      </c>
      <c r="D76" t="s">
        <v>521</v>
      </c>
      <c r="E76" t="s">
        <v>636</v>
      </c>
      <c r="F76" t="s">
        <v>522</v>
      </c>
      <c r="G76" t="s">
        <v>640</v>
      </c>
      <c r="H76" s="76">
        <f>VLOOKUP(B76,'[2]Atrition NPI'!$B:$S,15,0)</f>
        <v>240</v>
      </c>
      <c r="J76">
        <v>1</v>
      </c>
      <c r="K76">
        <f t="shared" si="6"/>
        <v>240</v>
      </c>
      <c r="L76" t="s">
        <v>72</v>
      </c>
      <c r="M76" t="s">
        <v>523</v>
      </c>
      <c r="N76" s="5">
        <v>1.2141</v>
      </c>
      <c r="O76" s="5">
        <f t="shared" si="5"/>
        <v>291.38400000000001</v>
      </c>
      <c r="P76" s="5">
        <v>182.12</v>
      </c>
      <c r="Q76">
        <v>1</v>
      </c>
      <c r="R76" t="s">
        <v>524</v>
      </c>
      <c r="S76" t="s">
        <v>525</v>
      </c>
      <c r="T76" t="s">
        <v>374</v>
      </c>
      <c r="U76" t="s">
        <v>526</v>
      </c>
      <c r="V76" t="s">
        <v>527</v>
      </c>
      <c r="W76" t="s">
        <v>16</v>
      </c>
      <c r="X76" t="s">
        <v>18</v>
      </c>
    </row>
    <row r="77" spans="1:24" hidden="1">
      <c r="A77">
        <v>76</v>
      </c>
      <c r="B77" t="s">
        <v>528</v>
      </c>
      <c r="C77" t="s">
        <v>20</v>
      </c>
      <c r="D77" t="s">
        <v>529</v>
      </c>
      <c r="E77" t="s">
        <v>636</v>
      </c>
      <c r="F77" t="s">
        <v>492</v>
      </c>
      <c r="G77" t="s">
        <v>640</v>
      </c>
      <c r="H77" s="76">
        <f>VLOOKUP(B77,'[2]Atrition NPI'!$B:$S,15,0)</f>
        <v>475</v>
      </c>
      <c r="J77">
        <v>2</v>
      </c>
      <c r="K77">
        <f t="shared" si="6"/>
        <v>475</v>
      </c>
      <c r="L77" t="s">
        <v>72</v>
      </c>
      <c r="M77" t="s">
        <v>530</v>
      </c>
      <c r="N77" s="5">
        <v>3.145</v>
      </c>
      <c r="O77" s="5">
        <f t="shared" si="5"/>
        <v>1493.875</v>
      </c>
      <c r="P77" s="5">
        <v>943.5</v>
      </c>
      <c r="Q77">
        <v>1</v>
      </c>
      <c r="R77" t="s">
        <v>531</v>
      </c>
      <c r="S77" t="s">
        <v>532</v>
      </c>
      <c r="T77" t="s">
        <v>496</v>
      </c>
      <c r="U77" t="s">
        <v>533</v>
      </c>
      <c r="V77" t="s">
        <v>534</v>
      </c>
      <c r="W77" t="s">
        <v>16</v>
      </c>
      <c r="X77" t="s">
        <v>18</v>
      </c>
    </row>
    <row r="78" spans="1:24" hidden="1">
      <c r="A78">
        <v>77</v>
      </c>
      <c r="B78" t="s">
        <v>535</v>
      </c>
      <c r="C78" t="s">
        <v>20</v>
      </c>
      <c r="D78" t="s">
        <v>536</v>
      </c>
      <c r="E78" t="s">
        <v>636</v>
      </c>
      <c r="F78" t="s">
        <v>537</v>
      </c>
      <c r="G78" t="s">
        <v>640</v>
      </c>
      <c r="H78" s="76">
        <f>VLOOKUP(B78,'[2]Atrition NPI'!$B:$S,15,0)</f>
        <v>270</v>
      </c>
      <c r="J78">
        <v>1</v>
      </c>
      <c r="K78">
        <f t="shared" si="6"/>
        <v>270</v>
      </c>
      <c r="L78" t="s">
        <v>72</v>
      </c>
      <c r="M78" t="s">
        <v>538</v>
      </c>
      <c r="N78" s="5">
        <v>2.0865</v>
      </c>
      <c r="O78" s="5">
        <f t="shared" si="5"/>
        <v>563.35500000000002</v>
      </c>
      <c r="P78" s="5">
        <v>312.98</v>
      </c>
      <c r="Q78">
        <v>1</v>
      </c>
      <c r="R78" t="s">
        <v>539</v>
      </c>
      <c r="S78" t="s">
        <v>540</v>
      </c>
      <c r="T78" t="s">
        <v>541</v>
      </c>
      <c r="U78" t="s">
        <v>542</v>
      </c>
      <c r="V78" t="s">
        <v>543</v>
      </c>
      <c r="W78" t="s">
        <v>16</v>
      </c>
      <c r="X78" t="s">
        <v>18</v>
      </c>
    </row>
    <row r="79" spans="1:24" hidden="1">
      <c r="A79">
        <v>78</v>
      </c>
      <c r="B79" t="s">
        <v>544</v>
      </c>
      <c r="C79" t="s">
        <v>545</v>
      </c>
      <c r="D79" t="s">
        <v>546</v>
      </c>
      <c r="E79" t="s">
        <v>636</v>
      </c>
      <c r="F79" t="s">
        <v>547</v>
      </c>
      <c r="G79" t="s">
        <v>640</v>
      </c>
      <c r="H79" s="76">
        <f>VLOOKUP(B79,'[2]Atrition NPI'!$B:$S,15,0)</f>
        <v>285</v>
      </c>
      <c r="J79">
        <v>1</v>
      </c>
      <c r="K79">
        <f t="shared" si="6"/>
        <v>285</v>
      </c>
      <c r="L79" t="s">
        <v>72</v>
      </c>
      <c r="M79" t="s">
        <v>548</v>
      </c>
      <c r="N79" s="5">
        <v>0.52590000000000003</v>
      </c>
      <c r="O79" s="5">
        <f t="shared" si="5"/>
        <v>149.88150000000002</v>
      </c>
      <c r="P79" s="5">
        <v>78.88</v>
      </c>
      <c r="Q79">
        <v>1</v>
      </c>
      <c r="R79" t="s">
        <v>549</v>
      </c>
      <c r="S79" t="s">
        <v>544</v>
      </c>
      <c r="T79" t="s">
        <v>336</v>
      </c>
      <c r="U79" t="s">
        <v>550</v>
      </c>
      <c r="V79" t="s">
        <v>551</v>
      </c>
      <c r="W79" t="s">
        <v>94</v>
      </c>
      <c r="X79" t="s">
        <v>18</v>
      </c>
    </row>
    <row r="80" spans="1:24" hidden="1">
      <c r="A80">
        <v>79</v>
      </c>
      <c r="B80" t="s">
        <v>552</v>
      </c>
      <c r="C80" t="s">
        <v>553</v>
      </c>
      <c r="D80" t="s">
        <v>554</v>
      </c>
      <c r="E80" t="s">
        <v>636</v>
      </c>
      <c r="F80" t="s">
        <v>555</v>
      </c>
      <c r="G80" t="s">
        <v>640</v>
      </c>
      <c r="H80" s="76">
        <f>VLOOKUP(B80,'[2]Atrition NPI'!$B:$S,15,0)</f>
        <v>285</v>
      </c>
      <c r="J80">
        <v>1</v>
      </c>
      <c r="K80">
        <f t="shared" si="6"/>
        <v>285</v>
      </c>
      <c r="L80" t="s">
        <v>72</v>
      </c>
      <c r="M80" t="s">
        <v>556</v>
      </c>
      <c r="N80" s="5">
        <v>0.98170000000000002</v>
      </c>
      <c r="O80" s="5">
        <f t="shared" si="5"/>
        <v>279.78449999999998</v>
      </c>
      <c r="P80" s="5">
        <v>147.26</v>
      </c>
      <c r="Q80">
        <v>1</v>
      </c>
      <c r="R80" t="s">
        <v>557</v>
      </c>
      <c r="S80" t="s">
        <v>552</v>
      </c>
      <c r="T80" t="s">
        <v>305</v>
      </c>
      <c r="U80" t="s">
        <v>558</v>
      </c>
      <c r="V80" t="s">
        <v>559</v>
      </c>
      <c r="W80" t="s">
        <v>16</v>
      </c>
      <c r="X80" t="s">
        <v>18</v>
      </c>
    </row>
    <row r="81" spans="1:24" hidden="1">
      <c r="A81">
        <v>80</v>
      </c>
      <c r="B81" t="s">
        <v>560</v>
      </c>
      <c r="C81" t="s">
        <v>561</v>
      </c>
      <c r="D81" t="s">
        <v>546</v>
      </c>
      <c r="E81" t="s">
        <v>636</v>
      </c>
      <c r="F81" t="s">
        <v>562</v>
      </c>
      <c r="G81" t="s">
        <v>640</v>
      </c>
      <c r="H81" s="76">
        <f>VLOOKUP(B81,'[2]Atrition NPI'!$B:$S,15,0)</f>
        <v>300</v>
      </c>
      <c r="J81">
        <v>1</v>
      </c>
      <c r="K81">
        <f t="shared" si="6"/>
        <v>300</v>
      </c>
      <c r="L81" t="s">
        <v>72</v>
      </c>
      <c r="M81" t="s">
        <v>563</v>
      </c>
      <c r="N81" s="5">
        <v>0.80410000000000004</v>
      </c>
      <c r="O81" s="5">
        <f t="shared" si="5"/>
        <v>241.23000000000002</v>
      </c>
      <c r="P81" s="5">
        <v>120.62</v>
      </c>
      <c r="Q81">
        <v>1</v>
      </c>
      <c r="R81" t="s">
        <v>564</v>
      </c>
      <c r="S81" t="s">
        <v>565</v>
      </c>
      <c r="T81" t="s">
        <v>566</v>
      </c>
      <c r="U81" t="s">
        <v>567</v>
      </c>
      <c r="V81" t="s">
        <v>568</v>
      </c>
      <c r="W81" t="s">
        <v>16</v>
      </c>
      <c r="X81" t="s">
        <v>18</v>
      </c>
    </row>
    <row r="82" spans="1:24" hidden="1">
      <c r="A82">
        <v>81</v>
      </c>
      <c r="B82" t="s">
        <v>590</v>
      </c>
      <c r="C82" t="s">
        <v>588</v>
      </c>
      <c r="D82" t="s">
        <v>589</v>
      </c>
      <c r="E82" t="s">
        <v>588</v>
      </c>
      <c r="G82" t="s">
        <v>640</v>
      </c>
      <c r="H82" s="76">
        <f>VLOOKUP(B82,'[2]Atrition NPI'!$B:$S,15,0)</f>
        <v>300</v>
      </c>
      <c r="J82">
        <v>1</v>
      </c>
      <c r="K82">
        <f t="shared" si="6"/>
        <v>300</v>
      </c>
      <c r="M82" t="s">
        <v>588</v>
      </c>
      <c r="N82" s="5">
        <v>12.52</v>
      </c>
      <c r="O82" s="5">
        <f t="shared" si="5"/>
        <v>3756</v>
      </c>
      <c r="P82" s="5">
        <f>N82*H82</f>
        <v>3756</v>
      </c>
      <c r="Q82">
        <v>1</v>
      </c>
      <c r="U82" t="s">
        <v>591</v>
      </c>
      <c r="V82" t="s">
        <v>632</v>
      </c>
      <c r="W82" t="s">
        <v>16</v>
      </c>
      <c r="X82" t="s">
        <v>621</v>
      </c>
    </row>
    <row r="83" spans="1:24" hidden="1">
      <c r="A83">
        <v>82</v>
      </c>
      <c r="B83" t="s">
        <v>592</v>
      </c>
      <c r="C83" t="s">
        <v>609</v>
      </c>
      <c r="D83" t="s">
        <v>633</v>
      </c>
      <c r="E83" t="s">
        <v>638</v>
      </c>
      <c r="F83">
        <v>0</v>
      </c>
      <c r="G83" t="s">
        <v>22</v>
      </c>
      <c r="H83" s="76">
        <f>VLOOKUP(B83,'[2]Atrition NPI'!$B:$S,15,0)</f>
        <v>235</v>
      </c>
      <c r="J83">
        <v>1</v>
      </c>
      <c r="K83">
        <f t="shared" si="6"/>
        <v>235</v>
      </c>
      <c r="M83" t="s">
        <v>609</v>
      </c>
      <c r="N83" s="5">
        <f>24/1.6</f>
        <v>15</v>
      </c>
      <c r="O83" s="5">
        <f t="shared" si="5"/>
        <v>3525</v>
      </c>
      <c r="P83" s="5">
        <f>N83*K83</f>
        <v>3525</v>
      </c>
      <c r="Q83">
        <v>1</v>
      </c>
      <c r="V83" t="s">
        <v>631</v>
      </c>
      <c r="W83" t="s">
        <v>16</v>
      </c>
      <c r="X83" t="s">
        <v>621</v>
      </c>
    </row>
    <row r="84" spans="1:24" hidden="1">
      <c r="A84">
        <v>83</v>
      </c>
      <c r="B84" t="s">
        <v>593</v>
      </c>
      <c r="C84" t="s">
        <v>609</v>
      </c>
      <c r="D84" t="s">
        <v>634</v>
      </c>
      <c r="E84" t="s">
        <v>638</v>
      </c>
      <c r="F84">
        <v>0</v>
      </c>
      <c r="G84" t="s">
        <v>22</v>
      </c>
      <c r="H84" s="76">
        <f>VLOOKUP(B84,'[2]Atrition NPI'!$B:$S,15,0)</f>
        <v>235</v>
      </c>
      <c r="J84">
        <v>1</v>
      </c>
      <c r="K84">
        <f t="shared" si="6"/>
        <v>235</v>
      </c>
      <c r="M84" t="s">
        <v>609</v>
      </c>
      <c r="N84" s="5">
        <f>24/1.6</f>
        <v>15</v>
      </c>
      <c r="O84" s="5">
        <f t="shared" si="5"/>
        <v>3525</v>
      </c>
      <c r="P84" s="5">
        <f>N84*K84</f>
        <v>3525</v>
      </c>
      <c r="Q84">
        <v>1</v>
      </c>
      <c r="V84" t="s">
        <v>630</v>
      </c>
      <c r="W84" t="s">
        <v>16</v>
      </c>
      <c r="X84" t="s">
        <v>621</v>
      </c>
    </row>
    <row r="85" spans="1:24" hidden="1">
      <c r="A85">
        <v>84</v>
      </c>
      <c r="B85">
        <v>63048</v>
      </c>
      <c r="C85" t="s">
        <v>612</v>
      </c>
      <c r="D85" t="s">
        <v>618</v>
      </c>
      <c r="E85" t="s">
        <v>639</v>
      </c>
      <c r="F85">
        <v>100</v>
      </c>
      <c r="G85" t="s">
        <v>640</v>
      </c>
      <c r="H85" s="76">
        <f>VLOOKUP(B85,'[2]Atrition NPI'!$B:$S,15,0)</f>
        <v>400</v>
      </c>
      <c r="J85">
        <v>1</v>
      </c>
      <c r="K85">
        <f t="shared" si="6"/>
        <v>400</v>
      </c>
      <c r="M85" t="s">
        <v>611</v>
      </c>
      <c r="N85" s="5">
        <f>9.38/1.6</f>
        <v>5.8624999999999998</v>
      </c>
      <c r="O85" s="5">
        <f t="shared" si="5"/>
        <v>2345</v>
      </c>
      <c r="P85" s="5">
        <f>N85*K85</f>
        <v>2345</v>
      </c>
      <c r="Q85">
        <v>1</v>
      </c>
      <c r="U85" t="s">
        <v>610</v>
      </c>
      <c r="V85" t="s">
        <v>629</v>
      </c>
      <c r="W85" t="s">
        <v>16</v>
      </c>
      <c r="X85" t="s">
        <v>621</v>
      </c>
    </row>
    <row r="86" spans="1:24" hidden="1">
      <c r="A86">
        <v>85</v>
      </c>
      <c r="B86">
        <v>150150225</v>
      </c>
      <c r="C86" t="s">
        <v>95</v>
      </c>
      <c r="D86" t="s">
        <v>617</v>
      </c>
      <c r="E86" t="s">
        <v>636</v>
      </c>
      <c r="F86">
        <v>100</v>
      </c>
      <c r="G86" t="s">
        <v>640</v>
      </c>
      <c r="H86" s="76">
        <f>VLOOKUP(B86,'[2]Atrition NPI'!$B:$S,15,0)</f>
        <v>400</v>
      </c>
      <c r="J86">
        <v>1</v>
      </c>
      <c r="K86">
        <f t="shared" si="6"/>
        <v>400</v>
      </c>
      <c r="M86" t="s">
        <v>619</v>
      </c>
      <c r="N86" s="5">
        <v>2.33</v>
      </c>
      <c r="O86" s="5">
        <f t="shared" si="5"/>
        <v>932</v>
      </c>
      <c r="P86" s="5">
        <f>N86*K86</f>
        <v>932</v>
      </c>
      <c r="Q86">
        <v>1</v>
      </c>
      <c r="U86" t="s">
        <v>620</v>
      </c>
      <c r="V86" t="s">
        <v>628</v>
      </c>
      <c r="W86" t="s">
        <v>16</v>
      </c>
      <c r="X86" t="s">
        <v>621</v>
      </c>
    </row>
    <row r="89" spans="1:24">
      <c r="O89" s="5" t="e">
        <f>SUM(O2:O86)</f>
        <v>#N/A</v>
      </c>
      <c r="P89" s="5">
        <f>SUM(P2:P86)</f>
        <v>42017.544999999984</v>
      </c>
    </row>
    <row r="91" spans="1:24">
      <c r="N91" s="5" t="s">
        <v>587</v>
      </c>
      <c r="O91" s="5" t="e">
        <f>O89/200</f>
        <v>#N/A</v>
      </c>
      <c r="P91" s="5">
        <f>P89/H86</f>
        <v>105.04386249999996</v>
      </c>
    </row>
    <row r="92" spans="1:24">
      <c r="N92" s="5" t="s">
        <v>613</v>
      </c>
      <c r="O92" s="5" t="e">
        <f>O91*1.6</f>
        <v>#N/A</v>
      </c>
      <c r="P92" s="5">
        <f>P91*1.6</f>
        <v>168.07017999999994</v>
      </c>
    </row>
    <row r="93" spans="1:24">
      <c r="N93" s="5" t="s">
        <v>614</v>
      </c>
      <c r="O93" s="8" t="e">
        <f>O92*4.8</f>
        <v>#N/A</v>
      </c>
      <c r="P93" s="8">
        <f>P92*4.8</f>
        <v>806.73686399999963</v>
      </c>
    </row>
  </sheetData>
  <autoFilter ref="A1:X86">
    <filterColumn colId="16">
      <filters>
        <filter val="10000"/>
        <filter val="15000"/>
        <filter val="2000"/>
        <filter val="2500"/>
        <filter val="50000"/>
      </filters>
    </filterColumn>
  </autoFilter>
  <conditionalFormatting sqref="P2:P8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5:H20"/>
  <sheetViews>
    <sheetView workbookViewId="0">
      <selection activeCell="C6" sqref="C6:H13"/>
    </sheetView>
  </sheetViews>
  <sheetFormatPr defaultColWidth="8.85546875" defaultRowHeight="15"/>
  <cols>
    <col min="1" max="2" width="8.85546875" style="76"/>
    <col min="3" max="3" width="10.7109375" style="77" bestFit="1" customWidth="1"/>
    <col min="4" max="4" width="1.85546875" style="77" customWidth="1"/>
    <col min="5" max="5" width="13.28515625" style="77" customWidth="1"/>
    <col min="6" max="6" width="13.42578125" style="77" customWidth="1"/>
    <col min="7" max="7" width="1.28515625" style="76" customWidth="1"/>
    <col min="8" max="8" width="12.28515625" style="76" bestFit="1" customWidth="1"/>
    <col min="9" max="16384" width="8.85546875" style="76"/>
  </cols>
  <sheetData>
    <row r="5" spans="3:8" ht="15.75" thickBot="1"/>
    <row r="6" spans="3:8" ht="15.75" thickBot="1">
      <c r="E6" s="79" t="s">
        <v>876</v>
      </c>
      <c r="F6" s="80" t="s">
        <v>875</v>
      </c>
      <c r="G6" s="80"/>
      <c r="H6" s="81" t="s">
        <v>880</v>
      </c>
    </row>
    <row r="7" spans="3:8" ht="15.75" thickBot="1">
      <c r="E7" s="78"/>
      <c r="F7" s="78"/>
      <c r="G7" s="78"/>
      <c r="H7" s="77"/>
    </row>
    <row r="8" spans="3:8">
      <c r="C8" s="82" t="s">
        <v>878</v>
      </c>
      <c r="E8" s="87">
        <v>36964.97</v>
      </c>
      <c r="F8" s="88">
        <v>53690</v>
      </c>
      <c r="G8" s="87"/>
      <c r="H8" s="89" t="s">
        <v>871</v>
      </c>
    </row>
    <row r="9" spans="3:8" ht="15.75" thickBot="1">
      <c r="C9" s="83" t="s">
        <v>879</v>
      </c>
      <c r="E9" s="90">
        <v>184.82485</v>
      </c>
      <c r="F9" s="87">
        <v>268.45</v>
      </c>
      <c r="G9" s="87"/>
      <c r="H9" s="89" t="s">
        <v>872</v>
      </c>
    </row>
    <row r="10" spans="3:8">
      <c r="F10" s="78"/>
      <c r="G10" s="78"/>
      <c r="H10" s="77"/>
    </row>
    <row r="11" spans="3:8" ht="15.75" thickBot="1">
      <c r="F11" s="78"/>
      <c r="G11" s="78"/>
      <c r="H11" s="77"/>
    </row>
    <row r="12" spans="3:8">
      <c r="C12" s="82" t="s">
        <v>877</v>
      </c>
      <c r="E12" s="84">
        <v>63466.768000000033</v>
      </c>
      <c r="F12" s="85">
        <v>67286.25</v>
      </c>
      <c r="G12" s="84"/>
      <c r="H12" s="86"/>
    </row>
    <row r="13" spans="3:8" ht="15.75" thickBot="1">
      <c r="C13" s="83" t="s">
        <v>879</v>
      </c>
      <c r="E13" s="84">
        <v>317.33384000000018</v>
      </c>
      <c r="F13" s="84">
        <v>336.43124999999998</v>
      </c>
      <c r="G13" s="84"/>
      <c r="H13" s="86"/>
    </row>
    <row r="14" spans="3:8">
      <c r="F14" s="78"/>
      <c r="G14" s="78"/>
      <c r="H14" s="77"/>
    </row>
    <row r="15" spans="3:8">
      <c r="E15" s="78"/>
      <c r="F15" s="78"/>
      <c r="G15" s="78"/>
      <c r="H15" s="77"/>
    </row>
    <row r="16" spans="3:8">
      <c r="E16" s="78"/>
      <c r="F16" s="78"/>
      <c r="G16" s="78"/>
      <c r="H16" s="77"/>
    </row>
    <row r="17" spans="5:8">
      <c r="E17" s="78"/>
      <c r="F17" s="78"/>
      <c r="G17" s="78"/>
      <c r="H17" s="77"/>
    </row>
    <row r="18" spans="5:8">
      <c r="E18" s="78"/>
      <c r="F18" s="78"/>
      <c r="G18" s="78"/>
      <c r="H18" s="77"/>
    </row>
    <row r="19" spans="5:8">
      <c r="E19" s="78"/>
      <c r="F19" s="78"/>
      <c r="G19" s="78"/>
      <c r="H19" s="77"/>
    </row>
    <row r="20" spans="5:8">
      <c r="G20" s="77"/>
      <c r="H2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9"/>
  <sheetViews>
    <sheetView topLeftCell="D1" workbookViewId="0">
      <selection activeCell="I2" sqref="I2"/>
    </sheetView>
  </sheetViews>
  <sheetFormatPr defaultRowHeight="15"/>
  <cols>
    <col min="1" max="1" width="6" bestFit="1" customWidth="1"/>
    <col min="2" max="2" width="27.7109375" style="20" bestFit="1" customWidth="1"/>
    <col min="3" max="3" width="35.42578125" bestFit="1" customWidth="1"/>
    <col min="4" max="4" width="50" bestFit="1" customWidth="1"/>
    <col min="5" max="5" width="53.28515625" customWidth="1"/>
    <col min="6" max="6" width="12.85546875" bestFit="1" customWidth="1"/>
    <col min="7" max="8" width="12.140625" bestFit="1" customWidth="1"/>
    <col min="9" max="9" width="12" bestFit="1" customWidth="1"/>
    <col min="10" max="10" width="12.28515625" customWidth="1"/>
    <col min="11" max="11" width="5.7109375" bestFit="1" customWidth="1"/>
    <col min="12" max="12" width="9.7109375" bestFit="1" customWidth="1"/>
    <col min="13" max="13" width="15.5703125" bestFit="1" customWidth="1"/>
    <col min="14" max="14" width="15.140625" bestFit="1" customWidth="1"/>
    <col min="15" max="15" width="14.5703125" bestFit="1" customWidth="1"/>
    <col min="16" max="16" width="205.7109375" bestFit="1" customWidth="1"/>
  </cols>
  <sheetData>
    <row r="1" spans="1:17">
      <c r="A1" s="12" t="s">
        <v>0</v>
      </c>
      <c r="B1" s="13" t="s">
        <v>646</v>
      </c>
      <c r="C1" s="12" t="s">
        <v>1</v>
      </c>
      <c r="D1" s="12" t="s">
        <v>594</v>
      </c>
      <c r="E1" s="12" t="s">
        <v>647</v>
      </c>
      <c r="F1" s="12" t="s">
        <v>648</v>
      </c>
      <c r="G1" s="12" t="s">
        <v>649</v>
      </c>
      <c r="H1" s="12" t="s">
        <v>603</v>
      </c>
      <c r="I1" s="12" t="s">
        <v>601</v>
      </c>
      <c r="J1" s="12" t="s">
        <v>650</v>
      </c>
      <c r="K1" s="12" t="s">
        <v>651</v>
      </c>
      <c r="L1" s="12" t="s">
        <v>652</v>
      </c>
      <c r="M1" s="12" t="s">
        <v>653</v>
      </c>
      <c r="N1" s="12" t="s">
        <v>654</v>
      </c>
      <c r="O1" s="12" t="s">
        <v>655</v>
      </c>
      <c r="P1" s="12" t="s">
        <v>606</v>
      </c>
      <c r="Q1" s="12"/>
    </row>
    <row r="2" spans="1:17">
      <c r="A2" s="14">
        <v>1</v>
      </c>
      <c r="B2" s="15" t="s">
        <v>6</v>
      </c>
      <c r="C2" s="14" t="s">
        <v>7</v>
      </c>
      <c r="D2" s="14" t="s">
        <v>8</v>
      </c>
      <c r="E2" s="14"/>
      <c r="F2" s="14">
        <v>200</v>
      </c>
      <c r="G2" s="14">
        <v>1</v>
      </c>
      <c r="H2" s="14">
        <f>F2*G2</f>
        <v>200</v>
      </c>
      <c r="I2" s="14" t="s">
        <v>656</v>
      </c>
      <c r="J2" s="16">
        <f>H2*I2</f>
        <v>57.999999999999993</v>
      </c>
      <c r="K2" s="14">
        <v>50</v>
      </c>
      <c r="L2" s="14" t="s">
        <v>657</v>
      </c>
      <c r="M2" s="14" t="s">
        <v>658</v>
      </c>
      <c r="N2" s="14" t="s">
        <v>659</v>
      </c>
      <c r="O2" s="14" t="s">
        <v>660</v>
      </c>
      <c r="P2" s="14" t="s">
        <v>14</v>
      </c>
      <c r="Q2" s="14"/>
    </row>
    <row r="3" spans="1:17">
      <c r="A3" s="14">
        <v>2</v>
      </c>
      <c r="B3" s="15" t="s">
        <v>19</v>
      </c>
      <c r="C3" s="14" t="s">
        <v>20</v>
      </c>
      <c r="D3" s="14" t="s">
        <v>21</v>
      </c>
      <c r="E3" s="14"/>
      <c r="F3" s="14">
        <v>200</v>
      </c>
      <c r="G3" s="14">
        <v>1</v>
      </c>
      <c r="H3" s="14">
        <f t="shared" ref="H3:H66" si="0">F3*G3</f>
        <v>200</v>
      </c>
      <c r="I3" s="14" t="s">
        <v>661</v>
      </c>
      <c r="J3" s="16">
        <f>H3*I3</f>
        <v>1240</v>
      </c>
      <c r="K3" s="14">
        <v>50</v>
      </c>
      <c r="L3" s="14" t="s">
        <v>662</v>
      </c>
      <c r="M3" s="14" t="s">
        <v>658</v>
      </c>
      <c r="N3" s="14" t="s">
        <v>659</v>
      </c>
      <c r="O3" s="14" t="s">
        <v>660</v>
      </c>
      <c r="P3" s="14" t="s">
        <v>26</v>
      </c>
      <c r="Q3" s="14"/>
    </row>
    <row r="4" spans="1:17">
      <c r="A4" s="14">
        <v>3</v>
      </c>
      <c r="B4" s="15" t="s">
        <v>29</v>
      </c>
      <c r="C4" s="14" t="s">
        <v>20</v>
      </c>
      <c r="D4" s="14" t="s">
        <v>28</v>
      </c>
      <c r="E4" s="17" t="s">
        <v>663</v>
      </c>
      <c r="F4" s="14">
        <v>200</v>
      </c>
      <c r="G4" s="14">
        <v>1</v>
      </c>
      <c r="H4" s="14">
        <f t="shared" si="0"/>
        <v>200</v>
      </c>
      <c r="I4" s="14"/>
      <c r="J4" s="16">
        <f t="shared" ref="J4:J67" si="1">H4*I4</f>
        <v>0</v>
      </c>
      <c r="K4" s="14">
        <v>50</v>
      </c>
      <c r="L4" s="14" t="s">
        <v>657</v>
      </c>
      <c r="M4" s="14" t="s">
        <v>658</v>
      </c>
      <c r="N4" s="14" t="s">
        <v>659</v>
      </c>
      <c r="O4" s="14" t="s">
        <v>660</v>
      </c>
      <c r="P4" s="14"/>
      <c r="Q4" s="14"/>
    </row>
    <row r="5" spans="1:17">
      <c r="A5" s="14">
        <v>4</v>
      </c>
      <c r="B5" s="15" t="s">
        <v>31</v>
      </c>
      <c r="C5" s="14" t="s">
        <v>7</v>
      </c>
      <c r="D5" s="14" t="s">
        <v>32</v>
      </c>
      <c r="E5" s="14"/>
      <c r="F5" s="14">
        <v>200</v>
      </c>
      <c r="G5" s="14">
        <v>5</v>
      </c>
      <c r="H5" s="14">
        <f t="shared" si="0"/>
        <v>1000</v>
      </c>
      <c r="I5" s="14" t="s">
        <v>664</v>
      </c>
      <c r="J5" s="16">
        <f t="shared" si="1"/>
        <v>140</v>
      </c>
      <c r="K5" s="14">
        <v>250</v>
      </c>
      <c r="L5" s="14" t="s">
        <v>657</v>
      </c>
      <c r="M5" s="14" t="s">
        <v>658</v>
      </c>
      <c r="N5" s="14" t="s">
        <v>659</v>
      </c>
      <c r="O5" s="14" t="s">
        <v>660</v>
      </c>
      <c r="P5" s="14" t="s">
        <v>36</v>
      </c>
      <c r="Q5" s="14"/>
    </row>
    <row r="6" spans="1:17">
      <c r="A6" s="14">
        <v>5</v>
      </c>
      <c r="B6" s="15" t="s">
        <v>38</v>
      </c>
      <c r="C6" s="14" t="s">
        <v>7</v>
      </c>
      <c r="D6" s="14" t="s">
        <v>39</v>
      </c>
      <c r="E6" s="14"/>
      <c r="F6" s="14">
        <v>200</v>
      </c>
      <c r="G6" s="14">
        <v>3</v>
      </c>
      <c r="H6" s="14">
        <f t="shared" si="0"/>
        <v>600</v>
      </c>
      <c r="I6" s="14" t="s">
        <v>665</v>
      </c>
      <c r="J6" s="16">
        <f t="shared" si="1"/>
        <v>96</v>
      </c>
      <c r="K6" s="14">
        <v>150</v>
      </c>
      <c r="L6" s="14" t="s">
        <v>657</v>
      </c>
      <c r="M6" s="14" t="s">
        <v>658</v>
      </c>
      <c r="N6" s="14" t="s">
        <v>659</v>
      </c>
      <c r="O6" s="14" t="s">
        <v>660</v>
      </c>
      <c r="P6" s="14" t="s">
        <v>43</v>
      </c>
      <c r="Q6" s="14"/>
    </row>
    <row r="7" spans="1:17">
      <c r="A7" s="14">
        <v>6</v>
      </c>
      <c r="B7" s="15" t="s">
        <v>666</v>
      </c>
      <c r="C7" s="14" t="s">
        <v>7</v>
      </c>
      <c r="D7" s="14" t="s">
        <v>45</v>
      </c>
      <c r="E7" s="11" t="s">
        <v>667</v>
      </c>
      <c r="F7" s="14">
        <v>200</v>
      </c>
      <c r="G7" s="14">
        <v>3</v>
      </c>
      <c r="H7" s="14">
        <f t="shared" si="0"/>
        <v>600</v>
      </c>
      <c r="I7" s="14" t="s">
        <v>668</v>
      </c>
      <c r="J7" s="16">
        <f t="shared" si="1"/>
        <v>90</v>
      </c>
      <c r="K7" s="14">
        <v>150</v>
      </c>
      <c r="L7" s="14" t="s">
        <v>657</v>
      </c>
      <c r="M7" s="14" t="s">
        <v>658</v>
      </c>
      <c r="N7" s="14" t="s">
        <v>659</v>
      </c>
      <c r="O7" s="14" t="s">
        <v>660</v>
      </c>
      <c r="P7" s="14" t="s">
        <v>669</v>
      </c>
      <c r="Q7" s="14"/>
    </row>
    <row r="8" spans="1:17">
      <c r="A8" s="14">
        <v>7</v>
      </c>
      <c r="B8" s="15" t="s">
        <v>670</v>
      </c>
      <c r="C8" s="14" t="s">
        <v>230</v>
      </c>
      <c r="D8" s="14" t="s">
        <v>49</v>
      </c>
      <c r="E8" s="11" t="s">
        <v>671</v>
      </c>
      <c r="F8" s="14">
        <v>200</v>
      </c>
      <c r="G8" s="14">
        <v>1</v>
      </c>
      <c r="H8" s="14">
        <f t="shared" si="0"/>
        <v>200</v>
      </c>
      <c r="I8" s="14" t="s">
        <v>672</v>
      </c>
      <c r="J8" s="16">
        <f t="shared" si="1"/>
        <v>50</v>
      </c>
      <c r="K8" s="14">
        <v>50</v>
      </c>
      <c r="L8" s="14" t="s">
        <v>657</v>
      </c>
      <c r="M8" s="14" t="s">
        <v>658</v>
      </c>
      <c r="N8" s="14" t="s">
        <v>659</v>
      </c>
      <c r="O8" s="14" t="s">
        <v>660</v>
      </c>
      <c r="P8" s="14" t="s">
        <v>673</v>
      </c>
      <c r="Q8" s="14"/>
    </row>
    <row r="9" spans="1:17">
      <c r="A9" s="14">
        <v>8</v>
      </c>
      <c r="B9" s="15" t="s">
        <v>53</v>
      </c>
      <c r="C9" s="14" t="s">
        <v>7</v>
      </c>
      <c r="D9" s="14" t="s">
        <v>54</v>
      </c>
      <c r="E9" s="14"/>
      <c r="F9" s="14">
        <v>200</v>
      </c>
      <c r="G9" s="14">
        <v>1</v>
      </c>
      <c r="H9" s="14">
        <f t="shared" si="0"/>
        <v>200</v>
      </c>
      <c r="I9" s="14" t="s">
        <v>674</v>
      </c>
      <c r="J9" s="16">
        <f t="shared" si="1"/>
        <v>52</v>
      </c>
      <c r="K9" s="14">
        <v>50</v>
      </c>
      <c r="L9" s="14" t="s">
        <v>657</v>
      </c>
      <c r="M9" s="14" t="s">
        <v>658</v>
      </c>
      <c r="N9" s="14" t="s">
        <v>659</v>
      </c>
      <c r="O9" s="14" t="s">
        <v>660</v>
      </c>
      <c r="P9" s="14" t="s">
        <v>57</v>
      </c>
      <c r="Q9" s="14"/>
    </row>
    <row r="10" spans="1:17">
      <c r="A10" s="14">
        <v>9</v>
      </c>
      <c r="B10" s="15" t="s">
        <v>59</v>
      </c>
      <c r="C10" s="14" t="s">
        <v>60</v>
      </c>
      <c r="D10" s="14" t="s">
        <v>61</v>
      </c>
      <c r="E10" s="14"/>
      <c r="F10" s="14">
        <v>200</v>
      </c>
      <c r="G10" s="14">
        <v>1</v>
      </c>
      <c r="H10" s="14">
        <f t="shared" si="0"/>
        <v>200</v>
      </c>
      <c r="I10" s="14" t="s">
        <v>675</v>
      </c>
      <c r="J10" s="16">
        <f t="shared" si="1"/>
        <v>64</v>
      </c>
      <c r="K10" s="14">
        <v>50</v>
      </c>
      <c r="L10" s="14" t="s">
        <v>657</v>
      </c>
      <c r="M10" s="14" t="s">
        <v>658</v>
      </c>
      <c r="N10" s="14" t="s">
        <v>659</v>
      </c>
      <c r="O10" s="14" t="s">
        <v>660</v>
      </c>
      <c r="P10" s="14" t="s">
        <v>66</v>
      </c>
      <c r="Q10" s="14"/>
    </row>
    <row r="11" spans="1:17">
      <c r="A11" s="14">
        <v>10</v>
      </c>
      <c r="B11" s="15" t="s">
        <v>68</v>
      </c>
      <c r="C11" s="14" t="s">
        <v>69</v>
      </c>
      <c r="D11" s="14" t="s">
        <v>70</v>
      </c>
      <c r="E11" s="14"/>
      <c r="F11" s="14">
        <v>200</v>
      </c>
      <c r="G11" s="14">
        <v>1</v>
      </c>
      <c r="H11" s="14">
        <f t="shared" si="0"/>
        <v>200</v>
      </c>
      <c r="I11" s="14" t="s">
        <v>675</v>
      </c>
      <c r="J11" s="16">
        <f t="shared" si="1"/>
        <v>64</v>
      </c>
      <c r="K11" s="14">
        <v>50</v>
      </c>
      <c r="L11" s="14" t="s">
        <v>657</v>
      </c>
      <c r="M11" s="14" t="s">
        <v>658</v>
      </c>
      <c r="N11" s="14" t="s">
        <v>659</v>
      </c>
      <c r="O11" s="14" t="s">
        <v>660</v>
      </c>
      <c r="P11" s="14" t="s">
        <v>76</v>
      </c>
      <c r="Q11" s="14"/>
    </row>
    <row r="12" spans="1:17">
      <c r="A12" s="14">
        <v>11</v>
      </c>
      <c r="B12" s="15" t="s">
        <v>78</v>
      </c>
      <c r="C12" s="14" t="s">
        <v>79</v>
      </c>
      <c r="D12" s="14" t="s">
        <v>80</v>
      </c>
      <c r="E12" s="14"/>
      <c r="F12" s="14">
        <v>200</v>
      </c>
      <c r="G12" s="14">
        <v>1</v>
      </c>
      <c r="H12" s="14">
        <f t="shared" si="0"/>
        <v>200</v>
      </c>
      <c r="I12" s="14" t="s">
        <v>676</v>
      </c>
      <c r="J12" s="16">
        <f t="shared" si="1"/>
        <v>500</v>
      </c>
      <c r="K12" s="14">
        <v>50</v>
      </c>
      <c r="L12" s="14" t="s">
        <v>657</v>
      </c>
      <c r="M12" s="14" t="s">
        <v>658</v>
      </c>
      <c r="N12" s="14" t="s">
        <v>659</v>
      </c>
      <c r="O12" s="14" t="s">
        <v>660</v>
      </c>
      <c r="P12" s="14" t="s">
        <v>83</v>
      </c>
      <c r="Q12" s="14"/>
    </row>
    <row r="13" spans="1:17">
      <c r="A13" s="14">
        <v>12</v>
      </c>
      <c r="B13" s="15" t="s">
        <v>85</v>
      </c>
      <c r="C13" s="14" t="s">
        <v>86</v>
      </c>
      <c r="D13" s="14" t="s">
        <v>87</v>
      </c>
      <c r="E13" s="14"/>
      <c r="F13" s="14">
        <v>200</v>
      </c>
      <c r="G13" s="14">
        <v>1</v>
      </c>
      <c r="H13" s="14">
        <f t="shared" si="0"/>
        <v>200</v>
      </c>
      <c r="I13" s="14" t="s">
        <v>677</v>
      </c>
      <c r="J13" s="16">
        <f t="shared" si="1"/>
        <v>844</v>
      </c>
      <c r="K13" s="14">
        <v>50</v>
      </c>
      <c r="L13" s="14" t="s">
        <v>657</v>
      </c>
      <c r="M13" s="14" t="s">
        <v>658</v>
      </c>
      <c r="N13" s="14" t="s">
        <v>659</v>
      </c>
      <c r="O13" s="14" t="s">
        <v>660</v>
      </c>
      <c r="P13" s="14" t="s">
        <v>92</v>
      </c>
      <c r="Q13" s="14"/>
    </row>
    <row r="14" spans="1:17">
      <c r="A14" s="14">
        <v>13</v>
      </c>
      <c r="B14" s="15" t="s">
        <v>571</v>
      </c>
      <c r="C14" s="14" t="s">
        <v>572</v>
      </c>
      <c r="D14" s="14" t="s">
        <v>317</v>
      </c>
      <c r="E14" s="17" t="s">
        <v>678</v>
      </c>
      <c r="F14" s="14">
        <v>200</v>
      </c>
      <c r="G14" s="14">
        <v>1</v>
      </c>
      <c r="H14" s="14">
        <f t="shared" si="0"/>
        <v>200</v>
      </c>
      <c r="I14" s="14" t="s">
        <v>679</v>
      </c>
      <c r="J14" s="16">
        <f t="shared" si="1"/>
        <v>148</v>
      </c>
      <c r="K14" s="14">
        <v>50</v>
      </c>
      <c r="L14" s="14" t="s">
        <v>657</v>
      </c>
      <c r="M14" s="14" t="s">
        <v>658</v>
      </c>
      <c r="N14" s="14" t="s">
        <v>659</v>
      </c>
      <c r="O14" s="14" t="s">
        <v>660</v>
      </c>
      <c r="P14" s="14" t="s">
        <v>575</v>
      </c>
      <c r="Q14" s="14"/>
    </row>
    <row r="15" spans="1:17">
      <c r="A15" s="14">
        <v>14</v>
      </c>
      <c r="B15" s="15" t="s">
        <v>98</v>
      </c>
      <c r="C15" s="14" t="s">
        <v>99</v>
      </c>
      <c r="D15" s="14" t="s">
        <v>100</v>
      </c>
      <c r="E15" s="14"/>
      <c r="F15" s="14">
        <v>200</v>
      </c>
      <c r="G15" s="14">
        <v>5</v>
      </c>
      <c r="H15" s="14">
        <f t="shared" si="0"/>
        <v>1000</v>
      </c>
      <c r="I15" s="14" t="s">
        <v>680</v>
      </c>
      <c r="J15" s="16">
        <f t="shared" si="1"/>
        <v>70</v>
      </c>
      <c r="K15" s="14">
        <v>250</v>
      </c>
      <c r="L15" s="14" t="s">
        <v>657</v>
      </c>
      <c r="M15" s="14" t="s">
        <v>658</v>
      </c>
      <c r="N15" s="14" t="s">
        <v>659</v>
      </c>
      <c r="O15" s="14" t="s">
        <v>660</v>
      </c>
      <c r="P15" s="14" t="s">
        <v>104</v>
      </c>
      <c r="Q15" s="14"/>
    </row>
    <row r="16" spans="1:17">
      <c r="A16" s="14">
        <v>15</v>
      </c>
      <c r="B16" s="15" t="s">
        <v>106</v>
      </c>
      <c r="C16" s="14" t="s">
        <v>107</v>
      </c>
      <c r="D16" s="14" t="s">
        <v>108</v>
      </c>
      <c r="E16" s="14"/>
      <c r="F16" s="14">
        <v>200</v>
      </c>
      <c r="G16" s="14">
        <v>5</v>
      </c>
      <c r="H16" s="14">
        <f t="shared" si="0"/>
        <v>1000</v>
      </c>
      <c r="I16" s="14" t="s">
        <v>681</v>
      </c>
      <c r="J16" s="16">
        <f t="shared" si="1"/>
        <v>50</v>
      </c>
      <c r="K16" s="14">
        <v>250</v>
      </c>
      <c r="L16" s="14" t="s">
        <v>657</v>
      </c>
      <c r="M16" s="14" t="s">
        <v>658</v>
      </c>
      <c r="N16" s="14" t="s">
        <v>659</v>
      </c>
      <c r="O16" s="14" t="s">
        <v>660</v>
      </c>
      <c r="P16" s="14" t="s">
        <v>113</v>
      </c>
      <c r="Q16" s="14"/>
    </row>
    <row r="17" spans="1:17">
      <c r="A17" s="14">
        <v>16</v>
      </c>
      <c r="B17" s="15" t="s">
        <v>115</v>
      </c>
      <c r="C17" s="14" t="s">
        <v>107</v>
      </c>
      <c r="D17" s="14" t="s">
        <v>116</v>
      </c>
      <c r="E17" s="14"/>
      <c r="F17" s="14">
        <v>200</v>
      </c>
      <c r="G17" s="14">
        <v>2</v>
      </c>
      <c r="H17" s="14">
        <f t="shared" si="0"/>
        <v>400</v>
      </c>
      <c r="I17" s="14" t="s">
        <v>664</v>
      </c>
      <c r="J17" s="16">
        <f t="shared" si="1"/>
        <v>56.000000000000007</v>
      </c>
      <c r="K17" s="14">
        <v>100</v>
      </c>
      <c r="L17" s="14" t="s">
        <v>657</v>
      </c>
      <c r="M17" s="14" t="s">
        <v>658</v>
      </c>
      <c r="N17" s="14" t="s">
        <v>659</v>
      </c>
      <c r="O17" s="14" t="s">
        <v>660</v>
      </c>
      <c r="P17" s="14" t="s">
        <v>121</v>
      </c>
      <c r="Q17" s="14"/>
    </row>
    <row r="18" spans="1:17">
      <c r="A18" s="14">
        <v>17</v>
      </c>
      <c r="B18" s="15" t="s">
        <v>123</v>
      </c>
      <c r="C18" s="14" t="s">
        <v>107</v>
      </c>
      <c r="D18" s="14" t="s">
        <v>124</v>
      </c>
      <c r="E18" s="14"/>
      <c r="F18" s="14">
        <v>200</v>
      </c>
      <c r="G18" s="14">
        <v>1</v>
      </c>
      <c r="H18" s="14">
        <f t="shared" si="0"/>
        <v>200</v>
      </c>
      <c r="I18" s="14" t="s">
        <v>682</v>
      </c>
      <c r="J18" s="16">
        <f t="shared" si="1"/>
        <v>54</v>
      </c>
      <c r="K18" s="14">
        <v>50</v>
      </c>
      <c r="L18" s="14" t="s">
        <v>657</v>
      </c>
      <c r="M18" s="14" t="s">
        <v>658</v>
      </c>
      <c r="N18" s="14" t="s">
        <v>659</v>
      </c>
      <c r="O18" s="14" t="s">
        <v>660</v>
      </c>
      <c r="P18" s="14" t="s">
        <v>121</v>
      </c>
      <c r="Q18" s="14"/>
    </row>
    <row r="19" spans="1:17">
      <c r="A19" s="14">
        <v>18</v>
      </c>
      <c r="B19" s="18" t="s">
        <v>586</v>
      </c>
      <c r="C19" s="14" t="s">
        <v>20</v>
      </c>
      <c r="D19" s="14" t="s">
        <v>130</v>
      </c>
      <c r="E19" s="14"/>
      <c r="F19" s="14">
        <v>200</v>
      </c>
      <c r="G19" s="14">
        <v>1</v>
      </c>
      <c r="H19" s="14">
        <f t="shared" si="0"/>
        <v>200</v>
      </c>
      <c r="I19" s="14" t="s">
        <v>683</v>
      </c>
      <c r="J19" s="16">
        <f t="shared" si="1"/>
        <v>3594</v>
      </c>
      <c r="K19" s="14">
        <v>50</v>
      </c>
      <c r="L19" s="14" t="s">
        <v>657</v>
      </c>
      <c r="M19" s="14" t="s">
        <v>658</v>
      </c>
      <c r="N19" s="14" t="s">
        <v>659</v>
      </c>
      <c r="O19" s="14" t="s">
        <v>660</v>
      </c>
      <c r="P19" s="14" t="s">
        <v>623</v>
      </c>
      <c r="Q19" s="14"/>
    </row>
    <row r="20" spans="1:17">
      <c r="A20" s="14">
        <v>19</v>
      </c>
      <c r="B20" s="15" t="s">
        <v>133</v>
      </c>
      <c r="C20" s="14" t="s">
        <v>134</v>
      </c>
      <c r="D20" s="14" t="s">
        <v>135</v>
      </c>
      <c r="E20" s="14"/>
      <c r="F20" s="14">
        <v>200</v>
      </c>
      <c r="G20" s="14">
        <v>3</v>
      </c>
      <c r="H20" s="14">
        <f t="shared" si="0"/>
        <v>600</v>
      </c>
      <c r="I20" s="14" t="s">
        <v>684</v>
      </c>
      <c r="J20" s="16">
        <f t="shared" si="1"/>
        <v>1224</v>
      </c>
      <c r="K20" s="14">
        <v>150</v>
      </c>
      <c r="L20" s="14" t="s">
        <v>657</v>
      </c>
      <c r="M20" s="14" t="s">
        <v>658</v>
      </c>
      <c r="N20" s="14" t="s">
        <v>659</v>
      </c>
      <c r="O20" s="14" t="s">
        <v>660</v>
      </c>
      <c r="P20" s="14" t="s">
        <v>140</v>
      </c>
      <c r="Q20" s="14"/>
    </row>
    <row r="21" spans="1:17">
      <c r="A21" s="14">
        <v>20</v>
      </c>
      <c r="B21" s="15" t="s">
        <v>142</v>
      </c>
      <c r="C21" s="14" t="s">
        <v>143</v>
      </c>
      <c r="D21" s="14" t="s">
        <v>144</v>
      </c>
      <c r="E21" s="14"/>
      <c r="F21" s="14">
        <v>200</v>
      </c>
      <c r="G21" s="14">
        <v>1</v>
      </c>
      <c r="H21" s="14">
        <f t="shared" si="0"/>
        <v>200</v>
      </c>
      <c r="I21" s="14" t="s">
        <v>685</v>
      </c>
      <c r="J21" s="16">
        <f t="shared" si="1"/>
        <v>644</v>
      </c>
      <c r="K21" s="14">
        <v>50</v>
      </c>
      <c r="L21" s="14" t="s">
        <v>657</v>
      </c>
      <c r="M21" s="14" t="s">
        <v>658</v>
      </c>
      <c r="N21" s="14" t="s">
        <v>659</v>
      </c>
      <c r="O21" s="14" t="s">
        <v>660</v>
      </c>
      <c r="P21" s="14" t="s">
        <v>149</v>
      </c>
      <c r="Q21" s="14"/>
    </row>
    <row r="22" spans="1:17">
      <c r="A22" s="14">
        <v>21</v>
      </c>
      <c r="B22" s="15" t="s">
        <v>151</v>
      </c>
      <c r="C22" s="14" t="s">
        <v>152</v>
      </c>
      <c r="D22" s="14" t="s">
        <v>153</v>
      </c>
      <c r="E22" s="14"/>
      <c r="F22" s="14">
        <v>200</v>
      </c>
      <c r="G22" s="14">
        <v>1</v>
      </c>
      <c r="H22" s="14">
        <f t="shared" si="0"/>
        <v>200</v>
      </c>
      <c r="I22" s="14" t="s">
        <v>686</v>
      </c>
      <c r="J22" s="16">
        <f t="shared" si="1"/>
        <v>288</v>
      </c>
      <c r="K22" s="14">
        <v>50</v>
      </c>
      <c r="L22" s="14" t="s">
        <v>657</v>
      </c>
      <c r="M22" s="14" t="s">
        <v>658</v>
      </c>
      <c r="N22" s="14" t="s">
        <v>659</v>
      </c>
      <c r="O22" s="14" t="s">
        <v>660</v>
      </c>
      <c r="P22" s="14" t="s">
        <v>159</v>
      </c>
      <c r="Q22" s="14"/>
    </row>
    <row r="23" spans="1:17">
      <c r="A23" s="14">
        <v>22</v>
      </c>
      <c r="B23" s="15" t="s">
        <v>161</v>
      </c>
      <c r="C23" s="14" t="s">
        <v>162</v>
      </c>
      <c r="D23" s="14" t="s">
        <v>163</v>
      </c>
      <c r="E23" s="14"/>
      <c r="F23" s="14">
        <v>200</v>
      </c>
      <c r="G23" s="14">
        <v>1</v>
      </c>
      <c r="H23" s="14">
        <f t="shared" si="0"/>
        <v>200</v>
      </c>
      <c r="I23" s="14" t="s">
        <v>687</v>
      </c>
      <c r="J23" s="16">
        <f t="shared" si="1"/>
        <v>234</v>
      </c>
      <c r="K23" s="14">
        <v>50</v>
      </c>
      <c r="L23" s="14" t="s">
        <v>657</v>
      </c>
      <c r="M23" s="14" t="s">
        <v>658</v>
      </c>
      <c r="N23" s="14" t="s">
        <v>659</v>
      </c>
      <c r="O23" s="14" t="s">
        <v>660</v>
      </c>
      <c r="P23" s="14" t="s">
        <v>168</v>
      </c>
      <c r="Q23" s="14"/>
    </row>
    <row r="24" spans="1:17">
      <c r="A24" s="14">
        <v>23</v>
      </c>
      <c r="B24" s="15" t="s">
        <v>170</v>
      </c>
      <c r="C24" s="14" t="s">
        <v>69</v>
      </c>
      <c r="D24" s="14" t="s">
        <v>171</v>
      </c>
      <c r="E24" s="14"/>
      <c r="F24" s="14">
        <v>200</v>
      </c>
      <c r="G24" s="14">
        <v>1</v>
      </c>
      <c r="H24" s="14">
        <f t="shared" si="0"/>
        <v>200</v>
      </c>
      <c r="I24" s="14" t="s">
        <v>675</v>
      </c>
      <c r="J24" s="16">
        <f t="shared" si="1"/>
        <v>64</v>
      </c>
      <c r="K24" s="14">
        <v>50</v>
      </c>
      <c r="L24" s="14" t="s">
        <v>657</v>
      </c>
      <c r="M24" s="14" t="s">
        <v>658</v>
      </c>
      <c r="N24" s="14" t="s">
        <v>659</v>
      </c>
      <c r="O24" s="14" t="s">
        <v>660</v>
      </c>
      <c r="P24" s="14" t="s">
        <v>76</v>
      </c>
      <c r="Q24" s="14"/>
    </row>
    <row r="25" spans="1:17">
      <c r="A25" s="14">
        <v>24</v>
      </c>
      <c r="B25" s="15" t="s">
        <v>176</v>
      </c>
      <c r="C25" s="14" t="s">
        <v>69</v>
      </c>
      <c r="D25" s="14" t="s">
        <v>177</v>
      </c>
      <c r="E25" s="14"/>
      <c r="F25" s="14">
        <v>200</v>
      </c>
      <c r="G25" s="14">
        <v>1</v>
      </c>
      <c r="H25" s="14">
        <f t="shared" si="0"/>
        <v>200</v>
      </c>
      <c r="I25" s="14" t="s">
        <v>688</v>
      </c>
      <c r="J25" s="16">
        <f t="shared" si="1"/>
        <v>100</v>
      </c>
      <c r="K25" s="14">
        <v>50</v>
      </c>
      <c r="L25" s="14" t="s">
        <v>657</v>
      </c>
      <c r="M25" s="14" t="s">
        <v>658</v>
      </c>
      <c r="N25" s="14" t="s">
        <v>659</v>
      </c>
      <c r="O25" s="14" t="s">
        <v>660</v>
      </c>
      <c r="P25" s="14" t="s">
        <v>76</v>
      </c>
      <c r="Q25" s="14"/>
    </row>
    <row r="26" spans="1:17">
      <c r="A26" s="14">
        <v>25</v>
      </c>
      <c r="B26" s="15" t="s">
        <v>182</v>
      </c>
      <c r="C26" s="14" t="s">
        <v>69</v>
      </c>
      <c r="D26" s="14" t="s">
        <v>183</v>
      </c>
      <c r="E26" s="14"/>
      <c r="F26" s="14">
        <v>200</v>
      </c>
      <c r="G26" s="14">
        <v>4</v>
      </c>
      <c r="H26" s="14">
        <f t="shared" si="0"/>
        <v>800</v>
      </c>
      <c r="I26" s="14" t="s">
        <v>674</v>
      </c>
      <c r="J26" s="16">
        <f t="shared" si="1"/>
        <v>208</v>
      </c>
      <c r="K26" s="14">
        <v>200</v>
      </c>
      <c r="L26" s="14" t="s">
        <v>657</v>
      </c>
      <c r="M26" s="14" t="s">
        <v>658</v>
      </c>
      <c r="N26" s="14" t="s">
        <v>659</v>
      </c>
      <c r="O26" s="14" t="s">
        <v>660</v>
      </c>
      <c r="P26" s="14" t="s">
        <v>76</v>
      </c>
      <c r="Q26" s="14"/>
    </row>
    <row r="27" spans="1:17">
      <c r="A27" s="14">
        <v>26</v>
      </c>
      <c r="B27" s="15" t="s">
        <v>188</v>
      </c>
      <c r="C27" s="14" t="s">
        <v>69</v>
      </c>
      <c r="D27" s="14" t="s">
        <v>189</v>
      </c>
      <c r="E27" s="14"/>
      <c r="F27" s="14">
        <v>200</v>
      </c>
      <c r="G27" s="14">
        <v>1</v>
      </c>
      <c r="H27" s="14">
        <f t="shared" si="0"/>
        <v>200</v>
      </c>
      <c r="I27" s="14" t="s">
        <v>689</v>
      </c>
      <c r="J27" s="16">
        <f t="shared" si="1"/>
        <v>76</v>
      </c>
      <c r="K27" s="14">
        <v>50</v>
      </c>
      <c r="L27" s="14" t="s">
        <v>657</v>
      </c>
      <c r="M27" s="14" t="s">
        <v>658</v>
      </c>
      <c r="N27" s="14" t="s">
        <v>659</v>
      </c>
      <c r="O27" s="14" t="s">
        <v>660</v>
      </c>
      <c r="P27" s="14" t="s">
        <v>76</v>
      </c>
      <c r="Q27" s="14"/>
    </row>
    <row r="28" spans="1:17">
      <c r="A28" s="14">
        <v>27</v>
      </c>
      <c r="B28" s="15" t="s">
        <v>626</v>
      </c>
      <c r="C28" s="14" t="s">
        <v>7</v>
      </c>
      <c r="D28" s="14" t="s">
        <v>196</v>
      </c>
      <c r="E28" s="14"/>
      <c r="F28" s="14">
        <v>200</v>
      </c>
      <c r="G28" s="14">
        <v>2</v>
      </c>
      <c r="H28" s="14">
        <f t="shared" si="0"/>
        <v>400</v>
      </c>
      <c r="I28" s="14" t="s">
        <v>690</v>
      </c>
      <c r="J28" s="16">
        <f t="shared" si="1"/>
        <v>52</v>
      </c>
      <c r="K28" s="14">
        <v>100</v>
      </c>
      <c r="L28" s="14" t="s">
        <v>657</v>
      </c>
      <c r="M28" s="14" t="s">
        <v>658</v>
      </c>
      <c r="N28" s="14" t="s">
        <v>659</v>
      </c>
      <c r="O28" s="14" t="s">
        <v>660</v>
      </c>
      <c r="P28" s="14" t="s">
        <v>199</v>
      </c>
      <c r="Q28" s="14"/>
    </row>
    <row r="29" spans="1:17">
      <c r="A29" s="14">
        <v>28</v>
      </c>
      <c r="B29" s="15" t="s">
        <v>31</v>
      </c>
      <c r="C29" s="14" t="s">
        <v>7</v>
      </c>
      <c r="D29" s="14" t="s">
        <v>32</v>
      </c>
      <c r="E29" s="14"/>
      <c r="F29" s="14">
        <v>200</v>
      </c>
      <c r="G29" s="14">
        <v>7</v>
      </c>
      <c r="H29" s="14">
        <f t="shared" si="0"/>
        <v>1400</v>
      </c>
      <c r="I29" s="14" t="s">
        <v>664</v>
      </c>
      <c r="J29" s="16">
        <f t="shared" si="1"/>
        <v>196.00000000000003</v>
      </c>
      <c r="K29" s="14">
        <v>350</v>
      </c>
      <c r="L29" s="14" t="s">
        <v>657</v>
      </c>
      <c r="M29" s="14" t="s">
        <v>658</v>
      </c>
      <c r="N29" s="14" t="s">
        <v>659</v>
      </c>
      <c r="O29" s="14" t="s">
        <v>660</v>
      </c>
      <c r="P29" s="14" t="s">
        <v>36</v>
      </c>
      <c r="Q29" s="14"/>
    </row>
    <row r="30" spans="1:17">
      <c r="A30" s="14">
        <v>29</v>
      </c>
      <c r="B30" s="15" t="s">
        <v>203</v>
      </c>
      <c r="C30" s="14" t="s">
        <v>7</v>
      </c>
      <c r="D30" s="14" t="s">
        <v>204</v>
      </c>
      <c r="E30" s="14"/>
      <c r="F30" s="14">
        <v>200</v>
      </c>
      <c r="G30" s="14">
        <v>3</v>
      </c>
      <c r="H30" s="14">
        <f t="shared" si="0"/>
        <v>600</v>
      </c>
      <c r="I30" s="14" t="s">
        <v>672</v>
      </c>
      <c r="J30" s="16">
        <f t="shared" si="1"/>
        <v>150</v>
      </c>
      <c r="K30" s="14">
        <v>150</v>
      </c>
      <c r="L30" s="14" t="s">
        <v>657</v>
      </c>
      <c r="M30" s="14" t="s">
        <v>658</v>
      </c>
      <c r="N30" s="14" t="s">
        <v>659</v>
      </c>
      <c r="O30" s="14" t="s">
        <v>660</v>
      </c>
      <c r="P30" s="14"/>
      <c r="Q30" s="14"/>
    </row>
    <row r="31" spans="1:17">
      <c r="A31" s="14">
        <v>30</v>
      </c>
      <c r="B31" s="15" t="s">
        <v>209</v>
      </c>
      <c r="C31" s="14" t="s">
        <v>7</v>
      </c>
      <c r="D31" s="14" t="s">
        <v>210</v>
      </c>
      <c r="E31" s="14"/>
      <c r="F31" s="14">
        <v>200</v>
      </c>
      <c r="G31" s="14">
        <v>7</v>
      </c>
      <c r="H31" s="14">
        <f t="shared" si="0"/>
        <v>1400</v>
      </c>
      <c r="I31" s="14" t="s">
        <v>681</v>
      </c>
      <c r="J31" s="16">
        <f t="shared" si="1"/>
        <v>70</v>
      </c>
      <c r="K31" s="14">
        <v>350</v>
      </c>
      <c r="L31" s="14" t="s">
        <v>657</v>
      </c>
      <c r="M31" s="14" t="s">
        <v>658</v>
      </c>
      <c r="N31" s="14" t="s">
        <v>659</v>
      </c>
      <c r="O31" s="14" t="s">
        <v>660</v>
      </c>
      <c r="P31" s="14" t="s">
        <v>214</v>
      </c>
      <c r="Q31" s="14"/>
    </row>
    <row r="32" spans="1:17">
      <c r="A32" s="14">
        <v>31</v>
      </c>
      <c r="B32" s="15" t="s">
        <v>216</v>
      </c>
      <c r="C32" s="14" t="s">
        <v>7</v>
      </c>
      <c r="D32" s="14" t="s">
        <v>217</v>
      </c>
      <c r="E32" s="14"/>
      <c r="F32" s="14">
        <v>200</v>
      </c>
      <c r="G32" s="14">
        <v>1</v>
      </c>
      <c r="H32" s="14">
        <f t="shared" si="0"/>
        <v>200</v>
      </c>
      <c r="I32" s="14" t="s">
        <v>691</v>
      </c>
      <c r="J32" s="16">
        <f t="shared" si="1"/>
        <v>166</v>
      </c>
      <c r="K32" s="14">
        <v>50</v>
      </c>
      <c r="L32" s="14" t="s">
        <v>657</v>
      </c>
      <c r="M32" s="14" t="s">
        <v>658</v>
      </c>
      <c r="N32" s="14" t="s">
        <v>659</v>
      </c>
      <c r="O32" s="14" t="s">
        <v>660</v>
      </c>
      <c r="P32" s="14" t="s">
        <v>221</v>
      </c>
      <c r="Q32" s="14"/>
    </row>
    <row r="33" spans="1:17">
      <c r="A33" s="14">
        <v>32</v>
      </c>
      <c r="B33" s="15" t="s">
        <v>223</v>
      </c>
      <c r="C33" s="14" t="s">
        <v>7</v>
      </c>
      <c r="D33" s="14" t="s">
        <v>224</v>
      </c>
      <c r="E33" s="14"/>
      <c r="F33" s="14">
        <v>200</v>
      </c>
      <c r="G33" s="14">
        <v>1</v>
      </c>
      <c r="H33" s="14">
        <f t="shared" si="0"/>
        <v>200</v>
      </c>
      <c r="I33" s="14" t="s">
        <v>674</v>
      </c>
      <c r="J33" s="16">
        <f t="shared" si="1"/>
        <v>52</v>
      </c>
      <c r="K33" s="14">
        <v>50</v>
      </c>
      <c r="L33" s="14" t="s">
        <v>657</v>
      </c>
      <c r="M33" s="14" t="s">
        <v>658</v>
      </c>
      <c r="N33" s="14" t="s">
        <v>659</v>
      </c>
      <c r="O33" s="14" t="s">
        <v>660</v>
      </c>
      <c r="P33" s="14" t="s">
        <v>228</v>
      </c>
      <c r="Q33" s="14"/>
    </row>
    <row r="34" spans="1:17">
      <c r="A34" s="14">
        <v>33</v>
      </c>
      <c r="B34" s="15" t="s">
        <v>692</v>
      </c>
      <c r="C34" s="14" t="s">
        <v>230</v>
      </c>
      <c r="D34" s="14" t="s">
        <v>231</v>
      </c>
      <c r="E34" s="11" t="s">
        <v>693</v>
      </c>
      <c r="F34" s="14">
        <v>200</v>
      </c>
      <c r="G34" s="14">
        <v>14</v>
      </c>
      <c r="H34" s="14">
        <f t="shared" si="0"/>
        <v>2800</v>
      </c>
      <c r="I34" s="14" t="s">
        <v>694</v>
      </c>
      <c r="J34" s="16">
        <f t="shared" si="1"/>
        <v>168</v>
      </c>
      <c r="K34" s="14">
        <v>700</v>
      </c>
      <c r="L34" s="14" t="s">
        <v>657</v>
      </c>
      <c r="M34" s="14" t="s">
        <v>658</v>
      </c>
      <c r="N34" s="14" t="s">
        <v>659</v>
      </c>
      <c r="O34" s="14" t="s">
        <v>660</v>
      </c>
      <c r="P34" s="14" t="s">
        <v>695</v>
      </c>
      <c r="Q34" s="14"/>
    </row>
    <row r="35" spans="1:17">
      <c r="A35" s="14">
        <v>34</v>
      </c>
      <c r="B35" s="15" t="s">
        <v>236</v>
      </c>
      <c r="C35" s="14" t="s">
        <v>60</v>
      </c>
      <c r="D35" s="14" t="s">
        <v>237</v>
      </c>
      <c r="E35" s="14"/>
      <c r="F35" s="14">
        <v>200</v>
      </c>
      <c r="G35" s="14">
        <v>7</v>
      </c>
      <c r="H35" s="14">
        <f t="shared" si="0"/>
        <v>1400</v>
      </c>
      <c r="I35" s="14" t="s">
        <v>696</v>
      </c>
      <c r="J35" s="16">
        <f t="shared" si="1"/>
        <v>742</v>
      </c>
      <c r="K35" s="14">
        <v>350</v>
      </c>
      <c r="L35" s="14" t="s">
        <v>657</v>
      </c>
      <c r="M35" s="14" t="s">
        <v>658</v>
      </c>
      <c r="N35" s="14" t="s">
        <v>659</v>
      </c>
      <c r="O35" s="14" t="s">
        <v>660</v>
      </c>
      <c r="P35" s="14" t="s">
        <v>241</v>
      </c>
      <c r="Q35" s="14"/>
    </row>
    <row r="36" spans="1:17">
      <c r="A36" s="14">
        <v>35</v>
      </c>
      <c r="B36" s="15" t="s">
        <v>243</v>
      </c>
      <c r="C36" s="14" t="s">
        <v>7</v>
      </c>
      <c r="D36" s="14" t="s">
        <v>244</v>
      </c>
      <c r="E36" s="14"/>
      <c r="F36" s="14">
        <v>200</v>
      </c>
      <c r="G36" s="14">
        <v>3</v>
      </c>
      <c r="H36" s="14">
        <f t="shared" si="0"/>
        <v>600</v>
      </c>
      <c r="I36" s="14" t="s">
        <v>682</v>
      </c>
      <c r="J36" s="16">
        <f t="shared" si="1"/>
        <v>162</v>
      </c>
      <c r="K36" s="14">
        <v>150</v>
      </c>
      <c r="L36" s="14" t="s">
        <v>657</v>
      </c>
      <c r="M36" s="14" t="s">
        <v>658</v>
      </c>
      <c r="N36" s="14" t="s">
        <v>659</v>
      </c>
      <c r="O36" s="14" t="s">
        <v>660</v>
      </c>
      <c r="P36" s="14" t="s">
        <v>248</v>
      </c>
      <c r="Q36" s="14"/>
    </row>
    <row r="37" spans="1:17">
      <c r="A37" s="14">
        <v>36</v>
      </c>
      <c r="B37" s="15" t="s">
        <v>250</v>
      </c>
      <c r="C37" s="14" t="s">
        <v>7</v>
      </c>
      <c r="D37" s="14" t="s">
        <v>251</v>
      </c>
      <c r="E37" s="14"/>
      <c r="F37" s="14">
        <v>200</v>
      </c>
      <c r="G37" s="14">
        <v>1</v>
      </c>
      <c r="H37" s="14">
        <f t="shared" si="0"/>
        <v>200</v>
      </c>
      <c r="I37" s="14" t="s">
        <v>674</v>
      </c>
      <c r="J37" s="16">
        <f t="shared" si="1"/>
        <v>52</v>
      </c>
      <c r="K37" s="14">
        <v>50</v>
      </c>
      <c r="L37" s="14" t="s">
        <v>657</v>
      </c>
      <c r="M37" s="14" t="s">
        <v>658</v>
      </c>
      <c r="N37" s="14" t="s">
        <v>659</v>
      </c>
      <c r="O37" s="14" t="s">
        <v>660</v>
      </c>
      <c r="P37" s="14" t="s">
        <v>255</v>
      </c>
      <c r="Q37" s="14"/>
    </row>
    <row r="38" spans="1:17">
      <c r="A38" s="14">
        <v>37</v>
      </c>
      <c r="B38" s="15" t="s">
        <v>257</v>
      </c>
      <c r="C38" s="14" t="s">
        <v>7</v>
      </c>
      <c r="D38" s="14" t="s">
        <v>258</v>
      </c>
      <c r="E38" s="14"/>
      <c r="F38" s="14">
        <v>200</v>
      </c>
      <c r="G38" s="14">
        <v>5</v>
      </c>
      <c r="H38" s="14">
        <f t="shared" si="0"/>
        <v>1000</v>
      </c>
      <c r="I38" s="14" t="s">
        <v>680</v>
      </c>
      <c r="J38" s="16">
        <f t="shared" si="1"/>
        <v>70</v>
      </c>
      <c r="K38" s="14">
        <v>250</v>
      </c>
      <c r="L38" s="14" t="s">
        <v>657</v>
      </c>
      <c r="M38" s="14" t="s">
        <v>658</v>
      </c>
      <c r="N38" s="14" t="s">
        <v>659</v>
      </c>
      <c r="O38" s="14" t="s">
        <v>660</v>
      </c>
      <c r="P38" s="14" t="s">
        <v>262</v>
      </c>
      <c r="Q38" s="14"/>
    </row>
    <row r="39" spans="1:17">
      <c r="A39" s="14">
        <v>38</v>
      </c>
      <c r="B39" s="15" t="s">
        <v>264</v>
      </c>
      <c r="C39" s="14" t="s">
        <v>69</v>
      </c>
      <c r="D39" s="14" t="s">
        <v>265</v>
      </c>
      <c r="E39" s="14"/>
      <c r="F39" s="14">
        <v>200</v>
      </c>
      <c r="G39" s="14">
        <v>1</v>
      </c>
      <c r="H39" s="14">
        <f t="shared" si="0"/>
        <v>200</v>
      </c>
      <c r="I39" s="14" t="s">
        <v>697</v>
      </c>
      <c r="J39" s="16">
        <f t="shared" si="1"/>
        <v>74</v>
      </c>
      <c r="K39" s="14">
        <v>50</v>
      </c>
      <c r="L39" s="14" t="s">
        <v>657</v>
      </c>
      <c r="M39" s="14" t="s">
        <v>658</v>
      </c>
      <c r="N39" s="14" t="s">
        <v>659</v>
      </c>
      <c r="O39" s="14" t="s">
        <v>660</v>
      </c>
      <c r="P39" s="14" t="s">
        <v>76</v>
      </c>
      <c r="Q39" s="14"/>
    </row>
    <row r="40" spans="1:17">
      <c r="A40" s="14">
        <v>39</v>
      </c>
      <c r="B40" s="15" t="s">
        <v>270</v>
      </c>
      <c r="C40" s="14" t="s">
        <v>69</v>
      </c>
      <c r="D40" s="14" t="s">
        <v>271</v>
      </c>
      <c r="E40" s="14"/>
      <c r="F40" s="14">
        <v>200</v>
      </c>
      <c r="G40" s="14">
        <v>1</v>
      </c>
      <c r="H40" s="14">
        <f t="shared" si="0"/>
        <v>200</v>
      </c>
      <c r="I40" s="14" t="s">
        <v>698</v>
      </c>
      <c r="J40" s="16">
        <f t="shared" si="1"/>
        <v>62</v>
      </c>
      <c r="K40" s="14">
        <v>50</v>
      </c>
      <c r="L40" s="14" t="s">
        <v>657</v>
      </c>
      <c r="M40" s="14" t="s">
        <v>658</v>
      </c>
      <c r="N40" s="14" t="s">
        <v>659</v>
      </c>
      <c r="O40" s="14" t="s">
        <v>660</v>
      </c>
      <c r="P40" s="14" t="s">
        <v>76</v>
      </c>
      <c r="Q40" s="14"/>
    </row>
    <row r="41" spans="1:17">
      <c r="A41" s="14">
        <v>40</v>
      </c>
      <c r="B41" s="15" t="s">
        <v>276</v>
      </c>
      <c r="C41" s="14" t="s">
        <v>277</v>
      </c>
      <c r="D41" s="14" t="s">
        <v>278</v>
      </c>
      <c r="E41" s="14"/>
      <c r="F41" s="14">
        <v>200</v>
      </c>
      <c r="G41" s="14">
        <v>1</v>
      </c>
      <c r="H41" s="14">
        <f t="shared" si="0"/>
        <v>200</v>
      </c>
      <c r="I41" s="14" t="s">
        <v>699</v>
      </c>
      <c r="J41" s="16">
        <f t="shared" si="1"/>
        <v>92</v>
      </c>
      <c r="K41" s="14">
        <v>50</v>
      </c>
      <c r="L41" s="14" t="s">
        <v>657</v>
      </c>
      <c r="M41" s="14" t="s">
        <v>658</v>
      </c>
      <c r="N41" s="14" t="s">
        <v>659</v>
      </c>
      <c r="O41" s="14" t="s">
        <v>660</v>
      </c>
      <c r="P41" s="14" t="s">
        <v>283</v>
      </c>
      <c r="Q41" s="14"/>
    </row>
    <row r="42" spans="1:17">
      <c r="A42" s="14">
        <v>41</v>
      </c>
      <c r="B42" s="15" t="s">
        <v>285</v>
      </c>
      <c r="C42" s="14" t="s">
        <v>69</v>
      </c>
      <c r="D42" s="14" t="s">
        <v>54</v>
      </c>
      <c r="E42" s="14"/>
      <c r="F42" s="14">
        <v>200</v>
      </c>
      <c r="G42" s="14">
        <v>1</v>
      </c>
      <c r="H42" s="14">
        <f t="shared" si="0"/>
        <v>200</v>
      </c>
      <c r="I42" s="14" t="s">
        <v>700</v>
      </c>
      <c r="J42" s="16">
        <f t="shared" si="1"/>
        <v>60</v>
      </c>
      <c r="K42" s="14">
        <v>50</v>
      </c>
      <c r="L42" s="14" t="s">
        <v>657</v>
      </c>
      <c r="M42" s="14" t="s">
        <v>658</v>
      </c>
      <c r="N42" s="14" t="s">
        <v>659</v>
      </c>
      <c r="O42" s="14" t="s">
        <v>660</v>
      </c>
      <c r="P42" s="14" t="s">
        <v>76</v>
      </c>
      <c r="Q42" s="14"/>
    </row>
    <row r="43" spans="1:17">
      <c r="A43" s="14">
        <v>42</v>
      </c>
      <c r="B43" s="15" t="s">
        <v>290</v>
      </c>
      <c r="C43" s="14" t="s">
        <v>291</v>
      </c>
      <c r="D43" s="14" t="s">
        <v>292</v>
      </c>
      <c r="E43" s="14"/>
      <c r="F43" s="14">
        <v>200</v>
      </c>
      <c r="G43" s="14">
        <v>1</v>
      </c>
      <c r="H43" s="14">
        <f t="shared" si="0"/>
        <v>200</v>
      </c>
      <c r="I43" s="14" t="s">
        <v>701</v>
      </c>
      <c r="J43" s="16">
        <f t="shared" si="1"/>
        <v>296</v>
      </c>
      <c r="K43" s="14">
        <v>50</v>
      </c>
      <c r="L43" s="14" t="s">
        <v>657</v>
      </c>
      <c r="M43" s="14" t="s">
        <v>658</v>
      </c>
      <c r="N43" s="14" t="s">
        <v>659</v>
      </c>
      <c r="O43" s="14" t="s">
        <v>660</v>
      </c>
      <c r="P43" s="14" t="s">
        <v>297</v>
      </c>
      <c r="Q43" s="14"/>
    </row>
    <row r="44" spans="1:17">
      <c r="A44" s="14">
        <v>43</v>
      </c>
      <c r="B44" s="15" t="s">
        <v>299</v>
      </c>
      <c r="C44" s="14" t="s">
        <v>300</v>
      </c>
      <c r="D44" s="14" t="s">
        <v>301</v>
      </c>
      <c r="E44" s="14"/>
      <c r="F44" s="14">
        <v>200</v>
      </c>
      <c r="G44" s="14">
        <v>1</v>
      </c>
      <c r="H44" s="14">
        <f t="shared" si="0"/>
        <v>200</v>
      </c>
      <c r="I44" s="14" t="s">
        <v>702</v>
      </c>
      <c r="J44" s="16">
        <f t="shared" si="1"/>
        <v>306</v>
      </c>
      <c r="K44" s="14">
        <v>50</v>
      </c>
      <c r="L44" s="14" t="s">
        <v>657</v>
      </c>
      <c r="M44" s="14" t="s">
        <v>658</v>
      </c>
      <c r="N44" s="14" t="s">
        <v>659</v>
      </c>
      <c r="O44" s="14" t="s">
        <v>660</v>
      </c>
      <c r="P44" s="14" t="s">
        <v>306</v>
      </c>
      <c r="Q44" s="14"/>
    </row>
    <row r="45" spans="1:17">
      <c r="A45" s="14">
        <v>44</v>
      </c>
      <c r="B45" s="15" t="s">
        <v>308</v>
      </c>
      <c r="C45" s="14" t="s">
        <v>309</v>
      </c>
      <c r="D45" s="14" t="s">
        <v>310</v>
      </c>
      <c r="E45" s="14"/>
      <c r="F45" s="14">
        <v>200</v>
      </c>
      <c r="G45" s="14">
        <v>2</v>
      </c>
      <c r="H45" s="14">
        <f t="shared" si="0"/>
        <v>400</v>
      </c>
      <c r="I45" s="14" t="s">
        <v>703</v>
      </c>
      <c r="J45" s="16">
        <f t="shared" si="1"/>
        <v>620</v>
      </c>
      <c r="K45" s="14">
        <v>50</v>
      </c>
      <c r="L45" s="14" t="s">
        <v>657</v>
      </c>
      <c r="M45" s="14" t="s">
        <v>658</v>
      </c>
      <c r="N45" s="14" t="s">
        <v>659</v>
      </c>
      <c r="O45" s="14" t="s">
        <v>660</v>
      </c>
      <c r="P45" s="14" t="s">
        <v>315</v>
      </c>
      <c r="Q45" s="14"/>
    </row>
    <row r="46" spans="1:17">
      <c r="A46" s="14">
        <v>45</v>
      </c>
      <c r="B46" s="15" t="s">
        <v>316</v>
      </c>
      <c r="C46" s="14" t="s">
        <v>309</v>
      </c>
      <c r="D46" s="14" t="s">
        <v>317</v>
      </c>
      <c r="E46" s="14"/>
      <c r="F46" s="14">
        <v>200</v>
      </c>
      <c r="G46" s="14">
        <v>1</v>
      </c>
      <c r="H46" s="14">
        <f t="shared" si="0"/>
        <v>200</v>
      </c>
      <c r="I46" s="14" t="s">
        <v>704</v>
      </c>
      <c r="J46" s="16">
        <f t="shared" si="1"/>
        <v>550</v>
      </c>
      <c r="K46" s="14">
        <v>50</v>
      </c>
      <c r="L46" s="14" t="s">
        <v>657</v>
      </c>
      <c r="M46" s="14" t="s">
        <v>658</v>
      </c>
      <c r="N46" s="14" t="s">
        <v>659</v>
      </c>
      <c r="O46" s="14" t="s">
        <v>660</v>
      </c>
      <c r="P46" s="14" t="s">
        <v>321</v>
      </c>
      <c r="Q46" s="14"/>
    </row>
    <row r="47" spans="1:17">
      <c r="A47" s="14">
        <v>46</v>
      </c>
      <c r="B47" s="15" t="s">
        <v>322</v>
      </c>
      <c r="C47" s="14" t="s">
        <v>323</v>
      </c>
      <c r="D47" s="14" t="s">
        <v>324</v>
      </c>
      <c r="E47" s="14"/>
      <c r="F47" s="14">
        <v>200</v>
      </c>
      <c r="G47" s="14">
        <v>1</v>
      </c>
      <c r="H47" s="14">
        <f t="shared" si="0"/>
        <v>200</v>
      </c>
      <c r="I47" s="14" t="s">
        <v>705</v>
      </c>
      <c r="J47" s="16">
        <f t="shared" si="1"/>
        <v>784</v>
      </c>
      <c r="K47" s="14">
        <v>50</v>
      </c>
      <c r="L47" s="14" t="s">
        <v>657</v>
      </c>
      <c r="M47" s="14" t="s">
        <v>658</v>
      </c>
      <c r="N47" s="14" t="s">
        <v>659</v>
      </c>
      <c r="O47" s="14" t="s">
        <v>660</v>
      </c>
      <c r="P47" s="14" t="s">
        <v>328</v>
      </c>
      <c r="Q47" s="14"/>
    </row>
    <row r="48" spans="1:17">
      <c r="A48" s="14">
        <v>47</v>
      </c>
      <c r="B48" s="15" t="s">
        <v>330</v>
      </c>
      <c r="C48" s="14" t="s">
        <v>7</v>
      </c>
      <c r="D48" s="14" t="s">
        <v>331</v>
      </c>
      <c r="E48" s="14"/>
      <c r="F48" s="14">
        <v>200</v>
      </c>
      <c r="G48" s="14">
        <v>4</v>
      </c>
      <c r="H48" s="14">
        <f t="shared" si="0"/>
        <v>800</v>
      </c>
      <c r="I48" s="14" t="s">
        <v>706</v>
      </c>
      <c r="J48" s="16">
        <f t="shared" si="1"/>
        <v>328</v>
      </c>
      <c r="K48" s="14">
        <v>200</v>
      </c>
      <c r="L48" s="14" t="s">
        <v>657</v>
      </c>
      <c r="M48" s="14" t="s">
        <v>658</v>
      </c>
      <c r="N48" s="14" t="s">
        <v>659</v>
      </c>
      <c r="O48" s="14" t="s">
        <v>660</v>
      </c>
      <c r="P48" s="14" t="s">
        <v>337</v>
      </c>
      <c r="Q48" s="14"/>
    </row>
    <row r="49" spans="1:17">
      <c r="A49" s="14">
        <v>48</v>
      </c>
      <c r="B49" s="15" t="s">
        <v>339</v>
      </c>
      <c r="C49" s="14" t="s">
        <v>69</v>
      </c>
      <c r="D49" s="14" t="s">
        <v>340</v>
      </c>
      <c r="E49" s="14"/>
      <c r="F49" s="14">
        <v>200</v>
      </c>
      <c r="G49" s="14">
        <v>1</v>
      </c>
      <c r="H49" s="14">
        <f t="shared" si="0"/>
        <v>200</v>
      </c>
      <c r="I49" s="14" t="s">
        <v>707</v>
      </c>
      <c r="J49" s="16">
        <f t="shared" si="1"/>
        <v>126</v>
      </c>
      <c r="K49" s="14">
        <v>50</v>
      </c>
      <c r="L49" s="14" t="s">
        <v>657</v>
      </c>
      <c r="M49" s="14" t="s">
        <v>658</v>
      </c>
      <c r="N49" s="14" t="s">
        <v>659</v>
      </c>
      <c r="O49" s="14" t="s">
        <v>660</v>
      </c>
      <c r="P49" s="14" t="s">
        <v>345</v>
      </c>
      <c r="Q49" s="14"/>
    </row>
    <row r="50" spans="1:17">
      <c r="A50" s="14">
        <v>49</v>
      </c>
      <c r="B50" s="15" t="s">
        <v>347</v>
      </c>
      <c r="C50" s="14" t="s">
        <v>7</v>
      </c>
      <c r="D50" s="14" t="s">
        <v>348</v>
      </c>
      <c r="E50" s="14"/>
      <c r="F50" s="14">
        <v>200</v>
      </c>
      <c r="G50" s="14">
        <v>1</v>
      </c>
      <c r="H50" s="14">
        <f t="shared" si="0"/>
        <v>200</v>
      </c>
      <c r="I50" s="14" t="s">
        <v>708</v>
      </c>
      <c r="J50" s="16">
        <f t="shared" si="1"/>
        <v>72</v>
      </c>
      <c r="K50" s="14">
        <v>50</v>
      </c>
      <c r="L50" s="14" t="s">
        <v>657</v>
      </c>
      <c r="M50" s="14" t="s">
        <v>658</v>
      </c>
      <c r="N50" s="14" t="s">
        <v>659</v>
      </c>
      <c r="O50" s="14" t="s">
        <v>660</v>
      </c>
      <c r="P50" s="14" t="s">
        <v>353</v>
      </c>
      <c r="Q50" s="14"/>
    </row>
    <row r="51" spans="1:17">
      <c r="A51" s="14">
        <v>50</v>
      </c>
      <c r="B51" s="15" t="s">
        <v>355</v>
      </c>
      <c r="C51" s="14" t="s">
        <v>356</v>
      </c>
      <c r="D51" s="14" t="s">
        <v>357</v>
      </c>
      <c r="E51" s="14"/>
      <c r="F51" s="14">
        <v>200</v>
      </c>
      <c r="G51" s="14">
        <v>1</v>
      </c>
      <c r="H51" s="14">
        <f t="shared" si="0"/>
        <v>200</v>
      </c>
      <c r="I51" s="14" t="s">
        <v>709</v>
      </c>
      <c r="J51" s="16">
        <f t="shared" si="1"/>
        <v>90</v>
      </c>
      <c r="K51" s="14">
        <v>50</v>
      </c>
      <c r="L51" s="14" t="s">
        <v>657</v>
      </c>
      <c r="M51" s="14" t="s">
        <v>658</v>
      </c>
      <c r="N51" s="14" t="s">
        <v>659</v>
      </c>
      <c r="O51" s="14" t="s">
        <v>660</v>
      </c>
      <c r="P51" s="14" t="s">
        <v>362</v>
      </c>
      <c r="Q51" s="14"/>
    </row>
    <row r="52" spans="1:17">
      <c r="A52" s="14">
        <v>51</v>
      </c>
      <c r="B52" s="15" t="s">
        <v>106</v>
      </c>
      <c r="C52" s="14" t="s">
        <v>107</v>
      </c>
      <c r="D52" s="14" t="s">
        <v>108</v>
      </c>
      <c r="E52" s="14"/>
      <c r="F52" s="14">
        <v>200</v>
      </c>
      <c r="G52" s="14">
        <v>1</v>
      </c>
      <c r="H52" s="14">
        <f t="shared" si="0"/>
        <v>200</v>
      </c>
      <c r="I52" s="14" t="s">
        <v>681</v>
      </c>
      <c r="J52" s="16">
        <f t="shared" si="1"/>
        <v>10</v>
      </c>
      <c r="K52" s="14">
        <v>50</v>
      </c>
      <c r="L52" s="14" t="s">
        <v>657</v>
      </c>
      <c r="M52" s="14" t="s">
        <v>658</v>
      </c>
      <c r="N52" s="14" t="s">
        <v>659</v>
      </c>
      <c r="O52" s="14" t="s">
        <v>660</v>
      </c>
      <c r="P52" s="14" t="s">
        <v>113</v>
      </c>
      <c r="Q52" s="14"/>
    </row>
    <row r="53" spans="1:17">
      <c r="A53" s="14">
        <v>52</v>
      </c>
      <c r="B53" s="15" t="s">
        <v>366</v>
      </c>
      <c r="C53" s="14" t="s">
        <v>107</v>
      </c>
      <c r="D53" s="14" t="s">
        <v>367</v>
      </c>
      <c r="E53" s="14"/>
      <c r="F53" s="14">
        <v>200</v>
      </c>
      <c r="G53" s="14">
        <v>2</v>
      </c>
      <c r="H53" s="14">
        <f t="shared" si="0"/>
        <v>400</v>
      </c>
      <c r="I53" s="14" t="s">
        <v>668</v>
      </c>
      <c r="J53" s="16">
        <f t="shared" si="1"/>
        <v>60</v>
      </c>
      <c r="K53" s="14">
        <v>100</v>
      </c>
      <c r="L53" s="14" t="s">
        <v>657</v>
      </c>
      <c r="M53" s="14" t="s">
        <v>658</v>
      </c>
      <c r="N53" s="14" t="s">
        <v>659</v>
      </c>
      <c r="O53" s="14" t="s">
        <v>660</v>
      </c>
      <c r="P53" s="14" t="s">
        <v>121</v>
      </c>
      <c r="Q53" s="14"/>
    </row>
    <row r="54" spans="1:17">
      <c r="A54" s="14">
        <v>53</v>
      </c>
      <c r="B54" s="15" t="s">
        <v>576</v>
      </c>
      <c r="C54" s="14" t="s">
        <v>107</v>
      </c>
      <c r="D54" s="14" t="s">
        <v>372</v>
      </c>
      <c r="E54" s="14"/>
      <c r="F54" s="14">
        <v>200</v>
      </c>
      <c r="G54" s="14">
        <v>2</v>
      </c>
      <c r="H54" s="14">
        <f t="shared" si="0"/>
        <v>400</v>
      </c>
      <c r="I54" s="14" t="s">
        <v>668</v>
      </c>
      <c r="J54" s="16">
        <f t="shared" si="1"/>
        <v>60</v>
      </c>
      <c r="K54" s="14">
        <v>100</v>
      </c>
      <c r="L54" s="14" t="s">
        <v>657</v>
      </c>
      <c r="M54" s="14" t="s">
        <v>658</v>
      </c>
      <c r="N54" s="14" t="s">
        <v>659</v>
      </c>
      <c r="O54" s="14" t="s">
        <v>660</v>
      </c>
      <c r="P54" s="14" t="s">
        <v>121</v>
      </c>
      <c r="Q54" s="14"/>
    </row>
    <row r="55" spans="1:17">
      <c r="A55" s="14">
        <v>54</v>
      </c>
      <c r="B55" s="15" t="s">
        <v>376</v>
      </c>
      <c r="C55" s="14" t="s">
        <v>107</v>
      </c>
      <c r="D55" s="14" t="s">
        <v>377</v>
      </c>
      <c r="E55" s="14"/>
      <c r="F55" s="14">
        <v>200</v>
      </c>
      <c r="G55" s="14">
        <v>3</v>
      </c>
      <c r="H55" s="14">
        <f t="shared" si="0"/>
        <v>600</v>
      </c>
      <c r="I55" s="14" t="s">
        <v>710</v>
      </c>
      <c r="J55" s="16">
        <f t="shared" si="1"/>
        <v>66</v>
      </c>
      <c r="K55" s="14">
        <v>150</v>
      </c>
      <c r="L55" s="14" t="s">
        <v>657</v>
      </c>
      <c r="M55" s="14" t="s">
        <v>658</v>
      </c>
      <c r="N55" s="14" t="s">
        <v>659</v>
      </c>
      <c r="O55" s="14" t="s">
        <v>660</v>
      </c>
      <c r="P55" s="14" t="s">
        <v>121</v>
      </c>
      <c r="Q55" s="14"/>
    </row>
    <row r="56" spans="1:17">
      <c r="A56" s="14">
        <v>55</v>
      </c>
      <c r="B56" s="15" t="s">
        <v>383</v>
      </c>
      <c r="C56" s="14" t="s">
        <v>107</v>
      </c>
      <c r="D56" s="14" t="s">
        <v>384</v>
      </c>
      <c r="E56" s="14"/>
      <c r="F56" s="14">
        <v>200</v>
      </c>
      <c r="G56" s="14">
        <v>1</v>
      </c>
      <c r="H56" s="14">
        <f t="shared" si="0"/>
        <v>200</v>
      </c>
      <c r="I56" s="14" t="s">
        <v>682</v>
      </c>
      <c r="J56" s="16">
        <f t="shared" si="1"/>
        <v>54</v>
      </c>
      <c r="K56" s="14">
        <v>50</v>
      </c>
      <c r="L56" s="14" t="s">
        <v>657</v>
      </c>
      <c r="M56" s="14" t="s">
        <v>658</v>
      </c>
      <c r="N56" s="14" t="s">
        <v>659</v>
      </c>
      <c r="O56" s="14" t="s">
        <v>660</v>
      </c>
      <c r="P56" s="14" t="s">
        <v>389</v>
      </c>
      <c r="Q56" s="14"/>
    </row>
    <row r="57" spans="1:17">
      <c r="A57" s="14">
        <v>56</v>
      </c>
      <c r="B57" s="15" t="s">
        <v>391</v>
      </c>
      <c r="C57" s="14" t="s">
        <v>107</v>
      </c>
      <c r="D57" s="14" t="s">
        <v>392</v>
      </c>
      <c r="E57" s="14"/>
      <c r="F57" s="14">
        <v>200</v>
      </c>
      <c r="G57" s="14">
        <v>1</v>
      </c>
      <c r="H57" s="14">
        <f t="shared" si="0"/>
        <v>200</v>
      </c>
      <c r="I57" s="14" t="s">
        <v>711</v>
      </c>
      <c r="J57" s="16">
        <f t="shared" si="1"/>
        <v>110.00000000000001</v>
      </c>
      <c r="K57" s="14">
        <v>50</v>
      </c>
      <c r="L57" s="14" t="s">
        <v>657</v>
      </c>
      <c r="M57" s="14" t="s">
        <v>658</v>
      </c>
      <c r="N57" s="14" t="s">
        <v>659</v>
      </c>
      <c r="O57" s="14" t="s">
        <v>660</v>
      </c>
      <c r="P57" s="14" t="s">
        <v>397</v>
      </c>
      <c r="Q57" s="14"/>
    </row>
    <row r="58" spans="1:17">
      <c r="A58" s="14">
        <v>57</v>
      </c>
      <c r="B58" s="15" t="s">
        <v>579</v>
      </c>
      <c r="C58" s="14" t="s">
        <v>107</v>
      </c>
      <c r="D58" s="14" t="s">
        <v>399</v>
      </c>
      <c r="E58" s="14"/>
      <c r="F58" s="14">
        <v>200</v>
      </c>
      <c r="G58" s="14">
        <v>4</v>
      </c>
      <c r="H58" s="14">
        <f t="shared" si="0"/>
        <v>800</v>
      </c>
      <c r="I58" s="14" t="s">
        <v>712</v>
      </c>
      <c r="J58" s="16">
        <f t="shared" si="1"/>
        <v>72</v>
      </c>
      <c r="K58" s="14">
        <v>200</v>
      </c>
      <c r="L58" s="14" t="s">
        <v>657</v>
      </c>
      <c r="M58" s="14" t="s">
        <v>658</v>
      </c>
      <c r="N58" s="14" t="s">
        <v>659</v>
      </c>
      <c r="O58" s="14" t="s">
        <v>660</v>
      </c>
      <c r="P58" s="14" t="s">
        <v>121</v>
      </c>
      <c r="Q58" s="14"/>
    </row>
    <row r="59" spans="1:17">
      <c r="A59" s="14">
        <v>58</v>
      </c>
      <c r="B59" s="15" t="s">
        <v>402</v>
      </c>
      <c r="C59" s="14" t="s">
        <v>107</v>
      </c>
      <c r="D59" s="14" t="s">
        <v>403</v>
      </c>
      <c r="E59" s="14"/>
      <c r="F59" s="14">
        <v>200</v>
      </c>
      <c r="G59" s="14">
        <v>3</v>
      </c>
      <c r="H59" s="14">
        <f t="shared" si="0"/>
        <v>600</v>
      </c>
      <c r="I59" s="14" t="s">
        <v>712</v>
      </c>
      <c r="J59" s="16">
        <f t="shared" si="1"/>
        <v>54</v>
      </c>
      <c r="K59" s="14">
        <v>150</v>
      </c>
      <c r="L59" s="14" t="s">
        <v>657</v>
      </c>
      <c r="M59" s="14" t="s">
        <v>658</v>
      </c>
      <c r="N59" s="14" t="s">
        <v>659</v>
      </c>
      <c r="O59" s="14" t="s">
        <v>660</v>
      </c>
      <c r="P59" s="14" t="s">
        <v>389</v>
      </c>
      <c r="Q59" s="14"/>
    </row>
    <row r="60" spans="1:17">
      <c r="A60" s="14">
        <v>59</v>
      </c>
      <c r="B60" s="15" t="s">
        <v>408</v>
      </c>
      <c r="C60" s="14" t="s">
        <v>107</v>
      </c>
      <c r="D60" s="14" t="s">
        <v>100</v>
      </c>
      <c r="E60" s="14"/>
      <c r="F60" s="14">
        <v>200</v>
      </c>
      <c r="G60" s="14">
        <v>27</v>
      </c>
      <c r="H60" s="14">
        <f t="shared" si="0"/>
        <v>5400</v>
      </c>
      <c r="I60" s="14" t="s">
        <v>713</v>
      </c>
      <c r="J60" s="16">
        <f t="shared" si="1"/>
        <v>108</v>
      </c>
      <c r="K60" s="14">
        <v>1350</v>
      </c>
      <c r="L60" s="14" t="s">
        <v>657</v>
      </c>
      <c r="M60" s="14" t="s">
        <v>658</v>
      </c>
      <c r="N60" s="14" t="s">
        <v>659</v>
      </c>
      <c r="O60" s="14" t="s">
        <v>660</v>
      </c>
      <c r="P60" s="14" t="s">
        <v>413</v>
      </c>
      <c r="Q60" s="14"/>
    </row>
    <row r="61" spans="1:17">
      <c r="A61" s="14">
        <v>60</v>
      </c>
      <c r="B61" s="15" t="s">
        <v>415</v>
      </c>
      <c r="C61" s="14" t="s">
        <v>107</v>
      </c>
      <c r="D61" s="14" t="s">
        <v>416</v>
      </c>
      <c r="E61" s="14"/>
      <c r="F61" s="14">
        <v>200</v>
      </c>
      <c r="G61" s="14">
        <v>1</v>
      </c>
      <c r="H61" s="14">
        <f t="shared" si="0"/>
        <v>200</v>
      </c>
      <c r="I61" s="14" t="s">
        <v>714</v>
      </c>
      <c r="J61" s="16">
        <f t="shared" si="1"/>
        <v>56.000000000000007</v>
      </c>
      <c r="K61" s="14">
        <v>50</v>
      </c>
      <c r="L61" s="14" t="s">
        <v>657</v>
      </c>
      <c r="M61" s="14" t="s">
        <v>658</v>
      </c>
      <c r="N61" s="14" t="s">
        <v>659</v>
      </c>
      <c r="O61" s="14" t="s">
        <v>660</v>
      </c>
      <c r="P61" s="14" t="s">
        <v>121</v>
      </c>
      <c r="Q61" s="14"/>
    </row>
    <row r="62" spans="1:17">
      <c r="A62" s="14">
        <v>61</v>
      </c>
      <c r="B62" s="15" t="s">
        <v>582</v>
      </c>
      <c r="C62" s="14" t="s">
        <v>107</v>
      </c>
      <c r="D62" s="14" t="s">
        <v>422</v>
      </c>
      <c r="E62" s="14"/>
      <c r="F62" s="14">
        <v>200</v>
      </c>
      <c r="G62" s="14">
        <v>1</v>
      </c>
      <c r="H62" s="14">
        <f t="shared" si="0"/>
        <v>200</v>
      </c>
      <c r="I62" s="14" t="s">
        <v>700</v>
      </c>
      <c r="J62" s="16">
        <f t="shared" si="1"/>
        <v>60</v>
      </c>
      <c r="K62" s="14">
        <v>50</v>
      </c>
      <c r="L62" s="14" t="s">
        <v>657</v>
      </c>
      <c r="M62" s="14" t="s">
        <v>658</v>
      </c>
      <c r="N62" s="14" t="s">
        <v>659</v>
      </c>
      <c r="O62" s="14" t="s">
        <v>660</v>
      </c>
      <c r="P62" s="14" t="s">
        <v>121</v>
      </c>
      <c r="Q62" s="14"/>
    </row>
    <row r="63" spans="1:17">
      <c r="A63" s="14">
        <v>62</v>
      </c>
      <c r="B63" s="15" t="s">
        <v>425</v>
      </c>
      <c r="C63" s="14" t="s">
        <v>99</v>
      </c>
      <c r="D63" s="14" t="s">
        <v>426</v>
      </c>
      <c r="E63" s="14"/>
      <c r="F63" s="14">
        <v>200</v>
      </c>
      <c r="G63" s="14">
        <v>1</v>
      </c>
      <c r="H63" s="14">
        <f t="shared" si="0"/>
        <v>200</v>
      </c>
      <c r="I63" s="14" t="s">
        <v>715</v>
      </c>
      <c r="J63" s="16">
        <f t="shared" si="1"/>
        <v>80</v>
      </c>
      <c r="K63" s="14">
        <v>50</v>
      </c>
      <c r="L63" s="14" t="s">
        <v>657</v>
      </c>
      <c r="M63" s="14" t="s">
        <v>658</v>
      </c>
      <c r="N63" s="14" t="s">
        <v>659</v>
      </c>
      <c r="O63" s="14" t="s">
        <v>660</v>
      </c>
      <c r="P63" s="14" t="s">
        <v>431</v>
      </c>
      <c r="Q63" s="14"/>
    </row>
    <row r="64" spans="1:17">
      <c r="A64" s="14">
        <v>63</v>
      </c>
      <c r="B64" s="15" t="s">
        <v>433</v>
      </c>
      <c r="C64" s="14" t="s">
        <v>107</v>
      </c>
      <c r="D64" s="14" t="s">
        <v>434</v>
      </c>
      <c r="E64" s="14"/>
      <c r="F64" s="14">
        <v>200</v>
      </c>
      <c r="G64" s="14">
        <v>1</v>
      </c>
      <c r="H64" s="14">
        <f t="shared" si="0"/>
        <v>200</v>
      </c>
      <c r="I64" s="14" t="s">
        <v>682</v>
      </c>
      <c r="J64" s="16">
        <f t="shared" si="1"/>
        <v>54</v>
      </c>
      <c r="K64" s="14">
        <v>50</v>
      </c>
      <c r="L64" s="14" t="s">
        <v>657</v>
      </c>
      <c r="M64" s="14" t="s">
        <v>658</v>
      </c>
      <c r="N64" s="14" t="s">
        <v>659</v>
      </c>
      <c r="O64" s="14" t="s">
        <v>660</v>
      </c>
      <c r="P64" s="14" t="s">
        <v>389</v>
      </c>
      <c r="Q64" s="14"/>
    </row>
    <row r="65" spans="1:17">
      <c r="A65" s="14">
        <v>64</v>
      </c>
      <c r="B65" s="15" t="s">
        <v>439</v>
      </c>
      <c r="C65" s="14" t="s">
        <v>99</v>
      </c>
      <c r="D65" s="14" t="s">
        <v>440</v>
      </c>
      <c r="E65" s="14"/>
      <c r="F65" s="14">
        <v>200</v>
      </c>
      <c r="G65" s="14">
        <v>7</v>
      </c>
      <c r="H65" s="14">
        <f t="shared" si="0"/>
        <v>1400</v>
      </c>
      <c r="I65" s="14" t="s">
        <v>694</v>
      </c>
      <c r="J65" s="16">
        <f t="shared" si="1"/>
        <v>84</v>
      </c>
      <c r="K65" s="14">
        <v>350</v>
      </c>
      <c r="L65" s="14" t="s">
        <v>657</v>
      </c>
      <c r="M65" s="14" t="s">
        <v>658</v>
      </c>
      <c r="N65" s="14" t="s">
        <v>659</v>
      </c>
      <c r="O65" s="14" t="s">
        <v>660</v>
      </c>
      <c r="P65" s="14" t="s">
        <v>445</v>
      </c>
      <c r="Q65" s="14"/>
    </row>
    <row r="66" spans="1:17">
      <c r="A66" s="14">
        <v>65</v>
      </c>
      <c r="B66" s="15" t="s">
        <v>447</v>
      </c>
      <c r="C66" s="14" t="s">
        <v>99</v>
      </c>
      <c r="D66" s="14" t="s">
        <v>448</v>
      </c>
      <c r="E66" s="14"/>
      <c r="F66" s="14">
        <v>200</v>
      </c>
      <c r="G66" s="14">
        <v>3</v>
      </c>
      <c r="H66" s="14">
        <f t="shared" si="0"/>
        <v>600</v>
      </c>
      <c r="I66" s="14" t="s">
        <v>716</v>
      </c>
      <c r="J66" s="16">
        <f t="shared" si="1"/>
        <v>480</v>
      </c>
      <c r="K66" s="14">
        <v>150</v>
      </c>
      <c r="L66" s="14" t="s">
        <v>657</v>
      </c>
      <c r="M66" s="14" t="s">
        <v>658</v>
      </c>
      <c r="N66" s="14" t="s">
        <v>659</v>
      </c>
      <c r="O66" s="14" t="s">
        <v>660</v>
      </c>
      <c r="P66" s="14" t="s">
        <v>453</v>
      </c>
      <c r="Q66" s="14"/>
    </row>
    <row r="67" spans="1:17">
      <c r="A67" s="14">
        <v>66</v>
      </c>
      <c r="B67" s="15" t="s">
        <v>455</v>
      </c>
      <c r="C67" s="14" t="s">
        <v>456</v>
      </c>
      <c r="D67" s="14" t="s">
        <v>457</v>
      </c>
      <c r="E67" s="14"/>
      <c r="F67" s="14">
        <v>200</v>
      </c>
      <c r="G67" s="14">
        <v>1</v>
      </c>
      <c r="H67" s="14">
        <f t="shared" ref="H67:H83" si="2">F67*G67</f>
        <v>200</v>
      </c>
      <c r="I67" s="14" t="s">
        <v>717</v>
      </c>
      <c r="J67" s="16">
        <f t="shared" si="1"/>
        <v>798</v>
      </c>
      <c r="K67" s="14">
        <v>50</v>
      </c>
      <c r="L67" s="14" t="s">
        <v>657</v>
      </c>
      <c r="M67" s="14" t="s">
        <v>658</v>
      </c>
      <c r="N67" s="14" t="s">
        <v>659</v>
      </c>
      <c r="O67" s="14" t="s">
        <v>660</v>
      </c>
      <c r="P67" s="14" t="s">
        <v>462</v>
      </c>
      <c r="Q67" s="14"/>
    </row>
    <row r="68" spans="1:17">
      <c r="A68" s="14">
        <v>67</v>
      </c>
      <c r="B68" s="15" t="s">
        <v>464</v>
      </c>
      <c r="C68" s="14" t="s">
        <v>7</v>
      </c>
      <c r="D68" s="14" t="s">
        <v>465</v>
      </c>
      <c r="E68" s="14"/>
      <c r="F68" s="14">
        <v>200</v>
      </c>
      <c r="G68" s="14">
        <v>1</v>
      </c>
      <c r="H68" s="14">
        <f t="shared" si="2"/>
        <v>200</v>
      </c>
      <c r="I68" s="14" t="s">
        <v>718</v>
      </c>
      <c r="J68" s="16">
        <f t="shared" ref="J68:J83" si="3">H68*I68</f>
        <v>96</v>
      </c>
      <c r="K68" s="14">
        <v>50</v>
      </c>
      <c r="L68" s="14" t="s">
        <v>657</v>
      </c>
      <c r="M68" s="14" t="s">
        <v>658</v>
      </c>
      <c r="N68" s="14" t="s">
        <v>659</v>
      </c>
      <c r="O68" s="14" t="s">
        <v>660</v>
      </c>
      <c r="P68" s="14" t="s">
        <v>470</v>
      </c>
      <c r="Q68" s="14"/>
    </row>
    <row r="69" spans="1:17">
      <c r="A69" s="14">
        <v>68</v>
      </c>
      <c r="B69" s="15">
        <v>434153017835</v>
      </c>
      <c r="C69" s="14" t="s">
        <v>473</v>
      </c>
      <c r="D69" s="14" t="s">
        <v>474</v>
      </c>
      <c r="E69" s="14"/>
      <c r="F69" s="14">
        <v>200</v>
      </c>
      <c r="G69" s="14">
        <v>1</v>
      </c>
      <c r="H69" s="14">
        <f t="shared" si="2"/>
        <v>200</v>
      </c>
      <c r="I69" s="14" t="s">
        <v>719</v>
      </c>
      <c r="J69" s="16">
        <f t="shared" si="3"/>
        <v>260</v>
      </c>
      <c r="K69" s="14">
        <v>50</v>
      </c>
      <c r="L69" s="14" t="s">
        <v>657</v>
      </c>
      <c r="M69" s="14" t="s">
        <v>658</v>
      </c>
      <c r="N69" s="14" t="s">
        <v>659</v>
      </c>
      <c r="O69" s="14" t="s">
        <v>660</v>
      </c>
      <c r="P69" s="14" t="s">
        <v>479</v>
      </c>
      <c r="Q69" s="14"/>
    </row>
    <row r="70" spans="1:17">
      <c r="A70" s="14">
        <v>69</v>
      </c>
      <c r="B70" s="15" t="s">
        <v>481</v>
      </c>
      <c r="C70" s="14" t="s">
        <v>107</v>
      </c>
      <c r="D70" s="14" t="s">
        <v>482</v>
      </c>
      <c r="E70" s="14"/>
      <c r="F70" s="14">
        <v>200</v>
      </c>
      <c r="G70" s="14">
        <v>1</v>
      </c>
      <c r="H70" s="14">
        <f t="shared" si="2"/>
        <v>200</v>
      </c>
      <c r="I70" s="14" t="s">
        <v>720</v>
      </c>
      <c r="J70" s="16">
        <f t="shared" si="3"/>
        <v>308</v>
      </c>
      <c r="K70" s="14">
        <v>50</v>
      </c>
      <c r="L70" s="14" t="s">
        <v>657</v>
      </c>
      <c r="M70" s="14" t="s">
        <v>658</v>
      </c>
      <c r="N70" s="14" t="s">
        <v>659</v>
      </c>
      <c r="O70" s="14" t="s">
        <v>660</v>
      </c>
      <c r="P70" s="14" t="s">
        <v>486</v>
      </c>
      <c r="Q70" s="14"/>
    </row>
    <row r="71" spans="1:17">
      <c r="A71" s="14">
        <v>70</v>
      </c>
      <c r="B71" s="15" t="s">
        <v>489</v>
      </c>
      <c r="C71" s="14" t="s">
        <v>20</v>
      </c>
      <c r="D71" s="14" t="s">
        <v>488</v>
      </c>
      <c r="E71" s="11" t="s">
        <v>721</v>
      </c>
      <c r="F71" s="14">
        <v>200</v>
      </c>
      <c r="G71" s="14">
        <v>1</v>
      </c>
      <c r="H71" s="14">
        <v>2000</v>
      </c>
      <c r="I71" s="14" t="s">
        <v>722</v>
      </c>
      <c r="J71" s="16">
        <f>H71*I71</f>
        <v>19940</v>
      </c>
      <c r="K71" s="14"/>
      <c r="L71" s="14" t="s">
        <v>723</v>
      </c>
      <c r="M71" s="14" t="s">
        <v>658</v>
      </c>
      <c r="N71" s="14" t="s">
        <v>659</v>
      </c>
      <c r="O71" s="14" t="s">
        <v>660</v>
      </c>
      <c r="P71" s="14" t="s">
        <v>622</v>
      </c>
      <c r="Q71" s="14"/>
    </row>
    <row r="72" spans="1:17">
      <c r="A72" s="14">
        <v>71</v>
      </c>
      <c r="B72" s="15" t="s">
        <v>490</v>
      </c>
      <c r="C72" s="14" t="s">
        <v>20</v>
      </c>
      <c r="D72" s="14" t="s">
        <v>491</v>
      </c>
      <c r="E72" s="14"/>
      <c r="F72" s="14">
        <v>200</v>
      </c>
      <c r="G72" s="14">
        <v>1</v>
      </c>
      <c r="H72" s="14">
        <f t="shared" si="2"/>
        <v>200</v>
      </c>
      <c r="I72" s="14" t="s">
        <v>724</v>
      </c>
      <c r="J72" s="16">
        <f t="shared" si="3"/>
        <v>1302</v>
      </c>
      <c r="K72" s="14">
        <v>50</v>
      </c>
      <c r="L72" s="14" t="s">
        <v>657</v>
      </c>
      <c r="M72" s="14" t="s">
        <v>658</v>
      </c>
      <c r="N72" s="14" t="s">
        <v>659</v>
      </c>
      <c r="O72" s="14" t="s">
        <v>660</v>
      </c>
      <c r="P72" s="14" t="s">
        <v>497</v>
      </c>
      <c r="Q72" s="14"/>
    </row>
    <row r="73" spans="1:17">
      <c r="A73" s="14">
        <v>72</v>
      </c>
      <c r="B73" s="15" t="s">
        <v>499</v>
      </c>
      <c r="C73" s="14" t="s">
        <v>500</v>
      </c>
      <c r="D73" s="14" t="s">
        <v>501</v>
      </c>
      <c r="E73" s="14"/>
      <c r="F73" s="14">
        <v>200</v>
      </c>
      <c r="G73" s="14">
        <v>1</v>
      </c>
      <c r="H73" s="14">
        <f t="shared" si="2"/>
        <v>200</v>
      </c>
      <c r="I73" s="14" t="s">
        <v>725</v>
      </c>
      <c r="J73" s="16">
        <f t="shared" si="3"/>
        <v>2726</v>
      </c>
      <c r="K73" s="14">
        <v>50</v>
      </c>
      <c r="L73" s="14" t="s">
        <v>657</v>
      </c>
      <c r="M73" s="14" t="s">
        <v>658</v>
      </c>
      <c r="N73" s="14" t="s">
        <v>659</v>
      </c>
      <c r="O73" s="14" t="s">
        <v>660</v>
      </c>
      <c r="P73" s="14" t="s">
        <v>505</v>
      </c>
      <c r="Q73" s="14"/>
    </row>
    <row r="74" spans="1:17">
      <c r="A74" s="14">
        <v>73</v>
      </c>
      <c r="B74" s="15" t="s">
        <v>507</v>
      </c>
      <c r="C74" s="14" t="s">
        <v>20</v>
      </c>
      <c r="D74" s="14" t="s">
        <v>508</v>
      </c>
      <c r="E74" s="14"/>
      <c r="F74" s="14">
        <v>200</v>
      </c>
      <c r="G74" s="14">
        <v>1</v>
      </c>
      <c r="H74" s="14">
        <f t="shared" si="2"/>
        <v>200</v>
      </c>
      <c r="I74" s="14" t="s">
        <v>726</v>
      </c>
      <c r="J74" s="16">
        <f t="shared" si="3"/>
        <v>4372</v>
      </c>
      <c r="K74" s="14">
        <v>50</v>
      </c>
      <c r="L74" s="14" t="s">
        <v>657</v>
      </c>
      <c r="M74" s="14" t="s">
        <v>658</v>
      </c>
      <c r="N74" s="14" t="s">
        <v>659</v>
      </c>
      <c r="O74" s="14" t="s">
        <v>660</v>
      </c>
      <c r="P74" s="14" t="s">
        <v>511</v>
      </c>
      <c r="Q74" s="14"/>
    </row>
    <row r="75" spans="1:17">
      <c r="A75" s="14">
        <v>74</v>
      </c>
      <c r="B75" s="15" t="s">
        <v>513</v>
      </c>
      <c r="C75" s="14" t="s">
        <v>20</v>
      </c>
      <c r="D75" s="14" t="s">
        <v>514</v>
      </c>
      <c r="E75" s="14"/>
      <c r="F75" s="14">
        <v>200</v>
      </c>
      <c r="G75" s="14">
        <v>2</v>
      </c>
      <c r="H75" s="14">
        <f t="shared" si="2"/>
        <v>400</v>
      </c>
      <c r="I75" s="14" t="s">
        <v>727</v>
      </c>
      <c r="J75" s="16">
        <f t="shared" si="3"/>
        <v>968</v>
      </c>
      <c r="K75" s="14">
        <v>100</v>
      </c>
      <c r="L75" s="14" t="s">
        <v>657</v>
      </c>
      <c r="M75" s="14" t="s">
        <v>658</v>
      </c>
      <c r="N75" s="14" t="s">
        <v>659</v>
      </c>
      <c r="O75" s="14" t="s">
        <v>660</v>
      </c>
      <c r="P75" s="14" t="s">
        <v>518</v>
      </c>
      <c r="Q75" s="14"/>
    </row>
    <row r="76" spans="1:17">
      <c r="A76" s="14">
        <v>75</v>
      </c>
      <c r="B76" s="15" t="s">
        <v>520</v>
      </c>
      <c r="C76" s="14" t="s">
        <v>20</v>
      </c>
      <c r="D76" s="14" t="s">
        <v>521</v>
      </c>
      <c r="E76" s="14"/>
      <c r="F76" s="14">
        <v>200</v>
      </c>
      <c r="G76" s="14">
        <v>1</v>
      </c>
      <c r="H76" s="14">
        <f t="shared" si="2"/>
        <v>200</v>
      </c>
      <c r="I76" s="14" t="s">
        <v>728</v>
      </c>
      <c r="J76" s="16">
        <f t="shared" si="3"/>
        <v>578</v>
      </c>
      <c r="K76" s="14">
        <v>50</v>
      </c>
      <c r="L76" s="14" t="s">
        <v>657</v>
      </c>
      <c r="M76" s="14" t="s">
        <v>658</v>
      </c>
      <c r="N76" s="14" t="s">
        <v>659</v>
      </c>
      <c r="O76" s="14" t="s">
        <v>660</v>
      </c>
      <c r="P76" s="14" t="s">
        <v>526</v>
      </c>
      <c r="Q76" s="14"/>
    </row>
    <row r="77" spans="1:17">
      <c r="A77" s="14">
        <v>76</v>
      </c>
      <c r="B77" s="15" t="s">
        <v>528</v>
      </c>
      <c r="C77" s="14" t="s">
        <v>20</v>
      </c>
      <c r="D77" s="14" t="s">
        <v>529</v>
      </c>
      <c r="E77" s="14"/>
      <c r="F77" s="14">
        <v>200</v>
      </c>
      <c r="G77" s="14">
        <v>2</v>
      </c>
      <c r="H77" s="14">
        <f t="shared" si="2"/>
        <v>400</v>
      </c>
      <c r="I77" s="14" t="s">
        <v>729</v>
      </c>
      <c r="J77" s="16">
        <f t="shared" si="3"/>
        <v>2400</v>
      </c>
      <c r="K77" s="14">
        <v>100</v>
      </c>
      <c r="L77" s="14" t="s">
        <v>657</v>
      </c>
      <c r="M77" s="14" t="s">
        <v>658</v>
      </c>
      <c r="N77" s="14" t="s">
        <v>659</v>
      </c>
      <c r="O77" s="14" t="s">
        <v>660</v>
      </c>
      <c r="P77" s="14" t="s">
        <v>533</v>
      </c>
      <c r="Q77" s="14"/>
    </row>
    <row r="78" spans="1:17">
      <c r="A78" s="14">
        <v>77</v>
      </c>
      <c r="B78" s="15" t="s">
        <v>535</v>
      </c>
      <c r="C78" s="14" t="s">
        <v>20</v>
      </c>
      <c r="D78" s="14" t="s">
        <v>536</v>
      </c>
      <c r="E78" s="14"/>
      <c r="F78" s="14">
        <v>200</v>
      </c>
      <c r="G78" s="14">
        <v>1</v>
      </c>
      <c r="H78" s="14">
        <f t="shared" si="2"/>
        <v>200</v>
      </c>
      <c r="I78" s="14" t="s">
        <v>730</v>
      </c>
      <c r="J78" s="16">
        <f t="shared" si="3"/>
        <v>892</v>
      </c>
      <c r="K78" s="14">
        <v>50</v>
      </c>
      <c r="L78" s="14" t="s">
        <v>657</v>
      </c>
      <c r="M78" s="14" t="s">
        <v>658</v>
      </c>
      <c r="N78" s="14" t="s">
        <v>659</v>
      </c>
      <c r="O78" s="14" t="s">
        <v>660</v>
      </c>
      <c r="P78" s="14" t="s">
        <v>542</v>
      </c>
      <c r="Q78" s="14"/>
    </row>
    <row r="79" spans="1:17">
      <c r="A79" s="14">
        <v>78</v>
      </c>
      <c r="B79" s="15" t="s">
        <v>544</v>
      </c>
      <c r="C79" s="14" t="s">
        <v>545</v>
      </c>
      <c r="D79" s="14" t="s">
        <v>546</v>
      </c>
      <c r="E79" s="14"/>
      <c r="F79" s="14">
        <v>200</v>
      </c>
      <c r="G79" s="14">
        <v>1</v>
      </c>
      <c r="H79" s="14">
        <f t="shared" si="2"/>
        <v>200</v>
      </c>
      <c r="I79" s="14" t="s">
        <v>731</v>
      </c>
      <c r="J79" s="16">
        <f t="shared" si="3"/>
        <v>258</v>
      </c>
      <c r="K79" s="14">
        <v>50</v>
      </c>
      <c r="L79" s="14" t="s">
        <v>657</v>
      </c>
      <c r="M79" s="14" t="s">
        <v>658</v>
      </c>
      <c r="N79" s="14" t="s">
        <v>659</v>
      </c>
      <c r="O79" s="14" t="s">
        <v>660</v>
      </c>
      <c r="P79" s="14" t="s">
        <v>550</v>
      </c>
      <c r="Q79" s="14"/>
    </row>
    <row r="80" spans="1:17">
      <c r="A80" s="14">
        <v>79</v>
      </c>
      <c r="B80" s="15" t="s">
        <v>552</v>
      </c>
      <c r="C80" s="14" t="s">
        <v>553</v>
      </c>
      <c r="D80" s="14" t="s">
        <v>554</v>
      </c>
      <c r="E80" s="14"/>
      <c r="F80" s="14">
        <v>200</v>
      </c>
      <c r="G80" s="14">
        <v>1</v>
      </c>
      <c r="H80" s="14">
        <f t="shared" si="2"/>
        <v>200</v>
      </c>
      <c r="I80" s="14" t="s">
        <v>732</v>
      </c>
      <c r="J80" s="16">
        <f t="shared" si="3"/>
        <v>451.99999999999994</v>
      </c>
      <c r="K80" s="14">
        <v>50</v>
      </c>
      <c r="L80" s="14" t="s">
        <v>657</v>
      </c>
      <c r="M80" s="14" t="s">
        <v>658</v>
      </c>
      <c r="N80" s="14" t="s">
        <v>659</v>
      </c>
      <c r="O80" s="14" t="s">
        <v>660</v>
      </c>
      <c r="P80" s="14" t="s">
        <v>558</v>
      </c>
      <c r="Q80" s="14"/>
    </row>
    <row r="81" spans="1:17">
      <c r="A81" s="14">
        <v>80</v>
      </c>
      <c r="B81" s="15" t="s">
        <v>560</v>
      </c>
      <c r="C81" s="14" t="s">
        <v>561</v>
      </c>
      <c r="D81" s="14" t="s">
        <v>546</v>
      </c>
      <c r="E81" s="14"/>
      <c r="F81" s="14">
        <v>200</v>
      </c>
      <c r="G81" s="14">
        <v>1</v>
      </c>
      <c r="H81" s="14">
        <f t="shared" si="2"/>
        <v>200</v>
      </c>
      <c r="I81" s="14" t="s">
        <v>733</v>
      </c>
      <c r="J81" s="16">
        <f t="shared" si="3"/>
        <v>368</v>
      </c>
      <c r="K81" s="14">
        <v>50</v>
      </c>
      <c r="L81" s="14" t="s">
        <v>657</v>
      </c>
      <c r="M81" s="14" t="s">
        <v>658</v>
      </c>
      <c r="N81" s="14" t="s">
        <v>659</v>
      </c>
      <c r="O81" s="14" t="s">
        <v>660</v>
      </c>
      <c r="P81" s="14" t="s">
        <v>567</v>
      </c>
      <c r="Q81" s="14"/>
    </row>
    <row r="82" spans="1:17">
      <c r="A82" s="14">
        <v>81</v>
      </c>
      <c r="B82" s="15">
        <v>63048</v>
      </c>
      <c r="C82" s="14" t="s">
        <v>612</v>
      </c>
      <c r="D82" s="14" t="s">
        <v>618</v>
      </c>
      <c r="E82" s="11" t="s">
        <v>734</v>
      </c>
      <c r="F82" s="14">
        <v>200</v>
      </c>
      <c r="G82" s="14">
        <v>1</v>
      </c>
      <c r="H82" s="14">
        <f t="shared" si="2"/>
        <v>200</v>
      </c>
      <c r="I82" s="14" t="s">
        <v>735</v>
      </c>
      <c r="J82" s="16">
        <f t="shared" si="3"/>
        <v>526</v>
      </c>
      <c r="K82" s="14">
        <v>50</v>
      </c>
      <c r="L82" s="14" t="s">
        <v>657</v>
      </c>
      <c r="M82" s="14" t="s">
        <v>736</v>
      </c>
      <c r="N82" s="14" t="s">
        <v>737</v>
      </c>
      <c r="O82" s="14" t="s">
        <v>660</v>
      </c>
      <c r="P82" s="14" t="s">
        <v>610</v>
      </c>
      <c r="Q82" s="14"/>
    </row>
    <row r="83" spans="1:17">
      <c r="A83" s="14">
        <v>82</v>
      </c>
      <c r="B83" s="15">
        <v>150150225</v>
      </c>
      <c r="C83" s="14" t="s">
        <v>95</v>
      </c>
      <c r="D83" s="14" t="s">
        <v>617</v>
      </c>
      <c r="E83" s="14"/>
      <c r="F83" s="14">
        <v>200</v>
      </c>
      <c r="G83" s="14">
        <v>1</v>
      </c>
      <c r="H83" s="14">
        <f t="shared" si="2"/>
        <v>200</v>
      </c>
      <c r="I83" s="14" t="s">
        <v>738</v>
      </c>
      <c r="J83" s="16">
        <f t="shared" si="3"/>
        <v>690</v>
      </c>
      <c r="K83" s="14">
        <v>50</v>
      </c>
      <c r="L83" s="14" t="s">
        <v>657</v>
      </c>
      <c r="M83" s="14" t="s">
        <v>658</v>
      </c>
      <c r="N83" s="14" t="s">
        <v>659</v>
      </c>
      <c r="O83" s="14" t="s">
        <v>660</v>
      </c>
      <c r="P83" s="14" t="s">
        <v>620</v>
      </c>
      <c r="Q83" s="14"/>
    </row>
    <row r="84" spans="1:17">
      <c r="A84" s="14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>
      <c r="A85" s="14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>
      <c r="A86" s="14"/>
      <c r="B86" s="15" t="s">
        <v>739</v>
      </c>
      <c r="C86" s="14"/>
      <c r="D86" s="14"/>
      <c r="E86" s="14"/>
      <c r="F86" s="14"/>
      <c r="G86" s="14"/>
      <c r="H86" s="14"/>
      <c r="I86" s="14"/>
      <c r="J86" s="19">
        <f>SUM(J2:J85)</f>
        <v>53690</v>
      </c>
      <c r="K86" s="14"/>
      <c r="L86" s="14"/>
      <c r="M86" s="14"/>
      <c r="N86" s="14"/>
      <c r="O86" s="14"/>
      <c r="P86" s="14"/>
      <c r="Q86" s="14"/>
    </row>
    <row r="87" spans="1:17">
      <c r="A87" s="14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>
      <c r="A88" s="14"/>
      <c r="B88" s="15"/>
      <c r="C88" s="14"/>
      <c r="D88" s="14"/>
      <c r="E88" s="14"/>
      <c r="F88" s="14"/>
      <c r="G88" s="14"/>
      <c r="H88" s="14"/>
      <c r="I88" s="14" t="s">
        <v>587</v>
      </c>
      <c r="J88" s="19">
        <f>J86/200</f>
        <v>268.45</v>
      </c>
      <c r="K88" s="14"/>
      <c r="L88" s="14"/>
      <c r="M88" s="14"/>
      <c r="N88" s="14"/>
      <c r="O88" s="14"/>
      <c r="P88" s="14"/>
      <c r="Q88" s="14"/>
    </row>
    <row r="89" spans="1:17">
      <c r="A89" s="14"/>
      <c r="B89" s="15"/>
      <c r="C89" s="14"/>
      <c r="D89" s="14"/>
      <c r="E89" s="14"/>
      <c r="F89" s="14"/>
      <c r="G89" s="14"/>
      <c r="H89" s="14"/>
      <c r="I89" s="14" t="s">
        <v>613</v>
      </c>
      <c r="J89" s="5">
        <f>J88*1.6</f>
        <v>429.52</v>
      </c>
      <c r="K89" s="14"/>
      <c r="L89" s="14"/>
      <c r="M89" s="14"/>
      <c r="N89" s="14"/>
      <c r="O89" s="14"/>
      <c r="P89" s="14"/>
      <c r="Q89" s="14"/>
    </row>
    <row r="90" spans="1:17">
      <c r="A90" s="14"/>
      <c r="B90" s="15"/>
      <c r="C90" s="14"/>
      <c r="D90" s="14"/>
      <c r="E90" s="14"/>
      <c r="F90" s="14"/>
      <c r="G90" s="14"/>
      <c r="H90" s="14"/>
      <c r="I90" s="14" t="s">
        <v>614</v>
      </c>
      <c r="J90" s="8">
        <f>J89*4.8</f>
        <v>2061.6959999999999</v>
      </c>
      <c r="K90" s="14"/>
      <c r="L90" s="14"/>
      <c r="M90" s="14"/>
      <c r="N90" s="14"/>
      <c r="O90" s="14"/>
      <c r="P90" s="14"/>
      <c r="Q90" s="14"/>
    </row>
    <row r="91" spans="1:17">
      <c r="A91" s="14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7" spans="4:7">
      <c r="D97" t="s">
        <v>740</v>
      </c>
    </row>
    <row r="98" spans="4:7">
      <c r="D98" t="s">
        <v>741</v>
      </c>
      <c r="E98" t="s">
        <v>742</v>
      </c>
      <c r="G98" t="s">
        <v>743</v>
      </c>
    </row>
    <row r="99" spans="4:7">
      <c r="D99" t="s">
        <v>744</v>
      </c>
    </row>
    <row r="100" spans="4:7">
      <c r="D100" t="s">
        <v>745</v>
      </c>
    </row>
    <row r="102" spans="4:7">
      <c r="D102" t="s">
        <v>746</v>
      </c>
    </row>
    <row r="103" spans="4:7">
      <c r="D103" t="s">
        <v>747</v>
      </c>
    </row>
    <row r="104" spans="4:7">
      <c r="D104" t="s">
        <v>748</v>
      </c>
    </row>
    <row r="105" spans="4:7">
      <c r="D105" t="s">
        <v>749</v>
      </c>
    </row>
    <row r="107" spans="4:7">
      <c r="D107" t="s">
        <v>750</v>
      </c>
    </row>
    <row r="108" spans="4:7">
      <c r="D108" t="s">
        <v>751</v>
      </c>
    </row>
    <row r="109" spans="4:7">
      <c r="D109" t="s">
        <v>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F88"/>
  <sheetViews>
    <sheetView topLeftCell="A2" workbookViewId="0">
      <selection activeCell="C4" sqref="C4"/>
    </sheetView>
  </sheetViews>
  <sheetFormatPr defaultRowHeight="15"/>
  <cols>
    <col min="2" max="2" width="26.85546875" bestFit="1" customWidth="1"/>
    <col min="3" max="4" width="11.42578125" bestFit="1" customWidth="1"/>
  </cols>
  <sheetData>
    <row r="2" spans="2:6">
      <c r="C2" t="s">
        <v>881</v>
      </c>
    </row>
    <row r="3" spans="2:6">
      <c r="B3" s="9" t="s">
        <v>595</v>
      </c>
      <c r="C3" t="s">
        <v>884</v>
      </c>
      <c r="D3" t="s">
        <v>885</v>
      </c>
      <c r="E3" t="s">
        <v>882</v>
      </c>
      <c r="F3" t="s">
        <v>883</v>
      </c>
    </row>
    <row r="4" spans="2:6">
      <c r="B4" t="s">
        <v>6</v>
      </c>
      <c r="C4">
        <f>VLOOKUP(B4,'MAXREFDEF104_COMPLETE Digik Att'!B:X,13,0)</f>
        <v>7.6800000000000002E-3</v>
      </c>
      <c r="D4">
        <f>VLOOKUP(B4,'EPE 200 Att Eng'!B:I,8,0)*1</f>
        <v>0.28999999999999998</v>
      </c>
      <c r="E4" t="str">
        <f>IFERROR(IF(C4&lt;D4,"Digikey Item",""),"Digikey Item")</f>
        <v>Digikey Item</v>
      </c>
    </row>
    <row r="5" spans="2:6">
      <c r="B5" t="s">
        <v>31</v>
      </c>
      <c r="C5">
        <f>VLOOKUP(B5,'MAXREFDEF104_COMPLETE Digik Att'!B:X,13,0)</f>
        <v>5.1429999999999997E-2</v>
      </c>
      <c r="D5">
        <f>VLOOKUP(B5,'EPE 200 Att Eng'!B:I,8,0)*1</f>
        <v>0.14000000000000001</v>
      </c>
      <c r="E5" t="str">
        <f t="shared" ref="E5:E68" si="0">IFERROR(IF(C5&lt;D5,"Digikey Item",""),"Digikey Item")</f>
        <v>Digikey Item</v>
      </c>
    </row>
    <row r="6" spans="2:6">
      <c r="B6" t="s">
        <v>38</v>
      </c>
      <c r="C6">
        <f>VLOOKUP(B6,'MAXREFDEF104_COMPLETE Digik Att'!B:X,13,0)</f>
        <v>3.2820000000000002E-2</v>
      </c>
      <c r="D6">
        <f>VLOOKUP(B6,'EPE 200 Att Eng'!B:I,8,0)*1</f>
        <v>0.16</v>
      </c>
      <c r="E6" t="str">
        <f t="shared" si="0"/>
        <v>Digikey Item</v>
      </c>
    </row>
    <row r="7" spans="2:6">
      <c r="B7" t="s">
        <v>59</v>
      </c>
      <c r="C7">
        <f>VLOOKUP(B7,'MAXREFDEF104_COMPLETE Digik Att'!B:X,13,0)</f>
        <v>7.7200000000000003E-3</v>
      </c>
      <c r="D7">
        <f>VLOOKUP(B7,'EPE 200 Att Eng'!B:I,8,0)*1</f>
        <v>0.32</v>
      </c>
      <c r="E7" t="str">
        <f t="shared" si="0"/>
        <v>Digikey Item</v>
      </c>
    </row>
    <row r="8" spans="2:6">
      <c r="B8" t="s">
        <v>31</v>
      </c>
      <c r="C8">
        <f>VLOOKUP(B8,'MAXREFDEF104_COMPLETE Digik Att'!B:X,13,0)</f>
        <v>5.1429999999999997E-2</v>
      </c>
      <c r="D8">
        <f>VLOOKUP(B8,'EPE 200 Att Eng'!B:I,8,0)*1</f>
        <v>0.14000000000000001</v>
      </c>
      <c r="E8" t="str">
        <f t="shared" si="0"/>
        <v>Digikey Item</v>
      </c>
    </row>
    <row r="9" spans="2:6">
      <c r="B9" t="s">
        <v>203</v>
      </c>
      <c r="C9">
        <f>VLOOKUP(B9,'MAXREFDEF104_COMPLETE Digik Att'!B:X,13,0)</f>
        <v>5.8959999999999999E-2</v>
      </c>
      <c r="D9">
        <f>VLOOKUP(B9,'EPE 200 Att Eng'!B:I,8,0)*1</f>
        <v>0.25</v>
      </c>
      <c r="E9" t="str">
        <f t="shared" si="0"/>
        <v>Digikey Item</v>
      </c>
    </row>
    <row r="10" spans="2:6">
      <c r="B10" t="s">
        <v>209</v>
      </c>
      <c r="C10">
        <f>VLOOKUP(B10,'MAXREFDEF104_COMPLETE Digik Att'!B:X,13,0)</f>
        <v>4.1599999999999996E-3</v>
      </c>
      <c r="D10">
        <f>VLOOKUP(B10,'EPE 200 Att Eng'!B:I,8,0)*1</f>
        <v>0.05</v>
      </c>
      <c r="E10" t="str">
        <f t="shared" si="0"/>
        <v>Digikey Item</v>
      </c>
    </row>
    <row r="11" spans="2:6">
      <c r="B11" t="s">
        <v>216</v>
      </c>
      <c r="C11">
        <f>VLOOKUP(B11,'MAXREFDEF104_COMPLETE Digik Att'!B:X,13,0)</f>
        <v>0.15059</v>
      </c>
      <c r="D11">
        <f>VLOOKUP(B11,'EPE 200 Att Eng'!B:I,8,0)*1</f>
        <v>0.83</v>
      </c>
      <c r="E11" t="str">
        <f t="shared" si="0"/>
        <v>Digikey Item</v>
      </c>
    </row>
    <row r="12" spans="2:6">
      <c r="B12" t="s">
        <v>223</v>
      </c>
      <c r="C12">
        <f>VLOOKUP(B12,'MAXREFDEF104_COMPLETE Digik Att'!B:X,13,0)</f>
        <v>2.0200000000000001E-3</v>
      </c>
      <c r="D12">
        <f>VLOOKUP(B12,'EPE 200 Att Eng'!B:I,8,0)*1</f>
        <v>0.26</v>
      </c>
      <c r="E12" t="str">
        <f t="shared" si="0"/>
        <v>Digikey Item</v>
      </c>
    </row>
    <row r="13" spans="2:6">
      <c r="B13" t="s">
        <v>243</v>
      </c>
      <c r="C13">
        <f>VLOOKUP(B13,'MAXREFDEF104_COMPLETE Digik Att'!B:X,13,0)</f>
        <v>7.2480000000000003E-2</v>
      </c>
      <c r="D13">
        <f>VLOOKUP(B13,'EPE 200 Att Eng'!B:I,8,0)*1</f>
        <v>0.27</v>
      </c>
      <c r="E13" t="str">
        <f t="shared" si="0"/>
        <v>Digikey Item</v>
      </c>
    </row>
    <row r="14" spans="2:6">
      <c r="B14" t="s">
        <v>257</v>
      </c>
      <c r="C14">
        <f>VLOOKUP(B14,'MAXREFDEF104_COMPLETE Digik Att'!B:X,13,0)</f>
        <v>6.0600000000000003E-3</v>
      </c>
      <c r="D14">
        <f>VLOOKUP(B14,'EPE 200 Att Eng'!B:I,8,0)*1</f>
        <v>7.0000000000000007E-2</v>
      </c>
      <c r="E14" t="str">
        <f t="shared" si="0"/>
        <v>Digikey Item</v>
      </c>
    </row>
    <row r="15" spans="2:6">
      <c r="B15" t="s">
        <v>402</v>
      </c>
      <c r="C15">
        <f>VLOOKUP(B15,'MAXREFDEF104_COMPLETE Digik Att'!B:X,13,0)</f>
        <v>3.3300000000000001E-3</v>
      </c>
      <c r="D15">
        <f>VLOOKUP(B15,'EPE 200 Att Eng'!B:I,8,0)*1</f>
        <v>0.09</v>
      </c>
      <c r="E15" t="str">
        <f t="shared" si="0"/>
        <v>Digikey Item</v>
      </c>
    </row>
    <row r="16" spans="2:6">
      <c r="B16" t="s">
        <v>425</v>
      </c>
      <c r="C16">
        <f>VLOOKUP(B16,'MAXREFDEF104_COMPLETE Digik Att'!B:X,13,0)</f>
        <v>1.355E-2</v>
      </c>
      <c r="D16">
        <f>VLOOKUP(B16,'EPE 200 Att Eng'!B:I,8,0)*1</f>
        <v>0.4</v>
      </c>
      <c r="E16" t="str">
        <f t="shared" si="0"/>
        <v>Digikey Item</v>
      </c>
    </row>
    <row r="17" spans="2:5">
      <c r="B17" t="s">
        <v>433</v>
      </c>
      <c r="C17">
        <f>VLOOKUP(B17,'MAXREFDEF104_COMPLETE Digik Att'!B:X,13,0)</f>
        <v>2.8300000000000001E-3</v>
      </c>
      <c r="D17">
        <f>VLOOKUP(B17,'EPE 200 Att Eng'!B:I,8,0)*1</f>
        <v>0.27</v>
      </c>
      <c r="E17" t="str">
        <f t="shared" si="0"/>
        <v>Digikey Item</v>
      </c>
    </row>
    <row r="18" spans="2:5">
      <c r="B18" t="s">
        <v>439</v>
      </c>
      <c r="C18">
        <f>VLOOKUP(B18,'MAXREFDEF104_COMPLETE Digik Att'!B:X,13,0)</f>
        <v>3.0200000000000001E-3</v>
      </c>
      <c r="D18">
        <f>VLOOKUP(B18,'EPE 200 Att Eng'!B:I,8,0)*1</f>
        <v>0.06</v>
      </c>
      <c r="E18" t="str">
        <f t="shared" si="0"/>
        <v>Digikey Item</v>
      </c>
    </row>
    <row r="19" spans="2:5">
      <c r="B19" t="s">
        <v>447</v>
      </c>
      <c r="C19">
        <f>VLOOKUP(B19,'MAXREFDEF104_COMPLETE Digik Att'!B:X,13,0)</f>
        <v>0.252</v>
      </c>
      <c r="D19">
        <f>VLOOKUP(B19,'EPE 200 Att Eng'!B:I,8,0)*1</f>
        <v>0.8</v>
      </c>
      <c r="E19" t="str">
        <f t="shared" si="0"/>
        <v>Digikey Item</v>
      </c>
    </row>
    <row r="20" spans="2:5">
      <c r="B20" t="s">
        <v>489</v>
      </c>
      <c r="C20">
        <f>VLOOKUP(B20,'MAXREFDEF104_COMPLETE Digik Att'!B:X,13,0)</f>
        <v>8.2200000000000006</v>
      </c>
      <c r="D20">
        <f>VLOOKUP(B20,'EPE 200 Att Eng'!B:I,8,0)*1</f>
        <v>9.9700000000000006</v>
      </c>
      <c r="E20" t="str">
        <f t="shared" si="0"/>
        <v>Digikey Item</v>
      </c>
    </row>
    <row r="21" spans="2:5">
      <c r="B21" t="s">
        <v>513</v>
      </c>
      <c r="C21">
        <f>VLOOKUP(B21,'MAXREFDEF104_COMPLETE Digik Att'!B:X,13,0)</f>
        <v>0.9</v>
      </c>
      <c r="D21">
        <f>VLOOKUP(B21,'EPE 200 Att Eng'!B:I,8,0)*1</f>
        <v>2.42</v>
      </c>
      <c r="E21" t="str">
        <f t="shared" si="0"/>
        <v>Digikey Item</v>
      </c>
    </row>
    <row r="22" spans="2:5">
      <c r="B22" t="s">
        <v>19</v>
      </c>
      <c r="C22">
        <f>VLOOKUP(B22,'MAXREFDEF104_COMPLETE Digik Att'!B:X,13,0)</f>
        <v>4.4400000000000004</v>
      </c>
      <c r="D22">
        <f>VLOOKUP(B22,'EPE 200 Att Eng'!B:I,8,0)*1</f>
        <v>6.2</v>
      </c>
      <c r="E22" t="str">
        <f t="shared" si="0"/>
        <v>Digikey Item</v>
      </c>
    </row>
    <row r="23" spans="2:5">
      <c r="B23" s="2" t="s">
        <v>29</v>
      </c>
      <c r="C23">
        <f>VLOOKUP(B23,'MAXREFDEF104_COMPLETE Digik Att'!B:X,13,0)</f>
        <v>0</v>
      </c>
      <c r="D23">
        <f>VLOOKUP(B23,'EPE 200 Att Eng'!B:I,8,0)*1</f>
        <v>0</v>
      </c>
      <c r="E23" t="str">
        <f t="shared" si="0"/>
        <v/>
      </c>
    </row>
    <row r="24" spans="2:5">
      <c r="B24" s="1" t="s">
        <v>643</v>
      </c>
      <c r="C24">
        <f>VLOOKUP(B24,'MAXREFDEF104_COMPLETE Digik Att'!B:X,13,0)</f>
        <v>1.8180000000000002E-2</v>
      </c>
      <c r="D24" t="e">
        <f>VLOOKUP(B24,'EPE 200 Att Eng'!B:I,8,0)*1</f>
        <v>#N/A</v>
      </c>
      <c r="E24" t="str">
        <f t="shared" si="0"/>
        <v>Digikey Item</v>
      </c>
    </row>
    <row r="25" spans="2:5">
      <c r="B25" s="1" t="s">
        <v>644</v>
      </c>
      <c r="C25">
        <f>VLOOKUP(B25,'MAXREFDEF104_COMPLETE Digik Att'!B:X,13,0)</f>
        <v>0.27</v>
      </c>
      <c r="D25" t="e">
        <f>VLOOKUP(B25,'EPE 200 Att Eng'!B:I,8,0)*1</f>
        <v>#N/A</v>
      </c>
      <c r="E25" t="str">
        <f t="shared" si="0"/>
        <v>Digikey Item</v>
      </c>
    </row>
    <row r="26" spans="2:5">
      <c r="B26" t="s">
        <v>53</v>
      </c>
      <c r="C26">
        <f>VLOOKUP(B26,'MAXREFDEF104_COMPLETE Digik Att'!B:X,13,0)</f>
        <v>5.0000000000000001E-3</v>
      </c>
      <c r="D26">
        <f>VLOOKUP(B26,'EPE 200 Att Eng'!B:I,8,0)*1</f>
        <v>0.26</v>
      </c>
      <c r="E26" t="str">
        <f t="shared" si="0"/>
        <v>Digikey Item</v>
      </c>
    </row>
    <row r="27" spans="2:5">
      <c r="B27" t="s">
        <v>68</v>
      </c>
      <c r="C27">
        <f>VLOOKUP(B27,'MAXREFDEF104_COMPLETE Digik Att'!B:X,13,0)</f>
        <v>3.4099999999999998E-2</v>
      </c>
      <c r="D27">
        <f>VLOOKUP(B27,'EPE 200 Att Eng'!B:I,8,0)*1</f>
        <v>0.32</v>
      </c>
      <c r="E27" t="str">
        <f t="shared" si="0"/>
        <v>Digikey Item</v>
      </c>
    </row>
    <row r="28" spans="2:5">
      <c r="B28" t="s">
        <v>78</v>
      </c>
      <c r="C28">
        <f>VLOOKUP(B28,'MAXREFDEF104_COMPLETE Digik Att'!B:X,13,0)</f>
        <v>1.94</v>
      </c>
      <c r="D28">
        <f>VLOOKUP(B28,'EPE 200 Att Eng'!B:I,8,0)*1</f>
        <v>2.5</v>
      </c>
      <c r="E28" t="str">
        <f t="shared" si="0"/>
        <v>Digikey Item</v>
      </c>
    </row>
    <row r="29" spans="2:5">
      <c r="B29" t="s">
        <v>85</v>
      </c>
      <c r="C29">
        <f>VLOOKUP(B29,'MAXREFDEF104_COMPLETE Digik Att'!B:X,13,0)</f>
        <v>2.2879999999999998</v>
      </c>
      <c r="D29">
        <f>VLOOKUP(B29,'EPE 200 Att Eng'!B:I,8,0)*1</f>
        <v>4.22</v>
      </c>
      <c r="E29" t="str">
        <f t="shared" si="0"/>
        <v>Digikey Item</v>
      </c>
    </row>
    <row r="30" spans="2:5">
      <c r="B30" t="s">
        <v>571</v>
      </c>
      <c r="C30">
        <f>VLOOKUP(B30,'MAXREFDEF104_COMPLETE Digik Att'!B:X,13,0)</f>
        <v>0.34449999999999997</v>
      </c>
      <c r="D30">
        <f>VLOOKUP(B30,'EPE 200 Att Eng'!B:I,8,0)*1</f>
        <v>0.74</v>
      </c>
      <c r="E30" t="str">
        <f t="shared" si="0"/>
        <v>Digikey Item</v>
      </c>
    </row>
    <row r="31" spans="2:5">
      <c r="B31" t="s">
        <v>98</v>
      </c>
      <c r="C31">
        <f>VLOOKUP(B31,'MAXREFDEF104_COMPLETE Digik Att'!B:X,13,0)</f>
        <v>8.7200000000000003E-3</v>
      </c>
      <c r="D31">
        <f>VLOOKUP(B31,'EPE 200 Att Eng'!B:I,8,0)*1</f>
        <v>7.0000000000000007E-2</v>
      </c>
      <c r="E31" t="str">
        <f t="shared" si="0"/>
        <v>Digikey Item</v>
      </c>
    </row>
    <row r="32" spans="2:5">
      <c r="B32" t="s">
        <v>106</v>
      </c>
      <c r="C32">
        <f>VLOOKUP(B32,'MAXREFDEF104_COMPLETE Digik Att'!B:X,13,0)</f>
        <v>6.1799999999999997E-3</v>
      </c>
      <c r="D32">
        <f>VLOOKUP(B32,'EPE 200 Att Eng'!B:I,8,0)*1</f>
        <v>0.05</v>
      </c>
      <c r="E32" t="str">
        <f t="shared" si="0"/>
        <v>Digikey Item</v>
      </c>
    </row>
    <row r="33" spans="2:5">
      <c r="B33" t="s">
        <v>115</v>
      </c>
      <c r="C33">
        <f>VLOOKUP(B33,'MAXREFDEF104_COMPLETE Digik Att'!B:X,13,0)</f>
        <v>1.1900000000000001E-2</v>
      </c>
      <c r="D33">
        <f>VLOOKUP(B33,'EPE 200 Att Eng'!B:I,8,0)*1</f>
        <v>0.14000000000000001</v>
      </c>
      <c r="E33" t="str">
        <f t="shared" si="0"/>
        <v>Digikey Item</v>
      </c>
    </row>
    <row r="34" spans="2:5">
      <c r="B34" t="s">
        <v>123</v>
      </c>
      <c r="C34">
        <f>VLOOKUP(B34,'MAXREFDEF104_COMPLETE Digik Att'!B:X,13,0)</f>
        <v>1.1900000000000001E-2</v>
      </c>
      <c r="D34">
        <f>VLOOKUP(B34,'EPE 200 Att Eng'!B:I,8,0)*1</f>
        <v>0.27</v>
      </c>
      <c r="E34" t="str">
        <f t="shared" si="0"/>
        <v>Digikey Item</v>
      </c>
    </row>
    <row r="35" spans="2:5">
      <c r="B35" s="3" t="s">
        <v>586</v>
      </c>
      <c r="C35">
        <f>VLOOKUP(B35,'MAXREFDEF104_COMPLETE Digik Att'!B:X,13,0)</f>
        <v>11.75</v>
      </c>
      <c r="D35">
        <f>VLOOKUP(B35,'EPE 200 Att Eng'!B:I,8,0)*1</f>
        <v>17.97</v>
      </c>
      <c r="E35" t="str">
        <f t="shared" si="0"/>
        <v>Digikey Item</v>
      </c>
    </row>
    <row r="36" spans="2:5">
      <c r="B36" t="s">
        <v>133</v>
      </c>
      <c r="C36">
        <f>VLOOKUP(B36,'MAXREFDEF104_COMPLETE Digik Att'!B:X,13,0)</f>
        <v>1.1832</v>
      </c>
      <c r="D36">
        <f>VLOOKUP(B36,'EPE 200 Att Eng'!B:I,8,0)*1</f>
        <v>2.04</v>
      </c>
      <c r="E36" t="str">
        <f t="shared" si="0"/>
        <v>Digikey Item</v>
      </c>
    </row>
    <row r="37" spans="2:5">
      <c r="B37" t="s">
        <v>142</v>
      </c>
      <c r="C37">
        <f>VLOOKUP(B37,'MAXREFDEF104_COMPLETE Digik Att'!B:X,13,0)</f>
        <v>0.97099999999999997</v>
      </c>
      <c r="D37">
        <f>VLOOKUP(B37,'EPE 200 Att Eng'!B:I,8,0)*1</f>
        <v>3.22</v>
      </c>
      <c r="E37" t="str">
        <f t="shared" si="0"/>
        <v>Digikey Item</v>
      </c>
    </row>
    <row r="38" spans="2:5">
      <c r="B38" t="s">
        <v>151</v>
      </c>
      <c r="C38">
        <f>VLOOKUP(B38,'MAXREFDEF104_COMPLETE Digik Att'!B:X,13,0)</f>
        <v>1.4435</v>
      </c>
      <c r="D38">
        <f>VLOOKUP(B38,'EPE 200 Att Eng'!B:I,8,0)*1</f>
        <v>1.44</v>
      </c>
      <c r="E38" t="str">
        <f t="shared" si="0"/>
        <v/>
      </c>
    </row>
    <row r="39" spans="2:5">
      <c r="B39" t="s">
        <v>161</v>
      </c>
      <c r="C39">
        <f>VLOOKUP(B39,'MAXREFDEF104_COMPLETE Digik Att'!B:X,13,0)</f>
        <v>0.43319999999999997</v>
      </c>
      <c r="D39">
        <f>VLOOKUP(B39,'EPE 200 Att Eng'!B:I,8,0)*1</f>
        <v>1.17</v>
      </c>
      <c r="E39" t="str">
        <f t="shared" si="0"/>
        <v>Digikey Item</v>
      </c>
    </row>
    <row r="40" spans="2:5">
      <c r="B40" t="s">
        <v>170</v>
      </c>
      <c r="C40">
        <f>VLOOKUP(B40,'MAXREFDEF104_COMPLETE Digik Att'!B:X,13,0)</f>
        <v>3.5099999999999999E-2</v>
      </c>
      <c r="D40">
        <f>VLOOKUP(B40,'EPE 200 Att Eng'!B:I,8,0)*1</f>
        <v>0.32</v>
      </c>
      <c r="E40" t="str">
        <f t="shared" si="0"/>
        <v>Digikey Item</v>
      </c>
    </row>
    <row r="41" spans="2:5">
      <c r="B41" t="s">
        <v>176</v>
      </c>
      <c r="C41">
        <f>VLOOKUP(B41,'MAXREFDEF104_COMPLETE Digik Att'!B:X,13,0)</f>
        <v>0.1226</v>
      </c>
      <c r="D41">
        <f>VLOOKUP(B41,'EPE 200 Att Eng'!B:I,8,0)*1</f>
        <v>0.5</v>
      </c>
      <c r="E41" t="str">
        <f t="shared" si="0"/>
        <v>Digikey Item</v>
      </c>
    </row>
    <row r="42" spans="2:5">
      <c r="B42" t="s">
        <v>182</v>
      </c>
      <c r="C42">
        <f>VLOOKUP(B42,'MAXREFDEF104_COMPLETE Digik Att'!B:X,13,0)</f>
        <v>0.11362</v>
      </c>
      <c r="D42">
        <f>VLOOKUP(B42,'EPE 200 Att Eng'!B:I,8,0)*1</f>
        <v>0.26</v>
      </c>
      <c r="E42" t="str">
        <f t="shared" si="0"/>
        <v>Digikey Item</v>
      </c>
    </row>
    <row r="43" spans="2:5">
      <c r="B43" t="s">
        <v>188</v>
      </c>
      <c r="C43">
        <f>VLOOKUP(B43,'MAXREFDEF104_COMPLETE Digik Att'!B:X,13,0)</f>
        <v>6.4100000000000004E-2</v>
      </c>
      <c r="D43">
        <f>VLOOKUP(B43,'EPE 200 Att Eng'!B:I,8,0)*1</f>
        <v>0.38</v>
      </c>
      <c r="E43" t="str">
        <f t="shared" si="0"/>
        <v>Digikey Item</v>
      </c>
    </row>
    <row r="44" spans="2:5">
      <c r="B44" t="s">
        <v>626</v>
      </c>
      <c r="C44">
        <f>VLOOKUP(B44,'MAXREFDEF104_COMPLETE Digik Att'!B:X,13,0)</f>
        <v>5.0000000000000001E-3</v>
      </c>
      <c r="D44">
        <f>VLOOKUP(B44,'EPE 200 Att Eng'!B:I,8,0)*1</f>
        <v>0.13</v>
      </c>
      <c r="E44" t="str">
        <f t="shared" si="0"/>
        <v>Digikey Item</v>
      </c>
    </row>
    <row r="45" spans="2:5">
      <c r="B45" s="11" t="s">
        <v>645</v>
      </c>
      <c r="C45">
        <f>VLOOKUP(B45,'MAXREFDEF104_COMPLETE Digik Att'!B:X,13,0)</f>
        <v>0.11</v>
      </c>
      <c r="D45" t="e">
        <f>VLOOKUP(B45,'EPE 200 Att Eng'!B:I,8,0)*1</f>
        <v>#N/A</v>
      </c>
      <c r="E45" t="str">
        <f t="shared" si="0"/>
        <v>Digikey Item</v>
      </c>
    </row>
    <row r="46" spans="2:5">
      <c r="B46" t="s">
        <v>236</v>
      </c>
      <c r="C46">
        <f>VLOOKUP(B46,'MAXREFDEF104_COMPLETE Digik Att'!B:X,13,0)</f>
        <v>0.17355000000000001</v>
      </c>
      <c r="D46">
        <f>VLOOKUP(B46,'EPE 200 Att Eng'!B:I,8,0)*1</f>
        <v>0.53</v>
      </c>
      <c r="E46" t="str">
        <f t="shared" si="0"/>
        <v>Digikey Item</v>
      </c>
    </row>
    <row r="47" spans="2:5">
      <c r="B47" t="s">
        <v>250</v>
      </c>
      <c r="C47">
        <f>VLOOKUP(B47,'MAXREFDEF104_COMPLETE Digik Att'!B:X,13,0)</f>
        <v>4.4999999999999997E-3</v>
      </c>
      <c r="D47">
        <f>VLOOKUP(B47,'EPE 200 Att Eng'!B:I,8,0)*1</f>
        <v>0.26</v>
      </c>
      <c r="E47" t="str">
        <f t="shared" si="0"/>
        <v>Digikey Item</v>
      </c>
    </row>
    <row r="48" spans="2:5">
      <c r="B48" t="s">
        <v>264</v>
      </c>
      <c r="C48">
        <f>VLOOKUP(B48,'MAXREFDEF104_COMPLETE Digik Att'!B:X,13,0)</f>
        <v>5.7599999999999998E-2</v>
      </c>
      <c r="D48">
        <f>VLOOKUP(B48,'EPE 200 Att Eng'!B:I,8,0)*1</f>
        <v>0.37</v>
      </c>
      <c r="E48" t="str">
        <f t="shared" si="0"/>
        <v>Digikey Item</v>
      </c>
    </row>
    <row r="49" spans="2:5">
      <c r="B49" t="s">
        <v>270</v>
      </c>
      <c r="C49">
        <f>VLOOKUP(B49,'MAXREFDEF104_COMPLETE Digik Att'!B:X,13,0)</f>
        <v>3.0700000000000002E-2</v>
      </c>
      <c r="D49">
        <f>VLOOKUP(B49,'EPE 200 Att Eng'!B:I,8,0)*1</f>
        <v>0.31</v>
      </c>
      <c r="E49" t="str">
        <f t="shared" si="0"/>
        <v>Digikey Item</v>
      </c>
    </row>
    <row r="50" spans="2:5">
      <c r="B50" t="s">
        <v>276</v>
      </c>
      <c r="C50">
        <f>VLOOKUP(B50,'MAXREFDEF104_COMPLETE Digik Att'!B:X,13,0)</f>
        <v>0.10299999999999999</v>
      </c>
      <c r="D50">
        <f>VLOOKUP(B50,'EPE 200 Att Eng'!B:I,8,0)*1</f>
        <v>0.46</v>
      </c>
      <c r="E50" t="str">
        <f t="shared" si="0"/>
        <v>Digikey Item</v>
      </c>
    </row>
    <row r="51" spans="2:5">
      <c r="B51" t="s">
        <v>285</v>
      </c>
      <c r="C51">
        <f>VLOOKUP(B51,'MAXREFDEF104_COMPLETE Digik Att'!B:X,13,0)</f>
        <v>2.47E-2</v>
      </c>
      <c r="D51">
        <f>VLOOKUP(B51,'EPE 200 Att Eng'!B:I,8,0)*1</f>
        <v>0.3</v>
      </c>
      <c r="E51" t="str">
        <f t="shared" si="0"/>
        <v>Digikey Item</v>
      </c>
    </row>
    <row r="52" spans="2:5">
      <c r="B52" t="s">
        <v>290</v>
      </c>
      <c r="C52">
        <f>VLOOKUP(B52,'MAXREFDEF104_COMPLETE Digik Att'!B:X,13,0)</f>
        <v>0.46239999999999998</v>
      </c>
      <c r="D52">
        <f>VLOOKUP(B52,'EPE 200 Att Eng'!B:I,8,0)*1</f>
        <v>1.48</v>
      </c>
      <c r="E52" t="str">
        <f t="shared" si="0"/>
        <v>Digikey Item</v>
      </c>
    </row>
    <row r="53" spans="2:5">
      <c r="B53" t="s">
        <v>299</v>
      </c>
      <c r="C53">
        <f>VLOOKUP(B53,'MAXREFDEF104_COMPLETE Digik Att'!B:X,13,0)</f>
        <v>0.58689999999999998</v>
      </c>
      <c r="D53">
        <f>VLOOKUP(B53,'EPE 200 Att Eng'!B:I,8,0)*1</f>
        <v>1.53</v>
      </c>
      <c r="E53" t="str">
        <f t="shared" si="0"/>
        <v>Digikey Item</v>
      </c>
    </row>
    <row r="54" spans="2:5">
      <c r="B54" t="s">
        <v>308</v>
      </c>
      <c r="C54">
        <f>VLOOKUP(B54,'MAXREFDEF104_COMPLETE Digik Att'!B:X,13,0)</f>
        <v>0.84440000000000004</v>
      </c>
      <c r="D54">
        <f>VLOOKUP(B54,'EPE 200 Att Eng'!B:I,8,0)*1</f>
        <v>1.55</v>
      </c>
      <c r="E54" t="str">
        <f t="shared" si="0"/>
        <v>Digikey Item</v>
      </c>
    </row>
    <row r="55" spans="2:5">
      <c r="B55" t="s">
        <v>316</v>
      </c>
      <c r="C55">
        <f>VLOOKUP(B55,'MAXREFDEF104_COMPLETE Digik Att'!B:X,13,0)</f>
        <v>1.3998999999999999</v>
      </c>
      <c r="D55">
        <f>VLOOKUP(B55,'EPE 200 Att Eng'!B:I,8,0)*1</f>
        <v>2.75</v>
      </c>
      <c r="E55" t="str">
        <f t="shared" si="0"/>
        <v>Digikey Item</v>
      </c>
    </row>
    <row r="56" spans="2:5">
      <c r="B56" t="s">
        <v>322</v>
      </c>
      <c r="C56">
        <f>VLOOKUP(B56,'MAXREFDEF104_COMPLETE Digik Att'!B:X,13,0)</f>
        <v>2.0207000000000002</v>
      </c>
      <c r="D56">
        <f>VLOOKUP(B56,'EPE 200 Att Eng'!B:I,8,0)*1</f>
        <v>3.92</v>
      </c>
      <c r="E56" t="str">
        <f t="shared" si="0"/>
        <v>Digikey Item</v>
      </c>
    </row>
    <row r="57" spans="2:5">
      <c r="B57" t="s">
        <v>330</v>
      </c>
      <c r="C57">
        <f>VLOOKUP(B57,'MAXREFDEF104_COMPLETE Digik Att'!B:X,13,0)</f>
        <v>0.18514</v>
      </c>
      <c r="D57">
        <f>VLOOKUP(B57,'EPE 200 Att Eng'!B:I,8,0)*1</f>
        <v>0.41</v>
      </c>
      <c r="E57" t="str">
        <f t="shared" si="0"/>
        <v>Digikey Item</v>
      </c>
    </row>
    <row r="58" spans="2:5">
      <c r="B58" t="s">
        <v>339</v>
      </c>
      <c r="C58">
        <f>VLOOKUP(B58,'MAXREFDEF104_COMPLETE Digik Att'!B:X,13,0)</f>
        <v>0.20219999999999999</v>
      </c>
      <c r="D58">
        <f>VLOOKUP(B58,'EPE 200 Att Eng'!B:I,8,0)*1</f>
        <v>0.63</v>
      </c>
      <c r="E58" t="str">
        <f t="shared" si="0"/>
        <v>Digikey Item</v>
      </c>
    </row>
    <row r="59" spans="2:5">
      <c r="B59" t="s">
        <v>347</v>
      </c>
      <c r="C59">
        <f>VLOOKUP(B59,'MAXREFDEF104_COMPLETE Digik Att'!B:X,13,0)</f>
        <v>5.4100000000000002E-2</v>
      </c>
      <c r="D59">
        <f>VLOOKUP(B59,'EPE 200 Att Eng'!B:I,8,0)*1</f>
        <v>0.36</v>
      </c>
      <c r="E59" t="str">
        <f t="shared" si="0"/>
        <v>Digikey Item</v>
      </c>
    </row>
    <row r="60" spans="2:5">
      <c r="B60" t="s">
        <v>355</v>
      </c>
      <c r="C60">
        <f>VLOOKUP(B60,'MAXREFDEF104_COMPLETE Digik Att'!B:X,13,0)</f>
        <v>0.1123</v>
      </c>
      <c r="D60">
        <f>VLOOKUP(B60,'EPE 200 Att Eng'!B:I,8,0)*1</f>
        <v>0.45</v>
      </c>
      <c r="E60" t="str">
        <f t="shared" si="0"/>
        <v>Digikey Item</v>
      </c>
    </row>
    <row r="61" spans="2:5">
      <c r="B61" t="s">
        <v>106</v>
      </c>
      <c r="C61">
        <f>VLOOKUP(B61,'MAXREFDEF104_COMPLETE Digik Att'!B:X,13,0)</f>
        <v>6.1799999999999997E-3</v>
      </c>
      <c r="D61">
        <f>VLOOKUP(B61,'EPE 200 Att Eng'!B:I,8,0)*1</f>
        <v>0.05</v>
      </c>
      <c r="E61" t="str">
        <f t="shared" si="0"/>
        <v>Digikey Item</v>
      </c>
    </row>
    <row r="62" spans="2:5">
      <c r="B62" t="s">
        <v>366</v>
      </c>
      <c r="C62">
        <f>VLOOKUP(B62,'MAXREFDEF104_COMPLETE Digik Att'!B:X,13,0)</f>
        <v>2.1999999999999999E-2</v>
      </c>
      <c r="D62">
        <f>VLOOKUP(B62,'EPE 200 Att Eng'!B:I,8,0)*1</f>
        <v>0.15</v>
      </c>
      <c r="E62" t="str">
        <f t="shared" si="0"/>
        <v>Digikey Item</v>
      </c>
    </row>
    <row r="63" spans="2:5">
      <c r="B63" t="s">
        <v>576</v>
      </c>
      <c r="C63">
        <f>VLOOKUP(B63,'MAXREFDEF104_COMPLETE Digik Att'!B:X,13,0)</f>
        <v>2.1999999999999999E-2</v>
      </c>
      <c r="D63">
        <f>VLOOKUP(B63,'EPE 200 Att Eng'!B:I,8,0)*1</f>
        <v>0.15</v>
      </c>
      <c r="E63" t="str">
        <f t="shared" si="0"/>
        <v>Digikey Item</v>
      </c>
    </row>
    <row r="64" spans="2:5">
      <c r="B64" t="s">
        <v>376</v>
      </c>
      <c r="C64">
        <f>VLOOKUP(B64,'MAXREFDEF104_COMPLETE Digik Att'!B:X,13,0)</f>
        <v>2.1999999999999999E-2</v>
      </c>
      <c r="D64">
        <f>VLOOKUP(B64,'EPE 200 Att Eng'!B:I,8,0)*1</f>
        <v>0.11</v>
      </c>
      <c r="E64" t="str">
        <f t="shared" si="0"/>
        <v>Digikey Item</v>
      </c>
    </row>
    <row r="65" spans="2:5">
      <c r="B65" t="s">
        <v>383</v>
      </c>
      <c r="C65">
        <f>VLOOKUP(B65,'MAXREFDEF104_COMPLETE Digik Att'!B:X,13,0)</f>
        <v>1.01E-2</v>
      </c>
      <c r="D65">
        <f>VLOOKUP(B65,'EPE 200 Att Eng'!B:I,8,0)*1</f>
        <v>0.27</v>
      </c>
      <c r="E65" t="str">
        <f t="shared" si="0"/>
        <v>Digikey Item</v>
      </c>
    </row>
    <row r="66" spans="2:5">
      <c r="B66" t="s">
        <v>391</v>
      </c>
      <c r="C66">
        <f>VLOOKUP(B66,'MAXREFDEF104_COMPLETE Digik Att'!B:X,13,0)</f>
        <v>0.12959999999999999</v>
      </c>
      <c r="D66">
        <f>VLOOKUP(B66,'EPE 200 Att Eng'!B:I,8,0)*1</f>
        <v>0.55000000000000004</v>
      </c>
      <c r="E66" t="str">
        <f t="shared" si="0"/>
        <v>Digikey Item</v>
      </c>
    </row>
    <row r="67" spans="2:5">
      <c r="B67" t="s">
        <v>579</v>
      </c>
      <c r="C67">
        <f>VLOOKUP(B67,'MAXREFDEF104_COMPLETE Digik Att'!B:X,13,0)</f>
        <v>1.346E-2</v>
      </c>
      <c r="D67">
        <f>VLOOKUP(B67,'EPE 200 Att Eng'!B:I,8,0)*1</f>
        <v>0.09</v>
      </c>
      <c r="E67" t="str">
        <f t="shared" si="0"/>
        <v>Digikey Item</v>
      </c>
    </row>
    <row r="68" spans="2:5">
      <c r="B68" t="s">
        <v>408</v>
      </c>
      <c r="C68">
        <f>VLOOKUP(B68,'MAXREFDEF104_COMPLETE Digik Att'!B:X,13,0)</f>
        <v>5.3499999999999997E-3</v>
      </c>
      <c r="D68">
        <f>VLOOKUP(B68,'EPE 200 Att Eng'!B:I,8,0)*1</f>
        <v>0.02</v>
      </c>
      <c r="E68" t="str">
        <f t="shared" si="0"/>
        <v>Digikey Item</v>
      </c>
    </row>
    <row r="69" spans="2:5">
      <c r="B69" t="s">
        <v>415</v>
      </c>
      <c r="C69">
        <f>VLOOKUP(B69,'MAXREFDEF104_COMPLETE Digik Att'!B:X,13,0)</f>
        <v>1.1900000000000001E-2</v>
      </c>
      <c r="D69">
        <f>VLOOKUP(B69,'EPE 200 Att Eng'!B:I,8,0)*1</f>
        <v>0.28000000000000003</v>
      </c>
      <c r="E69" t="str">
        <f t="shared" ref="E69:E88" si="1">IFERROR(IF(C69&lt;D69,"Digikey Item",""),"Digikey Item")</f>
        <v>Digikey Item</v>
      </c>
    </row>
    <row r="70" spans="2:5">
      <c r="B70" t="s">
        <v>582</v>
      </c>
      <c r="C70">
        <f>VLOOKUP(B70,'MAXREFDEF104_COMPLETE Digik Att'!B:X,13,0)</f>
        <v>2.1999999999999999E-2</v>
      </c>
      <c r="D70">
        <f>VLOOKUP(B70,'EPE 200 Att Eng'!B:I,8,0)*1</f>
        <v>0.3</v>
      </c>
      <c r="E70" t="str">
        <f t="shared" si="1"/>
        <v>Digikey Item</v>
      </c>
    </row>
    <row r="71" spans="2:5">
      <c r="B71" t="s">
        <v>455</v>
      </c>
      <c r="C71">
        <f>VLOOKUP(B71,'MAXREFDEF104_COMPLETE Digik Att'!B:X,13,0)</f>
        <v>0.73939999999999995</v>
      </c>
      <c r="D71">
        <f>VLOOKUP(B71,'EPE 200 Att Eng'!B:I,8,0)*1</f>
        <v>3.99</v>
      </c>
      <c r="E71" t="str">
        <f t="shared" si="1"/>
        <v>Digikey Item</v>
      </c>
    </row>
    <row r="72" spans="2:5">
      <c r="B72" t="s">
        <v>464</v>
      </c>
      <c r="C72">
        <f>VLOOKUP(B72,'MAXREFDEF104_COMPLETE Digik Att'!B:X,13,0)</f>
        <v>5.5E-2</v>
      </c>
      <c r="D72">
        <f>VLOOKUP(B72,'EPE 200 Att Eng'!B:I,8,0)*1</f>
        <v>0.48</v>
      </c>
      <c r="E72" t="str">
        <f t="shared" si="1"/>
        <v>Digikey Item</v>
      </c>
    </row>
    <row r="73" spans="2:5">
      <c r="B73" s="4">
        <v>434153017835</v>
      </c>
      <c r="C73">
        <f>VLOOKUP(B73,'MAXREFDEF104_COMPLETE Digik Att'!B:X,13,0)</f>
        <v>0.503</v>
      </c>
      <c r="D73">
        <f>VLOOKUP(B73,'EPE 200 Att Eng'!B:I,8,0)*1</f>
        <v>1.3</v>
      </c>
      <c r="E73" t="str">
        <f t="shared" si="1"/>
        <v>Digikey Item</v>
      </c>
    </row>
    <row r="74" spans="2:5">
      <c r="B74" t="s">
        <v>481</v>
      </c>
      <c r="C74">
        <f>VLOOKUP(B74,'MAXREFDEF104_COMPLETE Digik Att'!B:X,13,0)</f>
        <v>0.64359999999999995</v>
      </c>
      <c r="D74">
        <f>VLOOKUP(B74,'EPE 200 Att Eng'!B:I,8,0)*1</f>
        <v>1.54</v>
      </c>
      <c r="E74" t="str">
        <f t="shared" si="1"/>
        <v>Digikey Item</v>
      </c>
    </row>
    <row r="75" spans="2:5">
      <c r="B75" t="s">
        <v>490</v>
      </c>
      <c r="C75">
        <f>VLOOKUP(B75,'MAXREFDEF104_COMPLETE Digik Att'!B:X,13,0)</f>
        <v>3.2174999999999998</v>
      </c>
      <c r="D75">
        <f>VLOOKUP(B75,'EPE 200 Att Eng'!B:I,8,0)*1</f>
        <v>6.51</v>
      </c>
      <c r="E75" t="str">
        <f t="shared" si="1"/>
        <v>Digikey Item</v>
      </c>
    </row>
    <row r="76" spans="2:5">
      <c r="B76" t="s">
        <v>499</v>
      </c>
      <c r="C76">
        <f>VLOOKUP(B76,'MAXREFDEF104_COMPLETE Digik Att'!B:X,13,0)</f>
        <v>6.9974999999999996</v>
      </c>
      <c r="D76">
        <f>VLOOKUP(B76,'EPE 200 Att Eng'!B:I,8,0)*1</f>
        <v>13.63</v>
      </c>
      <c r="E76" t="str">
        <f t="shared" si="1"/>
        <v>Digikey Item</v>
      </c>
    </row>
    <row r="77" spans="2:5">
      <c r="B77" t="s">
        <v>507</v>
      </c>
      <c r="C77">
        <f>VLOOKUP(B77,'MAXREFDEF104_COMPLETE Digik Att'!B:X,13,0)</f>
        <v>11.0025</v>
      </c>
      <c r="D77">
        <f>VLOOKUP(B77,'EPE 200 Att Eng'!B:I,8,0)*1</f>
        <v>21.86</v>
      </c>
      <c r="E77" t="str">
        <f t="shared" si="1"/>
        <v>Digikey Item</v>
      </c>
    </row>
    <row r="78" spans="2:5">
      <c r="B78" t="s">
        <v>520</v>
      </c>
      <c r="C78">
        <f>VLOOKUP(B78,'MAXREFDEF104_COMPLETE Digik Att'!B:X,13,0)</f>
        <v>1.2141</v>
      </c>
      <c r="D78">
        <f>VLOOKUP(B78,'EPE 200 Att Eng'!B:I,8,0)*1</f>
        <v>2.89</v>
      </c>
      <c r="E78" t="str">
        <f t="shared" si="1"/>
        <v>Digikey Item</v>
      </c>
    </row>
    <row r="79" spans="2:5">
      <c r="B79" t="s">
        <v>528</v>
      </c>
      <c r="C79">
        <f>VLOOKUP(B79,'MAXREFDEF104_COMPLETE Digik Att'!B:X,13,0)</f>
        <v>3.145</v>
      </c>
      <c r="D79">
        <f>VLOOKUP(B79,'EPE 200 Att Eng'!B:I,8,0)*1</f>
        <v>6</v>
      </c>
      <c r="E79" t="str">
        <f t="shared" si="1"/>
        <v>Digikey Item</v>
      </c>
    </row>
    <row r="80" spans="2:5">
      <c r="B80" t="s">
        <v>535</v>
      </c>
      <c r="C80">
        <f>VLOOKUP(B80,'MAXREFDEF104_COMPLETE Digik Att'!B:X,13,0)</f>
        <v>2.0865</v>
      </c>
      <c r="D80">
        <f>VLOOKUP(B80,'EPE 200 Att Eng'!B:I,8,0)*1</f>
        <v>4.46</v>
      </c>
      <c r="E80" t="str">
        <f t="shared" si="1"/>
        <v>Digikey Item</v>
      </c>
    </row>
    <row r="81" spans="2:5">
      <c r="B81" t="s">
        <v>544</v>
      </c>
      <c r="C81">
        <f>VLOOKUP(B81,'MAXREFDEF104_COMPLETE Digik Att'!B:X,13,0)</f>
        <v>0.52590000000000003</v>
      </c>
      <c r="D81">
        <f>VLOOKUP(B81,'EPE 200 Att Eng'!B:I,8,0)*1</f>
        <v>1.29</v>
      </c>
      <c r="E81" t="str">
        <f t="shared" si="1"/>
        <v>Digikey Item</v>
      </c>
    </row>
    <row r="82" spans="2:5">
      <c r="B82" t="s">
        <v>552</v>
      </c>
      <c r="C82">
        <f>VLOOKUP(B82,'MAXREFDEF104_COMPLETE Digik Att'!B:X,13,0)</f>
        <v>0.98170000000000002</v>
      </c>
      <c r="D82">
        <f>VLOOKUP(B82,'EPE 200 Att Eng'!B:I,8,0)*1</f>
        <v>2.2599999999999998</v>
      </c>
      <c r="E82" t="str">
        <f t="shared" si="1"/>
        <v>Digikey Item</v>
      </c>
    </row>
    <row r="83" spans="2:5">
      <c r="B83" t="s">
        <v>560</v>
      </c>
      <c r="C83">
        <f>VLOOKUP(B83,'MAXREFDEF104_COMPLETE Digik Att'!B:X,13,0)</f>
        <v>0.80410000000000004</v>
      </c>
      <c r="D83">
        <f>VLOOKUP(B83,'EPE 200 Att Eng'!B:I,8,0)*1</f>
        <v>1.84</v>
      </c>
      <c r="E83" t="str">
        <f t="shared" si="1"/>
        <v>Digikey Item</v>
      </c>
    </row>
    <row r="84" spans="2:5">
      <c r="B84" t="s">
        <v>590</v>
      </c>
      <c r="C84">
        <f>VLOOKUP(B84,'MAXREFDEF104_COMPLETE Digik Att'!B:X,13,0)</f>
        <v>12.52</v>
      </c>
      <c r="D84" t="e">
        <f>VLOOKUP(B84,'EPE 200 Att Eng'!B:I,8,0)*1</f>
        <v>#N/A</v>
      </c>
      <c r="E84" t="str">
        <f t="shared" si="1"/>
        <v>Digikey Item</v>
      </c>
    </row>
    <row r="85" spans="2:5">
      <c r="B85" t="s">
        <v>592</v>
      </c>
      <c r="C85">
        <f>VLOOKUP(B85,'MAXREFDEF104_COMPLETE Digik Att'!B:X,13,0)</f>
        <v>15</v>
      </c>
      <c r="D85" t="e">
        <f>VLOOKUP(B85,'EPE 200 Att Eng'!B:I,8,0)*1</f>
        <v>#N/A</v>
      </c>
      <c r="E85" t="str">
        <f t="shared" si="1"/>
        <v>Digikey Item</v>
      </c>
    </row>
    <row r="86" spans="2:5">
      <c r="B86" t="s">
        <v>593</v>
      </c>
      <c r="C86">
        <f>VLOOKUP(B86,'MAXREFDEF104_COMPLETE Digik Att'!B:X,13,0)</f>
        <v>15</v>
      </c>
      <c r="D86" t="e">
        <f>VLOOKUP(B86,'EPE 200 Att Eng'!B:I,8,0)*1</f>
        <v>#N/A</v>
      </c>
      <c r="E86" t="str">
        <f t="shared" si="1"/>
        <v>Digikey Item</v>
      </c>
    </row>
    <row r="87" spans="2:5">
      <c r="B87">
        <v>63048</v>
      </c>
      <c r="C87">
        <f>VLOOKUP(B87,'MAXREFDEF104_COMPLETE Digik Att'!B:X,13,0)</f>
        <v>5.8624999999999998</v>
      </c>
      <c r="D87">
        <f>VLOOKUP(B87,'EPE 200 Att Eng'!B:I,8,0)*1</f>
        <v>2.63</v>
      </c>
      <c r="E87" t="str">
        <f t="shared" si="1"/>
        <v/>
      </c>
    </row>
    <row r="88" spans="2:5">
      <c r="B88">
        <v>150150225</v>
      </c>
      <c r="C88">
        <f>VLOOKUP(B88,'MAXREFDEF104_COMPLETE Digik Att'!B:X,13,0)</f>
        <v>2.33</v>
      </c>
      <c r="D88">
        <f>VLOOKUP(B88,'EPE 200 Att Eng'!B:I,8,0)*1</f>
        <v>3.45</v>
      </c>
      <c r="E88" t="str">
        <f t="shared" si="1"/>
        <v>Digikey Item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9"/>
  <sheetViews>
    <sheetView workbookViewId="0">
      <selection activeCell="B1" sqref="B1:I1"/>
    </sheetView>
  </sheetViews>
  <sheetFormatPr defaultRowHeight="15"/>
  <cols>
    <col min="1" max="1" width="6" bestFit="1" customWidth="1"/>
    <col min="2" max="2" width="27.7109375" style="20" bestFit="1" customWidth="1"/>
    <col min="3" max="3" width="35.42578125" bestFit="1" customWidth="1"/>
    <col min="4" max="4" width="50" bestFit="1" customWidth="1"/>
    <col min="5" max="5" width="53.28515625" customWidth="1"/>
    <col min="6" max="6" width="12.85546875" bestFit="1" customWidth="1"/>
    <col min="7" max="8" width="12.140625" bestFit="1" customWidth="1"/>
    <col min="9" max="9" width="12" bestFit="1" customWidth="1"/>
    <col min="10" max="10" width="12.28515625" customWidth="1"/>
    <col min="11" max="11" width="10.28515625" customWidth="1"/>
    <col min="12" max="12" width="12.140625" bestFit="1" customWidth="1"/>
    <col min="13" max="13" width="15.5703125" bestFit="1" customWidth="1"/>
    <col min="14" max="14" width="15.140625" bestFit="1" customWidth="1"/>
    <col min="15" max="15" width="14.5703125" bestFit="1" customWidth="1"/>
    <col min="16" max="16" width="205.7109375" bestFit="1" customWidth="1"/>
  </cols>
  <sheetData>
    <row r="1" spans="1:17">
      <c r="A1" s="12" t="s">
        <v>0</v>
      </c>
      <c r="B1" s="13" t="s">
        <v>646</v>
      </c>
      <c r="C1" s="12" t="s">
        <v>1</v>
      </c>
      <c r="D1" s="12" t="s">
        <v>594</v>
      </c>
      <c r="E1" s="12" t="s">
        <v>647</v>
      </c>
      <c r="F1" s="12" t="s">
        <v>648</v>
      </c>
      <c r="G1" s="12" t="s">
        <v>649</v>
      </c>
      <c r="H1" s="12" t="s">
        <v>603</v>
      </c>
      <c r="I1" s="12" t="s">
        <v>601</v>
      </c>
      <c r="J1" s="12" t="s">
        <v>650</v>
      </c>
      <c r="K1" s="12" t="s">
        <v>651</v>
      </c>
      <c r="L1" s="12" t="s">
        <v>652</v>
      </c>
      <c r="M1" s="12" t="s">
        <v>653</v>
      </c>
      <c r="N1" s="12" t="s">
        <v>654</v>
      </c>
      <c r="O1" s="12" t="s">
        <v>655</v>
      </c>
      <c r="P1" s="12" t="s">
        <v>606</v>
      </c>
      <c r="Q1" s="12"/>
    </row>
    <row r="2" spans="1:17">
      <c r="A2" s="14">
        <v>1</v>
      </c>
      <c r="B2" s="15" t="s">
        <v>6</v>
      </c>
      <c r="C2" s="14" t="s">
        <v>7</v>
      </c>
      <c r="D2" s="14" t="s">
        <v>8</v>
      </c>
      <c r="E2" s="14"/>
      <c r="F2" s="14">
        <f>VLOOKUP(B2,'[1]Atrition NPI'!$B:$R,15,0)</f>
        <v>425</v>
      </c>
      <c r="G2" s="14">
        <v>1</v>
      </c>
      <c r="H2" s="14">
        <f>F2</f>
        <v>425</v>
      </c>
      <c r="I2" s="14" t="s">
        <v>656</v>
      </c>
      <c r="J2" s="16">
        <f>H2*I2</f>
        <v>123.24999999999999</v>
      </c>
      <c r="K2" s="14">
        <v>50</v>
      </c>
      <c r="L2" s="14" t="s">
        <v>657</v>
      </c>
      <c r="M2" s="14" t="s">
        <v>658</v>
      </c>
      <c r="N2" s="14" t="s">
        <v>659</v>
      </c>
      <c r="O2" s="14" t="s">
        <v>660</v>
      </c>
      <c r="P2" s="14" t="s">
        <v>14</v>
      </c>
      <c r="Q2" s="14"/>
    </row>
    <row r="3" spans="1:17">
      <c r="A3" s="14">
        <v>2</v>
      </c>
      <c r="B3" s="15" t="s">
        <v>19</v>
      </c>
      <c r="C3" s="14" t="s">
        <v>20</v>
      </c>
      <c r="D3" s="14" t="s">
        <v>21</v>
      </c>
      <c r="E3" s="14"/>
      <c r="F3" s="14">
        <f>VLOOKUP(B3,'[1]Atrition NPI'!$B:$R,15,0)</f>
        <v>255</v>
      </c>
      <c r="G3" s="14">
        <v>1</v>
      </c>
      <c r="H3" s="14">
        <f t="shared" ref="H3:H66" si="0">F3</f>
        <v>255</v>
      </c>
      <c r="I3" s="14" t="s">
        <v>661</v>
      </c>
      <c r="J3" s="16">
        <f>H3*I3</f>
        <v>1581</v>
      </c>
      <c r="K3" s="14">
        <v>50</v>
      </c>
      <c r="L3" s="14" t="s">
        <v>662</v>
      </c>
      <c r="M3" s="14" t="s">
        <v>658</v>
      </c>
      <c r="N3" s="14" t="s">
        <v>659</v>
      </c>
      <c r="O3" s="14" t="s">
        <v>660</v>
      </c>
      <c r="P3" s="14" t="s">
        <v>26</v>
      </c>
      <c r="Q3" s="14"/>
    </row>
    <row r="4" spans="1:17">
      <c r="A4" s="14">
        <v>3</v>
      </c>
      <c r="B4" s="15" t="s">
        <v>29</v>
      </c>
      <c r="C4" s="14" t="s">
        <v>20</v>
      </c>
      <c r="D4" s="14" t="s">
        <v>28</v>
      </c>
      <c r="E4" s="17" t="s">
        <v>663</v>
      </c>
      <c r="F4" s="14">
        <f>VLOOKUP(B4,'[1]Atrition NPI'!$B:$R,15,0)</f>
        <v>222.5</v>
      </c>
      <c r="G4" s="14">
        <v>1</v>
      </c>
      <c r="H4" s="14">
        <f t="shared" si="0"/>
        <v>222.5</v>
      </c>
      <c r="I4" s="14"/>
      <c r="J4" s="16">
        <f t="shared" ref="J4:J67" si="1">H4*I4</f>
        <v>0</v>
      </c>
      <c r="K4" s="14">
        <v>50</v>
      </c>
      <c r="L4" s="14" t="s">
        <v>657</v>
      </c>
      <c r="M4" s="14" t="s">
        <v>658</v>
      </c>
      <c r="N4" s="14" t="s">
        <v>659</v>
      </c>
      <c r="O4" s="14" t="s">
        <v>660</v>
      </c>
      <c r="P4" s="14"/>
      <c r="Q4" s="14"/>
    </row>
    <row r="5" spans="1:17">
      <c r="A5" s="14">
        <v>4</v>
      </c>
      <c r="B5" s="15" t="s">
        <v>31</v>
      </c>
      <c r="C5" s="14" t="s">
        <v>7</v>
      </c>
      <c r="D5" s="14" t="s">
        <v>32</v>
      </c>
      <c r="E5" s="14"/>
      <c r="F5" s="14">
        <f>VLOOKUP(B5,'[1]Atrition NPI'!$B:$R,15,0)</f>
        <v>2125</v>
      </c>
      <c r="G5" s="14">
        <v>5</v>
      </c>
      <c r="H5" s="14">
        <f t="shared" si="0"/>
        <v>2125</v>
      </c>
      <c r="I5" s="14" t="s">
        <v>664</v>
      </c>
      <c r="J5" s="16">
        <f t="shared" si="1"/>
        <v>297.5</v>
      </c>
      <c r="K5" s="14">
        <v>250</v>
      </c>
      <c r="L5" s="14" t="s">
        <v>657</v>
      </c>
      <c r="M5" s="14" t="s">
        <v>658</v>
      </c>
      <c r="N5" s="14" t="s">
        <v>659</v>
      </c>
      <c r="O5" s="14" t="s">
        <v>660</v>
      </c>
      <c r="P5" s="14" t="s">
        <v>36</v>
      </c>
      <c r="Q5" s="14"/>
    </row>
    <row r="6" spans="1:17">
      <c r="A6" s="14">
        <v>5</v>
      </c>
      <c r="B6" s="15" t="s">
        <v>38</v>
      </c>
      <c r="C6" s="14" t="s">
        <v>7</v>
      </c>
      <c r="D6" s="14" t="s">
        <v>39</v>
      </c>
      <c r="E6" s="14"/>
      <c r="F6" s="14">
        <f>VLOOKUP(B6,'[1]Atrition NPI'!$B:$R,15,0)</f>
        <v>1275</v>
      </c>
      <c r="G6" s="14">
        <v>3</v>
      </c>
      <c r="H6" s="14">
        <f t="shared" si="0"/>
        <v>1275</v>
      </c>
      <c r="I6" s="14" t="s">
        <v>665</v>
      </c>
      <c r="J6" s="16">
        <f t="shared" si="1"/>
        <v>204</v>
      </c>
      <c r="K6" s="14">
        <v>150</v>
      </c>
      <c r="L6" s="14" t="s">
        <v>657</v>
      </c>
      <c r="M6" s="14" t="s">
        <v>658</v>
      </c>
      <c r="N6" s="14" t="s">
        <v>659</v>
      </c>
      <c r="O6" s="14" t="s">
        <v>660</v>
      </c>
      <c r="P6" s="14" t="s">
        <v>43</v>
      </c>
      <c r="Q6" s="14"/>
    </row>
    <row r="7" spans="1:17">
      <c r="A7" s="14">
        <v>6</v>
      </c>
      <c r="B7" s="15" t="s">
        <v>666</v>
      </c>
      <c r="C7" s="14" t="s">
        <v>7</v>
      </c>
      <c r="D7" s="14" t="s">
        <v>45</v>
      </c>
      <c r="E7" s="11" t="s">
        <v>667</v>
      </c>
      <c r="F7" s="14">
        <f>VLOOKUP(B7,'[1]Atrition NPI'!$B:$R,15,0)</f>
        <v>1275</v>
      </c>
      <c r="G7" s="14">
        <v>3</v>
      </c>
      <c r="H7" s="14">
        <f t="shared" si="0"/>
        <v>1275</v>
      </c>
      <c r="I7" s="14" t="s">
        <v>668</v>
      </c>
      <c r="J7" s="16">
        <f t="shared" si="1"/>
        <v>191.25</v>
      </c>
      <c r="K7" s="14">
        <v>150</v>
      </c>
      <c r="L7" s="14" t="s">
        <v>657</v>
      </c>
      <c r="M7" s="14" t="s">
        <v>658</v>
      </c>
      <c r="N7" s="14" t="s">
        <v>659</v>
      </c>
      <c r="O7" s="14" t="s">
        <v>660</v>
      </c>
      <c r="P7" s="14" t="s">
        <v>669</v>
      </c>
      <c r="Q7" s="14"/>
    </row>
    <row r="8" spans="1:17">
      <c r="A8" s="14">
        <v>7</v>
      </c>
      <c r="B8" s="15" t="s">
        <v>670</v>
      </c>
      <c r="C8" s="14" t="s">
        <v>230</v>
      </c>
      <c r="D8" s="14" t="s">
        <v>49</v>
      </c>
      <c r="E8" s="11" t="s">
        <v>671</v>
      </c>
      <c r="F8" s="14">
        <f>VLOOKUP(B8,'[1]Atrition NPI'!$B:$R,15,0)</f>
        <v>425</v>
      </c>
      <c r="G8" s="14">
        <v>1</v>
      </c>
      <c r="H8" s="14">
        <f t="shared" si="0"/>
        <v>425</v>
      </c>
      <c r="I8" s="14" t="s">
        <v>672</v>
      </c>
      <c r="J8" s="16">
        <f t="shared" si="1"/>
        <v>106.25</v>
      </c>
      <c r="K8" s="14">
        <v>50</v>
      </c>
      <c r="L8" s="14" t="s">
        <v>657</v>
      </c>
      <c r="M8" s="14" t="s">
        <v>658</v>
      </c>
      <c r="N8" s="14" t="s">
        <v>659</v>
      </c>
      <c r="O8" s="14" t="s">
        <v>660</v>
      </c>
      <c r="P8" s="14" t="s">
        <v>673</v>
      </c>
      <c r="Q8" s="14"/>
    </row>
    <row r="9" spans="1:17">
      <c r="A9" s="14">
        <v>8</v>
      </c>
      <c r="B9" s="15" t="s">
        <v>53</v>
      </c>
      <c r="C9" s="14" t="s">
        <v>7</v>
      </c>
      <c r="D9" s="14" t="s">
        <v>54</v>
      </c>
      <c r="E9" s="14"/>
      <c r="F9" s="14">
        <f>VLOOKUP(B9,'[1]Atrition NPI'!$B:$R,15,0)</f>
        <v>425</v>
      </c>
      <c r="G9" s="14">
        <v>1</v>
      </c>
      <c r="H9" s="14">
        <f t="shared" si="0"/>
        <v>425</v>
      </c>
      <c r="I9" s="14" t="s">
        <v>674</v>
      </c>
      <c r="J9" s="16">
        <f t="shared" si="1"/>
        <v>110.5</v>
      </c>
      <c r="K9" s="14">
        <v>50</v>
      </c>
      <c r="L9" s="14" t="s">
        <v>657</v>
      </c>
      <c r="M9" s="14" t="s">
        <v>658</v>
      </c>
      <c r="N9" s="14" t="s">
        <v>659</v>
      </c>
      <c r="O9" s="14" t="s">
        <v>660</v>
      </c>
      <c r="P9" s="14" t="s">
        <v>57</v>
      </c>
      <c r="Q9" s="14"/>
    </row>
    <row r="10" spans="1:17">
      <c r="A10" s="14">
        <v>9</v>
      </c>
      <c r="B10" s="15" t="s">
        <v>59</v>
      </c>
      <c r="C10" s="14" t="s">
        <v>60</v>
      </c>
      <c r="D10" s="14" t="s">
        <v>61</v>
      </c>
      <c r="E10" s="14"/>
      <c r="F10" s="14">
        <f>VLOOKUP(B10,'[1]Atrition NPI'!$B:$R,15,0)</f>
        <v>425</v>
      </c>
      <c r="G10" s="14">
        <v>1</v>
      </c>
      <c r="H10" s="14">
        <f t="shared" si="0"/>
        <v>425</v>
      </c>
      <c r="I10" s="14" t="s">
        <v>675</v>
      </c>
      <c r="J10" s="16">
        <f t="shared" si="1"/>
        <v>136</v>
      </c>
      <c r="K10" s="14">
        <v>50</v>
      </c>
      <c r="L10" s="14" t="s">
        <v>657</v>
      </c>
      <c r="M10" s="14" t="s">
        <v>658</v>
      </c>
      <c r="N10" s="14" t="s">
        <v>659</v>
      </c>
      <c r="O10" s="14" t="s">
        <v>660</v>
      </c>
      <c r="P10" s="14" t="s">
        <v>66</v>
      </c>
      <c r="Q10" s="14"/>
    </row>
    <row r="11" spans="1:17">
      <c r="A11" s="14">
        <v>10</v>
      </c>
      <c r="B11" s="15" t="s">
        <v>68</v>
      </c>
      <c r="C11" s="14" t="s">
        <v>69</v>
      </c>
      <c r="D11" s="14" t="s">
        <v>70</v>
      </c>
      <c r="E11" s="14"/>
      <c r="F11" s="14">
        <f>VLOOKUP(B11,'[1]Atrition NPI'!$B:$R,15,0)</f>
        <v>425</v>
      </c>
      <c r="G11" s="14">
        <v>1</v>
      </c>
      <c r="H11" s="14">
        <f t="shared" si="0"/>
        <v>425</v>
      </c>
      <c r="I11" s="14" t="s">
        <v>675</v>
      </c>
      <c r="J11" s="16">
        <f t="shared" si="1"/>
        <v>136</v>
      </c>
      <c r="K11" s="14">
        <v>50</v>
      </c>
      <c r="L11" s="14" t="s">
        <v>657</v>
      </c>
      <c r="M11" s="14" t="s">
        <v>658</v>
      </c>
      <c r="N11" s="14" t="s">
        <v>659</v>
      </c>
      <c r="O11" s="14" t="s">
        <v>660</v>
      </c>
      <c r="P11" s="14" t="s">
        <v>76</v>
      </c>
      <c r="Q11" s="14"/>
    </row>
    <row r="12" spans="1:17">
      <c r="A12" s="14">
        <v>11</v>
      </c>
      <c r="B12" s="15" t="s">
        <v>78</v>
      </c>
      <c r="C12" s="14" t="s">
        <v>79</v>
      </c>
      <c r="D12" s="14" t="s">
        <v>80</v>
      </c>
      <c r="E12" s="14"/>
      <c r="F12" s="14">
        <f>VLOOKUP(B12,'[1]Atrition NPI'!$B:$R,15,0)</f>
        <v>260</v>
      </c>
      <c r="G12" s="14">
        <v>1</v>
      </c>
      <c r="H12" s="14">
        <f t="shared" si="0"/>
        <v>260</v>
      </c>
      <c r="I12" s="14" t="s">
        <v>676</v>
      </c>
      <c r="J12" s="16">
        <f t="shared" si="1"/>
        <v>650</v>
      </c>
      <c r="K12" s="14">
        <v>50</v>
      </c>
      <c r="L12" s="14" t="s">
        <v>657</v>
      </c>
      <c r="M12" s="14" t="s">
        <v>658</v>
      </c>
      <c r="N12" s="14" t="s">
        <v>659</v>
      </c>
      <c r="O12" s="14" t="s">
        <v>660</v>
      </c>
      <c r="P12" s="14" t="s">
        <v>83</v>
      </c>
      <c r="Q12" s="14"/>
    </row>
    <row r="13" spans="1:17">
      <c r="A13" s="14">
        <v>12</v>
      </c>
      <c r="B13" s="15" t="s">
        <v>85</v>
      </c>
      <c r="C13" s="14" t="s">
        <v>86</v>
      </c>
      <c r="D13" s="14" t="s">
        <v>87</v>
      </c>
      <c r="E13" s="14"/>
      <c r="F13" s="14">
        <f>VLOOKUP(B13,'[1]Atrition NPI'!$B:$R,15,0)</f>
        <v>240</v>
      </c>
      <c r="G13" s="14">
        <v>1</v>
      </c>
      <c r="H13" s="14">
        <f t="shared" si="0"/>
        <v>240</v>
      </c>
      <c r="I13" s="14" t="s">
        <v>677</v>
      </c>
      <c r="J13" s="16">
        <f t="shared" si="1"/>
        <v>1012.8</v>
      </c>
      <c r="K13" s="14">
        <v>50</v>
      </c>
      <c r="L13" s="14" t="s">
        <v>657</v>
      </c>
      <c r="M13" s="14" t="s">
        <v>658</v>
      </c>
      <c r="N13" s="14" t="s">
        <v>659</v>
      </c>
      <c r="O13" s="14" t="s">
        <v>660</v>
      </c>
      <c r="P13" s="14" t="s">
        <v>92</v>
      </c>
      <c r="Q13" s="14"/>
    </row>
    <row r="14" spans="1:17">
      <c r="A14" s="14">
        <v>13</v>
      </c>
      <c r="B14" s="15" t="s">
        <v>571</v>
      </c>
      <c r="C14" s="14" t="s">
        <v>572</v>
      </c>
      <c r="D14" s="14" t="s">
        <v>317</v>
      </c>
      <c r="E14" s="17" t="s">
        <v>678</v>
      </c>
      <c r="F14" s="14">
        <f>VLOOKUP(B14,'[1]Atrition NPI'!$B:$R,15,0)</f>
        <v>260</v>
      </c>
      <c r="G14" s="14">
        <v>1</v>
      </c>
      <c r="H14" s="14">
        <f t="shared" si="0"/>
        <v>260</v>
      </c>
      <c r="I14" s="14" t="s">
        <v>679</v>
      </c>
      <c r="J14" s="16">
        <f t="shared" si="1"/>
        <v>192.4</v>
      </c>
      <c r="K14" s="14">
        <v>50</v>
      </c>
      <c r="L14" s="14" t="s">
        <v>657</v>
      </c>
      <c r="M14" s="14" t="s">
        <v>658</v>
      </c>
      <c r="N14" s="14" t="s">
        <v>659</v>
      </c>
      <c r="O14" s="14" t="s">
        <v>660</v>
      </c>
      <c r="P14" s="14" t="s">
        <v>575</v>
      </c>
      <c r="Q14" s="14"/>
    </row>
    <row r="15" spans="1:17">
      <c r="A15" s="14">
        <v>14</v>
      </c>
      <c r="B15" s="15" t="s">
        <v>98</v>
      </c>
      <c r="C15" s="14" t="s">
        <v>99</v>
      </c>
      <c r="D15" s="14" t="s">
        <v>100</v>
      </c>
      <c r="E15" s="14"/>
      <c r="F15" s="14">
        <f>VLOOKUP(B15,'[1]Atrition NPI'!$B:$R,15,0)</f>
        <v>2125</v>
      </c>
      <c r="G15" s="14">
        <v>5</v>
      </c>
      <c r="H15" s="14">
        <f t="shared" si="0"/>
        <v>2125</v>
      </c>
      <c r="I15" s="14" t="s">
        <v>680</v>
      </c>
      <c r="J15" s="16">
        <f t="shared" si="1"/>
        <v>148.75</v>
      </c>
      <c r="K15" s="14">
        <v>250</v>
      </c>
      <c r="L15" s="14" t="s">
        <v>657</v>
      </c>
      <c r="M15" s="14" t="s">
        <v>658</v>
      </c>
      <c r="N15" s="14" t="s">
        <v>659</v>
      </c>
      <c r="O15" s="14" t="s">
        <v>660</v>
      </c>
      <c r="P15" s="14" t="s">
        <v>104</v>
      </c>
      <c r="Q15" s="14"/>
    </row>
    <row r="16" spans="1:17">
      <c r="A16" s="14">
        <v>15</v>
      </c>
      <c r="B16" s="15" t="s">
        <v>106</v>
      </c>
      <c r="C16" s="14" t="s">
        <v>107</v>
      </c>
      <c r="D16" s="14" t="s">
        <v>108</v>
      </c>
      <c r="E16" s="14"/>
      <c r="F16" s="14">
        <f>VLOOKUP(B16,'[1]Atrition NPI'!$B:$R,15,0)</f>
        <v>2125</v>
      </c>
      <c r="G16" s="14">
        <v>5</v>
      </c>
      <c r="H16" s="14">
        <f t="shared" si="0"/>
        <v>2125</v>
      </c>
      <c r="I16" s="14" t="s">
        <v>681</v>
      </c>
      <c r="J16" s="16">
        <f t="shared" si="1"/>
        <v>106.25</v>
      </c>
      <c r="K16" s="14">
        <v>250</v>
      </c>
      <c r="L16" s="14" t="s">
        <v>657</v>
      </c>
      <c r="M16" s="14" t="s">
        <v>658</v>
      </c>
      <c r="N16" s="14" t="s">
        <v>659</v>
      </c>
      <c r="O16" s="14" t="s">
        <v>660</v>
      </c>
      <c r="P16" s="14" t="s">
        <v>113</v>
      </c>
      <c r="Q16" s="14"/>
    </row>
    <row r="17" spans="1:17">
      <c r="A17" s="14">
        <v>16</v>
      </c>
      <c r="B17" s="15" t="s">
        <v>115</v>
      </c>
      <c r="C17" s="14" t="s">
        <v>107</v>
      </c>
      <c r="D17" s="14" t="s">
        <v>116</v>
      </c>
      <c r="E17" s="14"/>
      <c r="F17" s="14">
        <f>VLOOKUP(B17,'[1]Atrition NPI'!$B:$R,15,0)</f>
        <v>850</v>
      </c>
      <c r="G17" s="14">
        <v>2</v>
      </c>
      <c r="H17" s="14">
        <f t="shared" si="0"/>
        <v>850</v>
      </c>
      <c r="I17" s="14" t="s">
        <v>664</v>
      </c>
      <c r="J17" s="16">
        <f t="shared" si="1"/>
        <v>119.00000000000001</v>
      </c>
      <c r="K17" s="14">
        <v>100</v>
      </c>
      <c r="L17" s="14" t="s">
        <v>657</v>
      </c>
      <c r="M17" s="14" t="s">
        <v>658</v>
      </c>
      <c r="N17" s="14" t="s">
        <v>659</v>
      </c>
      <c r="O17" s="14" t="s">
        <v>660</v>
      </c>
      <c r="P17" s="14" t="s">
        <v>121</v>
      </c>
      <c r="Q17" s="14"/>
    </row>
    <row r="18" spans="1:17">
      <c r="A18" s="14">
        <v>17</v>
      </c>
      <c r="B18" s="15" t="s">
        <v>123</v>
      </c>
      <c r="C18" s="14" t="s">
        <v>107</v>
      </c>
      <c r="D18" s="14" t="s">
        <v>124</v>
      </c>
      <c r="E18" s="14"/>
      <c r="F18" s="14">
        <f>VLOOKUP(B18,'[1]Atrition NPI'!$B:$R,15,0)</f>
        <v>425</v>
      </c>
      <c r="G18" s="14">
        <v>1</v>
      </c>
      <c r="H18" s="14">
        <f t="shared" si="0"/>
        <v>425</v>
      </c>
      <c r="I18" s="14" t="s">
        <v>682</v>
      </c>
      <c r="J18" s="16">
        <f t="shared" si="1"/>
        <v>114.75000000000001</v>
      </c>
      <c r="K18" s="14">
        <v>50</v>
      </c>
      <c r="L18" s="14" t="s">
        <v>657</v>
      </c>
      <c r="M18" s="14" t="s">
        <v>658</v>
      </c>
      <c r="N18" s="14" t="s">
        <v>659</v>
      </c>
      <c r="O18" s="14" t="s">
        <v>660</v>
      </c>
      <c r="P18" s="14" t="s">
        <v>121</v>
      </c>
      <c r="Q18" s="14"/>
    </row>
    <row r="19" spans="1:17">
      <c r="A19" s="14">
        <v>18</v>
      </c>
      <c r="B19" s="18" t="s">
        <v>586</v>
      </c>
      <c r="C19" s="14" t="s">
        <v>20</v>
      </c>
      <c r="D19" s="14" t="s">
        <v>130</v>
      </c>
      <c r="E19" s="14"/>
      <c r="F19" s="14">
        <f>VLOOKUP(B19,'[1]Atrition NPI'!$B:$R,15,0)</f>
        <v>225</v>
      </c>
      <c r="G19" s="14">
        <v>1</v>
      </c>
      <c r="H19" s="14">
        <f t="shared" si="0"/>
        <v>225</v>
      </c>
      <c r="I19" s="14" t="s">
        <v>683</v>
      </c>
      <c r="J19" s="16">
        <f t="shared" si="1"/>
        <v>4043.2499999999995</v>
      </c>
      <c r="K19" s="14">
        <v>50</v>
      </c>
      <c r="L19" s="14" t="s">
        <v>657</v>
      </c>
      <c r="M19" s="14" t="s">
        <v>658</v>
      </c>
      <c r="N19" s="14" t="s">
        <v>659</v>
      </c>
      <c r="O19" s="14" t="s">
        <v>660</v>
      </c>
      <c r="P19" s="14" t="s">
        <v>623</v>
      </c>
      <c r="Q19" s="14"/>
    </row>
    <row r="20" spans="1:17">
      <c r="A20" s="14">
        <v>19</v>
      </c>
      <c r="B20" s="15" t="s">
        <v>133</v>
      </c>
      <c r="C20" s="14" t="s">
        <v>134</v>
      </c>
      <c r="D20" s="14" t="s">
        <v>135</v>
      </c>
      <c r="E20" s="14"/>
      <c r="F20" s="14">
        <f>VLOOKUP(B20,'[1]Atrition NPI'!$B:$R,15,0)</f>
        <v>705</v>
      </c>
      <c r="G20" s="14">
        <v>3</v>
      </c>
      <c r="H20" s="14">
        <f t="shared" si="0"/>
        <v>705</v>
      </c>
      <c r="I20" s="14" t="s">
        <v>684</v>
      </c>
      <c r="J20" s="16">
        <f t="shared" si="1"/>
        <v>1438.2</v>
      </c>
      <c r="K20" s="14">
        <v>150</v>
      </c>
      <c r="L20" s="14" t="s">
        <v>657</v>
      </c>
      <c r="M20" s="14" t="s">
        <v>658</v>
      </c>
      <c r="N20" s="14" t="s">
        <v>659</v>
      </c>
      <c r="O20" s="14" t="s">
        <v>660</v>
      </c>
      <c r="P20" s="14" t="s">
        <v>140</v>
      </c>
      <c r="Q20" s="14"/>
    </row>
    <row r="21" spans="1:17">
      <c r="A21" s="14">
        <v>20</v>
      </c>
      <c r="B21" s="15" t="s">
        <v>142</v>
      </c>
      <c r="C21" s="14" t="s">
        <v>143</v>
      </c>
      <c r="D21" s="14" t="s">
        <v>144</v>
      </c>
      <c r="E21" s="14"/>
      <c r="F21" s="14">
        <f>VLOOKUP(B21,'[1]Atrition NPI'!$B:$R,15,0)</f>
        <v>265</v>
      </c>
      <c r="G21" s="14">
        <v>1</v>
      </c>
      <c r="H21" s="14">
        <f t="shared" si="0"/>
        <v>265</v>
      </c>
      <c r="I21" s="14" t="s">
        <v>685</v>
      </c>
      <c r="J21" s="16">
        <f t="shared" si="1"/>
        <v>853.30000000000007</v>
      </c>
      <c r="K21" s="14">
        <v>50</v>
      </c>
      <c r="L21" s="14" t="s">
        <v>657</v>
      </c>
      <c r="M21" s="14" t="s">
        <v>658</v>
      </c>
      <c r="N21" s="14" t="s">
        <v>659</v>
      </c>
      <c r="O21" s="14" t="s">
        <v>660</v>
      </c>
      <c r="P21" s="14" t="s">
        <v>149</v>
      </c>
      <c r="Q21" s="14"/>
    </row>
    <row r="22" spans="1:17">
      <c r="A22" s="14">
        <v>21</v>
      </c>
      <c r="B22" s="15" t="s">
        <v>151</v>
      </c>
      <c r="C22" s="14" t="s">
        <v>152</v>
      </c>
      <c r="D22" s="14" t="s">
        <v>153</v>
      </c>
      <c r="E22" s="14"/>
      <c r="F22" s="14">
        <f>VLOOKUP(B22,'[1]Atrition NPI'!$B:$R,15,0)</f>
        <v>270</v>
      </c>
      <c r="G22" s="14">
        <v>1</v>
      </c>
      <c r="H22" s="14">
        <f t="shared" si="0"/>
        <v>270</v>
      </c>
      <c r="I22" s="14" t="s">
        <v>686</v>
      </c>
      <c r="J22" s="16">
        <f t="shared" si="1"/>
        <v>388.8</v>
      </c>
      <c r="K22" s="14">
        <v>50</v>
      </c>
      <c r="L22" s="14" t="s">
        <v>657</v>
      </c>
      <c r="M22" s="14" t="s">
        <v>658</v>
      </c>
      <c r="N22" s="14" t="s">
        <v>659</v>
      </c>
      <c r="O22" s="14" t="s">
        <v>660</v>
      </c>
      <c r="P22" s="14" t="s">
        <v>159</v>
      </c>
      <c r="Q22" s="14"/>
    </row>
    <row r="23" spans="1:17">
      <c r="A23" s="14">
        <v>22</v>
      </c>
      <c r="B23" s="15" t="s">
        <v>161</v>
      </c>
      <c r="C23" s="14" t="s">
        <v>162</v>
      </c>
      <c r="D23" s="14" t="s">
        <v>163</v>
      </c>
      <c r="E23" s="14"/>
      <c r="F23" s="14">
        <f>VLOOKUP(B23,'[1]Atrition NPI'!$B:$R,15,0)</f>
        <v>270</v>
      </c>
      <c r="G23" s="14">
        <v>1</v>
      </c>
      <c r="H23" s="14">
        <f t="shared" si="0"/>
        <v>270</v>
      </c>
      <c r="I23" s="14" t="s">
        <v>687</v>
      </c>
      <c r="J23" s="16">
        <f t="shared" si="1"/>
        <v>315.89999999999998</v>
      </c>
      <c r="K23" s="14">
        <v>50</v>
      </c>
      <c r="L23" s="14" t="s">
        <v>657</v>
      </c>
      <c r="M23" s="14" t="s">
        <v>658</v>
      </c>
      <c r="N23" s="14" t="s">
        <v>659</v>
      </c>
      <c r="O23" s="14" t="s">
        <v>660</v>
      </c>
      <c r="P23" s="14" t="s">
        <v>168</v>
      </c>
      <c r="Q23" s="14"/>
    </row>
    <row r="24" spans="1:17">
      <c r="A24" s="14">
        <v>23</v>
      </c>
      <c r="B24" s="15" t="s">
        <v>170</v>
      </c>
      <c r="C24" s="14" t="s">
        <v>69</v>
      </c>
      <c r="D24" s="14" t="s">
        <v>171</v>
      </c>
      <c r="E24" s="14"/>
      <c r="F24" s="14">
        <f>VLOOKUP(B24,'[1]Atrition NPI'!$B:$R,15,0)</f>
        <v>425</v>
      </c>
      <c r="G24" s="14">
        <v>1</v>
      </c>
      <c r="H24" s="14">
        <f t="shared" si="0"/>
        <v>425</v>
      </c>
      <c r="I24" s="14" t="s">
        <v>675</v>
      </c>
      <c r="J24" s="16">
        <f t="shared" si="1"/>
        <v>136</v>
      </c>
      <c r="K24" s="14">
        <v>50</v>
      </c>
      <c r="L24" s="14" t="s">
        <v>657</v>
      </c>
      <c r="M24" s="14" t="s">
        <v>658</v>
      </c>
      <c r="N24" s="14" t="s">
        <v>659</v>
      </c>
      <c r="O24" s="14" t="s">
        <v>660</v>
      </c>
      <c r="P24" s="14" t="s">
        <v>76</v>
      </c>
      <c r="Q24" s="14"/>
    </row>
    <row r="25" spans="1:17">
      <c r="A25" s="14">
        <v>24</v>
      </c>
      <c r="B25" s="15" t="s">
        <v>176</v>
      </c>
      <c r="C25" s="14" t="s">
        <v>69</v>
      </c>
      <c r="D25" s="14" t="s">
        <v>177</v>
      </c>
      <c r="E25" s="14"/>
      <c r="F25" s="14">
        <f>VLOOKUP(B25,'[1]Atrition NPI'!$B:$R,15,0)</f>
        <v>425</v>
      </c>
      <c r="G25" s="14">
        <v>1</v>
      </c>
      <c r="H25" s="14">
        <f t="shared" si="0"/>
        <v>425</v>
      </c>
      <c r="I25" s="14" t="s">
        <v>688</v>
      </c>
      <c r="J25" s="16">
        <f t="shared" si="1"/>
        <v>212.5</v>
      </c>
      <c r="K25" s="14">
        <v>50</v>
      </c>
      <c r="L25" s="14" t="s">
        <v>657</v>
      </c>
      <c r="M25" s="14" t="s">
        <v>658</v>
      </c>
      <c r="N25" s="14" t="s">
        <v>659</v>
      </c>
      <c r="O25" s="14" t="s">
        <v>660</v>
      </c>
      <c r="P25" s="14" t="s">
        <v>76</v>
      </c>
      <c r="Q25" s="14"/>
    </row>
    <row r="26" spans="1:17">
      <c r="A26" s="14">
        <v>25</v>
      </c>
      <c r="B26" s="15" t="s">
        <v>182</v>
      </c>
      <c r="C26" s="14" t="s">
        <v>69</v>
      </c>
      <c r="D26" s="14" t="s">
        <v>183</v>
      </c>
      <c r="E26" s="14"/>
      <c r="F26" s="14">
        <f>VLOOKUP(B26,'[1]Atrition NPI'!$B:$R,15,0)</f>
        <v>1700</v>
      </c>
      <c r="G26" s="14">
        <v>4</v>
      </c>
      <c r="H26" s="14">
        <f t="shared" si="0"/>
        <v>1700</v>
      </c>
      <c r="I26" s="14" t="s">
        <v>674</v>
      </c>
      <c r="J26" s="16">
        <f t="shared" si="1"/>
        <v>442</v>
      </c>
      <c r="K26" s="14">
        <v>200</v>
      </c>
      <c r="L26" s="14" t="s">
        <v>657</v>
      </c>
      <c r="M26" s="14" t="s">
        <v>658</v>
      </c>
      <c r="N26" s="14" t="s">
        <v>659</v>
      </c>
      <c r="O26" s="14" t="s">
        <v>660</v>
      </c>
      <c r="P26" s="14" t="s">
        <v>76</v>
      </c>
      <c r="Q26" s="14"/>
    </row>
    <row r="27" spans="1:17">
      <c r="A27" s="14">
        <v>26</v>
      </c>
      <c r="B27" s="15" t="s">
        <v>188</v>
      </c>
      <c r="C27" s="14" t="s">
        <v>69</v>
      </c>
      <c r="D27" s="14" t="s">
        <v>189</v>
      </c>
      <c r="E27" s="14"/>
      <c r="F27" s="14">
        <f>VLOOKUP(B27,'[1]Atrition NPI'!$B:$R,15,0)</f>
        <v>425</v>
      </c>
      <c r="G27" s="14">
        <v>1</v>
      </c>
      <c r="H27" s="14">
        <f t="shared" si="0"/>
        <v>425</v>
      </c>
      <c r="I27" s="14" t="s">
        <v>689</v>
      </c>
      <c r="J27" s="16">
        <f t="shared" si="1"/>
        <v>161.5</v>
      </c>
      <c r="K27" s="14">
        <v>50</v>
      </c>
      <c r="L27" s="14" t="s">
        <v>657</v>
      </c>
      <c r="M27" s="14" t="s">
        <v>658</v>
      </c>
      <c r="N27" s="14" t="s">
        <v>659</v>
      </c>
      <c r="O27" s="14" t="s">
        <v>660</v>
      </c>
      <c r="P27" s="14" t="s">
        <v>76</v>
      </c>
      <c r="Q27" s="14"/>
    </row>
    <row r="28" spans="1:17">
      <c r="A28" s="14">
        <v>27</v>
      </c>
      <c r="B28" s="15" t="s">
        <v>626</v>
      </c>
      <c r="C28" s="14" t="s">
        <v>7</v>
      </c>
      <c r="D28" s="14" t="s">
        <v>196</v>
      </c>
      <c r="E28" s="14"/>
      <c r="F28" s="14">
        <f>VLOOKUP(B28,'[1]Atrition NPI'!$B:$R,15,0)</f>
        <v>850</v>
      </c>
      <c r="G28" s="14">
        <v>2</v>
      </c>
      <c r="H28" s="14">
        <f t="shared" si="0"/>
        <v>850</v>
      </c>
      <c r="I28" s="14" t="s">
        <v>690</v>
      </c>
      <c r="J28" s="16">
        <f t="shared" si="1"/>
        <v>110.5</v>
      </c>
      <c r="K28" s="14">
        <v>100</v>
      </c>
      <c r="L28" s="14" t="s">
        <v>657</v>
      </c>
      <c r="M28" s="14" t="s">
        <v>658</v>
      </c>
      <c r="N28" s="14" t="s">
        <v>659</v>
      </c>
      <c r="O28" s="14" t="s">
        <v>660</v>
      </c>
      <c r="P28" s="14" t="s">
        <v>199</v>
      </c>
      <c r="Q28" s="14"/>
    </row>
    <row r="29" spans="1:17">
      <c r="A29" s="14">
        <v>28</v>
      </c>
      <c r="B29" s="15" t="s">
        <v>31</v>
      </c>
      <c r="C29" s="14" t="s">
        <v>7</v>
      </c>
      <c r="D29" s="14" t="s">
        <v>32</v>
      </c>
      <c r="E29" s="14"/>
      <c r="F29" s="73">
        <v>2660</v>
      </c>
      <c r="G29" s="14">
        <v>7</v>
      </c>
      <c r="H29" s="14">
        <f t="shared" si="0"/>
        <v>2660</v>
      </c>
      <c r="I29" s="14" t="s">
        <v>664</v>
      </c>
      <c r="J29" s="16">
        <f t="shared" si="1"/>
        <v>372.40000000000003</v>
      </c>
      <c r="K29" s="14">
        <v>350</v>
      </c>
      <c r="L29" s="14" t="s">
        <v>657</v>
      </c>
      <c r="M29" s="14" t="s">
        <v>658</v>
      </c>
      <c r="N29" s="14" t="s">
        <v>659</v>
      </c>
      <c r="O29" s="14" t="s">
        <v>660</v>
      </c>
      <c r="P29" s="14" t="s">
        <v>36</v>
      </c>
      <c r="Q29" s="14"/>
    </row>
    <row r="30" spans="1:17">
      <c r="A30" s="14">
        <v>29</v>
      </c>
      <c r="B30" s="15" t="s">
        <v>203</v>
      </c>
      <c r="C30" s="14" t="s">
        <v>7</v>
      </c>
      <c r="D30" s="14" t="s">
        <v>204</v>
      </c>
      <c r="E30" s="14"/>
      <c r="F30" s="14">
        <f>VLOOKUP(B30,'[1]Atrition NPI'!$B:$R,15,0)</f>
        <v>1275</v>
      </c>
      <c r="G30" s="14">
        <v>3</v>
      </c>
      <c r="H30" s="14">
        <f t="shared" si="0"/>
        <v>1275</v>
      </c>
      <c r="I30" s="14" t="s">
        <v>672</v>
      </c>
      <c r="J30" s="16">
        <f t="shared" si="1"/>
        <v>318.75</v>
      </c>
      <c r="K30" s="14">
        <v>150</v>
      </c>
      <c r="L30" s="14" t="s">
        <v>657</v>
      </c>
      <c r="M30" s="14" t="s">
        <v>658</v>
      </c>
      <c r="N30" s="14" t="s">
        <v>659</v>
      </c>
      <c r="O30" s="14" t="s">
        <v>660</v>
      </c>
      <c r="P30" s="14"/>
      <c r="Q30" s="14"/>
    </row>
    <row r="31" spans="1:17">
      <c r="A31" s="14">
        <v>30</v>
      </c>
      <c r="B31" s="15" t="s">
        <v>209</v>
      </c>
      <c r="C31" s="14" t="s">
        <v>7</v>
      </c>
      <c r="D31" s="14" t="s">
        <v>210</v>
      </c>
      <c r="E31" s="14"/>
      <c r="F31" s="14">
        <f>VLOOKUP(B31,'[1]Atrition NPI'!$B:$R,15,0)</f>
        <v>2660</v>
      </c>
      <c r="G31" s="14">
        <v>7</v>
      </c>
      <c r="H31" s="14">
        <f t="shared" si="0"/>
        <v>2660</v>
      </c>
      <c r="I31" s="14" t="s">
        <v>681</v>
      </c>
      <c r="J31" s="16">
        <f t="shared" si="1"/>
        <v>133</v>
      </c>
      <c r="K31" s="14">
        <v>350</v>
      </c>
      <c r="L31" s="14" t="s">
        <v>657</v>
      </c>
      <c r="M31" s="14" t="s">
        <v>658</v>
      </c>
      <c r="N31" s="14" t="s">
        <v>659</v>
      </c>
      <c r="O31" s="14" t="s">
        <v>660</v>
      </c>
      <c r="P31" s="14" t="s">
        <v>214</v>
      </c>
      <c r="Q31" s="14"/>
    </row>
    <row r="32" spans="1:17">
      <c r="A32" s="14">
        <v>31</v>
      </c>
      <c r="B32" s="15" t="s">
        <v>216</v>
      </c>
      <c r="C32" s="14" t="s">
        <v>7</v>
      </c>
      <c r="D32" s="14" t="s">
        <v>217</v>
      </c>
      <c r="E32" s="14"/>
      <c r="F32" s="14">
        <f>VLOOKUP(B32,'[1]Atrition NPI'!$B:$R,15,0)</f>
        <v>425</v>
      </c>
      <c r="G32" s="14">
        <v>1</v>
      </c>
      <c r="H32" s="14">
        <f t="shared" si="0"/>
        <v>425</v>
      </c>
      <c r="I32" s="14" t="s">
        <v>691</v>
      </c>
      <c r="J32" s="16">
        <f t="shared" si="1"/>
        <v>352.75</v>
      </c>
      <c r="K32" s="14">
        <v>50</v>
      </c>
      <c r="L32" s="14" t="s">
        <v>657</v>
      </c>
      <c r="M32" s="14" t="s">
        <v>658</v>
      </c>
      <c r="N32" s="14" t="s">
        <v>659</v>
      </c>
      <c r="O32" s="14" t="s">
        <v>660</v>
      </c>
      <c r="P32" s="14" t="s">
        <v>221</v>
      </c>
      <c r="Q32" s="14"/>
    </row>
    <row r="33" spans="1:17">
      <c r="A33" s="14">
        <v>32</v>
      </c>
      <c r="B33" s="15" t="s">
        <v>223</v>
      </c>
      <c r="C33" s="14" t="s">
        <v>7</v>
      </c>
      <c r="D33" s="14" t="s">
        <v>224</v>
      </c>
      <c r="E33" s="14"/>
      <c r="F33" s="14">
        <f>VLOOKUP(B33,'[1]Atrition NPI'!$B:$R,15,0)</f>
        <v>425</v>
      </c>
      <c r="G33" s="14">
        <v>1</v>
      </c>
      <c r="H33" s="14">
        <f t="shared" si="0"/>
        <v>425</v>
      </c>
      <c r="I33" s="14" t="s">
        <v>674</v>
      </c>
      <c r="J33" s="16">
        <f t="shared" si="1"/>
        <v>110.5</v>
      </c>
      <c r="K33" s="14">
        <v>50</v>
      </c>
      <c r="L33" s="14" t="s">
        <v>657</v>
      </c>
      <c r="M33" s="14" t="s">
        <v>658</v>
      </c>
      <c r="N33" s="14" t="s">
        <v>659</v>
      </c>
      <c r="O33" s="14" t="s">
        <v>660</v>
      </c>
      <c r="P33" s="14" t="s">
        <v>228</v>
      </c>
      <c r="Q33" s="14"/>
    </row>
    <row r="34" spans="1:17">
      <c r="A34" s="14">
        <v>33</v>
      </c>
      <c r="B34" s="15" t="s">
        <v>692</v>
      </c>
      <c r="C34" s="14" t="s">
        <v>230</v>
      </c>
      <c r="D34" s="14" t="s">
        <v>231</v>
      </c>
      <c r="E34" s="11" t="s">
        <v>693</v>
      </c>
      <c r="F34" s="14">
        <f>VLOOKUP(B34,'[1]Atrition NPI'!$B:$R,15,0)</f>
        <v>3800</v>
      </c>
      <c r="G34" s="14">
        <v>14</v>
      </c>
      <c r="H34" s="14">
        <f t="shared" si="0"/>
        <v>3800</v>
      </c>
      <c r="I34" s="14" t="s">
        <v>694</v>
      </c>
      <c r="J34" s="16">
        <f t="shared" si="1"/>
        <v>228</v>
      </c>
      <c r="K34" s="14">
        <v>700</v>
      </c>
      <c r="L34" s="14" t="s">
        <v>657</v>
      </c>
      <c r="M34" s="14" t="s">
        <v>658</v>
      </c>
      <c r="N34" s="14" t="s">
        <v>659</v>
      </c>
      <c r="O34" s="14" t="s">
        <v>660</v>
      </c>
      <c r="P34" s="14" t="s">
        <v>695</v>
      </c>
      <c r="Q34" s="14"/>
    </row>
    <row r="35" spans="1:17">
      <c r="A35" s="14">
        <v>34</v>
      </c>
      <c r="B35" s="15" t="s">
        <v>236</v>
      </c>
      <c r="C35" s="14" t="s">
        <v>60</v>
      </c>
      <c r="D35" s="14" t="s">
        <v>237</v>
      </c>
      <c r="E35" s="14"/>
      <c r="F35" s="14">
        <f>VLOOKUP(B35,'[1]Atrition NPI'!$B:$R,15,0)</f>
        <v>2485</v>
      </c>
      <c r="G35" s="14">
        <v>7</v>
      </c>
      <c r="H35" s="14">
        <f t="shared" si="0"/>
        <v>2485</v>
      </c>
      <c r="I35" s="14" t="s">
        <v>696</v>
      </c>
      <c r="J35" s="16">
        <f t="shared" si="1"/>
        <v>1317.05</v>
      </c>
      <c r="K35" s="14">
        <v>350</v>
      </c>
      <c r="L35" s="14" t="s">
        <v>657</v>
      </c>
      <c r="M35" s="14" t="s">
        <v>658</v>
      </c>
      <c r="N35" s="14" t="s">
        <v>659</v>
      </c>
      <c r="O35" s="14" t="s">
        <v>660</v>
      </c>
      <c r="P35" s="14" t="s">
        <v>241</v>
      </c>
      <c r="Q35" s="14"/>
    </row>
    <row r="36" spans="1:17">
      <c r="A36" s="14">
        <v>35</v>
      </c>
      <c r="B36" s="15" t="s">
        <v>243</v>
      </c>
      <c r="C36" s="14" t="s">
        <v>7</v>
      </c>
      <c r="D36" s="14" t="s">
        <v>244</v>
      </c>
      <c r="E36" s="14"/>
      <c r="F36" s="14">
        <f>VLOOKUP(B36,'[1]Atrition NPI'!$B:$R,15,0)</f>
        <v>1275</v>
      </c>
      <c r="G36" s="14">
        <v>3</v>
      </c>
      <c r="H36" s="14">
        <f t="shared" si="0"/>
        <v>1275</v>
      </c>
      <c r="I36" s="14" t="s">
        <v>682</v>
      </c>
      <c r="J36" s="16">
        <f t="shared" si="1"/>
        <v>344.25</v>
      </c>
      <c r="K36" s="14">
        <v>150</v>
      </c>
      <c r="L36" s="14" t="s">
        <v>657</v>
      </c>
      <c r="M36" s="14" t="s">
        <v>658</v>
      </c>
      <c r="N36" s="14" t="s">
        <v>659</v>
      </c>
      <c r="O36" s="14" t="s">
        <v>660</v>
      </c>
      <c r="P36" s="14" t="s">
        <v>248</v>
      </c>
      <c r="Q36" s="14"/>
    </row>
    <row r="37" spans="1:17">
      <c r="A37" s="14">
        <v>36</v>
      </c>
      <c r="B37" s="15" t="s">
        <v>250</v>
      </c>
      <c r="C37" s="14" t="s">
        <v>7</v>
      </c>
      <c r="D37" s="14" t="s">
        <v>251</v>
      </c>
      <c r="E37" s="14"/>
      <c r="F37" s="14">
        <f>VLOOKUP(B37,'[1]Atrition NPI'!$B:$R,15,0)</f>
        <v>425</v>
      </c>
      <c r="G37" s="14">
        <v>1</v>
      </c>
      <c r="H37" s="14">
        <f t="shared" si="0"/>
        <v>425</v>
      </c>
      <c r="I37" s="14" t="s">
        <v>674</v>
      </c>
      <c r="J37" s="16">
        <f t="shared" si="1"/>
        <v>110.5</v>
      </c>
      <c r="K37" s="14">
        <v>50</v>
      </c>
      <c r="L37" s="14" t="s">
        <v>657</v>
      </c>
      <c r="M37" s="14" t="s">
        <v>658</v>
      </c>
      <c r="N37" s="14" t="s">
        <v>659</v>
      </c>
      <c r="O37" s="14" t="s">
        <v>660</v>
      </c>
      <c r="P37" s="14" t="s">
        <v>255</v>
      </c>
      <c r="Q37" s="14"/>
    </row>
    <row r="38" spans="1:17">
      <c r="A38" s="14">
        <v>37</v>
      </c>
      <c r="B38" s="15" t="s">
        <v>257</v>
      </c>
      <c r="C38" s="14" t="s">
        <v>7</v>
      </c>
      <c r="D38" s="14" t="s">
        <v>258</v>
      </c>
      <c r="E38" s="14"/>
      <c r="F38" s="14">
        <f>VLOOKUP(B38,'[1]Atrition NPI'!$B:$R,15,0)</f>
        <v>850</v>
      </c>
      <c r="G38" s="14">
        <v>5</v>
      </c>
      <c r="H38" s="14">
        <f t="shared" si="0"/>
        <v>850</v>
      </c>
      <c r="I38" s="14" t="s">
        <v>680</v>
      </c>
      <c r="J38" s="16">
        <f t="shared" si="1"/>
        <v>59.500000000000007</v>
      </c>
      <c r="K38" s="14">
        <v>250</v>
      </c>
      <c r="L38" s="14" t="s">
        <v>657</v>
      </c>
      <c r="M38" s="14" t="s">
        <v>658</v>
      </c>
      <c r="N38" s="14" t="s">
        <v>659</v>
      </c>
      <c r="O38" s="14" t="s">
        <v>660</v>
      </c>
      <c r="P38" s="14" t="s">
        <v>262</v>
      </c>
      <c r="Q38" s="14"/>
    </row>
    <row r="39" spans="1:17">
      <c r="A39" s="14">
        <v>38</v>
      </c>
      <c r="B39" s="15" t="s">
        <v>264</v>
      </c>
      <c r="C39" s="14" t="s">
        <v>69</v>
      </c>
      <c r="D39" s="14" t="s">
        <v>265</v>
      </c>
      <c r="E39" s="14"/>
      <c r="F39" s="14">
        <f>VLOOKUP(B39,'[1]Atrition NPI'!$B:$R,15,0)</f>
        <v>425</v>
      </c>
      <c r="G39" s="14">
        <v>1</v>
      </c>
      <c r="H39" s="14">
        <f t="shared" si="0"/>
        <v>425</v>
      </c>
      <c r="I39" s="14" t="s">
        <v>697</v>
      </c>
      <c r="J39" s="16">
        <f t="shared" si="1"/>
        <v>157.25</v>
      </c>
      <c r="K39" s="14">
        <v>50</v>
      </c>
      <c r="L39" s="14" t="s">
        <v>657</v>
      </c>
      <c r="M39" s="14" t="s">
        <v>658</v>
      </c>
      <c r="N39" s="14" t="s">
        <v>659</v>
      </c>
      <c r="O39" s="14" t="s">
        <v>660</v>
      </c>
      <c r="P39" s="14" t="s">
        <v>76</v>
      </c>
      <c r="Q39" s="14"/>
    </row>
    <row r="40" spans="1:17">
      <c r="A40" s="14">
        <v>39</v>
      </c>
      <c r="B40" s="15" t="s">
        <v>270</v>
      </c>
      <c r="C40" s="14" t="s">
        <v>69</v>
      </c>
      <c r="D40" s="14" t="s">
        <v>271</v>
      </c>
      <c r="E40" s="14"/>
      <c r="F40" s="14">
        <f>VLOOKUP(B40,'[1]Atrition NPI'!$B:$R,15,0)</f>
        <v>425</v>
      </c>
      <c r="G40" s="14">
        <v>1</v>
      </c>
      <c r="H40" s="14">
        <f t="shared" si="0"/>
        <v>425</v>
      </c>
      <c r="I40" s="14" t="s">
        <v>698</v>
      </c>
      <c r="J40" s="16">
        <f t="shared" si="1"/>
        <v>131.75</v>
      </c>
      <c r="K40" s="14">
        <v>50</v>
      </c>
      <c r="L40" s="14" t="s">
        <v>657</v>
      </c>
      <c r="M40" s="14" t="s">
        <v>658</v>
      </c>
      <c r="N40" s="14" t="s">
        <v>659</v>
      </c>
      <c r="O40" s="14" t="s">
        <v>660</v>
      </c>
      <c r="P40" s="14" t="s">
        <v>76</v>
      </c>
      <c r="Q40" s="14"/>
    </row>
    <row r="41" spans="1:17">
      <c r="A41" s="14">
        <v>40</v>
      </c>
      <c r="B41" s="15" t="s">
        <v>276</v>
      </c>
      <c r="C41" s="14" t="s">
        <v>277</v>
      </c>
      <c r="D41" s="14" t="s">
        <v>278</v>
      </c>
      <c r="E41" s="14"/>
      <c r="F41" s="14">
        <f>VLOOKUP(B41,'[1]Atrition NPI'!$B:$R,15,0)</f>
        <v>425</v>
      </c>
      <c r="G41" s="14">
        <v>1</v>
      </c>
      <c r="H41" s="14">
        <f t="shared" si="0"/>
        <v>425</v>
      </c>
      <c r="I41" s="14" t="s">
        <v>699</v>
      </c>
      <c r="J41" s="16">
        <f t="shared" si="1"/>
        <v>195.5</v>
      </c>
      <c r="K41" s="14">
        <v>50</v>
      </c>
      <c r="L41" s="14" t="s">
        <v>657</v>
      </c>
      <c r="M41" s="14" t="s">
        <v>658</v>
      </c>
      <c r="N41" s="14" t="s">
        <v>659</v>
      </c>
      <c r="O41" s="14" t="s">
        <v>660</v>
      </c>
      <c r="P41" s="14" t="s">
        <v>283</v>
      </c>
      <c r="Q41" s="14"/>
    </row>
    <row r="42" spans="1:17">
      <c r="A42" s="14">
        <v>41</v>
      </c>
      <c r="B42" s="15" t="s">
        <v>285</v>
      </c>
      <c r="C42" s="14" t="s">
        <v>69</v>
      </c>
      <c r="D42" s="14" t="s">
        <v>54</v>
      </c>
      <c r="E42" s="14"/>
      <c r="F42" s="14">
        <f>VLOOKUP(B42,'[1]Atrition NPI'!$B:$R,15,0)</f>
        <v>425</v>
      </c>
      <c r="G42" s="14">
        <v>1</v>
      </c>
      <c r="H42" s="14">
        <f t="shared" si="0"/>
        <v>425</v>
      </c>
      <c r="I42" s="14" t="s">
        <v>700</v>
      </c>
      <c r="J42" s="16">
        <f t="shared" si="1"/>
        <v>127.5</v>
      </c>
      <c r="K42" s="14">
        <v>50</v>
      </c>
      <c r="L42" s="14" t="s">
        <v>657</v>
      </c>
      <c r="M42" s="14" t="s">
        <v>658</v>
      </c>
      <c r="N42" s="14" t="s">
        <v>659</v>
      </c>
      <c r="O42" s="14" t="s">
        <v>660</v>
      </c>
      <c r="P42" s="14" t="s">
        <v>76</v>
      </c>
      <c r="Q42" s="14"/>
    </row>
    <row r="43" spans="1:17">
      <c r="A43" s="14">
        <v>42</v>
      </c>
      <c r="B43" s="15" t="s">
        <v>290</v>
      </c>
      <c r="C43" s="14" t="s">
        <v>291</v>
      </c>
      <c r="D43" s="14" t="s">
        <v>292</v>
      </c>
      <c r="E43" s="14"/>
      <c r="F43" s="14">
        <f>VLOOKUP(B43,'[1]Atrition NPI'!$B:$R,15,0)</f>
        <v>325</v>
      </c>
      <c r="G43" s="14">
        <v>1</v>
      </c>
      <c r="H43" s="14">
        <f t="shared" si="0"/>
        <v>325</v>
      </c>
      <c r="I43" s="14" t="s">
        <v>701</v>
      </c>
      <c r="J43" s="16">
        <f t="shared" si="1"/>
        <v>481</v>
      </c>
      <c r="K43" s="14">
        <v>50</v>
      </c>
      <c r="L43" s="14" t="s">
        <v>657</v>
      </c>
      <c r="M43" s="14" t="s">
        <v>658</v>
      </c>
      <c r="N43" s="14" t="s">
        <v>659</v>
      </c>
      <c r="O43" s="14" t="s">
        <v>660</v>
      </c>
      <c r="P43" s="14" t="s">
        <v>297</v>
      </c>
      <c r="Q43" s="14"/>
    </row>
    <row r="44" spans="1:17">
      <c r="A44" s="14">
        <v>43</v>
      </c>
      <c r="B44" s="15" t="s">
        <v>299</v>
      </c>
      <c r="C44" s="14" t="s">
        <v>300</v>
      </c>
      <c r="D44" s="14" t="s">
        <v>301</v>
      </c>
      <c r="E44" s="14"/>
      <c r="F44" s="14">
        <f>VLOOKUP(B44,'[1]Atrition NPI'!$B:$R,15,0)</f>
        <v>325</v>
      </c>
      <c r="G44" s="14">
        <v>1</v>
      </c>
      <c r="H44" s="14">
        <f t="shared" si="0"/>
        <v>325</v>
      </c>
      <c r="I44" s="14" t="s">
        <v>702</v>
      </c>
      <c r="J44" s="16">
        <f t="shared" si="1"/>
        <v>497.25</v>
      </c>
      <c r="K44" s="14">
        <v>50</v>
      </c>
      <c r="L44" s="14" t="s">
        <v>657</v>
      </c>
      <c r="M44" s="14" t="s">
        <v>658</v>
      </c>
      <c r="N44" s="14" t="s">
        <v>659</v>
      </c>
      <c r="O44" s="14" t="s">
        <v>660</v>
      </c>
      <c r="P44" s="14" t="s">
        <v>306</v>
      </c>
      <c r="Q44" s="14"/>
    </row>
    <row r="45" spans="1:17">
      <c r="A45" s="14">
        <v>44</v>
      </c>
      <c r="B45" s="15" t="s">
        <v>308</v>
      </c>
      <c r="C45" s="14" t="s">
        <v>309</v>
      </c>
      <c r="D45" s="14" t="s">
        <v>310</v>
      </c>
      <c r="E45" s="14"/>
      <c r="F45" s="14">
        <f>VLOOKUP(B45,'[1]Atrition NPI'!$B:$R,15,0)</f>
        <v>260</v>
      </c>
      <c r="G45" s="14">
        <v>2</v>
      </c>
      <c r="H45" s="14">
        <f t="shared" si="0"/>
        <v>260</v>
      </c>
      <c r="I45" s="14" t="s">
        <v>703</v>
      </c>
      <c r="J45" s="16">
        <f t="shared" si="1"/>
        <v>403</v>
      </c>
      <c r="K45" s="14">
        <v>50</v>
      </c>
      <c r="L45" s="14" t="s">
        <v>657</v>
      </c>
      <c r="M45" s="14" t="s">
        <v>658</v>
      </c>
      <c r="N45" s="14" t="s">
        <v>659</v>
      </c>
      <c r="O45" s="14" t="s">
        <v>660</v>
      </c>
      <c r="P45" s="14" t="s">
        <v>315</v>
      </c>
      <c r="Q45" s="14"/>
    </row>
    <row r="46" spans="1:17">
      <c r="A46" s="14">
        <v>45</v>
      </c>
      <c r="B46" s="15" t="s">
        <v>316</v>
      </c>
      <c r="C46" s="14" t="s">
        <v>309</v>
      </c>
      <c r="D46" s="14" t="s">
        <v>317</v>
      </c>
      <c r="E46" s="14"/>
      <c r="F46" s="14">
        <f>VLOOKUP(B46,'[1]Atrition NPI'!$B:$R,15,0)</f>
        <v>260</v>
      </c>
      <c r="G46" s="14">
        <v>1</v>
      </c>
      <c r="H46" s="14">
        <f t="shared" si="0"/>
        <v>260</v>
      </c>
      <c r="I46" s="14" t="s">
        <v>704</v>
      </c>
      <c r="J46" s="16">
        <f t="shared" si="1"/>
        <v>715</v>
      </c>
      <c r="K46" s="14">
        <v>50</v>
      </c>
      <c r="L46" s="14" t="s">
        <v>657</v>
      </c>
      <c r="M46" s="14" t="s">
        <v>658</v>
      </c>
      <c r="N46" s="14" t="s">
        <v>659</v>
      </c>
      <c r="O46" s="14" t="s">
        <v>660</v>
      </c>
      <c r="P46" s="14" t="s">
        <v>321</v>
      </c>
      <c r="Q46" s="14"/>
    </row>
    <row r="47" spans="1:17">
      <c r="A47" s="14">
        <v>46</v>
      </c>
      <c r="B47" s="15" t="s">
        <v>322</v>
      </c>
      <c r="C47" s="14" t="s">
        <v>323</v>
      </c>
      <c r="D47" s="14" t="s">
        <v>324</v>
      </c>
      <c r="E47" s="14"/>
      <c r="F47" s="14">
        <f>VLOOKUP(B47,'[1]Atrition NPI'!$B:$R,15,0)</f>
        <v>260</v>
      </c>
      <c r="G47" s="14">
        <v>1</v>
      </c>
      <c r="H47" s="14">
        <f t="shared" si="0"/>
        <v>260</v>
      </c>
      <c r="I47" s="14" t="s">
        <v>705</v>
      </c>
      <c r="J47" s="16">
        <f t="shared" si="1"/>
        <v>1019.1999999999999</v>
      </c>
      <c r="K47" s="14">
        <v>50</v>
      </c>
      <c r="L47" s="14" t="s">
        <v>657</v>
      </c>
      <c r="M47" s="14" t="s">
        <v>658</v>
      </c>
      <c r="N47" s="14" t="s">
        <v>659</v>
      </c>
      <c r="O47" s="14" t="s">
        <v>660</v>
      </c>
      <c r="P47" s="14" t="s">
        <v>328</v>
      </c>
      <c r="Q47" s="14"/>
    </row>
    <row r="48" spans="1:17">
      <c r="A48" s="14">
        <v>47</v>
      </c>
      <c r="B48" s="15" t="s">
        <v>330</v>
      </c>
      <c r="C48" s="14" t="s">
        <v>7</v>
      </c>
      <c r="D48" s="14" t="s">
        <v>331</v>
      </c>
      <c r="E48" s="14"/>
      <c r="F48" s="14">
        <f>VLOOKUP(B48,'[1]Atrition NPI'!$B:$R,15,0)</f>
        <v>1275</v>
      </c>
      <c r="G48" s="14">
        <v>4</v>
      </c>
      <c r="H48" s="14">
        <f t="shared" si="0"/>
        <v>1275</v>
      </c>
      <c r="I48" s="14" t="s">
        <v>706</v>
      </c>
      <c r="J48" s="16">
        <f t="shared" si="1"/>
        <v>522.75</v>
      </c>
      <c r="K48" s="14">
        <v>200</v>
      </c>
      <c r="L48" s="14" t="s">
        <v>657</v>
      </c>
      <c r="M48" s="14" t="s">
        <v>658</v>
      </c>
      <c r="N48" s="14" t="s">
        <v>659</v>
      </c>
      <c r="O48" s="14" t="s">
        <v>660</v>
      </c>
      <c r="P48" s="14" t="s">
        <v>337</v>
      </c>
      <c r="Q48" s="14"/>
    </row>
    <row r="49" spans="1:17">
      <c r="A49" s="14">
        <v>48</v>
      </c>
      <c r="B49" s="15" t="s">
        <v>339</v>
      </c>
      <c r="C49" s="14" t="s">
        <v>69</v>
      </c>
      <c r="D49" s="14" t="s">
        <v>340</v>
      </c>
      <c r="E49" s="14"/>
      <c r="F49" s="14">
        <f>VLOOKUP(B49,'[1]Atrition NPI'!$B:$R,15,0)</f>
        <v>425</v>
      </c>
      <c r="G49" s="14">
        <v>1</v>
      </c>
      <c r="H49" s="14">
        <f t="shared" si="0"/>
        <v>425</v>
      </c>
      <c r="I49" s="14" t="s">
        <v>707</v>
      </c>
      <c r="J49" s="16">
        <f t="shared" si="1"/>
        <v>267.75</v>
      </c>
      <c r="K49" s="14">
        <v>50</v>
      </c>
      <c r="L49" s="14" t="s">
        <v>657</v>
      </c>
      <c r="M49" s="14" t="s">
        <v>658</v>
      </c>
      <c r="N49" s="14" t="s">
        <v>659</v>
      </c>
      <c r="O49" s="14" t="s">
        <v>660</v>
      </c>
      <c r="P49" s="14" t="s">
        <v>345</v>
      </c>
      <c r="Q49" s="14"/>
    </row>
    <row r="50" spans="1:17">
      <c r="A50" s="14">
        <v>49</v>
      </c>
      <c r="B50" s="15" t="s">
        <v>347</v>
      </c>
      <c r="C50" s="14" t="s">
        <v>7</v>
      </c>
      <c r="D50" s="14" t="s">
        <v>348</v>
      </c>
      <c r="E50" s="14"/>
      <c r="F50" s="14">
        <f>VLOOKUP(B50,'[1]Atrition NPI'!$B:$R,15,0)</f>
        <v>425</v>
      </c>
      <c r="G50" s="14">
        <v>1</v>
      </c>
      <c r="H50" s="14">
        <f t="shared" si="0"/>
        <v>425</v>
      </c>
      <c r="I50" s="14" t="s">
        <v>708</v>
      </c>
      <c r="J50" s="16">
        <f t="shared" si="1"/>
        <v>153</v>
      </c>
      <c r="K50" s="14">
        <v>50</v>
      </c>
      <c r="L50" s="14" t="s">
        <v>657</v>
      </c>
      <c r="M50" s="14" t="s">
        <v>658</v>
      </c>
      <c r="N50" s="14" t="s">
        <v>659</v>
      </c>
      <c r="O50" s="14" t="s">
        <v>660</v>
      </c>
      <c r="P50" s="14" t="s">
        <v>353</v>
      </c>
      <c r="Q50" s="14"/>
    </row>
    <row r="51" spans="1:17">
      <c r="A51" s="14">
        <v>50</v>
      </c>
      <c r="B51" s="15" t="s">
        <v>355</v>
      </c>
      <c r="C51" s="14" t="s">
        <v>356</v>
      </c>
      <c r="D51" s="14" t="s">
        <v>357</v>
      </c>
      <c r="E51" s="14"/>
      <c r="F51" s="14">
        <f>VLOOKUP(B51,'[1]Atrition NPI'!$B:$R,15,0)</f>
        <v>425</v>
      </c>
      <c r="G51" s="14">
        <v>1</v>
      </c>
      <c r="H51" s="14">
        <f t="shared" si="0"/>
        <v>425</v>
      </c>
      <c r="I51" s="14" t="s">
        <v>709</v>
      </c>
      <c r="J51" s="16">
        <f t="shared" si="1"/>
        <v>191.25</v>
      </c>
      <c r="K51" s="14">
        <v>50</v>
      </c>
      <c r="L51" s="14" t="s">
        <v>657</v>
      </c>
      <c r="M51" s="14" t="s">
        <v>658</v>
      </c>
      <c r="N51" s="14" t="s">
        <v>659</v>
      </c>
      <c r="O51" s="14" t="s">
        <v>660</v>
      </c>
      <c r="P51" s="14" t="s">
        <v>362</v>
      </c>
      <c r="Q51" s="14"/>
    </row>
    <row r="52" spans="1:17">
      <c r="A52" s="14">
        <v>51</v>
      </c>
      <c r="B52" s="15" t="s">
        <v>106</v>
      </c>
      <c r="C52" s="14" t="s">
        <v>107</v>
      </c>
      <c r="D52" s="14" t="s">
        <v>108</v>
      </c>
      <c r="E52" s="14"/>
      <c r="F52" s="75">
        <v>425</v>
      </c>
      <c r="G52" s="14">
        <v>1</v>
      </c>
      <c r="H52" s="14">
        <f t="shared" si="0"/>
        <v>425</v>
      </c>
      <c r="I52" s="14" t="s">
        <v>681</v>
      </c>
      <c r="J52" s="16">
        <f t="shared" si="1"/>
        <v>21.25</v>
      </c>
      <c r="K52" s="14">
        <v>50</v>
      </c>
      <c r="L52" s="14" t="s">
        <v>657</v>
      </c>
      <c r="M52" s="14" t="s">
        <v>658</v>
      </c>
      <c r="N52" s="14" t="s">
        <v>659</v>
      </c>
      <c r="O52" s="14" t="s">
        <v>660</v>
      </c>
      <c r="P52" s="14" t="s">
        <v>113</v>
      </c>
      <c r="Q52" s="14"/>
    </row>
    <row r="53" spans="1:17">
      <c r="A53" s="14">
        <v>52</v>
      </c>
      <c r="B53" s="15" t="s">
        <v>366</v>
      </c>
      <c r="C53" s="14" t="s">
        <v>107</v>
      </c>
      <c r="D53" s="14" t="s">
        <v>367</v>
      </c>
      <c r="E53" s="14"/>
      <c r="F53" s="14">
        <f>VLOOKUP(B53,'[1]Atrition NPI'!$B:$R,15,0)</f>
        <v>850</v>
      </c>
      <c r="G53" s="14">
        <v>2</v>
      </c>
      <c r="H53" s="14">
        <f t="shared" si="0"/>
        <v>850</v>
      </c>
      <c r="I53" s="14" t="s">
        <v>668</v>
      </c>
      <c r="J53" s="16">
        <f t="shared" si="1"/>
        <v>127.5</v>
      </c>
      <c r="K53" s="14">
        <v>100</v>
      </c>
      <c r="L53" s="14" t="s">
        <v>657</v>
      </c>
      <c r="M53" s="14" t="s">
        <v>658</v>
      </c>
      <c r="N53" s="14" t="s">
        <v>659</v>
      </c>
      <c r="O53" s="14" t="s">
        <v>660</v>
      </c>
      <c r="P53" s="14" t="s">
        <v>121</v>
      </c>
      <c r="Q53" s="14"/>
    </row>
    <row r="54" spans="1:17">
      <c r="A54" s="14">
        <v>53</v>
      </c>
      <c r="B54" s="15" t="s">
        <v>576</v>
      </c>
      <c r="C54" s="14" t="s">
        <v>107</v>
      </c>
      <c r="D54" s="14" t="s">
        <v>372</v>
      </c>
      <c r="E54" s="14"/>
      <c r="F54" s="14">
        <f>VLOOKUP(B54,'[1]Atrition NPI'!$B:$R,15,0)</f>
        <v>850</v>
      </c>
      <c r="G54" s="14">
        <v>2</v>
      </c>
      <c r="H54" s="14">
        <f t="shared" si="0"/>
        <v>850</v>
      </c>
      <c r="I54" s="14" t="s">
        <v>668</v>
      </c>
      <c r="J54" s="16">
        <f t="shared" si="1"/>
        <v>127.5</v>
      </c>
      <c r="K54" s="14">
        <v>100</v>
      </c>
      <c r="L54" s="14" t="s">
        <v>657</v>
      </c>
      <c r="M54" s="14" t="s">
        <v>658</v>
      </c>
      <c r="N54" s="14" t="s">
        <v>659</v>
      </c>
      <c r="O54" s="14" t="s">
        <v>660</v>
      </c>
      <c r="P54" s="14" t="s">
        <v>121</v>
      </c>
      <c r="Q54" s="14"/>
    </row>
    <row r="55" spans="1:17">
      <c r="A55" s="14">
        <v>54</v>
      </c>
      <c r="B55" s="15" t="s">
        <v>376</v>
      </c>
      <c r="C55" s="14" t="s">
        <v>107</v>
      </c>
      <c r="D55" s="14" t="s">
        <v>377</v>
      </c>
      <c r="E55" s="14"/>
      <c r="F55" s="14">
        <f>VLOOKUP(B55,'[1]Atrition NPI'!$B:$R,15,0)</f>
        <v>1275</v>
      </c>
      <c r="G55" s="14">
        <v>3</v>
      </c>
      <c r="H55" s="14">
        <f t="shared" si="0"/>
        <v>1275</v>
      </c>
      <c r="I55" s="14" t="s">
        <v>710</v>
      </c>
      <c r="J55" s="16">
        <f t="shared" si="1"/>
        <v>140.25</v>
      </c>
      <c r="K55" s="14">
        <v>150</v>
      </c>
      <c r="L55" s="14" t="s">
        <v>657</v>
      </c>
      <c r="M55" s="14" t="s">
        <v>658</v>
      </c>
      <c r="N55" s="14" t="s">
        <v>659</v>
      </c>
      <c r="O55" s="14" t="s">
        <v>660</v>
      </c>
      <c r="P55" s="14" t="s">
        <v>121</v>
      </c>
      <c r="Q55" s="14"/>
    </row>
    <row r="56" spans="1:17">
      <c r="A56" s="14">
        <v>55</v>
      </c>
      <c r="B56" s="15" t="s">
        <v>383</v>
      </c>
      <c r="C56" s="14" t="s">
        <v>107</v>
      </c>
      <c r="D56" s="14" t="s">
        <v>384</v>
      </c>
      <c r="E56" s="14"/>
      <c r="F56" s="14">
        <f>VLOOKUP(B56,'[1]Atrition NPI'!$B:$R,15,0)</f>
        <v>425</v>
      </c>
      <c r="G56" s="14">
        <v>1</v>
      </c>
      <c r="H56" s="14">
        <f t="shared" si="0"/>
        <v>425</v>
      </c>
      <c r="I56" s="14" t="s">
        <v>682</v>
      </c>
      <c r="J56" s="16">
        <f t="shared" si="1"/>
        <v>114.75000000000001</v>
      </c>
      <c r="K56" s="14">
        <v>50</v>
      </c>
      <c r="L56" s="14" t="s">
        <v>657</v>
      </c>
      <c r="M56" s="14" t="s">
        <v>658</v>
      </c>
      <c r="N56" s="14" t="s">
        <v>659</v>
      </c>
      <c r="O56" s="14" t="s">
        <v>660</v>
      </c>
      <c r="P56" s="14" t="s">
        <v>389</v>
      </c>
      <c r="Q56" s="14"/>
    </row>
    <row r="57" spans="1:17">
      <c r="A57" s="14">
        <v>56</v>
      </c>
      <c r="B57" s="15" t="s">
        <v>391</v>
      </c>
      <c r="C57" s="14" t="s">
        <v>107</v>
      </c>
      <c r="D57" s="14" t="s">
        <v>392</v>
      </c>
      <c r="E57" s="14"/>
      <c r="F57" s="14">
        <f>VLOOKUP(B57,'[1]Atrition NPI'!$B:$R,15,0)</f>
        <v>425</v>
      </c>
      <c r="G57" s="14">
        <v>1</v>
      </c>
      <c r="H57" s="14">
        <f t="shared" si="0"/>
        <v>425</v>
      </c>
      <c r="I57" s="14" t="s">
        <v>711</v>
      </c>
      <c r="J57" s="16">
        <f t="shared" si="1"/>
        <v>233.75000000000003</v>
      </c>
      <c r="K57" s="14">
        <v>50</v>
      </c>
      <c r="L57" s="14" t="s">
        <v>657</v>
      </c>
      <c r="M57" s="14" t="s">
        <v>658</v>
      </c>
      <c r="N57" s="14" t="s">
        <v>659</v>
      </c>
      <c r="O57" s="14" t="s">
        <v>660</v>
      </c>
      <c r="P57" s="14" t="s">
        <v>397</v>
      </c>
      <c r="Q57" s="14"/>
    </row>
    <row r="58" spans="1:17">
      <c r="A58" s="14">
        <v>57</v>
      </c>
      <c r="B58" s="15" t="s">
        <v>579</v>
      </c>
      <c r="C58" s="14" t="s">
        <v>107</v>
      </c>
      <c r="D58" s="14" t="s">
        <v>399</v>
      </c>
      <c r="E58" s="14"/>
      <c r="F58" s="14">
        <f>VLOOKUP(B58,'[1]Atrition NPI'!$B:$R,15,0)</f>
        <v>1275</v>
      </c>
      <c r="G58" s="14">
        <v>4</v>
      </c>
      <c r="H58" s="14">
        <f t="shared" si="0"/>
        <v>1275</v>
      </c>
      <c r="I58" s="14" t="s">
        <v>712</v>
      </c>
      <c r="J58" s="16">
        <f t="shared" si="1"/>
        <v>114.75</v>
      </c>
      <c r="K58" s="14">
        <v>200</v>
      </c>
      <c r="L58" s="14" t="s">
        <v>657</v>
      </c>
      <c r="M58" s="14" t="s">
        <v>658</v>
      </c>
      <c r="N58" s="14" t="s">
        <v>659</v>
      </c>
      <c r="O58" s="14" t="s">
        <v>660</v>
      </c>
      <c r="P58" s="14" t="s">
        <v>121</v>
      </c>
      <c r="Q58" s="14"/>
    </row>
    <row r="59" spans="1:17">
      <c r="A59" s="14">
        <v>58</v>
      </c>
      <c r="B59" s="15" t="s">
        <v>402</v>
      </c>
      <c r="C59" s="14" t="s">
        <v>107</v>
      </c>
      <c r="D59" s="14" t="s">
        <v>403</v>
      </c>
      <c r="E59" s="14"/>
      <c r="F59" s="14">
        <f>VLOOKUP(B59,'[1]Atrition NPI'!$B:$R,15,0)</f>
        <v>1275</v>
      </c>
      <c r="G59" s="14">
        <v>3</v>
      </c>
      <c r="H59" s="14">
        <f t="shared" si="0"/>
        <v>1275</v>
      </c>
      <c r="I59" s="14" t="s">
        <v>712</v>
      </c>
      <c r="J59" s="16">
        <f t="shared" si="1"/>
        <v>114.75</v>
      </c>
      <c r="K59" s="14">
        <v>150</v>
      </c>
      <c r="L59" s="14" t="s">
        <v>657</v>
      </c>
      <c r="M59" s="14" t="s">
        <v>658</v>
      </c>
      <c r="N59" s="14" t="s">
        <v>659</v>
      </c>
      <c r="O59" s="14" t="s">
        <v>660</v>
      </c>
      <c r="P59" s="14" t="s">
        <v>389</v>
      </c>
      <c r="Q59" s="14"/>
    </row>
    <row r="60" spans="1:17">
      <c r="A60" s="14">
        <v>59</v>
      </c>
      <c r="B60" s="15" t="s">
        <v>408</v>
      </c>
      <c r="C60" s="14" t="s">
        <v>107</v>
      </c>
      <c r="D60" s="14" t="s">
        <v>100</v>
      </c>
      <c r="E60" s="14"/>
      <c r="F60" s="14">
        <f>VLOOKUP(B60,'[1]Atrition NPI'!$B:$R,15,0)</f>
        <v>6715</v>
      </c>
      <c r="G60" s="14">
        <v>27</v>
      </c>
      <c r="H60" s="14">
        <f t="shared" si="0"/>
        <v>6715</v>
      </c>
      <c r="I60" s="14" t="s">
        <v>713</v>
      </c>
      <c r="J60" s="16">
        <f t="shared" si="1"/>
        <v>134.30000000000001</v>
      </c>
      <c r="K60" s="14">
        <v>1350</v>
      </c>
      <c r="L60" s="14" t="s">
        <v>657</v>
      </c>
      <c r="M60" s="14" t="s">
        <v>658</v>
      </c>
      <c r="N60" s="14" t="s">
        <v>659</v>
      </c>
      <c r="O60" s="14" t="s">
        <v>660</v>
      </c>
      <c r="P60" s="14" t="s">
        <v>413</v>
      </c>
      <c r="Q60" s="14"/>
    </row>
    <row r="61" spans="1:17">
      <c r="A61" s="14">
        <v>60</v>
      </c>
      <c r="B61" s="15" t="s">
        <v>415</v>
      </c>
      <c r="C61" s="14" t="s">
        <v>107</v>
      </c>
      <c r="D61" s="14" t="s">
        <v>416</v>
      </c>
      <c r="E61" s="14"/>
      <c r="F61" s="14">
        <f>VLOOKUP(B61,'[1]Atrition NPI'!$B:$R,15,0)</f>
        <v>425</v>
      </c>
      <c r="G61" s="14">
        <v>1</v>
      </c>
      <c r="H61" s="14">
        <f t="shared" si="0"/>
        <v>425</v>
      </c>
      <c r="I61" s="14" t="s">
        <v>714</v>
      </c>
      <c r="J61" s="16">
        <f t="shared" si="1"/>
        <v>119.00000000000001</v>
      </c>
      <c r="K61" s="14">
        <v>50</v>
      </c>
      <c r="L61" s="14" t="s">
        <v>657</v>
      </c>
      <c r="M61" s="14" t="s">
        <v>658</v>
      </c>
      <c r="N61" s="14" t="s">
        <v>659</v>
      </c>
      <c r="O61" s="14" t="s">
        <v>660</v>
      </c>
      <c r="P61" s="14" t="s">
        <v>121</v>
      </c>
      <c r="Q61" s="14"/>
    </row>
    <row r="62" spans="1:17">
      <c r="A62" s="14">
        <v>61</v>
      </c>
      <c r="B62" s="15" t="s">
        <v>582</v>
      </c>
      <c r="C62" s="14" t="s">
        <v>107</v>
      </c>
      <c r="D62" s="14" t="s">
        <v>422</v>
      </c>
      <c r="E62" s="14"/>
      <c r="F62" s="14">
        <f>VLOOKUP(B62,'[1]Atrition NPI'!$B:$R,15,0)</f>
        <v>425</v>
      </c>
      <c r="G62" s="14">
        <v>1</v>
      </c>
      <c r="H62" s="14">
        <f t="shared" si="0"/>
        <v>425</v>
      </c>
      <c r="I62" s="14" t="s">
        <v>700</v>
      </c>
      <c r="J62" s="16">
        <f t="shared" si="1"/>
        <v>127.5</v>
      </c>
      <c r="K62" s="14">
        <v>50</v>
      </c>
      <c r="L62" s="14" t="s">
        <v>657</v>
      </c>
      <c r="M62" s="14" t="s">
        <v>658</v>
      </c>
      <c r="N62" s="14" t="s">
        <v>659</v>
      </c>
      <c r="O62" s="14" t="s">
        <v>660</v>
      </c>
      <c r="P62" s="14" t="s">
        <v>121</v>
      </c>
      <c r="Q62" s="14"/>
    </row>
    <row r="63" spans="1:17">
      <c r="A63" s="14">
        <v>62</v>
      </c>
      <c r="B63" s="15" t="s">
        <v>425</v>
      </c>
      <c r="C63" s="14" t="s">
        <v>99</v>
      </c>
      <c r="D63" s="14" t="s">
        <v>426</v>
      </c>
      <c r="E63" s="14"/>
      <c r="F63" s="14">
        <f>VLOOKUP(B63,'[1]Atrition NPI'!$B:$R,15,0)</f>
        <v>425</v>
      </c>
      <c r="G63" s="14">
        <v>1</v>
      </c>
      <c r="H63" s="14">
        <f t="shared" si="0"/>
        <v>425</v>
      </c>
      <c r="I63" s="14" t="s">
        <v>715</v>
      </c>
      <c r="J63" s="16">
        <f t="shared" si="1"/>
        <v>170</v>
      </c>
      <c r="K63" s="14">
        <v>50</v>
      </c>
      <c r="L63" s="14" t="s">
        <v>657</v>
      </c>
      <c r="M63" s="14" t="s">
        <v>658</v>
      </c>
      <c r="N63" s="14" t="s">
        <v>659</v>
      </c>
      <c r="O63" s="14" t="s">
        <v>660</v>
      </c>
      <c r="P63" s="14" t="s">
        <v>431</v>
      </c>
      <c r="Q63" s="14"/>
    </row>
    <row r="64" spans="1:17">
      <c r="A64" s="14">
        <v>63</v>
      </c>
      <c r="B64" s="15" t="s">
        <v>433</v>
      </c>
      <c r="C64" s="14" t="s">
        <v>107</v>
      </c>
      <c r="D64" s="14" t="s">
        <v>434</v>
      </c>
      <c r="E64" s="14"/>
      <c r="F64" s="14">
        <f>VLOOKUP(B64,'[1]Atrition NPI'!$B:$R,15,0)</f>
        <v>425</v>
      </c>
      <c r="G64" s="14">
        <v>1</v>
      </c>
      <c r="H64" s="14">
        <f t="shared" si="0"/>
        <v>425</v>
      </c>
      <c r="I64" s="14" t="s">
        <v>682</v>
      </c>
      <c r="J64" s="16">
        <f t="shared" si="1"/>
        <v>114.75000000000001</v>
      </c>
      <c r="K64" s="14">
        <v>50</v>
      </c>
      <c r="L64" s="14" t="s">
        <v>657</v>
      </c>
      <c r="M64" s="14" t="s">
        <v>658</v>
      </c>
      <c r="N64" s="14" t="s">
        <v>659</v>
      </c>
      <c r="O64" s="14" t="s">
        <v>660</v>
      </c>
      <c r="P64" s="14" t="s">
        <v>389</v>
      </c>
      <c r="Q64" s="14"/>
    </row>
    <row r="65" spans="1:17">
      <c r="A65" s="14">
        <v>64</v>
      </c>
      <c r="B65" s="15" t="s">
        <v>439</v>
      </c>
      <c r="C65" s="14" t="s">
        <v>99</v>
      </c>
      <c r="D65" s="14" t="s">
        <v>440</v>
      </c>
      <c r="E65" s="14"/>
      <c r="F65" s="14">
        <f>VLOOKUP(B65,'[1]Atrition NPI'!$B:$R,15,0)</f>
        <v>2125</v>
      </c>
      <c r="G65" s="14">
        <v>7</v>
      </c>
      <c r="H65" s="14">
        <f t="shared" si="0"/>
        <v>2125</v>
      </c>
      <c r="I65" s="14" t="s">
        <v>694</v>
      </c>
      <c r="J65" s="16">
        <f t="shared" si="1"/>
        <v>127.5</v>
      </c>
      <c r="K65" s="14">
        <v>350</v>
      </c>
      <c r="L65" s="14" t="s">
        <v>657</v>
      </c>
      <c r="M65" s="14" t="s">
        <v>658</v>
      </c>
      <c r="N65" s="14" t="s">
        <v>659</v>
      </c>
      <c r="O65" s="14" t="s">
        <v>660</v>
      </c>
      <c r="P65" s="14" t="s">
        <v>445</v>
      </c>
      <c r="Q65" s="14"/>
    </row>
    <row r="66" spans="1:17">
      <c r="A66" s="14">
        <v>65</v>
      </c>
      <c r="B66" s="15" t="s">
        <v>447</v>
      </c>
      <c r="C66" s="14" t="s">
        <v>99</v>
      </c>
      <c r="D66" s="14" t="s">
        <v>448</v>
      </c>
      <c r="E66" s="14"/>
      <c r="F66" s="14">
        <f>VLOOKUP(B66,'[1]Atrition NPI'!$B:$R,15,0)</f>
        <v>850</v>
      </c>
      <c r="G66" s="14">
        <v>3</v>
      </c>
      <c r="H66" s="14">
        <f t="shared" si="0"/>
        <v>850</v>
      </c>
      <c r="I66" s="14" t="s">
        <v>716</v>
      </c>
      <c r="J66" s="16">
        <f t="shared" si="1"/>
        <v>680</v>
      </c>
      <c r="K66" s="14">
        <v>150</v>
      </c>
      <c r="L66" s="14" t="s">
        <v>657</v>
      </c>
      <c r="M66" s="14" t="s">
        <v>658</v>
      </c>
      <c r="N66" s="14" t="s">
        <v>659</v>
      </c>
      <c r="O66" s="14" t="s">
        <v>660</v>
      </c>
      <c r="P66" s="14" t="s">
        <v>453</v>
      </c>
      <c r="Q66" s="14"/>
    </row>
    <row r="67" spans="1:17">
      <c r="A67" s="14">
        <v>66</v>
      </c>
      <c r="B67" s="15" t="s">
        <v>455</v>
      </c>
      <c r="C67" s="14" t="s">
        <v>456</v>
      </c>
      <c r="D67" s="14" t="s">
        <v>457</v>
      </c>
      <c r="E67" s="14"/>
      <c r="F67" s="14">
        <f>VLOOKUP(B67,'[1]Atrition NPI'!$B:$R,15,0)</f>
        <v>400</v>
      </c>
      <c r="G67" s="14">
        <v>1</v>
      </c>
      <c r="H67" s="14">
        <f t="shared" ref="H67:H83" si="2">F67</f>
        <v>400</v>
      </c>
      <c r="I67" s="14" t="s">
        <v>717</v>
      </c>
      <c r="J67" s="16">
        <f t="shared" si="1"/>
        <v>1596</v>
      </c>
      <c r="K67" s="14">
        <v>50</v>
      </c>
      <c r="L67" s="14" t="s">
        <v>657</v>
      </c>
      <c r="M67" s="14" t="s">
        <v>658</v>
      </c>
      <c r="N67" s="14" t="s">
        <v>659</v>
      </c>
      <c r="O67" s="14" t="s">
        <v>660</v>
      </c>
      <c r="P67" s="14" t="s">
        <v>462</v>
      </c>
      <c r="Q67" s="14"/>
    </row>
    <row r="68" spans="1:17">
      <c r="A68" s="14">
        <v>67</v>
      </c>
      <c r="B68" s="15" t="s">
        <v>464</v>
      </c>
      <c r="C68" s="14" t="s">
        <v>7</v>
      </c>
      <c r="D68" s="14" t="s">
        <v>465</v>
      </c>
      <c r="E68" s="14"/>
      <c r="F68" s="14">
        <f>VLOOKUP(B68,'[1]Atrition NPI'!$B:$R,15,0)</f>
        <v>425</v>
      </c>
      <c r="G68" s="14">
        <v>1</v>
      </c>
      <c r="H68" s="14">
        <f t="shared" si="2"/>
        <v>425</v>
      </c>
      <c r="I68" s="14" t="s">
        <v>718</v>
      </c>
      <c r="J68" s="16">
        <f t="shared" ref="J68:J83" si="3">H68*I68</f>
        <v>204</v>
      </c>
      <c r="K68" s="14">
        <v>50</v>
      </c>
      <c r="L68" s="14" t="s">
        <v>657</v>
      </c>
      <c r="M68" s="14" t="s">
        <v>658</v>
      </c>
      <c r="N68" s="14" t="s">
        <v>659</v>
      </c>
      <c r="O68" s="14" t="s">
        <v>660</v>
      </c>
      <c r="P68" s="14" t="s">
        <v>470</v>
      </c>
      <c r="Q68" s="14"/>
    </row>
    <row r="69" spans="1:17">
      <c r="A69" s="14">
        <v>68</v>
      </c>
      <c r="B69" s="15">
        <v>434153017835</v>
      </c>
      <c r="C69" s="14" t="s">
        <v>473</v>
      </c>
      <c r="D69" s="14" t="s">
        <v>474</v>
      </c>
      <c r="E69" s="14"/>
      <c r="F69" s="14">
        <f>VLOOKUP(B69,'[1]Atrition NPI'!$B:$R,15,0)</f>
        <v>325</v>
      </c>
      <c r="G69" s="14">
        <v>1</v>
      </c>
      <c r="H69" s="14">
        <f t="shared" si="2"/>
        <v>325</v>
      </c>
      <c r="I69" s="14" t="s">
        <v>719</v>
      </c>
      <c r="J69" s="16">
        <f t="shared" si="3"/>
        <v>422.5</v>
      </c>
      <c r="K69" s="14">
        <v>50</v>
      </c>
      <c r="L69" s="14" t="s">
        <v>657</v>
      </c>
      <c r="M69" s="14" t="s">
        <v>658</v>
      </c>
      <c r="N69" s="14" t="s">
        <v>659</v>
      </c>
      <c r="O69" s="14" t="s">
        <v>660</v>
      </c>
      <c r="P69" s="14" t="s">
        <v>479</v>
      </c>
      <c r="Q69" s="14"/>
    </row>
    <row r="70" spans="1:17">
      <c r="A70" s="14">
        <v>69</v>
      </c>
      <c r="B70" s="15" t="s">
        <v>481</v>
      </c>
      <c r="C70" s="14" t="s">
        <v>107</v>
      </c>
      <c r="D70" s="14" t="s">
        <v>482</v>
      </c>
      <c r="E70" s="14"/>
      <c r="F70" s="14">
        <f>VLOOKUP(B70,'[1]Atrition NPI'!$B:$R,15,0)</f>
        <v>325</v>
      </c>
      <c r="G70" s="14">
        <v>1</v>
      </c>
      <c r="H70" s="14">
        <f t="shared" si="2"/>
        <v>325</v>
      </c>
      <c r="I70" s="14" t="s">
        <v>720</v>
      </c>
      <c r="J70" s="16">
        <f t="shared" si="3"/>
        <v>500.5</v>
      </c>
      <c r="K70" s="14">
        <v>50</v>
      </c>
      <c r="L70" s="14" t="s">
        <v>657</v>
      </c>
      <c r="M70" s="14" t="s">
        <v>658</v>
      </c>
      <c r="N70" s="14" t="s">
        <v>659</v>
      </c>
      <c r="O70" s="14" t="s">
        <v>660</v>
      </c>
      <c r="P70" s="14" t="s">
        <v>486</v>
      </c>
      <c r="Q70" s="14"/>
    </row>
    <row r="71" spans="1:17">
      <c r="A71" s="14">
        <v>70</v>
      </c>
      <c r="B71" s="15" t="s">
        <v>489</v>
      </c>
      <c r="C71" s="14" t="s">
        <v>20</v>
      </c>
      <c r="D71" s="14" t="s">
        <v>488</v>
      </c>
      <c r="E71" s="11" t="s">
        <v>721</v>
      </c>
      <c r="F71" s="14">
        <f>VLOOKUP(B71,'[1]Atrition NPI'!$B:$R,15,0)</f>
        <v>255</v>
      </c>
      <c r="G71" s="14">
        <v>1</v>
      </c>
      <c r="H71" s="14">
        <v>2000</v>
      </c>
      <c r="I71" s="14" t="s">
        <v>722</v>
      </c>
      <c r="J71" s="16">
        <f t="shared" si="3"/>
        <v>19940</v>
      </c>
      <c r="K71" s="14"/>
      <c r="L71" s="14" t="s">
        <v>723</v>
      </c>
      <c r="M71" s="14" t="s">
        <v>658</v>
      </c>
      <c r="N71" s="14" t="s">
        <v>659</v>
      </c>
      <c r="O71" s="14" t="s">
        <v>660</v>
      </c>
      <c r="P71" s="14" t="s">
        <v>622</v>
      </c>
      <c r="Q71" s="14"/>
    </row>
    <row r="72" spans="1:17">
      <c r="A72" s="14">
        <v>71</v>
      </c>
      <c r="B72" s="15" t="s">
        <v>490</v>
      </c>
      <c r="C72" s="14" t="s">
        <v>20</v>
      </c>
      <c r="D72" s="14" t="s">
        <v>491</v>
      </c>
      <c r="E72" s="14"/>
      <c r="F72" s="14">
        <f>VLOOKUP(B72,'[1]Atrition NPI'!$B:$R,15,0)</f>
        <v>255</v>
      </c>
      <c r="G72" s="14">
        <v>1</v>
      </c>
      <c r="H72" s="14">
        <f t="shared" si="2"/>
        <v>255</v>
      </c>
      <c r="I72" s="14" t="s">
        <v>724</v>
      </c>
      <c r="J72" s="16">
        <f t="shared" si="3"/>
        <v>1660.05</v>
      </c>
      <c r="K72" s="14">
        <v>50</v>
      </c>
      <c r="L72" s="14" t="s">
        <v>657</v>
      </c>
      <c r="M72" s="14" t="s">
        <v>658</v>
      </c>
      <c r="N72" s="14" t="s">
        <v>659</v>
      </c>
      <c r="O72" s="14" t="s">
        <v>660</v>
      </c>
      <c r="P72" s="14" t="s">
        <v>497</v>
      </c>
      <c r="Q72" s="14"/>
    </row>
    <row r="73" spans="1:17">
      <c r="A73" s="14">
        <v>72</v>
      </c>
      <c r="B73" s="15" t="s">
        <v>499</v>
      </c>
      <c r="C73" s="14" t="s">
        <v>500</v>
      </c>
      <c r="D73" s="14" t="s">
        <v>501</v>
      </c>
      <c r="E73" s="14"/>
      <c r="F73" s="14">
        <f>VLOOKUP(B73,'[1]Atrition NPI'!$B:$R,15,0)</f>
        <v>255</v>
      </c>
      <c r="G73" s="14">
        <v>1</v>
      </c>
      <c r="H73" s="14">
        <f t="shared" si="2"/>
        <v>255</v>
      </c>
      <c r="I73" s="14" t="s">
        <v>725</v>
      </c>
      <c r="J73" s="16">
        <f t="shared" si="3"/>
        <v>3475.65</v>
      </c>
      <c r="K73" s="14">
        <v>50</v>
      </c>
      <c r="L73" s="14" t="s">
        <v>657</v>
      </c>
      <c r="M73" s="14" t="s">
        <v>658</v>
      </c>
      <c r="N73" s="14" t="s">
        <v>659</v>
      </c>
      <c r="O73" s="14" t="s">
        <v>660</v>
      </c>
      <c r="P73" s="14" t="s">
        <v>505</v>
      </c>
      <c r="Q73" s="14"/>
    </row>
    <row r="74" spans="1:17">
      <c r="A74" s="14">
        <v>73</v>
      </c>
      <c r="B74" s="15" t="s">
        <v>507</v>
      </c>
      <c r="C74" s="14" t="s">
        <v>20</v>
      </c>
      <c r="D74" s="14" t="s">
        <v>508</v>
      </c>
      <c r="E74" s="14"/>
      <c r="F74" s="14">
        <f>VLOOKUP(B74,'[1]Atrition NPI'!$B:$R,15,0)</f>
        <v>255</v>
      </c>
      <c r="G74" s="14">
        <v>1</v>
      </c>
      <c r="H74" s="14">
        <f t="shared" si="2"/>
        <v>255</v>
      </c>
      <c r="I74" s="14" t="s">
        <v>726</v>
      </c>
      <c r="J74" s="16">
        <f t="shared" si="3"/>
        <v>5574.3</v>
      </c>
      <c r="K74" s="14">
        <v>50</v>
      </c>
      <c r="L74" s="14" t="s">
        <v>657</v>
      </c>
      <c r="M74" s="14" t="s">
        <v>658</v>
      </c>
      <c r="N74" s="14" t="s">
        <v>659</v>
      </c>
      <c r="O74" s="14" t="s">
        <v>660</v>
      </c>
      <c r="P74" s="14" t="s">
        <v>511</v>
      </c>
      <c r="Q74" s="14"/>
    </row>
    <row r="75" spans="1:17">
      <c r="A75" s="14">
        <v>74</v>
      </c>
      <c r="B75" s="15" t="s">
        <v>513</v>
      </c>
      <c r="C75" s="14" t="s">
        <v>20</v>
      </c>
      <c r="D75" s="14" t="s">
        <v>514</v>
      </c>
      <c r="E75" s="14"/>
      <c r="F75" s="14">
        <f>VLOOKUP(B75,'[1]Atrition NPI'!$B:$R,15,0)</f>
        <v>480</v>
      </c>
      <c r="G75" s="14">
        <v>2</v>
      </c>
      <c r="H75" s="14">
        <f t="shared" si="2"/>
        <v>480</v>
      </c>
      <c r="I75" s="14" t="s">
        <v>727</v>
      </c>
      <c r="J75" s="16">
        <f t="shared" si="3"/>
        <v>1161.5999999999999</v>
      </c>
      <c r="K75" s="14">
        <v>100</v>
      </c>
      <c r="L75" s="14" t="s">
        <v>657</v>
      </c>
      <c r="M75" s="14" t="s">
        <v>658</v>
      </c>
      <c r="N75" s="14" t="s">
        <v>659</v>
      </c>
      <c r="O75" s="14" t="s">
        <v>660</v>
      </c>
      <c r="P75" s="14" t="s">
        <v>518</v>
      </c>
      <c r="Q75" s="14"/>
    </row>
    <row r="76" spans="1:17">
      <c r="A76" s="14">
        <v>75</v>
      </c>
      <c r="B76" s="15" t="s">
        <v>520</v>
      </c>
      <c r="C76" s="14" t="s">
        <v>20</v>
      </c>
      <c r="D76" s="14" t="s">
        <v>521</v>
      </c>
      <c r="E76" s="14"/>
      <c r="F76" s="14">
        <f>VLOOKUP(B76,'[1]Atrition NPI'!$B:$R,15,0)</f>
        <v>240</v>
      </c>
      <c r="G76" s="14">
        <v>1</v>
      </c>
      <c r="H76" s="14">
        <f t="shared" si="2"/>
        <v>240</v>
      </c>
      <c r="I76" s="14" t="s">
        <v>728</v>
      </c>
      <c r="J76" s="16">
        <f t="shared" si="3"/>
        <v>693.6</v>
      </c>
      <c r="K76" s="14">
        <v>50</v>
      </c>
      <c r="L76" s="14" t="s">
        <v>657</v>
      </c>
      <c r="M76" s="14" t="s">
        <v>658</v>
      </c>
      <c r="N76" s="14" t="s">
        <v>659</v>
      </c>
      <c r="O76" s="14" t="s">
        <v>660</v>
      </c>
      <c r="P76" s="14" t="s">
        <v>526</v>
      </c>
      <c r="Q76" s="14"/>
    </row>
    <row r="77" spans="1:17">
      <c r="A77" s="14">
        <v>76</v>
      </c>
      <c r="B77" s="15" t="s">
        <v>528</v>
      </c>
      <c r="C77" s="14" t="s">
        <v>20</v>
      </c>
      <c r="D77" s="14" t="s">
        <v>529</v>
      </c>
      <c r="E77" s="14"/>
      <c r="F77" s="14">
        <f>VLOOKUP(B77,'[1]Atrition NPI'!$B:$R,15,0)</f>
        <v>475</v>
      </c>
      <c r="G77" s="14">
        <v>2</v>
      </c>
      <c r="H77" s="14">
        <f t="shared" si="2"/>
        <v>475</v>
      </c>
      <c r="I77" s="14" t="s">
        <v>729</v>
      </c>
      <c r="J77" s="16">
        <f t="shared" si="3"/>
        <v>2850</v>
      </c>
      <c r="K77" s="14">
        <v>100</v>
      </c>
      <c r="L77" s="14" t="s">
        <v>657</v>
      </c>
      <c r="M77" s="14" t="s">
        <v>658</v>
      </c>
      <c r="N77" s="14" t="s">
        <v>659</v>
      </c>
      <c r="O77" s="14" t="s">
        <v>660</v>
      </c>
      <c r="P77" s="14" t="s">
        <v>533</v>
      </c>
      <c r="Q77" s="14"/>
    </row>
    <row r="78" spans="1:17">
      <c r="A78" s="14">
        <v>77</v>
      </c>
      <c r="B78" s="15" t="s">
        <v>535</v>
      </c>
      <c r="C78" s="14" t="s">
        <v>20</v>
      </c>
      <c r="D78" s="14" t="s">
        <v>536</v>
      </c>
      <c r="E78" s="14"/>
      <c r="F78" s="14">
        <f>VLOOKUP(B78,'[1]Atrition NPI'!$B:$R,15,0)</f>
        <v>270</v>
      </c>
      <c r="G78" s="14">
        <v>1</v>
      </c>
      <c r="H78" s="14">
        <f t="shared" si="2"/>
        <v>270</v>
      </c>
      <c r="I78" s="14" t="s">
        <v>730</v>
      </c>
      <c r="J78" s="16">
        <f t="shared" si="3"/>
        <v>1204.2</v>
      </c>
      <c r="K78" s="14">
        <v>50</v>
      </c>
      <c r="L78" s="14" t="s">
        <v>657</v>
      </c>
      <c r="M78" s="14" t="s">
        <v>658</v>
      </c>
      <c r="N78" s="14" t="s">
        <v>659</v>
      </c>
      <c r="O78" s="14" t="s">
        <v>660</v>
      </c>
      <c r="P78" s="14" t="s">
        <v>542</v>
      </c>
      <c r="Q78" s="14"/>
    </row>
    <row r="79" spans="1:17">
      <c r="A79" s="14">
        <v>78</v>
      </c>
      <c r="B79" s="15" t="s">
        <v>544</v>
      </c>
      <c r="C79" s="14" t="s">
        <v>545</v>
      </c>
      <c r="D79" s="14" t="s">
        <v>546</v>
      </c>
      <c r="E79" s="14"/>
      <c r="F79" s="14">
        <f>VLOOKUP(B79,'[1]Atrition NPI'!$B:$R,15,0)</f>
        <v>285</v>
      </c>
      <c r="G79" s="14">
        <v>1</v>
      </c>
      <c r="H79" s="14">
        <f t="shared" si="2"/>
        <v>285</v>
      </c>
      <c r="I79" s="14" t="s">
        <v>731</v>
      </c>
      <c r="J79" s="16">
        <f t="shared" si="3"/>
        <v>367.65000000000003</v>
      </c>
      <c r="K79" s="14">
        <v>50</v>
      </c>
      <c r="L79" s="14" t="s">
        <v>657</v>
      </c>
      <c r="M79" s="14" t="s">
        <v>658</v>
      </c>
      <c r="N79" s="14" t="s">
        <v>659</v>
      </c>
      <c r="O79" s="14" t="s">
        <v>660</v>
      </c>
      <c r="P79" s="14" t="s">
        <v>550</v>
      </c>
      <c r="Q79" s="14"/>
    </row>
    <row r="80" spans="1:17">
      <c r="A80" s="14">
        <v>79</v>
      </c>
      <c r="B80" s="15" t="s">
        <v>552</v>
      </c>
      <c r="C80" s="14" t="s">
        <v>553</v>
      </c>
      <c r="D80" s="14" t="s">
        <v>554</v>
      </c>
      <c r="E80" s="14"/>
      <c r="F80" s="14">
        <f>VLOOKUP(B80,'[1]Atrition NPI'!$B:$R,15,0)</f>
        <v>285</v>
      </c>
      <c r="G80" s="14">
        <v>1</v>
      </c>
      <c r="H80" s="14">
        <f t="shared" si="2"/>
        <v>285</v>
      </c>
      <c r="I80" s="14" t="s">
        <v>732</v>
      </c>
      <c r="J80" s="16">
        <f t="shared" si="3"/>
        <v>644.09999999999991</v>
      </c>
      <c r="K80" s="14">
        <v>50</v>
      </c>
      <c r="L80" s="14" t="s">
        <v>657</v>
      </c>
      <c r="M80" s="14" t="s">
        <v>658</v>
      </c>
      <c r="N80" s="14" t="s">
        <v>659</v>
      </c>
      <c r="O80" s="14" t="s">
        <v>660</v>
      </c>
      <c r="P80" s="14" t="s">
        <v>558</v>
      </c>
      <c r="Q80" s="14"/>
    </row>
    <row r="81" spans="1:17">
      <c r="A81" s="14">
        <v>80</v>
      </c>
      <c r="B81" s="15" t="s">
        <v>560</v>
      </c>
      <c r="C81" s="14" t="s">
        <v>561</v>
      </c>
      <c r="D81" s="14" t="s">
        <v>546</v>
      </c>
      <c r="E81" s="14"/>
      <c r="F81" s="14">
        <f>VLOOKUP(B81,'[1]Atrition NPI'!$B:$R,15,0)</f>
        <v>300</v>
      </c>
      <c r="G81" s="14">
        <v>1</v>
      </c>
      <c r="H81" s="14">
        <f t="shared" si="2"/>
        <v>300</v>
      </c>
      <c r="I81" s="14" t="s">
        <v>733</v>
      </c>
      <c r="J81" s="16">
        <f t="shared" si="3"/>
        <v>552</v>
      </c>
      <c r="K81" s="14">
        <v>50</v>
      </c>
      <c r="L81" s="14" t="s">
        <v>657</v>
      </c>
      <c r="M81" s="14" t="s">
        <v>658</v>
      </c>
      <c r="N81" s="14" t="s">
        <v>659</v>
      </c>
      <c r="O81" s="14" t="s">
        <v>660</v>
      </c>
      <c r="P81" s="14" t="s">
        <v>567</v>
      </c>
      <c r="Q81" s="14"/>
    </row>
    <row r="82" spans="1:17">
      <c r="A82" s="14">
        <v>81</v>
      </c>
      <c r="B82" s="15">
        <v>63048</v>
      </c>
      <c r="C82" s="14" t="s">
        <v>612</v>
      </c>
      <c r="D82" s="14" t="s">
        <v>618</v>
      </c>
      <c r="E82" s="11" t="s">
        <v>734</v>
      </c>
      <c r="F82" s="14">
        <f>VLOOKUP(B82,'[1]Atrition NPI'!$B:$R,15,0)</f>
        <v>400</v>
      </c>
      <c r="G82" s="14">
        <v>1</v>
      </c>
      <c r="H82" s="14">
        <f t="shared" si="2"/>
        <v>400</v>
      </c>
      <c r="I82" s="14" t="s">
        <v>735</v>
      </c>
      <c r="J82" s="16">
        <f t="shared" si="3"/>
        <v>1052</v>
      </c>
      <c r="K82" s="14">
        <v>50</v>
      </c>
      <c r="L82" s="14" t="s">
        <v>657</v>
      </c>
      <c r="M82" s="14" t="s">
        <v>736</v>
      </c>
      <c r="N82" s="14" t="s">
        <v>737</v>
      </c>
      <c r="O82" s="14" t="s">
        <v>660</v>
      </c>
      <c r="P82" s="14" t="s">
        <v>610</v>
      </c>
      <c r="Q82" s="14"/>
    </row>
    <row r="83" spans="1:17">
      <c r="A83" s="14">
        <v>82</v>
      </c>
      <c r="B83" s="15">
        <v>150150225</v>
      </c>
      <c r="C83" s="14" t="s">
        <v>95</v>
      </c>
      <c r="D83" s="14" t="s">
        <v>617</v>
      </c>
      <c r="E83" s="14"/>
      <c r="F83" s="14">
        <f>VLOOKUP(B83,'[1]Atrition NPI'!$B:$R,15,0)</f>
        <v>400</v>
      </c>
      <c r="G83" s="14">
        <v>1</v>
      </c>
      <c r="H83" s="14">
        <f t="shared" si="2"/>
        <v>400</v>
      </c>
      <c r="I83" s="14" t="s">
        <v>738</v>
      </c>
      <c r="J83" s="16">
        <f t="shared" si="3"/>
        <v>1380</v>
      </c>
      <c r="K83" s="14">
        <v>50</v>
      </c>
      <c r="L83" s="14" t="s">
        <v>657</v>
      </c>
      <c r="M83" s="14" t="s">
        <v>658</v>
      </c>
      <c r="N83" s="14" t="s">
        <v>659</v>
      </c>
      <c r="O83" s="14" t="s">
        <v>660</v>
      </c>
      <c r="P83" s="14" t="s">
        <v>620</v>
      </c>
      <c r="Q83" s="14"/>
    </row>
    <row r="84" spans="1:17">
      <c r="A84" s="14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>
      <c r="A85" s="14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23" t="s">
        <v>874</v>
      </c>
      <c r="M85" s="14"/>
      <c r="N85" s="14"/>
      <c r="O85" s="14"/>
      <c r="P85" s="14"/>
      <c r="Q85" s="14"/>
    </row>
    <row r="86" spans="1:17">
      <c r="A86" s="14"/>
      <c r="B86" s="15" t="s">
        <v>739</v>
      </c>
      <c r="C86" s="14"/>
      <c r="D86" s="14"/>
      <c r="E86" s="14"/>
      <c r="F86" s="14"/>
      <c r="G86" s="14"/>
      <c r="H86" s="14"/>
      <c r="I86" s="14"/>
      <c r="J86" s="19">
        <f>SUM(J2:J85)</f>
        <v>67286.25</v>
      </c>
      <c r="K86" s="14"/>
      <c r="L86" s="19">
        <f>J86-'EPE 200 units'!J86</f>
        <v>13596.25</v>
      </c>
      <c r="M86" s="14"/>
      <c r="N86" s="14"/>
      <c r="O86" s="14"/>
      <c r="P86" s="14"/>
      <c r="Q86" s="14"/>
    </row>
    <row r="87" spans="1:17">
      <c r="A87" s="14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>
      <c r="A88" s="14"/>
      <c r="B88" s="15"/>
      <c r="C88" s="14"/>
      <c r="D88" s="14"/>
      <c r="E88" s="14"/>
      <c r="F88" s="14"/>
      <c r="G88" s="14"/>
      <c r="H88" s="14"/>
      <c r="I88" s="14" t="s">
        <v>587</v>
      </c>
      <c r="J88" s="19">
        <f>J86/200</f>
        <v>336.43124999999998</v>
      </c>
      <c r="K88" s="14"/>
      <c r="L88" s="14"/>
      <c r="M88" s="14"/>
      <c r="N88" s="14"/>
      <c r="O88" s="14"/>
      <c r="P88" s="14"/>
      <c r="Q88" s="14"/>
    </row>
    <row r="89" spans="1:17">
      <c r="A89" s="14"/>
      <c r="B89" s="15"/>
      <c r="C89" s="14"/>
      <c r="D89" s="14"/>
      <c r="E89" s="14"/>
      <c r="F89" s="14"/>
      <c r="G89" s="14"/>
      <c r="H89" s="14"/>
      <c r="I89" s="14" t="s">
        <v>613</v>
      </c>
      <c r="J89" s="5">
        <f>J88*1.6</f>
        <v>538.29</v>
      </c>
      <c r="K89" s="14"/>
      <c r="L89" s="14"/>
      <c r="M89" s="14"/>
      <c r="N89" s="14"/>
      <c r="O89" s="14"/>
      <c r="P89" s="14"/>
      <c r="Q89" s="14"/>
    </row>
    <row r="90" spans="1:17">
      <c r="A90" s="14"/>
      <c r="B90" s="15"/>
      <c r="C90" s="14"/>
      <c r="D90" s="14"/>
      <c r="E90" s="14"/>
      <c r="F90" s="14"/>
      <c r="G90" s="14"/>
      <c r="H90" s="14"/>
      <c r="I90" s="14" t="s">
        <v>614</v>
      </c>
      <c r="J90" s="8">
        <f>J89*4.8</f>
        <v>2583.7919999999999</v>
      </c>
      <c r="K90" s="14"/>
      <c r="L90" s="14"/>
      <c r="M90" s="14"/>
      <c r="N90" s="14"/>
      <c r="O90" s="14"/>
      <c r="P90" s="14"/>
      <c r="Q90" s="14"/>
    </row>
    <row r="91" spans="1:17">
      <c r="A91" s="14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7" spans="4:7">
      <c r="D97" t="s">
        <v>740</v>
      </c>
    </row>
    <row r="98" spans="4:7">
      <c r="D98" t="s">
        <v>741</v>
      </c>
      <c r="E98" t="s">
        <v>742</v>
      </c>
      <c r="G98" t="s">
        <v>743</v>
      </c>
    </row>
    <row r="99" spans="4:7">
      <c r="D99" t="s">
        <v>744</v>
      </c>
    </row>
    <row r="100" spans="4:7">
      <c r="D100" t="s">
        <v>745</v>
      </c>
    </row>
    <row r="102" spans="4:7">
      <c r="D102" t="s">
        <v>746</v>
      </c>
    </row>
    <row r="103" spans="4:7">
      <c r="D103" t="s">
        <v>747</v>
      </c>
    </row>
    <row r="104" spans="4:7">
      <c r="D104" t="s">
        <v>748</v>
      </c>
    </row>
    <row r="105" spans="4:7">
      <c r="D105" t="s">
        <v>749</v>
      </c>
    </row>
    <row r="107" spans="4:7">
      <c r="D107" t="s">
        <v>750</v>
      </c>
    </row>
    <row r="108" spans="4:7">
      <c r="D108" t="s">
        <v>751</v>
      </c>
    </row>
    <row r="109" spans="4:7">
      <c r="D109" t="s">
        <v>752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0"/>
  <sheetViews>
    <sheetView topLeftCell="D65" workbookViewId="0">
      <selection activeCell="J88" sqref="J88"/>
    </sheetView>
  </sheetViews>
  <sheetFormatPr defaultRowHeight="15"/>
  <cols>
    <col min="1" max="1" width="6" bestFit="1" customWidth="1"/>
    <col min="2" max="2" width="27.7109375" bestFit="1" customWidth="1"/>
    <col min="3" max="3" width="35.42578125" bestFit="1" customWidth="1"/>
    <col min="4" max="4" width="50" bestFit="1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12" bestFit="1" customWidth="1"/>
    <col min="10" max="10" width="11.7109375" bestFit="1" customWidth="1"/>
    <col min="11" max="11" width="6" bestFit="1" customWidth="1"/>
    <col min="12" max="12" width="7.5703125" bestFit="1" customWidth="1"/>
    <col min="13" max="13" width="6.5703125" bestFit="1" customWidth="1"/>
    <col min="15" max="15" width="15.140625" bestFit="1" customWidth="1"/>
    <col min="17" max="17" width="7.85546875" bestFit="1" customWidth="1"/>
  </cols>
  <sheetData>
    <row r="1" spans="1:17" ht="45">
      <c r="A1" s="12" t="s">
        <v>0</v>
      </c>
      <c r="B1" s="12" t="s">
        <v>646</v>
      </c>
      <c r="C1" s="12" t="s">
        <v>1</v>
      </c>
      <c r="D1" s="12" t="s">
        <v>594</v>
      </c>
      <c r="E1" s="21" t="s">
        <v>647</v>
      </c>
      <c r="F1" s="21" t="s">
        <v>648</v>
      </c>
      <c r="G1" s="21" t="s">
        <v>649</v>
      </c>
      <c r="H1" s="21" t="s">
        <v>603</v>
      </c>
      <c r="I1" s="21" t="s">
        <v>601</v>
      </c>
      <c r="J1" s="12" t="s">
        <v>650</v>
      </c>
      <c r="K1" s="12" t="s">
        <v>753</v>
      </c>
      <c r="L1" s="21" t="s">
        <v>754</v>
      </c>
      <c r="M1" s="12" t="s">
        <v>755</v>
      </c>
      <c r="N1" s="21" t="s">
        <v>653</v>
      </c>
      <c r="O1" s="12" t="s">
        <v>654</v>
      </c>
      <c r="P1" s="21" t="s">
        <v>655</v>
      </c>
      <c r="Q1" s="12" t="s">
        <v>756</v>
      </c>
    </row>
    <row r="2" spans="1:17">
      <c r="A2" s="14">
        <v>1</v>
      </c>
      <c r="B2" s="14" t="s">
        <v>6</v>
      </c>
      <c r="C2" s="14" t="s">
        <v>7</v>
      </c>
      <c r="D2" s="14" t="s">
        <v>8</v>
      </c>
      <c r="E2" s="14"/>
      <c r="F2" s="14">
        <v>50</v>
      </c>
      <c r="G2" s="14">
        <v>1</v>
      </c>
      <c r="H2" s="14">
        <v>15000</v>
      </c>
      <c r="I2" s="14" t="s">
        <v>757</v>
      </c>
      <c r="J2" s="74">
        <v>127.5</v>
      </c>
      <c r="K2" s="14">
        <v>15000</v>
      </c>
      <c r="L2" s="14" t="s">
        <v>657</v>
      </c>
      <c r="M2" s="23">
        <v>98</v>
      </c>
      <c r="N2" s="14" t="s">
        <v>658</v>
      </c>
      <c r="O2" s="14" t="s">
        <v>659</v>
      </c>
      <c r="P2" s="14" t="s">
        <v>660</v>
      </c>
      <c r="Q2" s="14" t="s">
        <v>759</v>
      </c>
    </row>
    <row r="3" spans="1:17">
      <c r="A3" s="14">
        <v>2</v>
      </c>
      <c r="B3" s="14" t="s">
        <v>19</v>
      </c>
      <c r="C3" s="14" t="s">
        <v>20</v>
      </c>
      <c r="D3" s="14" t="s">
        <v>21</v>
      </c>
      <c r="E3" s="14"/>
      <c r="F3" s="14">
        <v>50</v>
      </c>
      <c r="G3" s="14">
        <v>1</v>
      </c>
      <c r="H3" s="14">
        <v>2500</v>
      </c>
      <c r="I3" s="14" t="s">
        <v>760</v>
      </c>
      <c r="J3" s="24" t="s">
        <v>761</v>
      </c>
      <c r="K3" s="14">
        <v>2500</v>
      </c>
      <c r="L3" s="14" t="s">
        <v>662</v>
      </c>
      <c r="M3" s="23">
        <v>378</v>
      </c>
      <c r="N3" s="14" t="s">
        <v>658</v>
      </c>
      <c r="O3" s="14" t="s">
        <v>659</v>
      </c>
      <c r="P3" s="14" t="s">
        <v>660</v>
      </c>
      <c r="Q3" s="14" t="s">
        <v>759</v>
      </c>
    </row>
    <row r="4" spans="1:17">
      <c r="A4" s="14">
        <v>3</v>
      </c>
      <c r="B4" s="14" t="s">
        <v>29</v>
      </c>
      <c r="C4" s="14" t="s">
        <v>20</v>
      </c>
      <c r="D4" s="14" t="s">
        <v>28</v>
      </c>
      <c r="E4" s="17" t="s">
        <v>762</v>
      </c>
      <c r="F4" s="14">
        <v>50</v>
      </c>
      <c r="G4" s="14">
        <v>1</v>
      </c>
      <c r="H4" s="14"/>
      <c r="I4" s="14"/>
      <c r="J4" s="25" t="s">
        <v>763</v>
      </c>
      <c r="K4" s="14"/>
      <c r="L4" s="14"/>
      <c r="M4" s="23"/>
      <c r="N4" s="14"/>
      <c r="O4" s="14"/>
      <c r="P4" s="14"/>
      <c r="Q4" s="14"/>
    </row>
    <row r="5" spans="1:17">
      <c r="A5" s="14">
        <v>4</v>
      </c>
      <c r="B5" s="14" t="s">
        <v>31</v>
      </c>
      <c r="C5" s="14" t="s">
        <v>7</v>
      </c>
      <c r="D5" s="14" t="s">
        <v>32</v>
      </c>
      <c r="E5" s="14"/>
      <c r="F5" s="14">
        <v>50</v>
      </c>
      <c r="G5" s="14">
        <v>5</v>
      </c>
      <c r="H5" s="14">
        <v>10000</v>
      </c>
      <c r="I5" s="14" t="s">
        <v>764</v>
      </c>
      <c r="J5" s="26" t="s">
        <v>765</v>
      </c>
      <c r="K5" s="14">
        <v>10000</v>
      </c>
      <c r="L5" s="14" t="s">
        <v>657</v>
      </c>
      <c r="M5" s="23">
        <v>70</v>
      </c>
      <c r="N5" s="14" t="s">
        <v>658</v>
      </c>
      <c r="O5" s="14" t="s">
        <v>659</v>
      </c>
      <c r="P5" s="14" t="s">
        <v>660</v>
      </c>
      <c r="Q5" s="14" t="s">
        <v>759</v>
      </c>
    </row>
    <row r="6" spans="1:17">
      <c r="A6" s="14">
        <v>5</v>
      </c>
      <c r="B6" s="14" t="s">
        <v>38</v>
      </c>
      <c r="C6" s="14" t="s">
        <v>7</v>
      </c>
      <c r="D6" s="14" t="s">
        <v>39</v>
      </c>
      <c r="E6" s="14"/>
      <c r="F6" s="14">
        <v>50</v>
      </c>
      <c r="G6" s="14">
        <v>3</v>
      </c>
      <c r="H6" s="14">
        <v>10000</v>
      </c>
      <c r="I6" s="14" t="s">
        <v>766</v>
      </c>
      <c r="J6" s="27" t="s">
        <v>767</v>
      </c>
      <c r="K6" s="14">
        <v>10000</v>
      </c>
      <c r="L6" s="14" t="s">
        <v>657</v>
      </c>
      <c r="M6" s="23">
        <v>98</v>
      </c>
      <c r="N6" s="14" t="s">
        <v>658</v>
      </c>
      <c r="O6" s="14" t="s">
        <v>659</v>
      </c>
      <c r="P6" s="14" t="s">
        <v>660</v>
      </c>
      <c r="Q6" s="14" t="s">
        <v>759</v>
      </c>
    </row>
    <row r="7" spans="1:17">
      <c r="A7" s="14">
        <v>6</v>
      </c>
      <c r="B7" s="14" t="s">
        <v>666</v>
      </c>
      <c r="C7" s="14" t="s">
        <v>7</v>
      </c>
      <c r="D7" s="14" t="s">
        <v>45</v>
      </c>
      <c r="E7" s="11" t="s">
        <v>643</v>
      </c>
      <c r="F7" s="14">
        <v>50</v>
      </c>
      <c r="G7" s="14">
        <v>3</v>
      </c>
      <c r="H7" s="14">
        <v>40000</v>
      </c>
      <c r="I7" s="14" t="s">
        <v>768</v>
      </c>
      <c r="J7" s="28" t="s">
        <v>769</v>
      </c>
      <c r="K7" s="14">
        <v>40000</v>
      </c>
      <c r="L7" s="14" t="s">
        <v>657</v>
      </c>
      <c r="M7" s="23">
        <v>84</v>
      </c>
      <c r="N7" s="14" t="s">
        <v>658</v>
      </c>
      <c r="O7" s="14" t="s">
        <v>659</v>
      </c>
      <c r="P7" s="14" t="s">
        <v>660</v>
      </c>
      <c r="Q7" s="14" t="s">
        <v>759</v>
      </c>
    </row>
    <row r="8" spans="1:17">
      <c r="A8" s="14">
        <v>7</v>
      </c>
      <c r="B8" s="14" t="s">
        <v>670</v>
      </c>
      <c r="C8" s="14" t="s">
        <v>230</v>
      </c>
      <c r="D8" s="14" t="s">
        <v>49</v>
      </c>
      <c r="E8" s="11" t="s">
        <v>644</v>
      </c>
      <c r="F8" s="14">
        <v>50</v>
      </c>
      <c r="G8" s="14">
        <v>1</v>
      </c>
      <c r="H8" s="14">
        <v>15000</v>
      </c>
      <c r="I8" s="14" t="s">
        <v>770</v>
      </c>
      <c r="J8" s="28" t="s">
        <v>771</v>
      </c>
      <c r="K8" s="14">
        <v>15000</v>
      </c>
      <c r="L8" s="14" t="s">
        <v>657</v>
      </c>
      <c r="M8" s="23">
        <v>273</v>
      </c>
      <c r="N8" s="14" t="s">
        <v>658</v>
      </c>
      <c r="O8" s="14" t="s">
        <v>659</v>
      </c>
      <c r="P8" s="14" t="s">
        <v>660</v>
      </c>
      <c r="Q8" s="14" t="s">
        <v>759</v>
      </c>
    </row>
    <row r="9" spans="1:17">
      <c r="A9" s="14">
        <v>8</v>
      </c>
      <c r="B9" s="14" t="s">
        <v>53</v>
      </c>
      <c r="C9" s="14" t="s">
        <v>7</v>
      </c>
      <c r="D9" s="14" t="s">
        <v>54</v>
      </c>
      <c r="E9" s="14"/>
      <c r="F9" s="14">
        <v>50</v>
      </c>
      <c r="G9" s="14">
        <v>1</v>
      </c>
      <c r="H9" s="14">
        <v>50000</v>
      </c>
      <c r="I9" s="14" t="s">
        <v>772</v>
      </c>
      <c r="J9" s="29" t="s">
        <v>773</v>
      </c>
      <c r="K9" s="14">
        <v>50000</v>
      </c>
      <c r="L9" s="14" t="s">
        <v>657</v>
      </c>
      <c r="M9" s="23">
        <v>83</v>
      </c>
      <c r="N9" s="14" t="s">
        <v>658</v>
      </c>
      <c r="O9" s="14" t="s">
        <v>659</v>
      </c>
      <c r="P9" s="14" t="s">
        <v>660</v>
      </c>
      <c r="Q9" s="14" t="s">
        <v>759</v>
      </c>
    </row>
    <row r="10" spans="1:17">
      <c r="A10" s="14">
        <v>9</v>
      </c>
      <c r="B10" s="14" t="s">
        <v>59</v>
      </c>
      <c r="C10" s="14" t="s">
        <v>60</v>
      </c>
      <c r="D10" s="14" t="s">
        <v>61</v>
      </c>
      <c r="E10" s="14"/>
      <c r="F10" s="14">
        <v>50</v>
      </c>
      <c r="G10" s="14">
        <v>1</v>
      </c>
      <c r="H10" s="14">
        <v>10000</v>
      </c>
      <c r="I10" s="14" t="s">
        <v>757</v>
      </c>
      <c r="J10" s="30" t="s">
        <v>774</v>
      </c>
      <c r="K10" s="14">
        <v>10000</v>
      </c>
      <c r="L10" s="14" t="s">
        <v>657</v>
      </c>
      <c r="M10" s="23">
        <v>140</v>
      </c>
      <c r="N10" s="14" t="s">
        <v>658</v>
      </c>
      <c r="O10" s="14" t="s">
        <v>659</v>
      </c>
      <c r="P10" s="14" t="s">
        <v>660</v>
      </c>
      <c r="Q10" s="14" t="s">
        <v>759</v>
      </c>
    </row>
    <row r="11" spans="1:17">
      <c r="A11" s="14">
        <v>10</v>
      </c>
      <c r="B11" s="14" t="s">
        <v>68</v>
      </c>
      <c r="C11" s="14" t="s">
        <v>69</v>
      </c>
      <c r="D11" s="14" t="s">
        <v>70</v>
      </c>
      <c r="E11" s="14"/>
      <c r="F11" s="14">
        <v>50</v>
      </c>
      <c r="G11" s="14">
        <v>1</v>
      </c>
      <c r="H11" s="14">
        <v>15000</v>
      </c>
      <c r="I11" s="14" t="s">
        <v>775</v>
      </c>
      <c r="J11" s="31" t="s">
        <v>776</v>
      </c>
      <c r="K11" s="14">
        <v>15000</v>
      </c>
      <c r="L11" s="14" t="s">
        <v>657</v>
      </c>
      <c r="M11" s="23">
        <v>182</v>
      </c>
      <c r="N11" s="14" t="s">
        <v>658</v>
      </c>
      <c r="O11" s="14" t="s">
        <v>659</v>
      </c>
      <c r="P11" s="14" t="s">
        <v>660</v>
      </c>
      <c r="Q11" s="14" t="s">
        <v>759</v>
      </c>
    </row>
    <row r="12" spans="1:17">
      <c r="A12" s="14">
        <v>11</v>
      </c>
      <c r="B12" s="14" t="s">
        <v>78</v>
      </c>
      <c r="C12" s="14" t="s">
        <v>79</v>
      </c>
      <c r="D12" s="14" t="s">
        <v>80</v>
      </c>
      <c r="E12" s="14"/>
      <c r="F12" s="14">
        <v>50</v>
      </c>
      <c r="G12" s="14">
        <v>1</v>
      </c>
      <c r="H12" s="14">
        <v>3000</v>
      </c>
      <c r="I12" s="14" t="s">
        <v>777</v>
      </c>
      <c r="J12" s="32" t="s">
        <v>778</v>
      </c>
      <c r="K12" s="14">
        <v>3000</v>
      </c>
      <c r="L12" s="14" t="s">
        <v>657</v>
      </c>
      <c r="M12" s="23">
        <v>112</v>
      </c>
      <c r="N12" s="14" t="s">
        <v>658</v>
      </c>
      <c r="O12" s="14" t="s">
        <v>659</v>
      </c>
      <c r="P12" s="14" t="s">
        <v>660</v>
      </c>
      <c r="Q12" s="14" t="s">
        <v>759</v>
      </c>
    </row>
    <row r="13" spans="1:17">
      <c r="A13" s="14">
        <v>12</v>
      </c>
      <c r="B13" s="14" t="s">
        <v>85</v>
      </c>
      <c r="C13" s="14" t="s">
        <v>86</v>
      </c>
      <c r="D13" s="14" t="s">
        <v>87</v>
      </c>
      <c r="E13" s="14"/>
      <c r="F13" s="14">
        <v>50</v>
      </c>
      <c r="G13" s="14">
        <v>1</v>
      </c>
      <c r="H13" s="14">
        <v>400</v>
      </c>
      <c r="I13" s="14" t="s">
        <v>779</v>
      </c>
      <c r="J13" s="33" t="s">
        <v>780</v>
      </c>
      <c r="K13" s="14">
        <v>400</v>
      </c>
      <c r="L13" s="14" t="s">
        <v>657</v>
      </c>
      <c r="M13" s="23">
        <v>112</v>
      </c>
      <c r="N13" s="14" t="s">
        <v>658</v>
      </c>
      <c r="O13" s="14" t="s">
        <v>659</v>
      </c>
      <c r="P13" s="14" t="s">
        <v>660</v>
      </c>
      <c r="Q13" s="14" t="s">
        <v>759</v>
      </c>
    </row>
    <row r="14" spans="1:17">
      <c r="A14" s="14">
        <v>13</v>
      </c>
      <c r="B14" s="14" t="s">
        <v>571</v>
      </c>
      <c r="C14" s="14" t="s">
        <v>572</v>
      </c>
      <c r="D14" s="14" t="s">
        <v>317</v>
      </c>
      <c r="E14" s="17" t="s">
        <v>678</v>
      </c>
      <c r="F14" s="14">
        <v>50</v>
      </c>
      <c r="G14" s="14">
        <v>1</v>
      </c>
      <c r="H14" s="14">
        <v>2000</v>
      </c>
      <c r="I14" s="14" t="s">
        <v>781</v>
      </c>
      <c r="J14" s="34" t="s">
        <v>782</v>
      </c>
      <c r="K14" s="14">
        <v>2000</v>
      </c>
      <c r="L14" s="14" t="s">
        <v>657</v>
      </c>
      <c r="M14" s="23">
        <v>84</v>
      </c>
      <c r="N14" s="14" t="s">
        <v>658</v>
      </c>
      <c r="O14" s="14" t="s">
        <v>659</v>
      </c>
      <c r="P14" s="14" t="s">
        <v>660</v>
      </c>
      <c r="Q14" s="14" t="s">
        <v>759</v>
      </c>
    </row>
    <row r="15" spans="1:17">
      <c r="A15" s="14">
        <v>14</v>
      </c>
      <c r="B15" s="14" t="s">
        <v>98</v>
      </c>
      <c r="C15" s="14" t="s">
        <v>99</v>
      </c>
      <c r="D15" s="14" t="s">
        <v>100</v>
      </c>
      <c r="E15" s="14"/>
      <c r="F15" s="14">
        <v>50</v>
      </c>
      <c r="G15" s="14">
        <v>5</v>
      </c>
      <c r="H15" s="14">
        <v>10000</v>
      </c>
      <c r="I15" s="14" t="s">
        <v>757</v>
      </c>
      <c r="J15" s="35" t="s">
        <v>783</v>
      </c>
      <c r="K15" s="14">
        <v>10000</v>
      </c>
      <c r="L15" s="14" t="s">
        <v>657</v>
      </c>
      <c r="M15" s="23">
        <v>188</v>
      </c>
      <c r="N15" s="14" t="s">
        <v>658</v>
      </c>
      <c r="O15" s="14" t="s">
        <v>659</v>
      </c>
      <c r="P15" s="14" t="s">
        <v>660</v>
      </c>
      <c r="Q15" s="14" t="s">
        <v>759</v>
      </c>
    </row>
    <row r="16" spans="1:17">
      <c r="A16" s="14">
        <v>15</v>
      </c>
      <c r="B16" s="14" t="s">
        <v>106</v>
      </c>
      <c r="C16" s="14" t="s">
        <v>107</v>
      </c>
      <c r="D16" s="14" t="s">
        <v>108</v>
      </c>
      <c r="E16" s="14"/>
      <c r="F16" s="14">
        <v>50</v>
      </c>
      <c r="G16" s="14">
        <v>5</v>
      </c>
      <c r="H16" s="14">
        <v>10000</v>
      </c>
      <c r="I16" s="14" t="s">
        <v>757</v>
      </c>
      <c r="J16" s="35" t="s">
        <v>783</v>
      </c>
      <c r="K16" s="14">
        <v>10000</v>
      </c>
      <c r="L16" s="14" t="s">
        <v>657</v>
      </c>
      <c r="M16" s="23">
        <v>140</v>
      </c>
      <c r="N16" s="14" t="s">
        <v>658</v>
      </c>
      <c r="O16" s="14" t="s">
        <v>659</v>
      </c>
      <c r="P16" s="14" t="s">
        <v>660</v>
      </c>
      <c r="Q16" s="14" t="s">
        <v>759</v>
      </c>
    </row>
    <row r="17" spans="1:17">
      <c r="A17" s="14">
        <v>16</v>
      </c>
      <c r="B17" s="14" t="s">
        <v>115</v>
      </c>
      <c r="C17" s="14" t="s">
        <v>107</v>
      </c>
      <c r="D17" s="14" t="s">
        <v>116</v>
      </c>
      <c r="E17" s="14"/>
      <c r="F17" s="14">
        <v>50</v>
      </c>
      <c r="G17" s="14">
        <v>2</v>
      </c>
      <c r="H17" s="14">
        <v>10000</v>
      </c>
      <c r="I17" s="14" t="s">
        <v>757</v>
      </c>
      <c r="J17" s="35" t="s">
        <v>783</v>
      </c>
      <c r="K17" s="14">
        <v>10000</v>
      </c>
      <c r="L17" s="14" t="s">
        <v>657</v>
      </c>
      <c r="M17" s="23">
        <v>140</v>
      </c>
      <c r="N17" s="14" t="s">
        <v>658</v>
      </c>
      <c r="O17" s="14" t="s">
        <v>659</v>
      </c>
      <c r="P17" s="14" t="s">
        <v>660</v>
      </c>
      <c r="Q17" s="14" t="s">
        <v>759</v>
      </c>
    </row>
    <row r="18" spans="1:17">
      <c r="A18" s="14">
        <v>17</v>
      </c>
      <c r="B18" s="14" t="s">
        <v>123</v>
      </c>
      <c r="C18" s="14" t="s">
        <v>107</v>
      </c>
      <c r="D18" s="14" t="s">
        <v>124</v>
      </c>
      <c r="E18" s="14"/>
      <c r="F18" s="14">
        <v>50</v>
      </c>
      <c r="G18" s="14">
        <v>1</v>
      </c>
      <c r="H18" s="14">
        <v>10000</v>
      </c>
      <c r="I18" s="14" t="s">
        <v>757</v>
      </c>
      <c r="J18" s="35" t="s">
        <v>783</v>
      </c>
      <c r="K18" s="14">
        <v>10000</v>
      </c>
      <c r="L18" s="14" t="s">
        <v>657</v>
      </c>
      <c r="M18" s="23">
        <v>140</v>
      </c>
      <c r="N18" s="14" t="s">
        <v>658</v>
      </c>
      <c r="O18" s="14" t="s">
        <v>659</v>
      </c>
      <c r="P18" s="14" t="s">
        <v>660</v>
      </c>
      <c r="Q18" s="14" t="s">
        <v>759</v>
      </c>
    </row>
    <row r="19" spans="1:17">
      <c r="A19" s="14">
        <v>18</v>
      </c>
      <c r="B19" s="3" t="s">
        <v>586</v>
      </c>
      <c r="C19" s="14" t="s">
        <v>20</v>
      </c>
      <c r="D19" s="14" t="s">
        <v>130</v>
      </c>
      <c r="E19" s="14"/>
      <c r="F19" s="14">
        <v>50</v>
      </c>
      <c r="G19" s="14">
        <v>1</v>
      </c>
      <c r="H19" s="14">
        <v>2500</v>
      </c>
      <c r="I19" s="14" t="s">
        <v>784</v>
      </c>
      <c r="J19" s="36" t="s">
        <v>785</v>
      </c>
      <c r="K19" s="14">
        <v>2500</v>
      </c>
      <c r="L19" s="14" t="s">
        <v>657</v>
      </c>
      <c r="M19" s="23">
        <v>172</v>
      </c>
      <c r="N19" s="14" t="s">
        <v>658</v>
      </c>
      <c r="O19" s="14" t="s">
        <v>659</v>
      </c>
      <c r="P19" s="14" t="s">
        <v>660</v>
      </c>
      <c r="Q19" s="14" t="s">
        <v>759</v>
      </c>
    </row>
    <row r="20" spans="1:17">
      <c r="A20" s="14">
        <v>19</v>
      </c>
      <c r="B20" s="14" t="s">
        <v>133</v>
      </c>
      <c r="C20" s="14" t="s">
        <v>134</v>
      </c>
      <c r="D20" s="14" t="s">
        <v>135</v>
      </c>
      <c r="E20" s="14"/>
      <c r="F20" s="14">
        <v>50</v>
      </c>
      <c r="G20" s="14">
        <v>3</v>
      </c>
      <c r="H20" s="14">
        <v>5000</v>
      </c>
      <c r="I20" s="14" t="s">
        <v>786</v>
      </c>
      <c r="J20" s="37" t="s">
        <v>787</v>
      </c>
      <c r="K20" s="14">
        <v>5000</v>
      </c>
      <c r="L20" s="14" t="s">
        <v>657</v>
      </c>
      <c r="M20" s="23">
        <v>35</v>
      </c>
      <c r="N20" s="14" t="s">
        <v>658</v>
      </c>
      <c r="O20" s="14" t="s">
        <v>659</v>
      </c>
      <c r="P20" s="14" t="s">
        <v>660</v>
      </c>
      <c r="Q20" s="14" t="s">
        <v>759</v>
      </c>
    </row>
    <row r="21" spans="1:17">
      <c r="A21" s="14">
        <v>20</v>
      </c>
      <c r="B21" s="14" t="s">
        <v>142</v>
      </c>
      <c r="C21" s="14" t="s">
        <v>143</v>
      </c>
      <c r="D21" s="14" t="s">
        <v>144</v>
      </c>
      <c r="E21" s="14"/>
      <c r="F21" s="14">
        <v>50</v>
      </c>
      <c r="G21" s="14">
        <v>1</v>
      </c>
      <c r="H21" s="14">
        <v>8000</v>
      </c>
      <c r="I21" s="14" t="s">
        <v>788</v>
      </c>
      <c r="J21" s="38" t="s">
        <v>789</v>
      </c>
      <c r="K21" s="14">
        <v>8000</v>
      </c>
      <c r="L21" s="14" t="s">
        <v>657</v>
      </c>
      <c r="M21" s="23">
        <v>105</v>
      </c>
      <c r="N21" s="14" t="s">
        <v>658</v>
      </c>
      <c r="O21" s="14" t="s">
        <v>659</v>
      </c>
      <c r="P21" s="14" t="s">
        <v>660</v>
      </c>
      <c r="Q21" s="14" t="s">
        <v>759</v>
      </c>
    </row>
    <row r="22" spans="1:17">
      <c r="A22" s="14">
        <v>21</v>
      </c>
      <c r="B22" s="14" t="s">
        <v>151</v>
      </c>
      <c r="C22" s="14" t="s">
        <v>152</v>
      </c>
      <c r="D22" s="14" t="s">
        <v>153</v>
      </c>
      <c r="E22" s="14"/>
      <c r="F22" s="14">
        <v>50</v>
      </c>
      <c r="G22" s="14">
        <v>1</v>
      </c>
      <c r="H22" s="14">
        <v>1000</v>
      </c>
      <c r="I22" s="14" t="s">
        <v>790</v>
      </c>
      <c r="J22" s="39" t="s">
        <v>791</v>
      </c>
      <c r="K22" s="14">
        <v>1000</v>
      </c>
      <c r="L22" s="14" t="s">
        <v>657</v>
      </c>
      <c r="M22" s="23">
        <v>42</v>
      </c>
      <c r="N22" s="14" t="s">
        <v>658</v>
      </c>
      <c r="O22" s="14" t="s">
        <v>659</v>
      </c>
      <c r="P22" s="14" t="s">
        <v>660</v>
      </c>
      <c r="Q22" s="14" t="s">
        <v>759</v>
      </c>
    </row>
    <row r="23" spans="1:17">
      <c r="A23" s="14">
        <v>22</v>
      </c>
      <c r="B23" s="14" t="s">
        <v>161</v>
      </c>
      <c r="C23" s="14" t="s">
        <v>162</v>
      </c>
      <c r="D23" s="14" t="s">
        <v>163</v>
      </c>
      <c r="E23" s="14"/>
      <c r="F23" s="14">
        <v>50</v>
      </c>
      <c r="G23" s="14">
        <v>1</v>
      </c>
      <c r="H23" s="14">
        <v>3000</v>
      </c>
      <c r="I23" s="14" t="s">
        <v>792</v>
      </c>
      <c r="J23" s="33" t="s">
        <v>793</v>
      </c>
      <c r="K23" s="14">
        <v>3000</v>
      </c>
      <c r="L23" s="14" t="s">
        <v>657</v>
      </c>
      <c r="M23" s="23">
        <v>70</v>
      </c>
      <c r="N23" s="14" t="s">
        <v>658</v>
      </c>
      <c r="O23" s="14" t="s">
        <v>659</v>
      </c>
      <c r="P23" s="14" t="s">
        <v>660</v>
      </c>
      <c r="Q23" s="14" t="s">
        <v>759</v>
      </c>
    </row>
    <row r="24" spans="1:17">
      <c r="A24" s="14">
        <v>23</v>
      </c>
      <c r="B24" s="14" t="s">
        <v>170</v>
      </c>
      <c r="C24" s="14" t="s">
        <v>69</v>
      </c>
      <c r="D24" s="14" t="s">
        <v>171</v>
      </c>
      <c r="E24" s="14"/>
      <c r="F24" s="14">
        <v>50</v>
      </c>
      <c r="G24" s="14">
        <v>1</v>
      </c>
      <c r="H24" s="14">
        <v>10000</v>
      </c>
      <c r="I24" s="14" t="s">
        <v>775</v>
      </c>
      <c r="J24" s="40" t="s">
        <v>794</v>
      </c>
      <c r="K24" s="14">
        <v>10000</v>
      </c>
      <c r="L24" s="14" t="s">
        <v>657</v>
      </c>
      <c r="M24" s="23">
        <v>210</v>
      </c>
      <c r="N24" s="14" t="s">
        <v>658</v>
      </c>
      <c r="O24" s="14" t="s">
        <v>659</v>
      </c>
      <c r="P24" s="14" t="s">
        <v>660</v>
      </c>
      <c r="Q24" s="14" t="s">
        <v>759</v>
      </c>
    </row>
    <row r="25" spans="1:17">
      <c r="A25" s="14">
        <v>24</v>
      </c>
      <c r="B25" s="14" t="s">
        <v>176</v>
      </c>
      <c r="C25" s="14" t="s">
        <v>69</v>
      </c>
      <c r="D25" s="14" t="s">
        <v>177</v>
      </c>
      <c r="E25" s="14"/>
      <c r="F25" s="14">
        <v>50</v>
      </c>
      <c r="G25" s="14">
        <v>1</v>
      </c>
      <c r="H25" s="14">
        <v>10000</v>
      </c>
      <c r="I25" s="14" t="s">
        <v>795</v>
      </c>
      <c r="J25" s="26" t="s">
        <v>796</v>
      </c>
      <c r="K25" s="14">
        <v>10000</v>
      </c>
      <c r="L25" s="14" t="s">
        <v>657</v>
      </c>
      <c r="M25" s="23">
        <v>168</v>
      </c>
      <c r="N25" s="14" t="s">
        <v>658</v>
      </c>
      <c r="O25" s="14" t="s">
        <v>659</v>
      </c>
      <c r="P25" s="14" t="s">
        <v>660</v>
      </c>
      <c r="Q25" s="14" t="s">
        <v>759</v>
      </c>
    </row>
    <row r="26" spans="1:17">
      <c r="A26" s="14">
        <v>25</v>
      </c>
      <c r="B26" s="14" t="s">
        <v>182</v>
      </c>
      <c r="C26" s="14" t="s">
        <v>69</v>
      </c>
      <c r="D26" s="14" t="s">
        <v>183</v>
      </c>
      <c r="E26" s="14"/>
      <c r="F26" s="14">
        <v>50</v>
      </c>
      <c r="G26" s="14">
        <v>4</v>
      </c>
      <c r="H26" s="14">
        <v>10000</v>
      </c>
      <c r="I26" s="14" t="s">
        <v>797</v>
      </c>
      <c r="J26" s="33" t="s">
        <v>798</v>
      </c>
      <c r="K26" s="14">
        <v>10000</v>
      </c>
      <c r="L26" s="14" t="s">
        <v>657</v>
      </c>
      <c r="M26" s="23">
        <v>168</v>
      </c>
      <c r="N26" s="14" t="s">
        <v>658</v>
      </c>
      <c r="O26" s="14" t="s">
        <v>659</v>
      </c>
      <c r="P26" s="14" t="s">
        <v>660</v>
      </c>
      <c r="Q26" s="14" t="s">
        <v>759</v>
      </c>
    </row>
    <row r="27" spans="1:17">
      <c r="A27" s="14">
        <v>26</v>
      </c>
      <c r="B27" s="14" t="s">
        <v>188</v>
      </c>
      <c r="C27" s="14" t="s">
        <v>69</v>
      </c>
      <c r="D27" s="14" t="s">
        <v>189</v>
      </c>
      <c r="E27" s="14"/>
      <c r="F27" s="14">
        <v>50</v>
      </c>
      <c r="G27" s="14">
        <v>1</v>
      </c>
      <c r="H27" s="14">
        <v>10000</v>
      </c>
      <c r="I27" s="14" t="s">
        <v>766</v>
      </c>
      <c r="J27" s="41" t="s">
        <v>799</v>
      </c>
      <c r="K27" s="14">
        <v>10000</v>
      </c>
      <c r="L27" s="14" t="s">
        <v>657</v>
      </c>
      <c r="M27" s="23">
        <v>252</v>
      </c>
      <c r="N27" s="14" t="s">
        <v>658</v>
      </c>
      <c r="O27" s="14" t="s">
        <v>659</v>
      </c>
      <c r="P27" s="14" t="s">
        <v>660</v>
      </c>
      <c r="Q27" s="14" t="s">
        <v>759</v>
      </c>
    </row>
    <row r="28" spans="1:17">
      <c r="A28" s="14">
        <v>27</v>
      </c>
      <c r="B28" s="14" t="s">
        <v>626</v>
      </c>
      <c r="C28" s="14" t="s">
        <v>7</v>
      </c>
      <c r="D28" s="14" t="s">
        <v>196</v>
      </c>
      <c r="E28" s="14"/>
      <c r="F28" s="14">
        <v>50</v>
      </c>
      <c r="G28" s="14">
        <v>2</v>
      </c>
      <c r="H28" s="14">
        <v>15000</v>
      </c>
      <c r="I28" s="14" t="s">
        <v>772</v>
      </c>
      <c r="J28" s="42" t="s">
        <v>800</v>
      </c>
      <c r="K28" s="14">
        <v>15000</v>
      </c>
      <c r="L28" s="14" t="s">
        <v>657</v>
      </c>
      <c r="M28" s="23">
        <v>98</v>
      </c>
      <c r="N28" s="14" t="s">
        <v>658</v>
      </c>
      <c r="O28" s="14" t="s">
        <v>659</v>
      </c>
      <c r="P28" s="14" t="s">
        <v>660</v>
      </c>
      <c r="Q28" s="14" t="s">
        <v>759</v>
      </c>
    </row>
    <row r="29" spans="1:17">
      <c r="A29" s="14">
        <v>28</v>
      </c>
      <c r="B29" s="14" t="s">
        <v>31</v>
      </c>
      <c r="C29" s="14" t="s">
        <v>7</v>
      </c>
      <c r="D29" s="14" t="s">
        <v>32</v>
      </c>
      <c r="E29" s="14"/>
      <c r="F29" s="14">
        <v>50</v>
      </c>
      <c r="G29" s="14">
        <v>7</v>
      </c>
      <c r="H29" s="14">
        <v>10000</v>
      </c>
      <c r="I29" s="14" t="s">
        <v>764</v>
      </c>
      <c r="J29" s="26" t="s">
        <v>765</v>
      </c>
      <c r="K29" s="14">
        <v>10000</v>
      </c>
      <c r="L29" s="14" t="s">
        <v>657</v>
      </c>
      <c r="M29" s="23">
        <v>70</v>
      </c>
      <c r="N29" s="14" t="s">
        <v>658</v>
      </c>
      <c r="O29" s="14" t="s">
        <v>659</v>
      </c>
      <c r="P29" s="14" t="s">
        <v>660</v>
      </c>
      <c r="Q29" s="14" t="s">
        <v>759</v>
      </c>
    </row>
    <row r="30" spans="1:17">
      <c r="A30" s="14">
        <v>29</v>
      </c>
      <c r="B30" s="14" t="s">
        <v>203</v>
      </c>
      <c r="C30" s="14" t="s">
        <v>7</v>
      </c>
      <c r="D30" s="14" t="s">
        <v>204</v>
      </c>
      <c r="E30" s="14"/>
      <c r="F30" s="14">
        <v>50</v>
      </c>
      <c r="G30" s="14">
        <v>3</v>
      </c>
      <c r="H30" s="14">
        <v>50000</v>
      </c>
      <c r="I30" s="14" t="s">
        <v>801</v>
      </c>
      <c r="J30" s="43" t="s">
        <v>802</v>
      </c>
      <c r="K30" s="14">
        <v>50000</v>
      </c>
      <c r="L30" s="14" t="s">
        <v>657</v>
      </c>
      <c r="M30" s="23">
        <v>134</v>
      </c>
      <c r="N30" s="14" t="s">
        <v>658</v>
      </c>
      <c r="O30" s="14" t="s">
        <v>659</v>
      </c>
      <c r="P30" s="14" t="s">
        <v>660</v>
      </c>
      <c r="Q30" s="14" t="s">
        <v>759</v>
      </c>
    </row>
    <row r="31" spans="1:17">
      <c r="A31" s="14">
        <v>30</v>
      </c>
      <c r="B31" s="14" t="s">
        <v>209</v>
      </c>
      <c r="C31" s="14" t="s">
        <v>7</v>
      </c>
      <c r="D31" s="14" t="s">
        <v>210</v>
      </c>
      <c r="E31" s="14"/>
      <c r="F31" s="14">
        <v>50</v>
      </c>
      <c r="G31" s="14">
        <v>7</v>
      </c>
      <c r="H31" s="14">
        <v>50000</v>
      </c>
      <c r="I31" s="14" t="s">
        <v>757</v>
      </c>
      <c r="J31" s="44" t="s">
        <v>803</v>
      </c>
      <c r="K31" s="14">
        <v>50000</v>
      </c>
      <c r="L31" s="14" t="s">
        <v>657</v>
      </c>
      <c r="M31" s="23">
        <v>98</v>
      </c>
      <c r="N31" s="14" t="s">
        <v>658</v>
      </c>
      <c r="O31" s="14" t="s">
        <v>659</v>
      </c>
      <c r="P31" s="14" t="s">
        <v>660</v>
      </c>
      <c r="Q31" s="14" t="s">
        <v>759</v>
      </c>
    </row>
    <row r="32" spans="1:17">
      <c r="A32" s="14">
        <v>31</v>
      </c>
      <c r="B32" s="14" t="s">
        <v>216</v>
      </c>
      <c r="C32" s="14" t="s">
        <v>7</v>
      </c>
      <c r="D32" s="14" t="s">
        <v>217</v>
      </c>
      <c r="E32" s="14"/>
      <c r="F32" s="14">
        <v>50</v>
      </c>
      <c r="G32" s="14">
        <v>1</v>
      </c>
      <c r="H32" s="14">
        <v>10000</v>
      </c>
      <c r="I32" s="14" t="s">
        <v>804</v>
      </c>
      <c r="J32" s="45" t="s">
        <v>805</v>
      </c>
      <c r="K32" s="14">
        <v>10000</v>
      </c>
      <c r="L32" s="14" t="s">
        <v>657</v>
      </c>
      <c r="M32" s="23">
        <v>112</v>
      </c>
      <c r="N32" s="14" t="s">
        <v>658</v>
      </c>
      <c r="O32" s="14" t="s">
        <v>659</v>
      </c>
      <c r="P32" s="14" t="s">
        <v>660</v>
      </c>
      <c r="Q32" s="14" t="s">
        <v>759</v>
      </c>
    </row>
    <row r="33" spans="1:17">
      <c r="A33" s="14">
        <v>32</v>
      </c>
      <c r="B33" s="14" t="s">
        <v>223</v>
      </c>
      <c r="C33" s="14" t="s">
        <v>7</v>
      </c>
      <c r="D33" s="14" t="s">
        <v>224</v>
      </c>
      <c r="E33" s="14"/>
      <c r="F33" s="14">
        <v>50</v>
      </c>
      <c r="G33" s="14">
        <v>1</v>
      </c>
      <c r="H33" s="14">
        <v>15000</v>
      </c>
      <c r="I33" s="14" t="s">
        <v>772</v>
      </c>
      <c r="J33" s="42" t="s">
        <v>800</v>
      </c>
      <c r="K33" s="14">
        <v>15000</v>
      </c>
      <c r="L33" s="14" t="s">
        <v>657</v>
      </c>
      <c r="M33" s="23">
        <v>98</v>
      </c>
      <c r="N33" s="14" t="s">
        <v>658</v>
      </c>
      <c r="O33" s="14" t="s">
        <v>659</v>
      </c>
      <c r="P33" s="14" t="s">
        <v>660</v>
      </c>
      <c r="Q33" s="14" t="s">
        <v>759</v>
      </c>
    </row>
    <row r="34" spans="1:17">
      <c r="A34" s="14">
        <v>33</v>
      </c>
      <c r="B34" s="14" t="s">
        <v>692</v>
      </c>
      <c r="C34" s="14" t="s">
        <v>230</v>
      </c>
      <c r="D34" s="14" t="s">
        <v>231</v>
      </c>
      <c r="E34" s="11" t="s">
        <v>645</v>
      </c>
      <c r="F34" s="14">
        <v>50</v>
      </c>
      <c r="G34" s="14">
        <v>14</v>
      </c>
      <c r="H34" s="14">
        <v>50000</v>
      </c>
      <c r="I34" s="14" t="s">
        <v>775</v>
      </c>
      <c r="J34" s="26" t="s">
        <v>796</v>
      </c>
      <c r="K34" s="14">
        <v>50000</v>
      </c>
      <c r="L34" s="14" t="s">
        <v>657</v>
      </c>
      <c r="M34" s="23">
        <v>252</v>
      </c>
      <c r="N34" s="14" t="s">
        <v>658</v>
      </c>
      <c r="O34" s="14" t="s">
        <v>659</v>
      </c>
      <c r="P34" s="14" t="s">
        <v>660</v>
      </c>
      <c r="Q34" s="14" t="s">
        <v>759</v>
      </c>
    </row>
    <row r="35" spans="1:17">
      <c r="A35" s="14">
        <v>34</v>
      </c>
      <c r="B35" s="14" t="s">
        <v>236</v>
      </c>
      <c r="C35" s="14" t="s">
        <v>60</v>
      </c>
      <c r="D35" s="14" t="s">
        <v>237</v>
      </c>
      <c r="E35" s="14"/>
      <c r="F35" s="14">
        <v>50</v>
      </c>
      <c r="G35" s="14">
        <v>7</v>
      </c>
      <c r="H35" s="14">
        <v>4000</v>
      </c>
      <c r="I35" s="14" t="s">
        <v>806</v>
      </c>
      <c r="J35" s="28" t="s">
        <v>807</v>
      </c>
      <c r="K35" s="14">
        <v>4000</v>
      </c>
      <c r="L35" s="14" t="s">
        <v>657</v>
      </c>
      <c r="M35" s="23">
        <v>142</v>
      </c>
      <c r="N35" s="14" t="s">
        <v>658</v>
      </c>
      <c r="O35" s="14" t="s">
        <v>659</v>
      </c>
      <c r="P35" s="14" t="s">
        <v>660</v>
      </c>
      <c r="Q35" s="14" t="s">
        <v>759</v>
      </c>
    </row>
    <row r="36" spans="1:17">
      <c r="A36" s="14">
        <v>35</v>
      </c>
      <c r="B36" s="14" t="s">
        <v>243</v>
      </c>
      <c r="C36" s="14" t="s">
        <v>7</v>
      </c>
      <c r="D36" s="14" t="s">
        <v>244</v>
      </c>
      <c r="E36" s="14"/>
      <c r="F36" s="14">
        <v>50</v>
      </c>
      <c r="G36" s="14">
        <v>3</v>
      </c>
      <c r="H36" s="14">
        <v>15000</v>
      </c>
      <c r="I36" s="14" t="s">
        <v>808</v>
      </c>
      <c r="J36" s="46" t="s">
        <v>809</v>
      </c>
      <c r="K36" s="14">
        <v>15000</v>
      </c>
      <c r="L36" s="14" t="s">
        <v>657</v>
      </c>
      <c r="M36" s="23">
        <v>112</v>
      </c>
      <c r="N36" s="14" t="s">
        <v>658</v>
      </c>
      <c r="O36" s="14" t="s">
        <v>659</v>
      </c>
      <c r="P36" s="14" t="s">
        <v>660</v>
      </c>
      <c r="Q36" s="14" t="s">
        <v>759</v>
      </c>
    </row>
    <row r="37" spans="1:17">
      <c r="A37" s="14">
        <v>36</v>
      </c>
      <c r="B37" s="14" t="s">
        <v>250</v>
      </c>
      <c r="C37" s="14" t="s">
        <v>7</v>
      </c>
      <c r="D37" s="14" t="s">
        <v>251</v>
      </c>
      <c r="E37" s="14"/>
      <c r="F37" s="14">
        <v>50</v>
      </c>
      <c r="G37" s="14">
        <v>1</v>
      </c>
      <c r="H37" s="14">
        <v>15000</v>
      </c>
      <c r="I37" s="14" t="s">
        <v>772</v>
      </c>
      <c r="J37" s="42" t="s">
        <v>800</v>
      </c>
      <c r="K37" s="14">
        <v>15000</v>
      </c>
      <c r="L37" s="14" t="s">
        <v>657</v>
      </c>
      <c r="M37" s="23">
        <v>98</v>
      </c>
      <c r="N37" s="14" t="s">
        <v>658</v>
      </c>
      <c r="O37" s="14" t="s">
        <v>659</v>
      </c>
      <c r="P37" s="14" t="s">
        <v>660</v>
      </c>
      <c r="Q37" s="14" t="s">
        <v>759</v>
      </c>
    </row>
    <row r="38" spans="1:17">
      <c r="A38" s="14">
        <v>37</v>
      </c>
      <c r="B38" s="14" t="s">
        <v>257</v>
      </c>
      <c r="C38" s="14" t="s">
        <v>7</v>
      </c>
      <c r="D38" s="14" t="s">
        <v>258</v>
      </c>
      <c r="E38" s="14"/>
      <c r="F38" s="14">
        <v>50</v>
      </c>
      <c r="G38" s="14">
        <v>5</v>
      </c>
      <c r="H38" s="14">
        <v>15000</v>
      </c>
      <c r="I38" s="14" t="s">
        <v>757</v>
      </c>
      <c r="J38" s="22" t="s">
        <v>758</v>
      </c>
      <c r="K38" s="14">
        <v>15000</v>
      </c>
      <c r="L38" s="14" t="s">
        <v>657</v>
      </c>
      <c r="M38" s="23">
        <v>98</v>
      </c>
      <c r="N38" s="14" t="s">
        <v>658</v>
      </c>
      <c r="O38" s="14" t="s">
        <v>659</v>
      </c>
      <c r="P38" s="14" t="s">
        <v>660</v>
      </c>
      <c r="Q38" s="14" t="s">
        <v>759</v>
      </c>
    </row>
    <row r="39" spans="1:17">
      <c r="A39" s="14">
        <v>38</v>
      </c>
      <c r="B39" s="14" t="s">
        <v>264</v>
      </c>
      <c r="C39" s="14" t="s">
        <v>69</v>
      </c>
      <c r="D39" s="14" t="s">
        <v>265</v>
      </c>
      <c r="E39" s="14"/>
      <c r="F39" s="14">
        <v>50</v>
      </c>
      <c r="G39" s="14">
        <v>1</v>
      </c>
      <c r="H39" s="14">
        <v>10000</v>
      </c>
      <c r="I39" s="14" t="s">
        <v>810</v>
      </c>
      <c r="J39" s="47" t="s">
        <v>811</v>
      </c>
      <c r="K39" s="14">
        <v>10000</v>
      </c>
      <c r="L39" s="14" t="s">
        <v>657</v>
      </c>
      <c r="M39" s="23">
        <v>196</v>
      </c>
      <c r="N39" s="14" t="s">
        <v>658</v>
      </c>
      <c r="O39" s="14" t="s">
        <v>659</v>
      </c>
      <c r="P39" s="14" t="s">
        <v>660</v>
      </c>
      <c r="Q39" s="14" t="s">
        <v>759</v>
      </c>
    </row>
    <row r="40" spans="1:17">
      <c r="A40" s="14">
        <v>39</v>
      </c>
      <c r="B40" s="14" t="s">
        <v>270</v>
      </c>
      <c r="C40" s="14" t="s">
        <v>69</v>
      </c>
      <c r="D40" s="14" t="s">
        <v>271</v>
      </c>
      <c r="E40" s="14"/>
      <c r="F40" s="14">
        <v>50</v>
      </c>
      <c r="G40" s="14">
        <v>1</v>
      </c>
      <c r="H40" s="14">
        <v>15000</v>
      </c>
      <c r="I40" s="14" t="s">
        <v>775</v>
      </c>
      <c r="J40" s="48" t="s">
        <v>812</v>
      </c>
      <c r="K40" s="14">
        <v>15000</v>
      </c>
      <c r="L40" s="14" t="s">
        <v>657</v>
      </c>
      <c r="M40" s="23">
        <v>98</v>
      </c>
      <c r="N40" s="14" t="s">
        <v>658</v>
      </c>
      <c r="O40" s="14" t="s">
        <v>659</v>
      </c>
      <c r="P40" s="14" t="s">
        <v>660</v>
      </c>
      <c r="Q40" s="14" t="s">
        <v>759</v>
      </c>
    </row>
    <row r="41" spans="1:17">
      <c r="A41" s="14">
        <v>40</v>
      </c>
      <c r="B41" s="14" t="s">
        <v>276</v>
      </c>
      <c r="C41" s="14" t="s">
        <v>277</v>
      </c>
      <c r="D41" s="14" t="s">
        <v>278</v>
      </c>
      <c r="E41" s="14"/>
      <c r="F41" s="14">
        <v>50</v>
      </c>
      <c r="G41" s="14">
        <v>1</v>
      </c>
      <c r="H41" s="14">
        <v>10000</v>
      </c>
      <c r="I41" s="14" t="s">
        <v>795</v>
      </c>
      <c r="J41" s="26" t="s">
        <v>813</v>
      </c>
      <c r="K41" s="14">
        <v>10000</v>
      </c>
      <c r="L41" s="14" t="s">
        <v>657</v>
      </c>
      <c r="M41" s="23">
        <v>84</v>
      </c>
      <c r="N41" s="14" t="s">
        <v>658</v>
      </c>
      <c r="O41" s="14" t="s">
        <v>659</v>
      </c>
      <c r="P41" s="14" t="s">
        <v>660</v>
      </c>
      <c r="Q41" s="14" t="s">
        <v>759</v>
      </c>
    </row>
    <row r="42" spans="1:17">
      <c r="A42" s="14">
        <v>41</v>
      </c>
      <c r="B42" s="14" t="s">
        <v>285</v>
      </c>
      <c r="C42" s="14" t="s">
        <v>69</v>
      </c>
      <c r="D42" s="14" t="s">
        <v>54</v>
      </c>
      <c r="E42" s="14"/>
      <c r="F42" s="14">
        <v>50</v>
      </c>
      <c r="G42" s="14">
        <v>1</v>
      </c>
      <c r="H42" s="14">
        <v>15000</v>
      </c>
      <c r="I42" s="14" t="s">
        <v>775</v>
      </c>
      <c r="J42" s="49" t="s">
        <v>814</v>
      </c>
      <c r="K42" s="14">
        <v>15000</v>
      </c>
      <c r="L42" s="14" t="s">
        <v>657</v>
      </c>
      <c r="M42" s="23">
        <v>182</v>
      </c>
      <c r="N42" s="14" t="s">
        <v>658</v>
      </c>
      <c r="O42" s="14" t="s">
        <v>659</v>
      </c>
      <c r="P42" s="14" t="s">
        <v>660</v>
      </c>
      <c r="Q42" s="14" t="s">
        <v>759</v>
      </c>
    </row>
    <row r="43" spans="1:17">
      <c r="A43" s="14">
        <v>42</v>
      </c>
      <c r="B43" s="14" t="s">
        <v>290</v>
      </c>
      <c r="C43" s="14" t="s">
        <v>291</v>
      </c>
      <c r="D43" s="14" t="s">
        <v>292</v>
      </c>
      <c r="E43" s="14"/>
      <c r="F43" s="14">
        <v>50</v>
      </c>
      <c r="G43" s="14">
        <v>1</v>
      </c>
      <c r="H43" s="14">
        <v>3000</v>
      </c>
      <c r="I43" s="14" t="s">
        <v>815</v>
      </c>
      <c r="J43" s="46" t="s">
        <v>816</v>
      </c>
      <c r="K43" s="14">
        <v>3000</v>
      </c>
      <c r="L43" s="14" t="s">
        <v>657</v>
      </c>
      <c r="M43" s="23">
        <v>59</v>
      </c>
      <c r="N43" s="14" t="s">
        <v>658</v>
      </c>
      <c r="O43" s="14" t="s">
        <v>659</v>
      </c>
      <c r="P43" s="14" t="s">
        <v>660</v>
      </c>
      <c r="Q43" s="14" t="s">
        <v>759</v>
      </c>
    </row>
    <row r="44" spans="1:17">
      <c r="A44" s="14">
        <v>43</v>
      </c>
      <c r="B44" s="14" t="s">
        <v>299</v>
      </c>
      <c r="C44" s="14" t="s">
        <v>300</v>
      </c>
      <c r="D44" s="14" t="s">
        <v>301</v>
      </c>
      <c r="E44" s="14"/>
      <c r="F44" s="14">
        <v>50</v>
      </c>
      <c r="G44" s="14">
        <v>1</v>
      </c>
      <c r="H44" s="14">
        <v>2000</v>
      </c>
      <c r="I44" s="14" t="s">
        <v>817</v>
      </c>
      <c r="J44" s="33" t="s">
        <v>818</v>
      </c>
      <c r="K44" s="14">
        <v>2000</v>
      </c>
      <c r="L44" s="14" t="s">
        <v>657</v>
      </c>
      <c r="M44" s="23">
        <v>154</v>
      </c>
      <c r="N44" s="14" t="s">
        <v>658</v>
      </c>
      <c r="O44" s="14" t="s">
        <v>659</v>
      </c>
      <c r="P44" s="14" t="s">
        <v>660</v>
      </c>
      <c r="Q44" s="14" t="s">
        <v>759</v>
      </c>
    </row>
    <row r="45" spans="1:17">
      <c r="A45" s="14">
        <v>44</v>
      </c>
      <c r="B45" s="14" t="s">
        <v>308</v>
      </c>
      <c r="C45" s="14" t="s">
        <v>309</v>
      </c>
      <c r="D45" s="14" t="s">
        <v>310</v>
      </c>
      <c r="E45" s="14"/>
      <c r="F45" s="14">
        <v>50</v>
      </c>
      <c r="G45" s="14">
        <v>1</v>
      </c>
      <c r="H45" s="14">
        <v>5000</v>
      </c>
      <c r="I45" s="14" t="s">
        <v>819</v>
      </c>
      <c r="J45" s="50" t="s">
        <v>820</v>
      </c>
      <c r="K45" s="14">
        <v>5000</v>
      </c>
      <c r="L45" s="14" t="s">
        <v>657</v>
      </c>
      <c r="M45" s="23">
        <v>196</v>
      </c>
      <c r="N45" s="14" t="s">
        <v>658</v>
      </c>
      <c r="O45" s="14" t="s">
        <v>659</v>
      </c>
      <c r="P45" s="14" t="s">
        <v>660</v>
      </c>
      <c r="Q45" s="14" t="s">
        <v>759</v>
      </c>
    </row>
    <row r="46" spans="1:17">
      <c r="A46" s="14">
        <v>45</v>
      </c>
      <c r="B46" s="14" t="s">
        <v>316</v>
      </c>
      <c r="C46" s="14" t="s">
        <v>309</v>
      </c>
      <c r="D46" s="14" t="s">
        <v>317</v>
      </c>
      <c r="E46" s="14"/>
      <c r="F46" s="14">
        <v>50</v>
      </c>
      <c r="G46" s="14">
        <v>1</v>
      </c>
      <c r="H46" s="14">
        <v>5000</v>
      </c>
      <c r="I46" s="14" t="s">
        <v>821</v>
      </c>
      <c r="J46" s="51" t="s">
        <v>822</v>
      </c>
      <c r="K46" s="14">
        <v>5000</v>
      </c>
      <c r="L46" s="14" t="s">
        <v>657</v>
      </c>
      <c r="M46" s="23">
        <v>196</v>
      </c>
      <c r="N46" s="14" t="s">
        <v>658</v>
      </c>
      <c r="O46" s="14" t="s">
        <v>659</v>
      </c>
      <c r="P46" s="14" t="s">
        <v>660</v>
      </c>
      <c r="Q46" s="14" t="s">
        <v>759</v>
      </c>
    </row>
    <row r="47" spans="1:17">
      <c r="A47" s="14">
        <v>46</v>
      </c>
      <c r="B47" s="14" t="s">
        <v>322</v>
      </c>
      <c r="C47" s="14" t="s">
        <v>323</v>
      </c>
      <c r="D47" s="14" t="s">
        <v>324</v>
      </c>
      <c r="E47" s="14"/>
      <c r="F47" s="14">
        <v>50</v>
      </c>
      <c r="G47" s="14">
        <v>1</v>
      </c>
      <c r="H47" s="14">
        <v>1300</v>
      </c>
      <c r="I47" s="14" t="s">
        <v>823</v>
      </c>
      <c r="J47" s="52" t="s">
        <v>824</v>
      </c>
      <c r="K47" s="14">
        <v>1300</v>
      </c>
      <c r="L47" s="14" t="s">
        <v>657</v>
      </c>
      <c r="M47" s="23">
        <v>72</v>
      </c>
      <c r="N47" s="14" t="s">
        <v>658</v>
      </c>
      <c r="O47" s="14" t="s">
        <v>659</v>
      </c>
      <c r="P47" s="14" t="s">
        <v>660</v>
      </c>
      <c r="Q47" s="14" t="s">
        <v>759</v>
      </c>
    </row>
    <row r="48" spans="1:17">
      <c r="A48" s="14">
        <v>47</v>
      </c>
      <c r="B48" s="14" t="s">
        <v>330</v>
      </c>
      <c r="C48" s="14" t="s">
        <v>7</v>
      </c>
      <c r="D48" s="14" t="s">
        <v>331</v>
      </c>
      <c r="E48" s="14"/>
      <c r="F48" s="14">
        <v>50</v>
      </c>
      <c r="G48" s="14">
        <v>4</v>
      </c>
      <c r="H48" s="14">
        <v>3000</v>
      </c>
      <c r="I48" s="14" t="s">
        <v>825</v>
      </c>
      <c r="J48" s="53" t="s">
        <v>826</v>
      </c>
      <c r="K48" s="14">
        <v>3000</v>
      </c>
      <c r="L48" s="14" t="s">
        <v>657</v>
      </c>
      <c r="M48" s="23">
        <v>84</v>
      </c>
      <c r="N48" s="14" t="s">
        <v>658</v>
      </c>
      <c r="O48" s="14" t="s">
        <v>659</v>
      </c>
      <c r="P48" s="14" t="s">
        <v>660</v>
      </c>
      <c r="Q48" s="14" t="s">
        <v>759</v>
      </c>
    </row>
    <row r="49" spans="1:17">
      <c r="A49" s="14">
        <v>48</v>
      </c>
      <c r="B49" s="14" t="s">
        <v>339</v>
      </c>
      <c r="C49" s="14" t="s">
        <v>69</v>
      </c>
      <c r="D49" s="14" t="s">
        <v>340</v>
      </c>
      <c r="E49" s="14"/>
      <c r="F49" s="14">
        <v>50</v>
      </c>
      <c r="G49" s="14">
        <v>1</v>
      </c>
      <c r="H49" s="14">
        <v>4000</v>
      </c>
      <c r="I49" s="14" t="s">
        <v>827</v>
      </c>
      <c r="J49" s="54" t="s">
        <v>828</v>
      </c>
      <c r="K49" s="14">
        <v>4000</v>
      </c>
      <c r="L49" s="14" t="s">
        <v>657</v>
      </c>
      <c r="M49" s="23">
        <v>280</v>
      </c>
      <c r="N49" s="14" t="s">
        <v>658</v>
      </c>
      <c r="O49" s="14" t="s">
        <v>659</v>
      </c>
      <c r="P49" s="14" t="s">
        <v>660</v>
      </c>
      <c r="Q49" s="14" t="s">
        <v>759</v>
      </c>
    </row>
    <row r="50" spans="1:17">
      <c r="A50" s="14">
        <v>49</v>
      </c>
      <c r="B50" s="14" t="s">
        <v>347</v>
      </c>
      <c r="C50" s="14" t="s">
        <v>7</v>
      </c>
      <c r="D50" s="14" t="s">
        <v>348</v>
      </c>
      <c r="E50" s="14"/>
      <c r="F50" s="14">
        <v>50</v>
      </c>
      <c r="G50" s="14">
        <v>1</v>
      </c>
      <c r="H50" s="14">
        <v>4000</v>
      </c>
      <c r="I50" s="14" t="s">
        <v>766</v>
      </c>
      <c r="J50" s="55" t="s">
        <v>829</v>
      </c>
      <c r="K50" s="14">
        <v>4000</v>
      </c>
      <c r="L50" s="14" t="s">
        <v>657</v>
      </c>
      <c r="M50" s="23">
        <v>112</v>
      </c>
      <c r="N50" s="14" t="s">
        <v>658</v>
      </c>
      <c r="O50" s="14" t="s">
        <v>659</v>
      </c>
      <c r="P50" s="14" t="s">
        <v>660</v>
      </c>
      <c r="Q50" s="14" t="s">
        <v>759</v>
      </c>
    </row>
    <row r="51" spans="1:17">
      <c r="A51" s="14">
        <v>50</v>
      </c>
      <c r="B51" s="14" t="s">
        <v>355</v>
      </c>
      <c r="C51" s="14" t="s">
        <v>356</v>
      </c>
      <c r="D51" s="14" t="s">
        <v>357</v>
      </c>
      <c r="E51" s="14"/>
      <c r="F51" s="14">
        <v>50</v>
      </c>
      <c r="G51" s="14">
        <v>1</v>
      </c>
      <c r="H51" s="14">
        <v>3000</v>
      </c>
      <c r="I51" s="14" t="s">
        <v>830</v>
      </c>
      <c r="J51" s="56" t="s">
        <v>831</v>
      </c>
      <c r="K51" s="14">
        <v>3000</v>
      </c>
      <c r="L51" s="14" t="s">
        <v>657</v>
      </c>
      <c r="M51" s="23">
        <v>91</v>
      </c>
      <c r="N51" s="14" t="s">
        <v>658</v>
      </c>
      <c r="O51" s="14" t="s">
        <v>659</v>
      </c>
      <c r="P51" s="14" t="s">
        <v>660</v>
      </c>
      <c r="Q51" s="14" t="s">
        <v>759</v>
      </c>
    </row>
    <row r="52" spans="1:17">
      <c r="A52" s="14">
        <v>51</v>
      </c>
      <c r="B52" s="14" t="s">
        <v>106</v>
      </c>
      <c r="C52" s="14" t="s">
        <v>107</v>
      </c>
      <c r="D52" s="14" t="s">
        <v>108</v>
      </c>
      <c r="E52" s="14"/>
      <c r="F52" s="14">
        <v>50</v>
      </c>
      <c r="G52" s="14">
        <v>1</v>
      </c>
      <c r="H52" s="14">
        <v>10000</v>
      </c>
      <c r="I52" s="14" t="s">
        <v>757</v>
      </c>
      <c r="J52" s="35" t="s">
        <v>783</v>
      </c>
      <c r="K52" s="14">
        <v>10000</v>
      </c>
      <c r="L52" s="14" t="s">
        <v>657</v>
      </c>
      <c r="M52" s="23">
        <v>140</v>
      </c>
      <c r="N52" s="14" t="s">
        <v>658</v>
      </c>
      <c r="O52" s="14" t="s">
        <v>659</v>
      </c>
      <c r="P52" s="14" t="s">
        <v>660</v>
      </c>
      <c r="Q52" s="14" t="s">
        <v>759</v>
      </c>
    </row>
    <row r="53" spans="1:17">
      <c r="A53" s="14">
        <v>52</v>
      </c>
      <c r="B53" s="14" t="s">
        <v>366</v>
      </c>
      <c r="C53" s="14" t="s">
        <v>107</v>
      </c>
      <c r="D53" s="14" t="s">
        <v>367</v>
      </c>
      <c r="E53" s="14"/>
      <c r="F53" s="14">
        <v>50</v>
      </c>
      <c r="G53" s="14">
        <v>2</v>
      </c>
      <c r="H53" s="14">
        <v>15000</v>
      </c>
      <c r="I53" s="14" t="s">
        <v>757</v>
      </c>
      <c r="J53" s="57" t="s">
        <v>832</v>
      </c>
      <c r="K53" s="14">
        <v>15000</v>
      </c>
      <c r="L53" s="14" t="s">
        <v>657</v>
      </c>
      <c r="M53" s="23">
        <v>126</v>
      </c>
      <c r="N53" s="14" t="s">
        <v>658</v>
      </c>
      <c r="O53" s="14" t="s">
        <v>659</v>
      </c>
      <c r="P53" s="14" t="s">
        <v>660</v>
      </c>
      <c r="Q53" s="14" t="s">
        <v>759</v>
      </c>
    </row>
    <row r="54" spans="1:17">
      <c r="A54" s="14">
        <v>53</v>
      </c>
      <c r="B54" s="14" t="s">
        <v>576</v>
      </c>
      <c r="C54" s="14" t="s">
        <v>107</v>
      </c>
      <c r="D54" s="14" t="s">
        <v>372</v>
      </c>
      <c r="E54" s="14"/>
      <c r="F54" s="14">
        <v>50</v>
      </c>
      <c r="G54" s="14">
        <v>2</v>
      </c>
      <c r="H54" s="14">
        <v>15000</v>
      </c>
      <c r="I54" s="14" t="s">
        <v>757</v>
      </c>
      <c r="J54" s="57" t="s">
        <v>832</v>
      </c>
      <c r="K54" s="14">
        <v>15000</v>
      </c>
      <c r="L54" s="14" t="s">
        <v>657</v>
      </c>
      <c r="M54" s="23">
        <v>126</v>
      </c>
      <c r="N54" s="14" t="s">
        <v>658</v>
      </c>
      <c r="O54" s="14" t="s">
        <v>659</v>
      </c>
      <c r="P54" s="14" t="s">
        <v>660</v>
      </c>
      <c r="Q54" s="14" t="s">
        <v>759</v>
      </c>
    </row>
    <row r="55" spans="1:17">
      <c r="A55" s="14">
        <v>54</v>
      </c>
      <c r="B55" s="14" t="s">
        <v>376</v>
      </c>
      <c r="C55" s="14" t="s">
        <v>107</v>
      </c>
      <c r="D55" s="14" t="s">
        <v>377</v>
      </c>
      <c r="E55" s="14"/>
      <c r="F55" s="14">
        <v>50</v>
      </c>
      <c r="G55" s="14">
        <v>3</v>
      </c>
      <c r="H55" s="14">
        <v>15000</v>
      </c>
      <c r="I55" s="14" t="s">
        <v>757</v>
      </c>
      <c r="J55" s="57" t="s">
        <v>832</v>
      </c>
      <c r="K55" s="14">
        <v>15000</v>
      </c>
      <c r="L55" s="14" t="s">
        <v>657</v>
      </c>
      <c r="M55" s="23">
        <v>126</v>
      </c>
      <c r="N55" s="14" t="s">
        <v>658</v>
      </c>
      <c r="O55" s="14" t="s">
        <v>659</v>
      </c>
      <c r="P55" s="14" t="s">
        <v>660</v>
      </c>
      <c r="Q55" s="14" t="s">
        <v>759</v>
      </c>
    </row>
    <row r="56" spans="1:17">
      <c r="A56" s="14">
        <v>55</v>
      </c>
      <c r="B56" s="14" t="s">
        <v>383</v>
      </c>
      <c r="C56" s="14" t="s">
        <v>107</v>
      </c>
      <c r="D56" s="14" t="s">
        <v>384</v>
      </c>
      <c r="E56" s="14"/>
      <c r="F56" s="14">
        <v>50</v>
      </c>
      <c r="G56" s="14">
        <v>1</v>
      </c>
      <c r="H56" s="14">
        <v>10000</v>
      </c>
      <c r="I56" s="14" t="s">
        <v>757</v>
      </c>
      <c r="J56" s="35" t="s">
        <v>783</v>
      </c>
      <c r="K56" s="14">
        <v>10000</v>
      </c>
      <c r="L56" s="14" t="s">
        <v>657</v>
      </c>
      <c r="M56" s="23">
        <v>140</v>
      </c>
      <c r="N56" s="14" t="s">
        <v>658</v>
      </c>
      <c r="O56" s="14" t="s">
        <v>659</v>
      </c>
      <c r="P56" s="14" t="s">
        <v>660</v>
      </c>
      <c r="Q56" s="14" t="s">
        <v>759</v>
      </c>
    </row>
    <row r="57" spans="1:17">
      <c r="A57" s="14">
        <v>56</v>
      </c>
      <c r="B57" s="14" t="s">
        <v>391</v>
      </c>
      <c r="C57" s="14" t="s">
        <v>107</v>
      </c>
      <c r="D57" s="14" t="s">
        <v>392</v>
      </c>
      <c r="E57" s="14"/>
      <c r="F57" s="14">
        <v>50</v>
      </c>
      <c r="G57" s="14">
        <v>1</v>
      </c>
      <c r="H57" s="14">
        <v>30000</v>
      </c>
      <c r="I57" s="14" t="s">
        <v>764</v>
      </c>
      <c r="J57" s="45" t="s">
        <v>805</v>
      </c>
      <c r="K57" s="14">
        <v>30000</v>
      </c>
      <c r="L57" s="14" t="s">
        <v>657</v>
      </c>
      <c r="M57" s="23">
        <v>126</v>
      </c>
      <c r="N57" s="14" t="s">
        <v>658</v>
      </c>
      <c r="O57" s="14" t="s">
        <v>659</v>
      </c>
      <c r="P57" s="14" t="s">
        <v>660</v>
      </c>
      <c r="Q57" s="14" t="s">
        <v>759</v>
      </c>
    </row>
    <row r="58" spans="1:17">
      <c r="A58" s="14">
        <v>57</v>
      </c>
      <c r="B58" s="14" t="s">
        <v>579</v>
      </c>
      <c r="C58" s="14" t="s">
        <v>107</v>
      </c>
      <c r="D58" s="14" t="s">
        <v>399</v>
      </c>
      <c r="E58" s="14"/>
      <c r="F58" s="14">
        <v>50</v>
      </c>
      <c r="G58" s="14">
        <v>4</v>
      </c>
      <c r="H58" s="14">
        <v>15000</v>
      </c>
      <c r="I58" s="14" t="s">
        <v>757</v>
      </c>
      <c r="J58" s="57" t="s">
        <v>832</v>
      </c>
      <c r="K58" s="14">
        <v>15000</v>
      </c>
      <c r="L58" s="14" t="s">
        <v>657</v>
      </c>
      <c r="M58" s="23">
        <v>126</v>
      </c>
      <c r="N58" s="14" t="s">
        <v>658</v>
      </c>
      <c r="O58" s="14" t="s">
        <v>659</v>
      </c>
      <c r="P58" s="14" t="s">
        <v>660</v>
      </c>
      <c r="Q58" s="14" t="s">
        <v>759</v>
      </c>
    </row>
    <row r="59" spans="1:17">
      <c r="A59" s="14">
        <v>58</v>
      </c>
      <c r="B59" s="14" t="s">
        <v>402</v>
      </c>
      <c r="C59" s="14" t="s">
        <v>107</v>
      </c>
      <c r="D59" s="14" t="s">
        <v>403</v>
      </c>
      <c r="E59" s="14"/>
      <c r="F59" s="14">
        <v>50</v>
      </c>
      <c r="G59" s="14">
        <v>3</v>
      </c>
      <c r="H59" s="14">
        <v>15000</v>
      </c>
      <c r="I59" s="14" t="s">
        <v>757</v>
      </c>
      <c r="J59" s="58" t="s">
        <v>833</v>
      </c>
      <c r="K59" s="14">
        <v>15000</v>
      </c>
      <c r="L59" s="14" t="s">
        <v>657</v>
      </c>
      <c r="M59" s="23">
        <v>126</v>
      </c>
      <c r="N59" s="14" t="s">
        <v>658</v>
      </c>
      <c r="O59" s="14" t="s">
        <v>659</v>
      </c>
      <c r="P59" s="14" t="s">
        <v>660</v>
      </c>
      <c r="Q59" s="14" t="s">
        <v>759</v>
      </c>
    </row>
    <row r="60" spans="1:17">
      <c r="A60" s="14">
        <v>59</v>
      </c>
      <c r="B60" s="14" t="s">
        <v>408</v>
      </c>
      <c r="C60" s="14" t="s">
        <v>107</v>
      </c>
      <c r="D60" s="14" t="s">
        <v>100</v>
      </c>
      <c r="E60" s="14"/>
      <c r="F60" s="14">
        <v>50</v>
      </c>
      <c r="G60" s="14">
        <v>27</v>
      </c>
      <c r="H60" s="14">
        <v>15000</v>
      </c>
      <c r="I60" s="14" t="s">
        <v>757</v>
      </c>
      <c r="J60" s="59" t="s">
        <v>834</v>
      </c>
      <c r="K60" s="14">
        <v>15000</v>
      </c>
      <c r="L60" s="14" t="s">
        <v>657</v>
      </c>
      <c r="M60" s="23">
        <v>126</v>
      </c>
      <c r="N60" s="14" t="s">
        <v>658</v>
      </c>
      <c r="O60" s="14" t="s">
        <v>659</v>
      </c>
      <c r="P60" s="14" t="s">
        <v>660</v>
      </c>
      <c r="Q60" s="14" t="s">
        <v>759</v>
      </c>
    </row>
    <row r="61" spans="1:17">
      <c r="A61" s="14">
        <v>60</v>
      </c>
      <c r="B61" s="14" t="s">
        <v>415</v>
      </c>
      <c r="C61" s="14" t="s">
        <v>107</v>
      </c>
      <c r="D61" s="14" t="s">
        <v>416</v>
      </c>
      <c r="E61" s="14"/>
      <c r="F61" s="14">
        <v>50</v>
      </c>
      <c r="G61" s="14">
        <v>1</v>
      </c>
      <c r="H61" s="14">
        <v>10000</v>
      </c>
      <c r="I61" s="14" t="s">
        <v>757</v>
      </c>
      <c r="J61" s="35" t="s">
        <v>783</v>
      </c>
      <c r="K61" s="14">
        <v>10000</v>
      </c>
      <c r="L61" s="14" t="s">
        <v>657</v>
      </c>
      <c r="M61" s="23">
        <v>140</v>
      </c>
      <c r="N61" s="14" t="s">
        <v>658</v>
      </c>
      <c r="O61" s="14" t="s">
        <v>659</v>
      </c>
      <c r="P61" s="14" t="s">
        <v>660</v>
      </c>
      <c r="Q61" s="14" t="s">
        <v>759</v>
      </c>
    </row>
    <row r="62" spans="1:17">
      <c r="A62" s="14">
        <v>61</v>
      </c>
      <c r="B62" s="14" t="s">
        <v>582</v>
      </c>
      <c r="C62" s="14" t="s">
        <v>107</v>
      </c>
      <c r="D62" s="14" t="s">
        <v>422</v>
      </c>
      <c r="E62" s="14"/>
      <c r="F62" s="14">
        <v>50</v>
      </c>
      <c r="G62" s="14">
        <v>1</v>
      </c>
      <c r="H62" s="14">
        <v>15000</v>
      </c>
      <c r="I62" s="14" t="s">
        <v>757</v>
      </c>
      <c r="J62" s="22" t="s">
        <v>758</v>
      </c>
      <c r="K62" s="14">
        <v>15000</v>
      </c>
      <c r="L62" s="14" t="s">
        <v>657</v>
      </c>
      <c r="M62" s="23">
        <v>126</v>
      </c>
      <c r="N62" s="14" t="s">
        <v>658</v>
      </c>
      <c r="O62" s="14" t="s">
        <v>659</v>
      </c>
      <c r="P62" s="14" t="s">
        <v>660</v>
      </c>
      <c r="Q62" s="14" t="s">
        <v>759</v>
      </c>
    </row>
    <row r="63" spans="1:17">
      <c r="A63" s="14">
        <v>62</v>
      </c>
      <c r="B63" s="14" t="s">
        <v>425</v>
      </c>
      <c r="C63" s="14" t="s">
        <v>99</v>
      </c>
      <c r="D63" s="14" t="s">
        <v>426</v>
      </c>
      <c r="E63" s="14"/>
      <c r="F63" s="14">
        <v>50</v>
      </c>
      <c r="G63" s="14">
        <v>1</v>
      </c>
      <c r="H63" s="14">
        <v>10000</v>
      </c>
      <c r="I63" s="14" t="s">
        <v>775</v>
      </c>
      <c r="J63" s="60" t="s">
        <v>835</v>
      </c>
      <c r="K63" s="14">
        <v>10000</v>
      </c>
      <c r="L63" s="14" t="s">
        <v>657</v>
      </c>
      <c r="M63" s="23">
        <v>280</v>
      </c>
      <c r="N63" s="14" t="s">
        <v>658</v>
      </c>
      <c r="O63" s="14" t="s">
        <v>659</v>
      </c>
      <c r="P63" s="14" t="s">
        <v>660</v>
      </c>
      <c r="Q63" s="14" t="s">
        <v>759</v>
      </c>
    </row>
    <row r="64" spans="1:17">
      <c r="A64" s="14">
        <v>63</v>
      </c>
      <c r="B64" s="14" t="s">
        <v>433</v>
      </c>
      <c r="C64" s="14" t="s">
        <v>107</v>
      </c>
      <c r="D64" s="14" t="s">
        <v>434</v>
      </c>
      <c r="E64" s="14"/>
      <c r="F64" s="14">
        <v>50</v>
      </c>
      <c r="G64" s="14">
        <v>1</v>
      </c>
      <c r="H64" s="14">
        <v>10000</v>
      </c>
      <c r="I64" s="14" t="s">
        <v>757</v>
      </c>
      <c r="J64" s="35" t="s">
        <v>783</v>
      </c>
      <c r="K64" s="14">
        <v>10000</v>
      </c>
      <c r="L64" s="14" t="s">
        <v>657</v>
      </c>
      <c r="M64" s="23">
        <v>140</v>
      </c>
      <c r="N64" s="14" t="s">
        <v>658</v>
      </c>
      <c r="O64" s="14" t="s">
        <v>659</v>
      </c>
      <c r="P64" s="14" t="s">
        <v>660</v>
      </c>
      <c r="Q64" s="14" t="s">
        <v>759</v>
      </c>
    </row>
    <row r="65" spans="1:17">
      <c r="A65" s="14">
        <v>64</v>
      </c>
      <c r="B65" s="14" t="s">
        <v>439</v>
      </c>
      <c r="C65" s="14" t="s">
        <v>99</v>
      </c>
      <c r="D65" s="14" t="s">
        <v>440</v>
      </c>
      <c r="E65" s="14"/>
      <c r="F65" s="14">
        <v>50</v>
      </c>
      <c r="G65" s="14">
        <v>7</v>
      </c>
      <c r="H65" s="14">
        <v>50000</v>
      </c>
      <c r="I65" s="14" t="s">
        <v>757</v>
      </c>
      <c r="J65" s="44" t="s">
        <v>803</v>
      </c>
      <c r="K65" s="14">
        <v>50000</v>
      </c>
      <c r="L65" s="14" t="s">
        <v>657</v>
      </c>
      <c r="M65" s="23">
        <v>245</v>
      </c>
      <c r="N65" s="14" t="s">
        <v>658</v>
      </c>
      <c r="O65" s="14" t="s">
        <v>659</v>
      </c>
      <c r="P65" s="14" t="s">
        <v>660</v>
      </c>
      <c r="Q65" s="14" t="s">
        <v>759</v>
      </c>
    </row>
    <row r="66" spans="1:17">
      <c r="A66" s="14">
        <v>65</v>
      </c>
      <c r="B66" s="14" t="s">
        <v>447</v>
      </c>
      <c r="C66" s="14" t="s">
        <v>99</v>
      </c>
      <c r="D66" s="14" t="s">
        <v>448</v>
      </c>
      <c r="E66" s="14"/>
      <c r="F66" s="14">
        <v>50</v>
      </c>
      <c r="G66" s="14">
        <v>3</v>
      </c>
      <c r="H66" s="14">
        <v>10000</v>
      </c>
      <c r="I66" s="14" t="s">
        <v>792</v>
      </c>
      <c r="J66" s="61" t="s">
        <v>836</v>
      </c>
      <c r="K66" s="14">
        <v>10000</v>
      </c>
      <c r="L66" s="14" t="s">
        <v>657</v>
      </c>
      <c r="M66" s="23">
        <v>121</v>
      </c>
      <c r="N66" s="14" t="s">
        <v>658</v>
      </c>
      <c r="O66" s="14" t="s">
        <v>659</v>
      </c>
      <c r="P66" s="14" t="s">
        <v>660</v>
      </c>
      <c r="Q66" s="14" t="s">
        <v>759</v>
      </c>
    </row>
    <row r="67" spans="1:17">
      <c r="A67" s="14">
        <v>66</v>
      </c>
      <c r="B67" s="14" t="s">
        <v>455</v>
      </c>
      <c r="C67" s="14" t="s">
        <v>456</v>
      </c>
      <c r="D67" s="14" t="s">
        <v>457</v>
      </c>
      <c r="E67" s="14"/>
      <c r="F67" s="14">
        <v>50</v>
      </c>
      <c r="G67" s="14">
        <v>1</v>
      </c>
      <c r="H67" s="14">
        <v>1000</v>
      </c>
      <c r="I67" s="14" t="s">
        <v>837</v>
      </c>
      <c r="J67" s="46" t="s">
        <v>838</v>
      </c>
      <c r="K67" s="14">
        <v>1000</v>
      </c>
      <c r="L67" s="14" t="s">
        <v>657</v>
      </c>
      <c r="M67" s="23">
        <v>641</v>
      </c>
      <c r="N67" s="14" t="s">
        <v>658</v>
      </c>
      <c r="O67" s="14" t="s">
        <v>659</v>
      </c>
      <c r="P67" s="14" t="s">
        <v>660</v>
      </c>
      <c r="Q67" s="14" t="s">
        <v>759</v>
      </c>
    </row>
    <row r="68" spans="1:17">
      <c r="A68" s="14">
        <v>67</v>
      </c>
      <c r="B68" s="14" t="s">
        <v>464</v>
      </c>
      <c r="C68" s="14" t="s">
        <v>7</v>
      </c>
      <c r="D68" s="14" t="s">
        <v>465</v>
      </c>
      <c r="E68" s="14"/>
      <c r="F68" s="14">
        <v>50</v>
      </c>
      <c r="G68" s="14">
        <v>1</v>
      </c>
      <c r="H68" s="14">
        <v>15000</v>
      </c>
      <c r="I68" s="14" t="s">
        <v>801</v>
      </c>
      <c r="J68" s="46" t="s">
        <v>839</v>
      </c>
      <c r="K68" s="14">
        <v>15000</v>
      </c>
      <c r="L68" s="14" t="s">
        <v>657</v>
      </c>
      <c r="M68" s="23">
        <v>126</v>
      </c>
      <c r="N68" s="14" t="s">
        <v>658</v>
      </c>
      <c r="O68" s="14" t="s">
        <v>659</v>
      </c>
      <c r="P68" s="14" t="s">
        <v>660</v>
      </c>
      <c r="Q68" s="14" t="s">
        <v>759</v>
      </c>
    </row>
    <row r="69" spans="1:17">
      <c r="A69" s="14">
        <v>68</v>
      </c>
      <c r="B69" s="14">
        <v>434153017835</v>
      </c>
      <c r="C69" s="14" t="s">
        <v>473</v>
      </c>
      <c r="D69" s="14" t="s">
        <v>474</v>
      </c>
      <c r="E69" s="14"/>
      <c r="F69" s="14">
        <v>50</v>
      </c>
      <c r="G69" s="14">
        <v>1</v>
      </c>
      <c r="H69" s="14">
        <v>4000</v>
      </c>
      <c r="I69" s="14" t="s">
        <v>840</v>
      </c>
      <c r="J69" s="45" t="s">
        <v>841</v>
      </c>
      <c r="K69" s="14">
        <v>4000</v>
      </c>
      <c r="L69" s="14" t="s">
        <v>657</v>
      </c>
      <c r="M69" s="23">
        <v>175</v>
      </c>
      <c r="N69" s="14" t="s">
        <v>658</v>
      </c>
      <c r="O69" s="14" t="s">
        <v>659</v>
      </c>
      <c r="P69" s="14" t="s">
        <v>660</v>
      </c>
      <c r="Q69" s="14" t="s">
        <v>759</v>
      </c>
    </row>
    <row r="70" spans="1:17">
      <c r="A70" s="14">
        <v>69</v>
      </c>
      <c r="B70" s="14" t="s">
        <v>481</v>
      </c>
      <c r="C70" s="14" t="s">
        <v>107</v>
      </c>
      <c r="D70" s="14" t="s">
        <v>482</v>
      </c>
      <c r="E70" s="14"/>
      <c r="F70" s="14">
        <v>50</v>
      </c>
      <c r="G70" s="14">
        <v>1</v>
      </c>
      <c r="H70" s="14">
        <v>5000</v>
      </c>
      <c r="I70" s="14" t="s">
        <v>842</v>
      </c>
      <c r="J70" s="32" t="s">
        <v>843</v>
      </c>
      <c r="K70" s="14">
        <v>5000</v>
      </c>
      <c r="L70" s="14" t="s">
        <v>657</v>
      </c>
      <c r="M70" s="23">
        <v>168</v>
      </c>
      <c r="N70" s="14" t="s">
        <v>658</v>
      </c>
      <c r="O70" s="14" t="s">
        <v>659</v>
      </c>
      <c r="P70" s="14" t="s">
        <v>660</v>
      </c>
      <c r="Q70" s="14" t="s">
        <v>759</v>
      </c>
    </row>
    <row r="71" spans="1:17">
      <c r="A71" s="14">
        <v>70</v>
      </c>
      <c r="B71" s="14" t="s">
        <v>489</v>
      </c>
      <c r="C71" s="14" t="s">
        <v>20</v>
      </c>
      <c r="D71" s="14" t="s">
        <v>488</v>
      </c>
      <c r="E71" s="14"/>
      <c r="F71" s="14">
        <v>50</v>
      </c>
      <c r="G71" s="14">
        <v>1</v>
      </c>
      <c r="H71" s="14">
        <v>2000</v>
      </c>
      <c r="I71" s="14" t="s">
        <v>844</v>
      </c>
      <c r="J71" s="62" t="s">
        <v>845</v>
      </c>
      <c r="K71" s="14">
        <v>2000</v>
      </c>
      <c r="L71" s="14" t="s">
        <v>723</v>
      </c>
      <c r="M71" s="23">
        <v>168</v>
      </c>
      <c r="N71" s="14" t="s">
        <v>658</v>
      </c>
      <c r="O71" s="14" t="s">
        <v>659</v>
      </c>
      <c r="P71" s="14" t="s">
        <v>660</v>
      </c>
      <c r="Q71" s="14" t="s">
        <v>759</v>
      </c>
    </row>
    <row r="72" spans="1:17">
      <c r="A72" s="14">
        <v>71</v>
      </c>
      <c r="B72" s="14" t="s">
        <v>490</v>
      </c>
      <c r="C72" s="14" t="s">
        <v>20</v>
      </c>
      <c r="D72" s="14" t="s">
        <v>491</v>
      </c>
      <c r="E72" s="14"/>
      <c r="F72" s="14">
        <v>50</v>
      </c>
      <c r="G72" s="14">
        <v>1</v>
      </c>
      <c r="H72" s="14">
        <v>490</v>
      </c>
      <c r="I72" s="14" t="s">
        <v>846</v>
      </c>
      <c r="J72" s="63" t="s">
        <v>847</v>
      </c>
      <c r="K72" s="14">
        <v>490</v>
      </c>
      <c r="L72" s="14" t="s">
        <v>657</v>
      </c>
      <c r="M72" s="23">
        <v>64</v>
      </c>
      <c r="N72" s="14" t="s">
        <v>658</v>
      </c>
      <c r="O72" s="14" t="s">
        <v>659</v>
      </c>
      <c r="P72" s="14" t="s">
        <v>660</v>
      </c>
      <c r="Q72" s="14" t="s">
        <v>759</v>
      </c>
    </row>
    <row r="73" spans="1:17">
      <c r="A73" s="14">
        <v>72</v>
      </c>
      <c r="B73" s="14" t="s">
        <v>499</v>
      </c>
      <c r="C73" s="14" t="s">
        <v>500</v>
      </c>
      <c r="D73" s="14" t="s">
        <v>501</v>
      </c>
      <c r="E73" s="14"/>
      <c r="F73" s="14">
        <v>50</v>
      </c>
      <c r="G73" s="14">
        <v>1</v>
      </c>
      <c r="H73" s="14">
        <v>480</v>
      </c>
      <c r="I73" s="14" t="s">
        <v>848</v>
      </c>
      <c r="J73" s="64" t="s">
        <v>849</v>
      </c>
      <c r="K73" s="14">
        <v>480</v>
      </c>
      <c r="L73" s="14" t="s">
        <v>657</v>
      </c>
      <c r="M73" s="23">
        <v>72</v>
      </c>
      <c r="N73" s="14" t="s">
        <v>658</v>
      </c>
      <c r="O73" s="14" t="s">
        <v>659</v>
      </c>
      <c r="P73" s="14" t="s">
        <v>660</v>
      </c>
      <c r="Q73" s="14" t="s">
        <v>759</v>
      </c>
    </row>
    <row r="74" spans="1:17">
      <c r="A74" s="14">
        <v>73</v>
      </c>
      <c r="B74" s="14" t="s">
        <v>507</v>
      </c>
      <c r="C74" s="14" t="s">
        <v>20</v>
      </c>
      <c r="D74" s="14" t="s">
        <v>508</v>
      </c>
      <c r="E74" s="14"/>
      <c r="F74" s="14">
        <v>50</v>
      </c>
      <c r="G74" s="14">
        <v>1</v>
      </c>
      <c r="H74" s="14">
        <v>348</v>
      </c>
      <c r="I74" s="14" t="s">
        <v>850</v>
      </c>
      <c r="J74" s="65" t="s">
        <v>851</v>
      </c>
      <c r="K74" s="14">
        <v>348</v>
      </c>
      <c r="L74" s="14" t="s">
        <v>657</v>
      </c>
      <c r="M74" s="23">
        <v>210</v>
      </c>
      <c r="N74" s="14" t="s">
        <v>658</v>
      </c>
      <c r="O74" s="14" t="s">
        <v>659</v>
      </c>
      <c r="P74" s="14" t="s">
        <v>660</v>
      </c>
      <c r="Q74" s="14" t="s">
        <v>759</v>
      </c>
    </row>
    <row r="75" spans="1:17">
      <c r="A75" s="14">
        <v>74</v>
      </c>
      <c r="B75" s="14" t="s">
        <v>513</v>
      </c>
      <c r="C75" s="14" t="s">
        <v>20</v>
      </c>
      <c r="D75" s="14" t="s">
        <v>514</v>
      </c>
      <c r="E75" s="14"/>
      <c r="F75" s="14">
        <v>50</v>
      </c>
      <c r="G75" s="14">
        <v>2</v>
      </c>
      <c r="H75" s="14">
        <v>2500</v>
      </c>
      <c r="I75" s="14" t="s">
        <v>852</v>
      </c>
      <c r="J75" s="66" t="s">
        <v>853</v>
      </c>
      <c r="K75" s="14">
        <v>2500</v>
      </c>
      <c r="L75" s="14" t="s">
        <v>657</v>
      </c>
      <c r="M75" s="23">
        <v>18</v>
      </c>
      <c r="N75" s="14" t="s">
        <v>658</v>
      </c>
      <c r="O75" s="14" t="s">
        <v>659</v>
      </c>
      <c r="P75" s="14" t="s">
        <v>660</v>
      </c>
      <c r="Q75" s="14" t="s">
        <v>759</v>
      </c>
    </row>
    <row r="76" spans="1:17">
      <c r="A76" s="14">
        <v>75</v>
      </c>
      <c r="B76" s="14" t="s">
        <v>520</v>
      </c>
      <c r="C76" s="14" t="s">
        <v>20</v>
      </c>
      <c r="D76" s="14" t="s">
        <v>521</v>
      </c>
      <c r="E76" s="14"/>
      <c r="F76" s="14">
        <v>50</v>
      </c>
      <c r="G76" s="14">
        <v>1</v>
      </c>
      <c r="H76" s="14">
        <v>2500</v>
      </c>
      <c r="I76" s="14" t="s">
        <v>854</v>
      </c>
      <c r="J76" s="32" t="s">
        <v>855</v>
      </c>
      <c r="K76" s="14">
        <v>2500</v>
      </c>
      <c r="L76" s="14" t="s">
        <v>657</v>
      </c>
      <c r="M76" s="23">
        <v>72</v>
      </c>
      <c r="N76" s="14" t="s">
        <v>658</v>
      </c>
      <c r="O76" s="14" t="s">
        <v>659</v>
      </c>
      <c r="P76" s="14" t="s">
        <v>660</v>
      </c>
      <c r="Q76" s="14" t="s">
        <v>759</v>
      </c>
    </row>
    <row r="77" spans="1:17">
      <c r="A77" s="14">
        <v>76</v>
      </c>
      <c r="B77" s="14" t="s">
        <v>528</v>
      </c>
      <c r="C77" s="14" t="s">
        <v>20</v>
      </c>
      <c r="D77" s="14" t="s">
        <v>529</v>
      </c>
      <c r="E77" s="14"/>
      <c r="F77" s="14">
        <v>50</v>
      </c>
      <c r="G77" s="14">
        <v>2</v>
      </c>
      <c r="H77" s="14">
        <v>2500</v>
      </c>
      <c r="I77" s="14" t="s">
        <v>856</v>
      </c>
      <c r="J77" s="67" t="s">
        <v>857</v>
      </c>
      <c r="K77" s="14">
        <v>2500</v>
      </c>
      <c r="L77" s="14" t="s">
        <v>657</v>
      </c>
      <c r="M77" s="23">
        <v>84</v>
      </c>
      <c r="N77" s="14" t="s">
        <v>658</v>
      </c>
      <c r="O77" s="14" t="s">
        <v>659</v>
      </c>
      <c r="P77" s="14" t="s">
        <v>660</v>
      </c>
      <c r="Q77" s="14" t="s">
        <v>759</v>
      </c>
    </row>
    <row r="78" spans="1:17">
      <c r="A78" s="14">
        <v>77</v>
      </c>
      <c r="B78" s="14" t="s">
        <v>535</v>
      </c>
      <c r="C78" s="14" t="s">
        <v>20</v>
      </c>
      <c r="D78" s="14" t="s">
        <v>536</v>
      </c>
      <c r="E78" s="14"/>
      <c r="F78" s="14">
        <v>50</v>
      </c>
      <c r="G78" s="14">
        <v>1</v>
      </c>
      <c r="H78" s="14">
        <v>2500</v>
      </c>
      <c r="I78" s="14" t="s">
        <v>858</v>
      </c>
      <c r="J78" s="68" t="s">
        <v>859</v>
      </c>
      <c r="K78" s="14">
        <v>2500</v>
      </c>
      <c r="L78" s="14" t="s">
        <v>657</v>
      </c>
      <c r="M78" s="23">
        <v>17</v>
      </c>
      <c r="N78" s="14" t="s">
        <v>658</v>
      </c>
      <c r="O78" s="14" t="s">
        <v>659</v>
      </c>
      <c r="P78" s="14" t="s">
        <v>660</v>
      </c>
      <c r="Q78" s="14" t="s">
        <v>759</v>
      </c>
    </row>
    <row r="79" spans="1:17">
      <c r="A79" s="14">
        <v>78</v>
      </c>
      <c r="B79" s="14" t="s">
        <v>544</v>
      </c>
      <c r="C79" s="14" t="s">
        <v>545</v>
      </c>
      <c r="D79" s="14" t="s">
        <v>546</v>
      </c>
      <c r="E79" s="14"/>
      <c r="F79" s="14">
        <v>50</v>
      </c>
      <c r="G79" s="14">
        <v>1</v>
      </c>
      <c r="H79" s="14">
        <v>3000</v>
      </c>
      <c r="I79" s="14" t="s">
        <v>860</v>
      </c>
      <c r="J79" s="69" t="s">
        <v>861</v>
      </c>
      <c r="K79" s="14">
        <v>3000</v>
      </c>
      <c r="L79" s="14" t="s">
        <v>657</v>
      </c>
      <c r="M79" s="23">
        <v>126</v>
      </c>
      <c r="N79" s="14" t="s">
        <v>658</v>
      </c>
      <c r="O79" s="14" t="s">
        <v>659</v>
      </c>
      <c r="P79" s="14" t="s">
        <v>660</v>
      </c>
      <c r="Q79" s="14" t="s">
        <v>759</v>
      </c>
    </row>
    <row r="80" spans="1:17">
      <c r="A80" s="14">
        <v>79</v>
      </c>
      <c r="B80" s="14" t="s">
        <v>552</v>
      </c>
      <c r="C80" s="14" t="s">
        <v>553</v>
      </c>
      <c r="D80" s="14" t="s">
        <v>554</v>
      </c>
      <c r="E80" s="14"/>
      <c r="F80" s="14">
        <v>50</v>
      </c>
      <c r="G80" s="14">
        <v>1</v>
      </c>
      <c r="H80" s="14">
        <v>250</v>
      </c>
      <c r="I80" s="14" t="s">
        <v>862</v>
      </c>
      <c r="J80" s="70" t="s">
        <v>863</v>
      </c>
      <c r="K80" s="14">
        <v>250</v>
      </c>
      <c r="L80" s="14" t="s">
        <v>657</v>
      </c>
      <c r="M80" s="23">
        <v>158</v>
      </c>
      <c r="N80" s="14" t="s">
        <v>658</v>
      </c>
      <c r="O80" s="14" t="s">
        <v>659</v>
      </c>
      <c r="P80" s="14" t="s">
        <v>660</v>
      </c>
      <c r="Q80" s="14" t="s">
        <v>759</v>
      </c>
    </row>
    <row r="81" spans="1:17">
      <c r="A81" s="14">
        <v>80</v>
      </c>
      <c r="B81" s="14" t="s">
        <v>560</v>
      </c>
      <c r="C81" s="14" t="s">
        <v>561</v>
      </c>
      <c r="D81" s="14" t="s">
        <v>546</v>
      </c>
      <c r="E81" s="14"/>
      <c r="F81" s="14">
        <v>50</v>
      </c>
      <c r="G81" s="14">
        <v>1</v>
      </c>
      <c r="H81" s="14">
        <v>5000</v>
      </c>
      <c r="I81" s="14" t="s">
        <v>864</v>
      </c>
      <c r="J81" s="43" t="s">
        <v>865</v>
      </c>
      <c r="K81" s="14">
        <v>5000</v>
      </c>
      <c r="L81" s="14" t="s">
        <v>657</v>
      </c>
      <c r="M81" s="23">
        <v>77</v>
      </c>
      <c r="N81" s="14" t="s">
        <v>658</v>
      </c>
      <c r="O81" s="14" t="s">
        <v>659</v>
      </c>
      <c r="P81" s="14" t="s">
        <v>660</v>
      </c>
      <c r="Q81" s="14" t="s">
        <v>759</v>
      </c>
    </row>
    <row r="82" spans="1:17">
      <c r="A82" s="14">
        <v>81</v>
      </c>
      <c r="B82" s="14">
        <v>63048</v>
      </c>
      <c r="C82" s="14" t="s">
        <v>612</v>
      </c>
      <c r="D82" s="14" t="s">
        <v>618</v>
      </c>
      <c r="E82" s="11" t="s">
        <v>866</v>
      </c>
      <c r="F82" s="14">
        <v>50</v>
      </c>
      <c r="G82" s="14">
        <v>1</v>
      </c>
      <c r="H82" s="14">
        <v>50</v>
      </c>
      <c r="I82" s="14" t="s">
        <v>867</v>
      </c>
      <c r="J82" s="71" t="s">
        <v>868</v>
      </c>
      <c r="K82" s="14">
        <v>50</v>
      </c>
      <c r="L82" s="14" t="s">
        <v>657</v>
      </c>
      <c r="M82" s="23">
        <v>140</v>
      </c>
      <c r="N82" s="14" t="s">
        <v>736</v>
      </c>
      <c r="O82" s="14" t="s">
        <v>737</v>
      </c>
      <c r="P82" s="14" t="s">
        <v>660</v>
      </c>
      <c r="Q82" s="14" t="s">
        <v>759</v>
      </c>
    </row>
    <row r="83" spans="1:17">
      <c r="A83" s="14">
        <v>82</v>
      </c>
      <c r="B83" s="14">
        <v>150150225</v>
      </c>
      <c r="C83" s="14" t="s">
        <v>95</v>
      </c>
      <c r="D83" s="14" t="s">
        <v>617</v>
      </c>
      <c r="E83" s="14"/>
      <c r="F83" s="14">
        <v>50</v>
      </c>
      <c r="G83" s="14">
        <v>1</v>
      </c>
      <c r="H83" s="14">
        <v>1000</v>
      </c>
      <c r="I83" s="14" t="s">
        <v>869</v>
      </c>
      <c r="J83" s="69" t="s">
        <v>870</v>
      </c>
      <c r="K83" s="14">
        <v>1000</v>
      </c>
      <c r="L83" s="14" t="s">
        <v>657</v>
      </c>
      <c r="M83" s="23">
        <v>57</v>
      </c>
      <c r="N83" s="14" t="s">
        <v>658</v>
      </c>
      <c r="O83" s="14" t="s">
        <v>659</v>
      </c>
      <c r="P83" s="14" t="s">
        <v>660</v>
      </c>
      <c r="Q83" s="14" t="s">
        <v>759</v>
      </c>
    </row>
    <row r="84" spans="1:17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23"/>
      <c r="N84" s="14"/>
      <c r="O84" s="14"/>
      <c r="P84" s="14"/>
      <c r="Q84" s="14"/>
    </row>
    <row r="85" spans="1:17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23"/>
      <c r="N85" s="14"/>
      <c r="O85" s="14"/>
      <c r="P85" s="14"/>
      <c r="Q85" s="14"/>
    </row>
    <row r="86" spans="1:17">
      <c r="A86" s="14"/>
      <c r="B86" s="14"/>
      <c r="C86" s="14"/>
      <c r="D86" s="14"/>
      <c r="E86" s="14"/>
      <c r="F86" s="14"/>
      <c r="G86" s="14"/>
      <c r="H86" s="14"/>
      <c r="I86" s="14"/>
      <c r="J86" s="14" t="s">
        <v>871</v>
      </c>
      <c r="K86" s="14"/>
      <c r="L86" s="14"/>
      <c r="M86" s="23"/>
      <c r="N86" s="14"/>
      <c r="O86" s="14"/>
      <c r="P86" s="14"/>
      <c r="Q86" s="14"/>
    </row>
    <row r="87" spans="1:1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23"/>
      <c r="N87" s="14"/>
      <c r="O87" s="14"/>
      <c r="P87" s="14"/>
      <c r="Q87" s="14"/>
    </row>
    <row r="88" spans="1:17">
      <c r="A88" s="14"/>
      <c r="B88" s="14"/>
      <c r="C88" s="14"/>
      <c r="D88" s="14"/>
      <c r="E88" s="14"/>
      <c r="F88" s="14"/>
      <c r="G88" s="14"/>
      <c r="H88" s="14"/>
      <c r="I88" s="14" t="s">
        <v>587</v>
      </c>
      <c r="J88" s="14" t="s">
        <v>872</v>
      </c>
      <c r="K88" s="14"/>
      <c r="L88" s="14"/>
      <c r="M88" s="23"/>
      <c r="N88" s="14"/>
      <c r="O88" s="14"/>
      <c r="P88" s="14"/>
      <c r="Q88" s="14"/>
    </row>
    <row r="89" spans="1:17">
      <c r="A89" s="14"/>
      <c r="B89" s="14"/>
      <c r="C89" s="14"/>
      <c r="D89" s="14"/>
      <c r="E89" s="14"/>
      <c r="F89" s="14"/>
      <c r="G89" s="14"/>
      <c r="H89" s="14"/>
      <c r="I89" s="14" t="s">
        <v>613</v>
      </c>
      <c r="J89" s="14" t="s">
        <v>873</v>
      </c>
      <c r="K89" s="14"/>
      <c r="L89" s="14"/>
      <c r="M89" s="23"/>
      <c r="N89" s="14"/>
      <c r="O89" s="14"/>
      <c r="P89" s="14"/>
      <c r="Q89" s="14"/>
    </row>
    <row r="90" spans="1:17">
      <c r="A90" s="14"/>
      <c r="B90" s="14"/>
      <c r="C90" s="14"/>
      <c r="D90" s="14"/>
      <c r="E90" s="14"/>
      <c r="F90" s="14"/>
      <c r="G90" s="14"/>
      <c r="H90" s="14"/>
      <c r="I90" s="14" t="s">
        <v>614</v>
      </c>
      <c r="J90" s="72">
        <v>31662.01</v>
      </c>
      <c r="K90" s="14"/>
      <c r="L90" s="14"/>
      <c r="M90" s="23"/>
      <c r="N90" s="14"/>
      <c r="O90" s="14"/>
      <c r="P90" s="14"/>
      <c r="Q9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T93"/>
  <sheetViews>
    <sheetView workbookViewId="0">
      <selection activeCell="J58" sqref="J58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3" width="16.7109375" customWidth="1"/>
    <col min="14" max="14" width="15.7109375" bestFit="1" customWidth="1"/>
    <col min="15" max="15" width="18.85546875" customWidth="1"/>
    <col min="16" max="16" width="15.42578125" style="5" bestFit="1" customWidth="1"/>
    <col min="17" max="17" width="20.42578125" style="5" bestFit="1" customWidth="1"/>
    <col min="18" max="18" width="29.85546875" style="5" bestFit="1" customWidth="1"/>
    <col min="19" max="19" width="11.28515625" bestFit="1" customWidth="1"/>
    <col min="20" max="20" width="53.5703125" bestFit="1" customWidth="1"/>
  </cols>
  <sheetData>
    <row r="1" spans="1:20" s="9" customFormat="1">
      <c r="A1" s="9" t="s">
        <v>0</v>
      </c>
      <c r="B1" s="9" t="s">
        <v>595</v>
      </c>
      <c r="C1" s="9" t="s">
        <v>1</v>
      </c>
      <c r="D1" s="9" t="s">
        <v>594</v>
      </c>
      <c r="E1" s="9" t="s">
        <v>635</v>
      </c>
      <c r="F1" s="9" t="s">
        <v>596</v>
      </c>
      <c r="G1" s="9" t="s">
        <v>597</v>
      </c>
      <c r="H1" s="9" t="s">
        <v>2</v>
      </c>
      <c r="I1" s="9" t="s">
        <v>3</v>
      </c>
      <c r="J1" s="9" t="s">
        <v>598</v>
      </c>
      <c r="K1" s="9" t="s">
        <v>603</v>
      </c>
      <c r="N1" s="9" t="s">
        <v>599</v>
      </c>
      <c r="O1" s="9" t="s">
        <v>600</v>
      </c>
      <c r="P1" s="10" t="s">
        <v>601</v>
      </c>
      <c r="Q1" s="10" t="s">
        <v>641</v>
      </c>
      <c r="R1" s="10" t="s">
        <v>642</v>
      </c>
      <c r="S1" s="9" t="s">
        <v>602</v>
      </c>
      <c r="T1" s="9" t="s">
        <v>604</v>
      </c>
    </row>
    <row r="2" spans="1:20" hidden="1">
      <c r="A2">
        <v>1</v>
      </c>
      <c r="B2" t="s">
        <v>6</v>
      </c>
      <c r="C2" t="s">
        <v>7</v>
      </c>
      <c r="D2" t="s">
        <v>8</v>
      </c>
      <c r="E2" t="s">
        <v>636</v>
      </c>
      <c r="F2" t="s">
        <v>9</v>
      </c>
      <c r="G2" t="s">
        <v>640</v>
      </c>
      <c r="H2">
        <v>200</v>
      </c>
      <c r="J2">
        <v>1</v>
      </c>
      <c r="K2">
        <f>H2*J2</f>
        <v>200</v>
      </c>
      <c r="L2">
        <f>VLOOKUP(B2,'[2]Atrition NPI'!$B:$E,4,0)</f>
        <v>1</v>
      </c>
      <c r="M2" t="b">
        <f>L2=J2</f>
        <v>1</v>
      </c>
      <c r="N2" t="s">
        <v>10</v>
      </c>
      <c r="O2" t="s">
        <v>11</v>
      </c>
      <c r="P2" s="5">
        <v>7.6800000000000002E-3</v>
      </c>
      <c r="Q2" s="5">
        <f>H2*J2*P2</f>
        <v>1.536</v>
      </c>
      <c r="R2" s="5">
        <v>115.2</v>
      </c>
      <c r="S2">
        <v>15000</v>
      </c>
      <c r="T2" t="s">
        <v>12</v>
      </c>
    </row>
    <row r="3" spans="1:20" hidden="1">
      <c r="A3">
        <v>2</v>
      </c>
      <c r="B3" t="s">
        <v>19</v>
      </c>
      <c r="C3" t="s">
        <v>20</v>
      </c>
      <c r="D3" t="s">
        <v>21</v>
      </c>
      <c r="E3" t="s">
        <v>637</v>
      </c>
      <c r="F3" t="s">
        <v>17</v>
      </c>
      <c r="G3" t="s">
        <v>640</v>
      </c>
      <c r="H3">
        <v>200</v>
      </c>
      <c r="J3">
        <v>1</v>
      </c>
      <c r="K3">
        <f t="shared" ref="K3:K66" si="0">H3*J3</f>
        <v>200</v>
      </c>
      <c r="L3">
        <f>VLOOKUP(B3,'[2]Atrition NPI'!$B:$E,4,0)</f>
        <v>1</v>
      </c>
      <c r="M3" t="b">
        <f t="shared" ref="M3:M66" si="1">L3=J3</f>
        <v>1</v>
      </c>
      <c r="O3" t="s">
        <v>585</v>
      </c>
      <c r="P3" s="5">
        <v>4.4400000000000004</v>
      </c>
      <c r="Q3" s="5">
        <f t="shared" ref="Q3:Q66" si="2">H3*J3*P3</f>
        <v>888.00000000000011</v>
      </c>
      <c r="R3" s="6">
        <f>P3*J3*K3</f>
        <v>888.00000000000011</v>
      </c>
      <c r="T3" t="s">
        <v>23</v>
      </c>
    </row>
    <row r="4" spans="1:20" hidden="1">
      <c r="A4">
        <v>3</v>
      </c>
      <c r="B4" s="2" t="s">
        <v>29</v>
      </c>
      <c r="C4" s="2" t="s">
        <v>20</v>
      </c>
      <c r="D4" s="2" t="s">
        <v>28</v>
      </c>
      <c r="E4" s="2"/>
      <c r="F4" s="2" t="s">
        <v>17</v>
      </c>
      <c r="G4" s="2" t="s">
        <v>616</v>
      </c>
      <c r="H4">
        <v>200</v>
      </c>
      <c r="J4">
        <v>1</v>
      </c>
      <c r="K4">
        <f t="shared" si="0"/>
        <v>200</v>
      </c>
      <c r="L4">
        <f>VLOOKUP(B4,'[2]Atrition NPI'!$B:$E,4,0)</f>
        <v>1</v>
      </c>
      <c r="M4" t="b">
        <f t="shared" si="1"/>
        <v>1</v>
      </c>
      <c r="O4" t="s">
        <v>615</v>
      </c>
      <c r="Q4" s="5">
        <f t="shared" si="2"/>
        <v>0</v>
      </c>
      <c r="R4" s="7"/>
      <c r="T4" t="s">
        <v>28</v>
      </c>
    </row>
    <row r="5" spans="1:20" hidden="1">
      <c r="A5">
        <v>4</v>
      </c>
      <c r="B5" t="s">
        <v>31</v>
      </c>
      <c r="C5" t="s">
        <v>7</v>
      </c>
      <c r="D5" t="s">
        <v>32</v>
      </c>
      <c r="E5" t="s">
        <v>636</v>
      </c>
      <c r="F5" t="s">
        <v>33</v>
      </c>
      <c r="G5" t="s">
        <v>640</v>
      </c>
      <c r="H5">
        <v>200</v>
      </c>
      <c r="J5">
        <v>5</v>
      </c>
      <c r="K5">
        <f t="shared" si="0"/>
        <v>1000</v>
      </c>
      <c r="L5">
        <f>VLOOKUP(B5,'[2]Atrition NPI'!$B:$E,4,0)</f>
        <v>5</v>
      </c>
      <c r="M5" t="b">
        <f t="shared" si="1"/>
        <v>1</v>
      </c>
      <c r="N5" t="s">
        <v>10</v>
      </c>
      <c r="O5" t="s">
        <v>34</v>
      </c>
      <c r="P5" s="5">
        <v>5.1429999999999997E-2</v>
      </c>
      <c r="Q5" s="5">
        <f t="shared" si="2"/>
        <v>51.43</v>
      </c>
      <c r="R5" s="5">
        <v>514.29999999999995</v>
      </c>
      <c r="S5">
        <v>10000</v>
      </c>
      <c r="T5" t="s">
        <v>35</v>
      </c>
    </row>
    <row r="6" spans="1:20" hidden="1">
      <c r="A6">
        <v>5</v>
      </c>
      <c r="B6" t="s">
        <v>38</v>
      </c>
      <c r="C6" t="s">
        <v>7</v>
      </c>
      <c r="D6" t="s">
        <v>39</v>
      </c>
      <c r="E6" t="s">
        <v>636</v>
      </c>
      <c r="F6" t="s">
        <v>40</v>
      </c>
      <c r="G6" t="s">
        <v>640</v>
      </c>
      <c r="H6">
        <v>200</v>
      </c>
      <c r="J6">
        <v>3</v>
      </c>
      <c r="K6">
        <f t="shared" si="0"/>
        <v>600</v>
      </c>
      <c r="L6">
        <f>VLOOKUP(B6,'[2]Atrition NPI'!$B:$E,4,0)</f>
        <v>3</v>
      </c>
      <c r="M6" t="b">
        <f t="shared" si="1"/>
        <v>1</v>
      </c>
      <c r="N6" t="s">
        <v>10</v>
      </c>
      <c r="O6" t="s">
        <v>41</v>
      </c>
      <c r="P6" s="5">
        <v>3.2820000000000002E-2</v>
      </c>
      <c r="Q6" s="5">
        <f t="shared" si="2"/>
        <v>19.692</v>
      </c>
      <c r="R6" s="5">
        <v>328.2</v>
      </c>
      <c r="S6">
        <v>10000</v>
      </c>
      <c r="T6" t="s">
        <v>42</v>
      </c>
    </row>
    <row r="7" spans="1:20" hidden="1">
      <c r="A7">
        <v>6</v>
      </c>
      <c r="B7" s="1" t="s">
        <v>643</v>
      </c>
      <c r="C7" t="s">
        <v>7</v>
      </c>
      <c r="D7" t="s">
        <v>45</v>
      </c>
      <c r="E7" t="s">
        <v>636</v>
      </c>
      <c r="F7" t="s">
        <v>17</v>
      </c>
      <c r="G7" t="s">
        <v>640</v>
      </c>
      <c r="H7">
        <v>200</v>
      </c>
      <c r="J7">
        <v>3</v>
      </c>
      <c r="K7">
        <f t="shared" si="0"/>
        <v>600</v>
      </c>
      <c r="L7" t="e">
        <f>VLOOKUP(B7,'[2]Atrition NPI'!$B:$E,4,0)</f>
        <v>#N/A</v>
      </c>
      <c r="M7" t="e">
        <f t="shared" si="1"/>
        <v>#N/A</v>
      </c>
      <c r="N7" t="s">
        <v>10</v>
      </c>
      <c r="O7" t="s">
        <v>46</v>
      </c>
      <c r="P7" s="5">
        <v>1.8180000000000002E-2</v>
      </c>
      <c r="Q7" s="5">
        <f t="shared" si="2"/>
        <v>10.908000000000001</v>
      </c>
      <c r="R7" s="5">
        <v>727.2</v>
      </c>
      <c r="S7">
        <v>1</v>
      </c>
      <c r="T7" t="s">
        <v>47</v>
      </c>
    </row>
    <row r="8" spans="1:20" hidden="1">
      <c r="A8">
        <v>7</v>
      </c>
      <c r="B8" s="1" t="s">
        <v>644</v>
      </c>
      <c r="C8" t="s">
        <v>230</v>
      </c>
      <c r="D8" t="s">
        <v>49</v>
      </c>
      <c r="E8" t="s">
        <v>636</v>
      </c>
      <c r="F8" t="s">
        <v>569</v>
      </c>
      <c r="G8" t="s">
        <v>640</v>
      </c>
      <c r="H8">
        <v>200</v>
      </c>
      <c r="J8">
        <v>1</v>
      </c>
      <c r="K8">
        <f t="shared" si="0"/>
        <v>200</v>
      </c>
      <c r="L8" t="e">
        <f>VLOOKUP(B8,'[2]Atrition NPI'!$B:$E,4,0)</f>
        <v>#N/A</v>
      </c>
      <c r="M8" t="e">
        <f t="shared" si="1"/>
        <v>#N/A</v>
      </c>
      <c r="N8" t="s">
        <v>72</v>
      </c>
      <c r="O8" t="s">
        <v>570</v>
      </c>
      <c r="P8" s="5">
        <v>0.27</v>
      </c>
      <c r="Q8" s="5">
        <f t="shared" si="2"/>
        <v>54</v>
      </c>
      <c r="R8" s="5">
        <v>15.62</v>
      </c>
      <c r="S8">
        <v>1</v>
      </c>
      <c r="T8" t="s">
        <v>51</v>
      </c>
    </row>
    <row r="9" spans="1:20" hidden="1">
      <c r="A9">
        <v>8</v>
      </c>
      <c r="B9" t="s">
        <v>53</v>
      </c>
      <c r="C9" t="s">
        <v>7</v>
      </c>
      <c r="D9" t="s">
        <v>54</v>
      </c>
      <c r="E9" t="s">
        <v>637</v>
      </c>
      <c r="F9" t="s">
        <v>17</v>
      </c>
      <c r="G9" t="s">
        <v>640</v>
      </c>
      <c r="H9">
        <v>200</v>
      </c>
      <c r="J9">
        <v>1</v>
      </c>
      <c r="K9">
        <f t="shared" si="0"/>
        <v>200</v>
      </c>
      <c r="L9">
        <f>VLOOKUP(B9,'[2]Atrition NPI'!$B:$E,4,0)</f>
        <v>1</v>
      </c>
      <c r="M9" t="b">
        <f t="shared" si="1"/>
        <v>1</v>
      </c>
      <c r="N9" t="s">
        <v>10</v>
      </c>
      <c r="O9" t="s">
        <v>625</v>
      </c>
      <c r="P9" s="5">
        <v>5.0000000000000001E-3</v>
      </c>
      <c r="Q9" s="5">
        <f t="shared" si="2"/>
        <v>1</v>
      </c>
      <c r="R9" s="6">
        <f>P9*J9*K9</f>
        <v>1</v>
      </c>
      <c r="S9">
        <v>1</v>
      </c>
      <c r="T9" t="s">
        <v>56</v>
      </c>
    </row>
    <row r="10" spans="1:20" hidden="1">
      <c r="A10">
        <v>9</v>
      </c>
      <c r="B10" t="s">
        <v>59</v>
      </c>
      <c r="C10" t="s">
        <v>60</v>
      </c>
      <c r="D10" t="s">
        <v>61</v>
      </c>
      <c r="E10" t="s">
        <v>636</v>
      </c>
      <c r="F10" t="s">
        <v>62</v>
      </c>
      <c r="G10" t="s">
        <v>640</v>
      </c>
      <c r="H10">
        <v>200</v>
      </c>
      <c r="J10">
        <v>1</v>
      </c>
      <c r="K10">
        <f t="shared" si="0"/>
        <v>200</v>
      </c>
      <c r="L10">
        <f>VLOOKUP(B10,'[2]Atrition NPI'!$B:$E,4,0)</f>
        <v>1</v>
      </c>
      <c r="M10" t="b">
        <f t="shared" si="1"/>
        <v>1</v>
      </c>
      <c r="N10" t="s">
        <v>10</v>
      </c>
      <c r="O10" t="s">
        <v>63</v>
      </c>
      <c r="P10" s="5">
        <v>7.7200000000000003E-3</v>
      </c>
      <c r="Q10" s="5">
        <f t="shared" si="2"/>
        <v>1.544</v>
      </c>
      <c r="R10" s="5">
        <v>77.2</v>
      </c>
      <c r="S10">
        <v>10000</v>
      </c>
      <c r="T10" t="s">
        <v>64</v>
      </c>
    </row>
    <row r="11" spans="1:20" hidden="1">
      <c r="A11">
        <v>10</v>
      </c>
      <c r="B11" t="s">
        <v>68</v>
      </c>
      <c r="C11" t="s">
        <v>69</v>
      </c>
      <c r="D11" t="s">
        <v>70</v>
      </c>
      <c r="E11" t="s">
        <v>636</v>
      </c>
      <c r="F11" t="s">
        <v>71</v>
      </c>
      <c r="G11" t="s">
        <v>640</v>
      </c>
      <c r="H11">
        <v>200</v>
      </c>
      <c r="J11">
        <v>1</v>
      </c>
      <c r="K11">
        <f t="shared" si="0"/>
        <v>200</v>
      </c>
      <c r="L11">
        <f>VLOOKUP(B11,'[2]Atrition NPI'!$B:$E,4,0)</f>
        <v>1</v>
      </c>
      <c r="M11" t="b">
        <f t="shared" si="1"/>
        <v>1</v>
      </c>
      <c r="N11" t="s">
        <v>72</v>
      </c>
      <c r="O11" t="s">
        <v>73</v>
      </c>
      <c r="P11" s="5">
        <v>3.4099999999999998E-2</v>
      </c>
      <c r="Q11" s="5">
        <f t="shared" si="2"/>
        <v>6.8199999999999994</v>
      </c>
      <c r="R11" s="5">
        <v>5.12</v>
      </c>
      <c r="S11">
        <v>1</v>
      </c>
      <c r="T11" t="s">
        <v>74</v>
      </c>
    </row>
    <row r="12" spans="1:20" hidden="1">
      <c r="A12">
        <v>11</v>
      </c>
      <c r="B12" t="s">
        <v>78</v>
      </c>
      <c r="C12" t="s">
        <v>79</v>
      </c>
      <c r="D12" t="s">
        <v>80</v>
      </c>
      <c r="E12" t="s">
        <v>637</v>
      </c>
      <c r="F12" t="s">
        <v>17</v>
      </c>
      <c r="G12" t="s">
        <v>640</v>
      </c>
      <c r="H12">
        <v>200</v>
      </c>
      <c r="J12">
        <v>1</v>
      </c>
      <c r="K12">
        <f t="shared" si="0"/>
        <v>200</v>
      </c>
      <c r="L12">
        <f>VLOOKUP(B12,'[2]Atrition NPI'!$B:$E,4,0)</f>
        <v>1</v>
      </c>
      <c r="M12" t="b">
        <f t="shared" si="1"/>
        <v>1</v>
      </c>
      <c r="O12" t="s">
        <v>624</v>
      </c>
      <c r="P12" s="5">
        <v>1.94</v>
      </c>
      <c r="Q12" s="5">
        <f t="shared" si="2"/>
        <v>388</v>
      </c>
      <c r="R12" s="6">
        <f>P12*J12*K12</f>
        <v>388</v>
      </c>
      <c r="T12" t="s">
        <v>81</v>
      </c>
    </row>
    <row r="13" spans="1:20" hidden="1">
      <c r="A13">
        <v>12</v>
      </c>
      <c r="B13" t="s">
        <v>85</v>
      </c>
      <c r="C13" t="s">
        <v>86</v>
      </c>
      <c r="D13" t="s">
        <v>87</v>
      </c>
      <c r="E13" t="s">
        <v>636</v>
      </c>
      <c r="F13" t="s">
        <v>88</v>
      </c>
      <c r="G13" t="s">
        <v>640</v>
      </c>
      <c r="H13">
        <v>200</v>
      </c>
      <c r="J13">
        <v>1</v>
      </c>
      <c r="K13">
        <f t="shared" si="0"/>
        <v>200</v>
      </c>
      <c r="L13">
        <f>VLOOKUP(B13,'[2]Atrition NPI'!$B:$E,4,0)</f>
        <v>1</v>
      </c>
      <c r="M13" t="b">
        <f t="shared" si="1"/>
        <v>1</v>
      </c>
      <c r="N13" t="s">
        <v>72</v>
      </c>
      <c r="O13" t="s">
        <v>89</v>
      </c>
      <c r="P13" s="5">
        <v>2.2879999999999998</v>
      </c>
      <c r="Q13" s="5">
        <f t="shared" si="2"/>
        <v>457.59999999999997</v>
      </c>
      <c r="R13" s="5">
        <v>343.2</v>
      </c>
      <c r="S13">
        <v>1</v>
      </c>
      <c r="T13" t="s">
        <v>90</v>
      </c>
    </row>
    <row r="14" spans="1:20" hidden="1">
      <c r="A14">
        <v>13</v>
      </c>
      <c r="B14" t="s">
        <v>571</v>
      </c>
      <c r="C14" t="s">
        <v>572</v>
      </c>
      <c r="D14" t="s">
        <v>317</v>
      </c>
      <c r="E14" t="s">
        <v>636</v>
      </c>
      <c r="F14" t="s">
        <v>573</v>
      </c>
      <c r="G14" t="s">
        <v>640</v>
      </c>
      <c r="H14">
        <v>200</v>
      </c>
      <c r="J14">
        <v>1</v>
      </c>
      <c r="K14">
        <f t="shared" si="0"/>
        <v>200</v>
      </c>
      <c r="L14">
        <f>VLOOKUP(B14,'[2]Atrition NPI'!$B:$E,4,0)</f>
        <v>1</v>
      </c>
      <c r="M14" t="b">
        <f t="shared" si="1"/>
        <v>1</v>
      </c>
      <c r="N14" t="s">
        <v>72</v>
      </c>
      <c r="O14" t="s">
        <v>574</v>
      </c>
      <c r="P14" s="5">
        <v>0.34449999999999997</v>
      </c>
      <c r="Q14" s="5">
        <f t="shared" si="2"/>
        <v>68.899999999999991</v>
      </c>
      <c r="R14" s="5">
        <v>51.68</v>
      </c>
      <c r="S14">
        <v>1</v>
      </c>
      <c r="T14" t="s">
        <v>96</v>
      </c>
    </row>
    <row r="15" spans="1:20" hidden="1">
      <c r="A15">
        <v>14</v>
      </c>
      <c r="B15" t="s">
        <v>98</v>
      </c>
      <c r="C15" t="s">
        <v>99</v>
      </c>
      <c r="D15" t="s">
        <v>100</v>
      </c>
      <c r="E15" t="s">
        <v>636</v>
      </c>
      <c r="F15" t="s">
        <v>101</v>
      </c>
      <c r="G15" t="s">
        <v>640</v>
      </c>
      <c r="H15">
        <v>200</v>
      </c>
      <c r="J15">
        <v>5</v>
      </c>
      <c r="K15">
        <f t="shared" si="0"/>
        <v>1000</v>
      </c>
      <c r="L15">
        <f>VLOOKUP(B15,'[2]Atrition NPI'!$B:$E,4,0)</f>
        <v>5</v>
      </c>
      <c r="M15" t="b">
        <f t="shared" si="1"/>
        <v>1</v>
      </c>
      <c r="N15" t="s">
        <v>72</v>
      </c>
      <c r="O15" t="s">
        <v>102</v>
      </c>
      <c r="P15" s="5">
        <v>8.7200000000000003E-3</v>
      </c>
      <c r="Q15" s="5">
        <f t="shared" si="2"/>
        <v>8.7200000000000006</v>
      </c>
      <c r="R15" s="5">
        <v>6.54</v>
      </c>
      <c r="S15">
        <v>1</v>
      </c>
      <c r="T15" t="s">
        <v>103</v>
      </c>
    </row>
    <row r="16" spans="1:20" hidden="1">
      <c r="A16">
        <v>15</v>
      </c>
      <c r="B16" t="s">
        <v>106</v>
      </c>
      <c r="C16" t="s">
        <v>107</v>
      </c>
      <c r="D16" t="s">
        <v>108</v>
      </c>
      <c r="E16" t="s">
        <v>636</v>
      </c>
      <c r="F16" t="s">
        <v>109</v>
      </c>
      <c r="G16" t="s">
        <v>640</v>
      </c>
      <c r="H16">
        <v>200</v>
      </c>
      <c r="J16">
        <v>5</v>
      </c>
      <c r="K16">
        <f t="shared" si="0"/>
        <v>1000</v>
      </c>
      <c r="L16">
        <f>VLOOKUP(B16,'[2]Atrition NPI'!$B:$E,4,0)</f>
        <v>5</v>
      </c>
      <c r="M16" t="b">
        <f t="shared" si="1"/>
        <v>1</v>
      </c>
      <c r="N16" t="s">
        <v>72</v>
      </c>
      <c r="O16" t="s">
        <v>110</v>
      </c>
      <c r="P16" s="5">
        <v>6.1799999999999997E-3</v>
      </c>
      <c r="Q16" s="5">
        <f t="shared" si="2"/>
        <v>6.18</v>
      </c>
      <c r="R16" s="5">
        <v>4.6399999999999997</v>
      </c>
      <c r="S16">
        <v>1</v>
      </c>
      <c r="T16" t="s">
        <v>111</v>
      </c>
    </row>
    <row r="17" spans="1:20" hidden="1">
      <c r="A17">
        <v>16</v>
      </c>
      <c r="B17" t="s">
        <v>115</v>
      </c>
      <c r="C17" t="s">
        <v>107</v>
      </c>
      <c r="D17" t="s">
        <v>116</v>
      </c>
      <c r="E17" t="s">
        <v>636</v>
      </c>
      <c r="F17" t="s">
        <v>117</v>
      </c>
      <c r="G17" t="s">
        <v>640</v>
      </c>
      <c r="H17">
        <v>200</v>
      </c>
      <c r="J17">
        <v>2</v>
      </c>
      <c r="K17">
        <f t="shared" si="0"/>
        <v>400</v>
      </c>
      <c r="L17">
        <f>VLOOKUP(B17,'[2]Atrition NPI'!$B:$E,4,0)</f>
        <v>2</v>
      </c>
      <c r="M17" t="b">
        <f t="shared" si="1"/>
        <v>1</v>
      </c>
      <c r="N17" t="s">
        <v>72</v>
      </c>
      <c r="O17" t="s">
        <v>118</v>
      </c>
      <c r="P17" s="5">
        <v>1.1900000000000001E-2</v>
      </c>
      <c r="Q17" s="5">
        <f t="shared" si="2"/>
        <v>4.7600000000000007</v>
      </c>
      <c r="R17" s="5">
        <v>3.57</v>
      </c>
      <c r="S17">
        <v>1</v>
      </c>
      <c r="T17" t="s">
        <v>119</v>
      </c>
    </row>
    <row r="18" spans="1:20" hidden="1">
      <c r="A18">
        <v>17</v>
      </c>
      <c r="B18" t="s">
        <v>123</v>
      </c>
      <c r="C18" t="s">
        <v>107</v>
      </c>
      <c r="D18" t="s">
        <v>124</v>
      </c>
      <c r="E18" t="s">
        <v>636</v>
      </c>
      <c r="F18" t="s">
        <v>125</v>
      </c>
      <c r="G18" t="s">
        <v>640</v>
      </c>
      <c r="H18">
        <v>200</v>
      </c>
      <c r="J18">
        <v>1</v>
      </c>
      <c r="K18">
        <f t="shared" si="0"/>
        <v>200</v>
      </c>
      <c r="L18">
        <f>VLOOKUP(B18,'[2]Atrition NPI'!$B:$E,4,0)</f>
        <v>1</v>
      </c>
      <c r="M18" t="b">
        <f t="shared" si="1"/>
        <v>1</v>
      </c>
      <c r="N18" t="s">
        <v>72</v>
      </c>
      <c r="O18" t="s">
        <v>126</v>
      </c>
      <c r="P18" s="5">
        <v>1.1900000000000001E-2</v>
      </c>
      <c r="Q18" s="5">
        <f t="shared" si="2"/>
        <v>2.3800000000000003</v>
      </c>
      <c r="R18" s="5">
        <v>1.78</v>
      </c>
      <c r="S18">
        <v>1</v>
      </c>
      <c r="T18" t="s">
        <v>127</v>
      </c>
    </row>
    <row r="19" spans="1:20" hidden="1">
      <c r="A19">
        <v>18</v>
      </c>
      <c r="B19" s="3" t="s">
        <v>586</v>
      </c>
      <c r="C19" t="s">
        <v>20</v>
      </c>
      <c r="D19" t="s">
        <v>130</v>
      </c>
      <c r="E19" t="s">
        <v>637</v>
      </c>
      <c r="F19" t="s">
        <v>17</v>
      </c>
      <c r="G19" t="s">
        <v>640</v>
      </c>
      <c r="H19">
        <v>200</v>
      </c>
      <c r="J19">
        <v>1</v>
      </c>
      <c r="K19">
        <f t="shared" si="0"/>
        <v>200</v>
      </c>
      <c r="L19">
        <f>VLOOKUP(B19,'[2]Atrition NPI'!$B:$E,4,0)</f>
        <v>1</v>
      </c>
      <c r="M19" t="b">
        <f t="shared" si="1"/>
        <v>1</v>
      </c>
      <c r="O19" t="s">
        <v>623</v>
      </c>
      <c r="P19" s="5">
        <v>11.75</v>
      </c>
      <c r="Q19" s="5">
        <f t="shared" si="2"/>
        <v>2350</v>
      </c>
      <c r="R19" s="6">
        <f>P19*J19*K19</f>
        <v>2350</v>
      </c>
      <c r="T19" t="s">
        <v>131</v>
      </c>
    </row>
    <row r="20" spans="1:20" hidden="1">
      <c r="A20">
        <v>19</v>
      </c>
      <c r="B20" t="s">
        <v>133</v>
      </c>
      <c r="C20" t="s">
        <v>134</v>
      </c>
      <c r="D20" t="s">
        <v>135</v>
      </c>
      <c r="E20" t="s">
        <v>636</v>
      </c>
      <c r="F20" t="s">
        <v>136</v>
      </c>
      <c r="G20" t="s">
        <v>640</v>
      </c>
      <c r="H20">
        <v>200</v>
      </c>
      <c r="J20">
        <v>3</v>
      </c>
      <c r="K20">
        <f t="shared" si="0"/>
        <v>600</v>
      </c>
      <c r="L20">
        <f>VLOOKUP(B20,'[2]Atrition NPI'!$B:$E,4,0)</f>
        <v>3</v>
      </c>
      <c r="M20" t="b">
        <f t="shared" si="1"/>
        <v>1</v>
      </c>
      <c r="N20" t="s">
        <v>72</v>
      </c>
      <c r="O20" t="s">
        <v>137</v>
      </c>
      <c r="P20" s="5">
        <v>1.1832</v>
      </c>
      <c r="Q20" s="5">
        <f t="shared" si="2"/>
        <v>709.92000000000007</v>
      </c>
      <c r="R20" s="5">
        <v>532.44000000000005</v>
      </c>
      <c r="S20">
        <v>1</v>
      </c>
      <c r="T20" t="s">
        <v>138</v>
      </c>
    </row>
    <row r="21" spans="1:20" hidden="1">
      <c r="A21">
        <v>20</v>
      </c>
      <c r="B21" t="s">
        <v>142</v>
      </c>
      <c r="C21" t="s">
        <v>143</v>
      </c>
      <c r="D21" t="s">
        <v>144</v>
      </c>
      <c r="E21" t="s">
        <v>636</v>
      </c>
      <c r="F21" t="s">
        <v>145</v>
      </c>
      <c r="G21" t="s">
        <v>640</v>
      </c>
      <c r="H21">
        <v>200</v>
      </c>
      <c r="J21">
        <v>1</v>
      </c>
      <c r="K21">
        <f t="shared" si="0"/>
        <v>200</v>
      </c>
      <c r="L21">
        <f>VLOOKUP(B21,'[2]Atrition NPI'!$B:$E,4,0)</f>
        <v>1</v>
      </c>
      <c r="M21" t="b">
        <f t="shared" si="1"/>
        <v>1</v>
      </c>
      <c r="N21" t="s">
        <v>72</v>
      </c>
      <c r="O21" t="s">
        <v>146</v>
      </c>
      <c r="P21" s="5">
        <v>0.97099999999999997</v>
      </c>
      <c r="Q21" s="5">
        <f t="shared" si="2"/>
        <v>194.2</v>
      </c>
      <c r="R21" s="5">
        <v>145.65</v>
      </c>
      <c r="S21">
        <v>1</v>
      </c>
      <c r="T21" t="s">
        <v>147</v>
      </c>
    </row>
    <row r="22" spans="1:20" hidden="1">
      <c r="A22">
        <v>21</v>
      </c>
      <c r="B22" t="s">
        <v>151</v>
      </c>
      <c r="C22" t="s">
        <v>152</v>
      </c>
      <c r="D22" t="s">
        <v>153</v>
      </c>
      <c r="E22" t="s">
        <v>636</v>
      </c>
      <c r="F22" t="s">
        <v>154</v>
      </c>
      <c r="G22" t="s">
        <v>640</v>
      </c>
      <c r="H22">
        <v>200</v>
      </c>
      <c r="J22">
        <v>1</v>
      </c>
      <c r="K22">
        <f t="shared" si="0"/>
        <v>200</v>
      </c>
      <c r="L22">
        <f>VLOOKUP(B22,'[2]Atrition NPI'!$B:$E,4,0)</f>
        <v>1</v>
      </c>
      <c r="M22" t="b">
        <f t="shared" si="1"/>
        <v>1</v>
      </c>
      <c r="N22" t="s">
        <v>72</v>
      </c>
      <c r="O22" t="s">
        <v>155</v>
      </c>
      <c r="P22" s="5">
        <v>1.4435</v>
      </c>
      <c r="Q22" s="5">
        <f t="shared" si="2"/>
        <v>288.7</v>
      </c>
      <c r="R22" s="5">
        <v>216.52</v>
      </c>
      <c r="S22">
        <v>1</v>
      </c>
      <c r="T22" t="s">
        <v>156</v>
      </c>
    </row>
    <row r="23" spans="1:20" hidden="1">
      <c r="A23">
        <v>22</v>
      </c>
      <c r="B23" t="s">
        <v>161</v>
      </c>
      <c r="C23" t="s">
        <v>162</v>
      </c>
      <c r="D23" t="s">
        <v>163</v>
      </c>
      <c r="E23" t="s">
        <v>636</v>
      </c>
      <c r="F23" t="s">
        <v>164</v>
      </c>
      <c r="G23" t="s">
        <v>640</v>
      </c>
      <c r="H23">
        <v>200</v>
      </c>
      <c r="J23">
        <v>1</v>
      </c>
      <c r="K23">
        <f t="shared" si="0"/>
        <v>200</v>
      </c>
      <c r="L23">
        <f>VLOOKUP(B23,'[2]Atrition NPI'!$B:$E,4,0)</f>
        <v>1</v>
      </c>
      <c r="M23" t="b">
        <f t="shared" si="1"/>
        <v>1</v>
      </c>
      <c r="N23" t="s">
        <v>72</v>
      </c>
      <c r="O23" t="s">
        <v>165</v>
      </c>
      <c r="P23" s="5">
        <v>0.43319999999999997</v>
      </c>
      <c r="Q23" s="5">
        <f t="shared" si="2"/>
        <v>86.64</v>
      </c>
      <c r="R23" s="5">
        <v>64.98</v>
      </c>
      <c r="S23">
        <v>1</v>
      </c>
      <c r="T23" t="s">
        <v>166</v>
      </c>
    </row>
    <row r="24" spans="1:20" hidden="1">
      <c r="A24">
        <v>23</v>
      </c>
      <c r="B24" t="s">
        <v>170</v>
      </c>
      <c r="C24" t="s">
        <v>69</v>
      </c>
      <c r="D24" t="s">
        <v>171</v>
      </c>
      <c r="E24" t="s">
        <v>636</v>
      </c>
      <c r="F24" t="s">
        <v>172</v>
      </c>
      <c r="G24" t="s">
        <v>640</v>
      </c>
      <c r="H24">
        <v>200</v>
      </c>
      <c r="J24">
        <v>1</v>
      </c>
      <c r="K24">
        <f t="shared" si="0"/>
        <v>200</v>
      </c>
      <c r="L24">
        <f>VLOOKUP(B24,'[2]Atrition NPI'!$B:$E,4,0)</f>
        <v>1</v>
      </c>
      <c r="M24" t="b">
        <f t="shared" si="1"/>
        <v>1</v>
      </c>
      <c r="N24" t="s">
        <v>72</v>
      </c>
      <c r="O24" t="s">
        <v>173</v>
      </c>
      <c r="P24" s="5">
        <v>3.5099999999999999E-2</v>
      </c>
      <c r="Q24" s="5">
        <f t="shared" si="2"/>
        <v>7.02</v>
      </c>
      <c r="R24" s="5">
        <v>5.26</v>
      </c>
      <c r="S24">
        <v>1</v>
      </c>
      <c r="T24" t="s">
        <v>174</v>
      </c>
    </row>
    <row r="25" spans="1:20" hidden="1">
      <c r="A25">
        <v>24</v>
      </c>
      <c r="B25" t="s">
        <v>176</v>
      </c>
      <c r="C25" t="s">
        <v>69</v>
      </c>
      <c r="D25" t="s">
        <v>177</v>
      </c>
      <c r="E25" t="s">
        <v>636</v>
      </c>
      <c r="F25" t="s">
        <v>178</v>
      </c>
      <c r="G25" t="s">
        <v>640</v>
      </c>
      <c r="H25">
        <v>200</v>
      </c>
      <c r="J25">
        <v>1</v>
      </c>
      <c r="K25">
        <f t="shared" si="0"/>
        <v>200</v>
      </c>
      <c r="L25">
        <f>VLOOKUP(B25,'[2]Atrition NPI'!$B:$E,4,0)</f>
        <v>1</v>
      </c>
      <c r="M25" t="b">
        <f t="shared" si="1"/>
        <v>1</v>
      </c>
      <c r="N25" t="s">
        <v>72</v>
      </c>
      <c r="O25" t="s">
        <v>179</v>
      </c>
      <c r="P25" s="5">
        <v>0.1226</v>
      </c>
      <c r="Q25" s="5">
        <f t="shared" si="2"/>
        <v>24.52</v>
      </c>
      <c r="R25" s="5">
        <v>18.39</v>
      </c>
      <c r="S25">
        <v>1</v>
      </c>
      <c r="T25" t="s">
        <v>180</v>
      </c>
    </row>
    <row r="26" spans="1:20" hidden="1">
      <c r="A26">
        <v>25</v>
      </c>
      <c r="B26" t="s">
        <v>182</v>
      </c>
      <c r="C26" t="s">
        <v>69</v>
      </c>
      <c r="D26" t="s">
        <v>183</v>
      </c>
      <c r="E26" t="s">
        <v>636</v>
      </c>
      <c r="F26" t="s">
        <v>184</v>
      </c>
      <c r="G26" t="s">
        <v>640</v>
      </c>
      <c r="H26">
        <v>200</v>
      </c>
      <c r="J26">
        <v>4</v>
      </c>
      <c r="K26">
        <f t="shared" si="0"/>
        <v>800</v>
      </c>
      <c r="L26">
        <f>VLOOKUP(B26,'[2]Atrition NPI'!$B:$E,4,0)</f>
        <v>4</v>
      </c>
      <c r="M26" t="b">
        <f t="shared" si="1"/>
        <v>1</v>
      </c>
      <c r="N26" t="s">
        <v>72</v>
      </c>
      <c r="O26" t="s">
        <v>185</v>
      </c>
      <c r="P26" s="5">
        <v>0.11362</v>
      </c>
      <c r="Q26" s="5">
        <f t="shared" si="2"/>
        <v>90.896000000000001</v>
      </c>
      <c r="R26" s="5">
        <v>68.17</v>
      </c>
      <c r="S26">
        <v>1</v>
      </c>
      <c r="T26" t="s">
        <v>186</v>
      </c>
    </row>
    <row r="27" spans="1:20" hidden="1">
      <c r="A27">
        <v>26</v>
      </c>
      <c r="B27" t="s">
        <v>188</v>
      </c>
      <c r="C27" t="s">
        <v>69</v>
      </c>
      <c r="D27" t="s">
        <v>189</v>
      </c>
      <c r="E27" t="s">
        <v>636</v>
      </c>
      <c r="F27" t="s">
        <v>190</v>
      </c>
      <c r="G27" t="s">
        <v>640</v>
      </c>
      <c r="H27">
        <v>200</v>
      </c>
      <c r="J27">
        <v>1</v>
      </c>
      <c r="K27">
        <f t="shared" si="0"/>
        <v>200</v>
      </c>
      <c r="L27">
        <f>VLOOKUP(B27,'[2]Atrition NPI'!$B:$E,4,0)</f>
        <v>1</v>
      </c>
      <c r="M27" t="b">
        <f t="shared" si="1"/>
        <v>1</v>
      </c>
      <c r="N27" t="s">
        <v>72</v>
      </c>
      <c r="O27" t="s">
        <v>191</v>
      </c>
      <c r="P27" s="5">
        <v>6.4100000000000004E-2</v>
      </c>
      <c r="Q27" s="5">
        <f t="shared" si="2"/>
        <v>12.82</v>
      </c>
      <c r="R27" s="5">
        <v>9.6199999999999992</v>
      </c>
      <c r="S27">
        <v>1</v>
      </c>
      <c r="T27" t="s">
        <v>192</v>
      </c>
    </row>
    <row r="28" spans="1:20" hidden="1">
      <c r="A28">
        <v>27</v>
      </c>
      <c r="B28" t="s">
        <v>626</v>
      </c>
      <c r="C28" t="s">
        <v>7</v>
      </c>
      <c r="D28" t="s">
        <v>196</v>
      </c>
      <c r="E28" t="s">
        <v>637</v>
      </c>
      <c r="F28" t="s">
        <v>17</v>
      </c>
      <c r="G28" t="s">
        <v>640</v>
      </c>
      <c r="H28">
        <v>200</v>
      </c>
      <c r="J28">
        <v>2</v>
      </c>
      <c r="K28">
        <f t="shared" si="0"/>
        <v>400</v>
      </c>
      <c r="L28">
        <f>VLOOKUP(B28,'[2]Atrition NPI'!$B:$E,4,0)</f>
        <v>2</v>
      </c>
      <c r="M28" t="b">
        <f t="shared" si="1"/>
        <v>1</v>
      </c>
      <c r="N28" t="s">
        <v>10</v>
      </c>
      <c r="O28" t="s">
        <v>627</v>
      </c>
      <c r="P28" s="5">
        <v>5.0000000000000001E-3</v>
      </c>
      <c r="Q28" s="5">
        <f t="shared" si="2"/>
        <v>2</v>
      </c>
      <c r="R28" s="6">
        <f>P28*J28*K28</f>
        <v>4</v>
      </c>
      <c r="S28">
        <v>1</v>
      </c>
      <c r="T28" t="s">
        <v>198</v>
      </c>
    </row>
    <row r="29" spans="1:20">
      <c r="A29">
        <v>28</v>
      </c>
      <c r="B29" t="s">
        <v>31</v>
      </c>
      <c r="C29" t="s">
        <v>7</v>
      </c>
      <c r="D29" t="s">
        <v>32</v>
      </c>
      <c r="E29" t="s">
        <v>636</v>
      </c>
      <c r="F29" t="s">
        <v>33</v>
      </c>
      <c r="G29" t="s">
        <v>640</v>
      </c>
      <c r="H29">
        <v>200</v>
      </c>
      <c r="J29">
        <v>7</v>
      </c>
      <c r="K29">
        <f t="shared" si="0"/>
        <v>1400</v>
      </c>
      <c r="L29">
        <f>VLOOKUP(B29,'[2]Atrition NPI'!$B:$E,4,0)</f>
        <v>5</v>
      </c>
      <c r="M29" t="b">
        <f t="shared" si="1"/>
        <v>0</v>
      </c>
      <c r="N29" t="s">
        <v>10</v>
      </c>
      <c r="O29" t="s">
        <v>34</v>
      </c>
      <c r="P29" s="5">
        <v>5.1429999999999997E-2</v>
      </c>
      <c r="Q29" s="5">
        <f t="shared" si="2"/>
        <v>72.001999999999995</v>
      </c>
      <c r="R29" s="5">
        <v>514.29999999999995</v>
      </c>
      <c r="S29">
        <v>10000</v>
      </c>
      <c r="T29" t="s">
        <v>201</v>
      </c>
    </row>
    <row r="30" spans="1:20" hidden="1">
      <c r="A30">
        <v>29</v>
      </c>
      <c r="B30" t="s">
        <v>203</v>
      </c>
      <c r="C30" t="s">
        <v>7</v>
      </c>
      <c r="D30" t="s">
        <v>204</v>
      </c>
      <c r="E30" t="s">
        <v>636</v>
      </c>
      <c r="F30" t="s">
        <v>205</v>
      </c>
      <c r="G30" t="s">
        <v>640</v>
      </c>
      <c r="H30">
        <v>200</v>
      </c>
      <c r="J30">
        <v>3</v>
      </c>
      <c r="K30">
        <f t="shared" si="0"/>
        <v>600</v>
      </c>
      <c r="L30">
        <f>VLOOKUP(B30,'[2]Atrition NPI'!$B:$E,4,0)</f>
        <v>3</v>
      </c>
      <c r="M30" t="b">
        <f t="shared" si="1"/>
        <v>1</v>
      </c>
      <c r="N30" t="s">
        <v>10</v>
      </c>
      <c r="O30" t="s">
        <v>206</v>
      </c>
      <c r="P30" s="5">
        <v>5.8959999999999999E-2</v>
      </c>
      <c r="Q30" s="5">
        <f t="shared" si="2"/>
        <v>35.375999999999998</v>
      </c>
      <c r="R30" s="5">
        <v>2948</v>
      </c>
      <c r="S30">
        <v>50000</v>
      </c>
      <c r="T30" t="s">
        <v>207</v>
      </c>
    </row>
    <row r="31" spans="1:20" hidden="1">
      <c r="A31">
        <v>30</v>
      </c>
      <c r="B31" t="s">
        <v>209</v>
      </c>
      <c r="C31" t="s">
        <v>7</v>
      </c>
      <c r="D31" t="s">
        <v>210</v>
      </c>
      <c r="E31" t="s">
        <v>636</v>
      </c>
      <c r="F31" t="s">
        <v>211</v>
      </c>
      <c r="G31" t="s">
        <v>640</v>
      </c>
      <c r="H31">
        <v>200</v>
      </c>
      <c r="J31">
        <v>7</v>
      </c>
      <c r="K31">
        <f t="shared" si="0"/>
        <v>1400</v>
      </c>
      <c r="L31">
        <f>VLOOKUP(B31,'[2]Atrition NPI'!$B:$E,4,0)</f>
        <v>7</v>
      </c>
      <c r="M31" t="b">
        <f t="shared" si="1"/>
        <v>1</v>
      </c>
      <c r="N31" t="s">
        <v>10</v>
      </c>
      <c r="O31" t="s">
        <v>212</v>
      </c>
      <c r="P31" s="5">
        <v>4.1599999999999996E-3</v>
      </c>
      <c r="Q31" s="5">
        <f t="shared" si="2"/>
        <v>5.8239999999999998</v>
      </c>
      <c r="R31" s="5">
        <v>208</v>
      </c>
      <c r="S31">
        <v>50000</v>
      </c>
      <c r="T31" t="s">
        <v>213</v>
      </c>
    </row>
    <row r="32" spans="1:20" hidden="1">
      <c r="A32">
        <v>31</v>
      </c>
      <c r="B32" t="s">
        <v>216</v>
      </c>
      <c r="C32" t="s">
        <v>7</v>
      </c>
      <c r="D32" t="s">
        <v>217</v>
      </c>
      <c r="E32" t="s">
        <v>636</v>
      </c>
      <c r="F32" t="s">
        <v>218</v>
      </c>
      <c r="G32" t="s">
        <v>640</v>
      </c>
      <c r="H32">
        <v>200</v>
      </c>
      <c r="J32">
        <v>1</v>
      </c>
      <c r="K32">
        <f t="shared" si="0"/>
        <v>200</v>
      </c>
      <c r="L32">
        <f>VLOOKUP(B32,'[2]Atrition NPI'!$B:$E,4,0)</f>
        <v>1</v>
      </c>
      <c r="M32" t="b">
        <f t="shared" si="1"/>
        <v>1</v>
      </c>
      <c r="N32" t="s">
        <v>10</v>
      </c>
      <c r="O32" t="s">
        <v>219</v>
      </c>
      <c r="P32" s="5">
        <v>0.15059</v>
      </c>
      <c r="Q32" s="5">
        <f t="shared" si="2"/>
        <v>30.118000000000002</v>
      </c>
      <c r="R32" s="5">
        <v>1505.9</v>
      </c>
      <c r="S32">
        <v>10000</v>
      </c>
      <c r="T32" t="s">
        <v>220</v>
      </c>
    </row>
    <row r="33" spans="1:20" hidden="1">
      <c r="A33">
        <v>32</v>
      </c>
      <c r="B33" t="s">
        <v>223</v>
      </c>
      <c r="C33" t="s">
        <v>7</v>
      </c>
      <c r="D33" t="s">
        <v>224</v>
      </c>
      <c r="E33" t="s">
        <v>636</v>
      </c>
      <c r="F33" t="s">
        <v>225</v>
      </c>
      <c r="G33" t="s">
        <v>640</v>
      </c>
      <c r="H33">
        <v>200</v>
      </c>
      <c r="J33">
        <v>1</v>
      </c>
      <c r="K33">
        <f t="shared" si="0"/>
        <v>200</v>
      </c>
      <c r="L33">
        <f>VLOOKUP(B33,'[2]Atrition NPI'!$B:$E,4,0)</f>
        <v>1</v>
      </c>
      <c r="M33" t="b">
        <f t="shared" si="1"/>
        <v>1</v>
      </c>
      <c r="N33" t="s">
        <v>10</v>
      </c>
      <c r="O33" t="s">
        <v>226</v>
      </c>
      <c r="P33" s="5">
        <v>2.0200000000000001E-3</v>
      </c>
      <c r="Q33" s="5">
        <f t="shared" si="2"/>
        <v>0.40400000000000003</v>
      </c>
      <c r="R33" s="5">
        <v>30.3</v>
      </c>
      <c r="S33">
        <v>15000</v>
      </c>
      <c r="T33" t="s">
        <v>227</v>
      </c>
    </row>
    <row r="34" spans="1:20">
      <c r="A34">
        <v>33</v>
      </c>
      <c r="B34" s="11" t="s">
        <v>645</v>
      </c>
      <c r="C34" t="s">
        <v>230</v>
      </c>
      <c r="D34" t="s">
        <v>231</v>
      </c>
      <c r="E34" t="s">
        <v>636</v>
      </c>
      <c r="F34" t="s">
        <v>232</v>
      </c>
      <c r="G34" t="s">
        <v>640</v>
      </c>
      <c r="H34">
        <v>200</v>
      </c>
      <c r="J34">
        <v>14</v>
      </c>
      <c r="K34">
        <f t="shared" si="0"/>
        <v>2800</v>
      </c>
      <c r="L34" t="e">
        <f>VLOOKUP(B34,'[2]Atrition NPI'!$B:$E,4,0)</f>
        <v>#N/A</v>
      </c>
      <c r="M34" t="e">
        <f t="shared" si="1"/>
        <v>#N/A</v>
      </c>
      <c r="N34" t="s">
        <v>72</v>
      </c>
      <c r="O34" t="s">
        <v>233</v>
      </c>
      <c r="P34" s="5">
        <v>0.11</v>
      </c>
      <c r="Q34" s="5">
        <f t="shared" si="2"/>
        <v>308</v>
      </c>
      <c r="R34" s="5">
        <v>43.39</v>
      </c>
      <c r="S34">
        <v>1</v>
      </c>
      <c r="T34" t="s">
        <v>234</v>
      </c>
    </row>
    <row r="35" spans="1:20" hidden="1">
      <c r="A35">
        <v>34</v>
      </c>
      <c r="B35" t="s">
        <v>236</v>
      </c>
      <c r="C35" t="s">
        <v>60</v>
      </c>
      <c r="D35" t="s">
        <v>237</v>
      </c>
      <c r="E35" t="s">
        <v>636</v>
      </c>
      <c r="F35" t="s">
        <v>238</v>
      </c>
      <c r="G35" t="s">
        <v>640</v>
      </c>
      <c r="H35">
        <v>200</v>
      </c>
      <c r="J35">
        <v>7</v>
      </c>
      <c r="K35">
        <f t="shared" si="0"/>
        <v>1400</v>
      </c>
      <c r="L35">
        <f>VLOOKUP(B35,'[2]Atrition NPI'!$B:$E,4,0)</f>
        <v>7</v>
      </c>
      <c r="M35" t="b">
        <f t="shared" si="1"/>
        <v>1</v>
      </c>
      <c r="N35" t="s">
        <v>72</v>
      </c>
      <c r="O35" t="s">
        <v>239</v>
      </c>
      <c r="P35" s="5">
        <v>0.17355000000000001</v>
      </c>
      <c r="Q35" s="5">
        <f t="shared" si="2"/>
        <v>242.97000000000003</v>
      </c>
      <c r="R35" s="5">
        <v>182.23</v>
      </c>
      <c r="S35">
        <v>1</v>
      </c>
      <c r="T35" t="s">
        <v>240</v>
      </c>
    </row>
    <row r="36" spans="1:20" hidden="1">
      <c r="A36">
        <v>35</v>
      </c>
      <c r="B36" t="s">
        <v>243</v>
      </c>
      <c r="C36" t="s">
        <v>7</v>
      </c>
      <c r="D36" t="s">
        <v>244</v>
      </c>
      <c r="E36" t="s">
        <v>636</v>
      </c>
      <c r="F36" t="s">
        <v>245</v>
      </c>
      <c r="G36" t="s">
        <v>640</v>
      </c>
      <c r="H36">
        <v>200</v>
      </c>
      <c r="J36">
        <v>3</v>
      </c>
      <c r="K36">
        <f t="shared" si="0"/>
        <v>600</v>
      </c>
      <c r="L36">
        <f>VLOOKUP(B36,'[2]Atrition NPI'!$B:$E,4,0)</f>
        <v>3</v>
      </c>
      <c r="M36" t="b">
        <f t="shared" si="1"/>
        <v>1</v>
      </c>
      <c r="N36" t="s">
        <v>10</v>
      </c>
      <c r="O36" t="s">
        <v>246</v>
      </c>
      <c r="P36" s="5">
        <v>7.2480000000000003E-2</v>
      </c>
      <c r="Q36" s="5">
        <f t="shared" si="2"/>
        <v>43.488</v>
      </c>
      <c r="R36" s="5">
        <v>1087.2</v>
      </c>
      <c r="S36">
        <v>15000</v>
      </c>
      <c r="T36" t="s">
        <v>247</v>
      </c>
    </row>
    <row r="37" spans="1:20" hidden="1">
      <c r="A37">
        <v>36</v>
      </c>
      <c r="B37" t="s">
        <v>250</v>
      </c>
      <c r="C37" t="s">
        <v>7</v>
      </c>
      <c r="D37" t="s">
        <v>251</v>
      </c>
      <c r="E37" t="s">
        <v>636</v>
      </c>
      <c r="F37" t="s">
        <v>252</v>
      </c>
      <c r="G37" t="s">
        <v>640</v>
      </c>
      <c r="H37">
        <v>200</v>
      </c>
      <c r="J37">
        <v>1</v>
      </c>
      <c r="K37">
        <f t="shared" si="0"/>
        <v>200</v>
      </c>
      <c r="L37">
        <f>VLOOKUP(B37,'[2]Atrition NPI'!$B:$E,4,0)</f>
        <v>1</v>
      </c>
      <c r="M37" t="b">
        <f t="shared" si="1"/>
        <v>1</v>
      </c>
      <c r="N37" t="s">
        <v>72</v>
      </c>
      <c r="O37" t="s">
        <v>253</v>
      </c>
      <c r="P37" s="5">
        <v>4.4999999999999997E-3</v>
      </c>
      <c r="Q37" s="5">
        <f t="shared" si="2"/>
        <v>0.89999999999999991</v>
      </c>
      <c r="R37" s="5">
        <v>0.68</v>
      </c>
      <c r="S37">
        <v>1</v>
      </c>
      <c r="T37" t="s">
        <v>254</v>
      </c>
    </row>
    <row r="38" spans="1:20">
      <c r="A38">
        <v>37</v>
      </c>
      <c r="B38" t="s">
        <v>257</v>
      </c>
      <c r="C38" t="s">
        <v>7</v>
      </c>
      <c r="D38" t="s">
        <v>258</v>
      </c>
      <c r="E38" t="s">
        <v>636</v>
      </c>
      <c r="F38" t="s">
        <v>259</v>
      </c>
      <c r="G38" t="s">
        <v>640</v>
      </c>
      <c r="H38">
        <v>200</v>
      </c>
      <c r="J38">
        <v>5</v>
      </c>
      <c r="K38">
        <f t="shared" si="0"/>
        <v>1000</v>
      </c>
      <c r="L38">
        <f>VLOOKUP(B38,'[2]Atrition NPI'!$B:$E,4,0)</f>
        <v>2</v>
      </c>
      <c r="M38" t="b">
        <f t="shared" si="1"/>
        <v>0</v>
      </c>
      <c r="N38" t="s">
        <v>10</v>
      </c>
      <c r="O38" t="s">
        <v>260</v>
      </c>
      <c r="P38" s="5">
        <v>6.0600000000000003E-3</v>
      </c>
      <c r="Q38" s="5">
        <f t="shared" si="2"/>
        <v>6.0600000000000005</v>
      </c>
      <c r="R38" s="5">
        <v>90.9</v>
      </c>
      <c r="S38">
        <v>15000</v>
      </c>
      <c r="T38" t="s">
        <v>261</v>
      </c>
    </row>
    <row r="39" spans="1:20" hidden="1">
      <c r="A39">
        <v>38</v>
      </c>
      <c r="B39" t="s">
        <v>264</v>
      </c>
      <c r="C39" t="s">
        <v>69</v>
      </c>
      <c r="D39" t="s">
        <v>265</v>
      </c>
      <c r="E39" t="s">
        <v>636</v>
      </c>
      <c r="F39" t="s">
        <v>266</v>
      </c>
      <c r="G39" t="s">
        <v>640</v>
      </c>
      <c r="H39">
        <v>200</v>
      </c>
      <c r="J39">
        <v>1</v>
      </c>
      <c r="K39">
        <f t="shared" si="0"/>
        <v>200</v>
      </c>
      <c r="L39">
        <f>VLOOKUP(B39,'[2]Atrition NPI'!$B:$E,4,0)</f>
        <v>1</v>
      </c>
      <c r="M39" t="b">
        <f t="shared" si="1"/>
        <v>1</v>
      </c>
      <c r="N39" t="s">
        <v>72</v>
      </c>
      <c r="O39" t="s">
        <v>267</v>
      </c>
      <c r="P39" s="5">
        <v>5.7599999999999998E-2</v>
      </c>
      <c r="Q39" s="5">
        <f t="shared" si="2"/>
        <v>11.52</v>
      </c>
      <c r="R39" s="5">
        <v>8.64</v>
      </c>
      <c r="S39">
        <v>1</v>
      </c>
      <c r="T39" t="s">
        <v>268</v>
      </c>
    </row>
    <row r="40" spans="1:20" hidden="1">
      <c r="A40">
        <v>39</v>
      </c>
      <c r="B40" t="s">
        <v>270</v>
      </c>
      <c r="C40" t="s">
        <v>69</v>
      </c>
      <c r="D40" t="s">
        <v>271</v>
      </c>
      <c r="E40" t="s">
        <v>636</v>
      </c>
      <c r="F40" t="s">
        <v>272</v>
      </c>
      <c r="G40" t="s">
        <v>640</v>
      </c>
      <c r="H40">
        <v>200</v>
      </c>
      <c r="J40">
        <v>1</v>
      </c>
      <c r="K40">
        <f t="shared" si="0"/>
        <v>200</v>
      </c>
      <c r="L40">
        <f>VLOOKUP(B40,'[2]Atrition NPI'!$B:$E,4,0)</f>
        <v>1</v>
      </c>
      <c r="M40" t="b">
        <f t="shared" si="1"/>
        <v>1</v>
      </c>
      <c r="N40" t="s">
        <v>72</v>
      </c>
      <c r="O40" t="s">
        <v>273</v>
      </c>
      <c r="P40" s="5">
        <v>3.0700000000000002E-2</v>
      </c>
      <c r="Q40" s="5">
        <f t="shared" si="2"/>
        <v>6.1400000000000006</v>
      </c>
      <c r="R40" s="5">
        <v>4.5999999999999996</v>
      </c>
      <c r="S40">
        <v>1</v>
      </c>
      <c r="T40" t="s">
        <v>274</v>
      </c>
    </row>
    <row r="41" spans="1:20" hidden="1">
      <c r="A41">
        <v>40</v>
      </c>
      <c r="B41" t="s">
        <v>276</v>
      </c>
      <c r="C41" t="s">
        <v>277</v>
      </c>
      <c r="D41" t="s">
        <v>278</v>
      </c>
      <c r="E41" t="s">
        <v>636</v>
      </c>
      <c r="F41" t="s">
        <v>279</v>
      </c>
      <c r="G41" t="s">
        <v>640</v>
      </c>
      <c r="H41">
        <v>200</v>
      </c>
      <c r="J41">
        <v>1</v>
      </c>
      <c r="K41">
        <f t="shared" si="0"/>
        <v>200</v>
      </c>
      <c r="L41">
        <f>VLOOKUP(B41,'[2]Atrition NPI'!$B:$E,4,0)</f>
        <v>1</v>
      </c>
      <c r="M41" t="b">
        <f t="shared" si="1"/>
        <v>1</v>
      </c>
      <c r="N41" t="s">
        <v>72</v>
      </c>
      <c r="O41" t="s">
        <v>280</v>
      </c>
      <c r="P41" s="5">
        <v>0.10299999999999999</v>
      </c>
      <c r="Q41" s="5">
        <f t="shared" si="2"/>
        <v>20.599999999999998</v>
      </c>
      <c r="R41" s="5">
        <v>15.45</v>
      </c>
      <c r="S41">
        <v>1</v>
      </c>
      <c r="T41" t="s">
        <v>281</v>
      </c>
    </row>
    <row r="42" spans="1:20" hidden="1">
      <c r="A42">
        <v>41</v>
      </c>
      <c r="B42" t="s">
        <v>285</v>
      </c>
      <c r="C42" t="s">
        <v>69</v>
      </c>
      <c r="D42" t="s">
        <v>54</v>
      </c>
      <c r="E42" t="s">
        <v>636</v>
      </c>
      <c r="F42" t="s">
        <v>286</v>
      </c>
      <c r="G42" t="s">
        <v>640</v>
      </c>
      <c r="H42">
        <v>200</v>
      </c>
      <c r="J42">
        <v>1</v>
      </c>
      <c r="K42">
        <f t="shared" si="0"/>
        <v>200</v>
      </c>
      <c r="L42">
        <f>VLOOKUP(B42,'[2]Atrition NPI'!$B:$E,4,0)</f>
        <v>1</v>
      </c>
      <c r="M42" t="b">
        <f t="shared" si="1"/>
        <v>1</v>
      </c>
      <c r="N42" t="s">
        <v>72</v>
      </c>
      <c r="O42" t="s">
        <v>287</v>
      </c>
      <c r="P42" s="5">
        <v>2.47E-2</v>
      </c>
      <c r="Q42" s="5">
        <f t="shared" si="2"/>
        <v>4.9399999999999995</v>
      </c>
      <c r="R42" s="5">
        <v>3.7</v>
      </c>
      <c r="S42">
        <v>1</v>
      </c>
      <c r="T42" t="s">
        <v>288</v>
      </c>
    </row>
    <row r="43" spans="1:20" hidden="1">
      <c r="A43">
        <v>42</v>
      </c>
      <c r="B43" t="s">
        <v>290</v>
      </c>
      <c r="C43" t="s">
        <v>291</v>
      </c>
      <c r="D43" t="s">
        <v>292</v>
      </c>
      <c r="E43" t="s">
        <v>636</v>
      </c>
      <c r="F43" t="s">
        <v>293</v>
      </c>
      <c r="G43" t="s">
        <v>640</v>
      </c>
      <c r="H43">
        <v>200</v>
      </c>
      <c r="J43">
        <v>1</v>
      </c>
      <c r="K43">
        <f t="shared" si="0"/>
        <v>200</v>
      </c>
      <c r="L43">
        <f>VLOOKUP(B43,'[2]Atrition NPI'!$B:$E,4,0)</f>
        <v>1</v>
      </c>
      <c r="M43" t="b">
        <f t="shared" si="1"/>
        <v>1</v>
      </c>
      <c r="N43" t="s">
        <v>72</v>
      </c>
      <c r="O43" t="s">
        <v>294</v>
      </c>
      <c r="P43" s="5">
        <v>0.46239999999999998</v>
      </c>
      <c r="Q43" s="5">
        <f t="shared" si="2"/>
        <v>92.47999999999999</v>
      </c>
      <c r="R43" s="5">
        <v>69.36</v>
      </c>
      <c r="S43">
        <v>1</v>
      </c>
      <c r="T43" t="s">
        <v>295</v>
      </c>
    </row>
    <row r="44" spans="1:20" hidden="1">
      <c r="A44">
        <v>43</v>
      </c>
      <c r="B44" t="s">
        <v>299</v>
      </c>
      <c r="C44" t="s">
        <v>300</v>
      </c>
      <c r="D44" t="s">
        <v>301</v>
      </c>
      <c r="E44" t="s">
        <v>636</v>
      </c>
      <c r="F44" t="s">
        <v>302</v>
      </c>
      <c r="G44" t="s">
        <v>640</v>
      </c>
      <c r="H44">
        <v>200</v>
      </c>
      <c r="J44">
        <v>1</v>
      </c>
      <c r="K44">
        <f t="shared" si="0"/>
        <v>200</v>
      </c>
      <c r="L44">
        <f>VLOOKUP(B44,'[2]Atrition NPI'!$B:$E,4,0)</f>
        <v>1</v>
      </c>
      <c r="M44" t="b">
        <f t="shared" si="1"/>
        <v>1</v>
      </c>
      <c r="N44" t="s">
        <v>72</v>
      </c>
      <c r="O44" t="s">
        <v>303</v>
      </c>
      <c r="P44" s="5">
        <v>0.58689999999999998</v>
      </c>
      <c r="Q44" s="5">
        <f t="shared" si="2"/>
        <v>117.38</v>
      </c>
      <c r="R44" s="5">
        <v>88.04</v>
      </c>
      <c r="S44">
        <v>1</v>
      </c>
      <c r="T44" t="s">
        <v>304</v>
      </c>
    </row>
    <row r="45" spans="1:20">
      <c r="A45">
        <v>44</v>
      </c>
      <c r="B45" t="s">
        <v>308</v>
      </c>
      <c r="C45" t="s">
        <v>309</v>
      </c>
      <c r="D45" t="s">
        <v>310</v>
      </c>
      <c r="E45" t="s">
        <v>636</v>
      </c>
      <c r="F45" t="s">
        <v>311</v>
      </c>
      <c r="G45" t="s">
        <v>640</v>
      </c>
      <c r="H45">
        <v>200</v>
      </c>
      <c r="J45" s="1">
        <v>2</v>
      </c>
      <c r="K45">
        <f t="shared" si="0"/>
        <v>400</v>
      </c>
      <c r="L45">
        <f>VLOOKUP(B45,'[2]Atrition NPI'!$B:$E,4,0)</f>
        <v>1</v>
      </c>
      <c r="M45" t="b">
        <f t="shared" si="1"/>
        <v>0</v>
      </c>
      <c r="N45" t="s">
        <v>72</v>
      </c>
      <c r="O45" t="s">
        <v>312</v>
      </c>
      <c r="P45" s="5">
        <v>0.84440000000000004</v>
      </c>
      <c r="Q45" s="5">
        <f t="shared" si="2"/>
        <v>337.76</v>
      </c>
      <c r="R45" s="5">
        <v>337.76</v>
      </c>
      <c r="S45">
        <v>1</v>
      </c>
      <c r="T45" t="s">
        <v>313</v>
      </c>
    </row>
    <row r="46" spans="1:20" hidden="1">
      <c r="A46">
        <v>45</v>
      </c>
      <c r="B46" t="s">
        <v>316</v>
      </c>
      <c r="C46" t="s">
        <v>309</v>
      </c>
      <c r="D46" t="s">
        <v>317</v>
      </c>
      <c r="E46" t="s">
        <v>636</v>
      </c>
      <c r="F46" t="s">
        <v>318</v>
      </c>
      <c r="G46" t="s">
        <v>640</v>
      </c>
      <c r="H46">
        <v>200</v>
      </c>
      <c r="J46">
        <v>1</v>
      </c>
      <c r="K46">
        <f t="shared" si="0"/>
        <v>200</v>
      </c>
      <c r="L46">
        <f>VLOOKUP(B46,'[2]Atrition NPI'!$B:$E,4,0)</f>
        <v>1</v>
      </c>
      <c r="M46" t="b">
        <f t="shared" si="1"/>
        <v>1</v>
      </c>
      <c r="N46" t="s">
        <v>72</v>
      </c>
      <c r="O46" t="s">
        <v>319</v>
      </c>
      <c r="P46" s="5">
        <v>1.3998999999999999</v>
      </c>
      <c r="Q46" s="5">
        <f t="shared" si="2"/>
        <v>279.97999999999996</v>
      </c>
      <c r="R46" s="5">
        <v>209.98</v>
      </c>
      <c r="S46">
        <v>1</v>
      </c>
      <c r="T46" t="s">
        <v>320</v>
      </c>
    </row>
    <row r="47" spans="1:20" hidden="1">
      <c r="A47">
        <v>46</v>
      </c>
      <c r="B47" t="s">
        <v>322</v>
      </c>
      <c r="C47" t="s">
        <v>323</v>
      </c>
      <c r="D47" t="s">
        <v>324</v>
      </c>
      <c r="E47" t="s">
        <v>636</v>
      </c>
      <c r="F47" t="s">
        <v>325</v>
      </c>
      <c r="G47" t="s">
        <v>640</v>
      </c>
      <c r="H47">
        <v>200</v>
      </c>
      <c r="J47">
        <v>1</v>
      </c>
      <c r="K47">
        <f t="shared" si="0"/>
        <v>200</v>
      </c>
      <c r="L47">
        <f>VLOOKUP(B47,'[2]Atrition NPI'!$B:$E,4,0)</f>
        <v>1</v>
      </c>
      <c r="M47" t="b">
        <f t="shared" si="1"/>
        <v>1</v>
      </c>
      <c r="N47" t="s">
        <v>72</v>
      </c>
      <c r="O47" t="s">
        <v>326</v>
      </c>
      <c r="P47" s="5">
        <v>2.0207000000000002</v>
      </c>
      <c r="Q47" s="5">
        <f t="shared" si="2"/>
        <v>404.14000000000004</v>
      </c>
      <c r="R47" s="5">
        <v>303.10000000000002</v>
      </c>
      <c r="S47">
        <v>1</v>
      </c>
      <c r="T47" t="s">
        <v>327</v>
      </c>
    </row>
    <row r="48" spans="1:20">
      <c r="A48">
        <v>47</v>
      </c>
      <c r="B48" t="s">
        <v>330</v>
      </c>
      <c r="C48" t="s">
        <v>7</v>
      </c>
      <c r="D48" t="s">
        <v>331</v>
      </c>
      <c r="E48" t="s">
        <v>636</v>
      </c>
      <c r="F48" t="s">
        <v>332</v>
      </c>
      <c r="G48" t="s">
        <v>640</v>
      </c>
      <c r="H48">
        <v>200</v>
      </c>
      <c r="J48">
        <v>4</v>
      </c>
      <c r="K48">
        <f t="shared" si="0"/>
        <v>800</v>
      </c>
      <c r="L48">
        <f>VLOOKUP(B48,'[2]Atrition NPI'!$B:$E,4,0)</f>
        <v>3</v>
      </c>
      <c r="M48" t="b">
        <f t="shared" si="1"/>
        <v>0</v>
      </c>
      <c r="N48" t="s">
        <v>72</v>
      </c>
      <c r="O48" t="s">
        <v>333</v>
      </c>
      <c r="P48" s="5">
        <v>0.18514</v>
      </c>
      <c r="Q48" s="5">
        <f t="shared" si="2"/>
        <v>148.11199999999999</v>
      </c>
      <c r="R48" s="5">
        <v>111.08</v>
      </c>
      <c r="S48">
        <v>1</v>
      </c>
      <c r="T48" t="s">
        <v>334</v>
      </c>
    </row>
    <row r="49" spans="1:20" hidden="1">
      <c r="A49">
        <v>48</v>
      </c>
      <c r="B49" t="s">
        <v>339</v>
      </c>
      <c r="C49" t="s">
        <v>69</v>
      </c>
      <c r="D49" t="s">
        <v>340</v>
      </c>
      <c r="E49" t="s">
        <v>636</v>
      </c>
      <c r="F49" t="s">
        <v>341</v>
      </c>
      <c r="G49" t="s">
        <v>640</v>
      </c>
      <c r="H49">
        <v>200</v>
      </c>
      <c r="J49">
        <v>1</v>
      </c>
      <c r="K49">
        <f t="shared" si="0"/>
        <v>200</v>
      </c>
      <c r="L49">
        <f>VLOOKUP(B49,'[2]Atrition NPI'!$B:$E,4,0)</f>
        <v>1</v>
      </c>
      <c r="M49" t="b">
        <f t="shared" si="1"/>
        <v>1</v>
      </c>
      <c r="N49" t="s">
        <v>72</v>
      </c>
      <c r="O49" t="s">
        <v>342</v>
      </c>
      <c r="P49" s="5">
        <v>0.20219999999999999</v>
      </c>
      <c r="Q49" s="5">
        <f t="shared" si="2"/>
        <v>40.44</v>
      </c>
      <c r="R49" s="5">
        <v>30.33</v>
      </c>
      <c r="S49">
        <v>1</v>
      </c>
      <c r="T49" t="s">
        <v>343</v>
      </c>
    </row>
    <row r="50" spans="1:20" hidden="1">
      <c r="A50">
        <v>49</v>
      </c>
      <c r="B50" t="s">
        <v>347</v>
      </c>
      <c r="C50" t="s">
        <v>7</v>
      </c>
      <c r="D50" t="s">
        <v>348</v>
      </c>
      <c r="E50" t="s">
        <v>636</v>
      </c>
      <c r="F50" t="s">
        <v>349</v>
      </c>
      <c r="G50" t="s">
        <v>640</v>
      </c>
      <c r="H50">
        <v>200</v>
      </c>
      <c r="J50">
        <v>1</v>
      </c>
      <c r="K50">
        <f t="shared" si="0"/>
        <v>200</v>
      </c>
      <c r="L50">
        <f>VLOOKUP(B50,'[2]Atrition NPI'!$B:$E,4,0)</f>
        <v>1</v>
      </c>
      <c r="M50" t="b">
        <f t="shared" si="1"/>
        <v>1</v>
      </c>
      <c r="N50" t="s">
        <v>72</v>
      </c>
      <c r="O50" t="s">
        <v>350</v>
      </c>
      <c r="P50" s="5">
        <v>5.4100000000000002E-2</v>
      </c>
      <c r="Q50" s="5">
        <f t="shared" si="2"/>
        <v>10.82</v>
      </c>
      <c r="R50" s="5">
        <v>8.1199999999999992</v>
      </c>
      <c r="S50">
        <v>1</v>
      </c>
      <c r="T50" t="s">
        <v>351</v>
      </c>
    </row>
    <row r="51" spans="1:20" hidden="1">
      <c r="A51">
        <v>50</v>
      </c>
      <c r="B51" t="s">
        <v>355</v>
      </c>
      <c r="C51" t="s">
        <v>356</v>
      </c>
      <c r="D51" t="s">
        <v>357</v>
      </c>
      <c r="E51" t="s">
        <v>636</v>
      </c>
      <c r="F51" t="s">
        <v>358</v>
      </c>
      <c r="G51" t="s">
        <v>640</v>
      </c>
      <c r="H51">
        <v>200</v>
      </c>
      <c r="J51">
        <v>1</v>
      </c>
      <c r="K51">
        <f t="shared" si="0"/>
        <v>200</v>
      </c>
      <c r="L51">
        <f>VLOOKUP(B51,'[2]Atrition NPI'!$B:$E,4,0)</f>
        <v>1</v>
      </c>
      <c r="M51" t="b">
        <f t="shared" si="1"/>
        <v>1</v>
      </c>
      <c r="N51" t="s">
        <v>72</v>
      </c>
      <c r="O51" t="s">
        <v>359</v>
      </c>
      <c r="P51" s="5">
        <v>0.1123</v>
      </c>
      <c r="Q51" s="5">
        <f t="shared" si="2"/>
        <v>22.46</v>
      </c>
      <c r="R51" s="5">
        <v>16.84</v>
      </c>
      <c r="S51">
        <v>1</v>
      </c>
      <c r="T51" t="s">
        <v>360</v>
      </c>
    </row>
    <row r="52" spans="1:20">
      <c r="A52">
        <v>51</v>
      </c>
      <c r="B52" t="s">
        <v>106</v>
      </c>
      <c r="C52" t="s">
        <v>107</v>
      </c>
      <c r="D52" t="s">
        <v>108</v>
      </c>
      <c r="E52" t="s">
        <v>636</v>
      </c>
      <c r="F52" t="s">
        <v>109</v>
      </c>
      <c r="G52" t="s">
        <v>640</v>
      </c>
      <c r="H52">
        <v>200</v>
      </c>
      <c r="J52">
        <v>1</v>
      </c>
      <c r="K52">
        <f t="shared" si="0"/>
        <v>200</v>
      </c>
      <c r="L52">
        <f>VLOOKUP(B52,'[2]Atrition NPI'!$B:$E,4,0)</f>
        <v>5</v>
      </c>
      <c r="M52" t="b">
        <f t="shared" si="1"/>
        <v>0</v>
      </c>
      <c r="N52" t="s">
        <v>72</v>
      </c>
      <c r="O52" t="s">
        <v>110</v>
      </c>
      <c r="P52" s="5">
        <v>1.01E-2</v>
      </c>
      <c r="Q52" s="5">
        <f t="shared" si="2"/>
        <v>2.02</v>
      </c>
      <c r="R52" s="5">
        <v>1.52</v>
      </c>
      <c r="S52">
        <v>1</v>
      </c>
      <c r="T52" t="s">
        <v>364</v>
      </c>
    </row>
    <row r="53" spans="1:20" hidden="1">
      <c r="A53">
        <v>52</v>
      </c>
      <c r="B53" t="s">
        <v>366</v>
      </c>
      <c r="C53" t="s">
        <v>107</v>
      </c>
      <c r="D53" t="s">
        <v>367</v>
      </c>
      <c r="E53" t="s">
        <v>636</v>
      </c>
      <c r="F53" t="s">
        <v>368</v>
      </c>
      <c r="G53" t="s">
        <v>640</v>
      </c>
      <c r="H53">
        <v>200</v>
      </c>
      <c r="J53">
        <v>2</v>
      </c>
      <c r="K53">
        <f t="shared" si="0"/>
        <v>400</v>
      </c>
      <c r="L53">
        <f>VLOOKUP(B53,'[2]Atrition NPI'!$B:$E,4,0)</f>
        <v>2</v>
      </c>
      <c r="M53" t="b">
        <f t="shared" si="1"/>
        <v>1</v>
      </c>
      <c r="N53" t="s">
        <v>72</v>
      </c>
      <c r="O53" t="s">
        <v>369</v>
      </c>
      <c r="P53" s="5">
        <v>2.1999999999999999E-2</v>
      </c>
      <c r="Q53" s="5">
        <f t="shared" si="2"/>
        <v>8.7999999999999989</v>
      </c>
      <c r="R53" s="5">
        <v>6.6</v>
      </c>
      <c r="S53">
        <v>1</v>
      </c>
      <c r="T53" t="s">
        <v>370</v>
      </c>
    </row>
    <row r="54" spans="1:20" hidden="1">
      <c r="A54">
        <v>53</v>
      </c>
      <c r="B54" t="s">
        <v>576</v>
      </c>
      <c r="C54" t="s">
        <v>107</v>
      </c>
      <c r="D54" t="s">
        <v>372</v>
      </c>
      <c r="E54" t="s">
        <v>636</v>
      </c>
      <c r="F54" t="s">
        <v>577</v>
      </c>
      <c r="G54" t="s">
        <v>640</v>
      </c>
      <c r="H54">
        <v>200</v>
      </c>
      <c r="J54">
        <v>2</v>
      </c>
      <c r="K54">
        <f t="shared" si="0"/>
        <v>400</v>
      </c>
      <c r="L54">
        <f>VLOOKUP(B54,'[2]Atrition NPI'!$B:$E,4,0)</f>
        <v>2</v>
      </c>
      <c r="M54" t="b">
        <f t="shared" si="1"/>
        <v>1</v>
      </c>
      <c r="N54" t="s">
        <v>72</v>
      </c>
      <c r="O54" t="s">
        <v>578</v>
      </c>
      <c r="P54" s="5">
        <v>2.1999999999999999E-2</v>
      </c>
      <c r="Q54" s="5">
        <f t="shared" si="2"/>
        <v>8.7999999999999989</v>
      </c>
      <c r="R54" s="5">
        <v>6.6</v>
      </c>
      <c r="S54">
        <v>1</v>
      </c>
      <c r="T54" t="s">
        <v>373</v>
      </c>
    </row>
    <row r="55" spans="1:20" hidden="1">
      <c r="A55">
        <v>54</v>
      </c>
      <c r="B55" t="s">
        <v>376</v>
      </c>
      <c r="C55" t="s">
        <v>107</v>
      </c>
      <c r="D55" t="s">
        <v>377</v>
      </c>
      <c r="E55" t="s">
        <v>636</v>
      </c>
      <c r="F55" t="s">
        <v>378</v>
      </c>
      <c r="G55" t="s">
        <v>640</v>
      </c>
      <c r="H55">
        <v>200</v>
      </c>
      <c r="J55">
        <v>3</v>
      </c>
      <c r="K55">
        <f t="shared" si="0"/>
        <v>600</v>
      </c>
      <c r="L55">
        <f>VLOOKUP(B55,'[2]Atrition NPI'!$B:$E,4,0)</f>
        <v>3</v>
      </c>
      <c r="M55" t="b">
        <f t="shared" si="1"/>
        <v>1</v>
      </c>
      <c r="N55" t="s">
        <v>72</v>
      </c>
      <c r="O55" t="s">
        <v>379</v>
      </c>
      <c r="P55" s="5">
        <v>2.1999999999999999E-2</v>
      </c>
      <c r="Q55" s="5">
        <f t="shared" si="2"/>
        <v>13.2</v>
      </c>
      <c r="R55" s="5">
        <v>9.9</v>
      </c>
      <c r="S55">
        <v>1</v>
      </c>
      <c r="T55" t="s">
        <v>380</v>
      </c>
    </row>
    <row r="56" spans="1:20" hidden="1">
      <c r="A56">
        <v>55</v>
      </c>
      <c r="B56" t="s">
        <v>383</v>
      </c>
      <c r="C56" t="s">
        <v>107</v>
      </c>
      <c r="D56" t="s">
        <v>384</v>
      </c>
      <c r="E56" t="s">
        <v>636</v>
      </c>
      <c r="F56" t="s">
        <v>385</v>
      </c>
      <c r="G56" t="s">
        <v>640</v>
      </c>
      <c r="H56">
        <v>200</v>
      </c>
      <c r="J56">
        <v>1</v>
      </c>
      <c r="K56">
        <f t="shared" si="0"/>
        <v>200</v>
      </c>
      <c r="L56">
        <f>VLOOKUP(B56,'[2]Atrition NPI'!$B:$E,4,0)</f>
        <v>1</v>
      </c>
      <c r="M56" t="b">
        <f t="shared" si="1"/>
        <v>1</v>
      </c>
      <c r="N56" t="s">
        <v>72</v>
      </c>
      <c r="O56" t="s">
        <v>386</v>
      </c>
      <c r="P56" s="5">
        <v>1.01E-2</v>
      </c>
      <c r="Q56" s="5">
        <f t="shared" si="2"/>
        <v>2.02</v>
      </c>
      <c r="R56" s="5">
        <v>1.52</v>
      </c>
      <c r="S56">
        <v>1</v>
      </c>
      <c r="T56" t="s">
        <v>387</v>
      </c>
    </row>
    <row r="57" spans="1:20" hidden="1">
      <c r="A57">
        <v>56</v>
      </c>
      <c r="B57" t="s">
        <v>391</v>
      </c>
      <c r="C57" t="s">
        <v>107</v>
      </c>
      <c r="D57" t="s">
        <v>392</v>
      </c>
      <c r="E57" t="s">
        <v>636</v>
      </c>
      <c r="F57" t="s">
        <v>393</v>
      </c>
      <c r="G57" t="s">
        <v>640</v>
      </c>
      <c r="H57">
        <v>200</v>
      </c>
      <c r="J57">
        <v>1</v>
      </c>
      <c r="K57">
        <f t="shared" si="0"/>
        <v>200</v>
      </c>
      <c r="L57">
        <f>VLOOKUP(B57,'[2]Atrition NPI'!$B:$E,4,0)</f>
        <v>1</v>
      </c>
      <c r="M57" t="b">
        <f t="shared" si="1"/>
        <v>1</v>
      </c>
      <c r="N57" t="s">
        <v>72</v>
      </c>
      <c r="O57" t="s">
        <v>394</v>
      </c>
      <c r="P57" s="5">
        <v>0.12959999999999999</v>
      </c>
      <c r="Q57" s="5">
        <f t="shared" si="2"/>
        <v>25.919999999999998</v>
      </c>
      <c r="R57" s="5">
        <v>19.440000000000001</v>
      </c>
      <c r="S57">
        <v>1</v>
      </c>
      <c r="T57" t="s">
        <v>395</v>
      </c>
    </row>
    <row r="58" spans="1:20">
      <c r="A58">
        <v>57</v>
      </c>
      <c r="B58" t="s">
        <v>579</v>
      </c>
      <c r="C58" t="s">
        <v>107</v>
      </c>
      <c r="D58" t="s">
        <v>399</v>
      </c>
      <c r="E58" t="s">
        <v>636</v>
      </c>
      <c r="F58" t="s">
        <v>580</v>
      </c>
      <c r="G58" t="s">
        <v>640</v>
      </c>
      <c r="H58">
        <v>200</v>
      </c>
      <c r="J58">
        <v>4</v>
      </c>
      <c r="K58">
        <f t="shared" si="0"/>
        <v>800</v>
      </c>
      <c r="L58">
        <f>VLOOKUP(B58,'[2]Atrition NPI'!$B:$E,4,0)</f>
        <v>3</v>
      </c>
      <c r="M58" t="b">
        <f t="shared" si="1"/>
        <v>0</v>
      </c>
      <c r="N58" t="s">
        <v>72</v>
      </c>
      <c r="O58" t="s">
        <v>581</v>
      </c>
      <c r="P58" s="5">
        <v>1.346E-2</v>
      </c>
      <c r="Q58" s="5">
        <f t="shared" si="2"/>
        <v>10.768000000000001</v>
      </c>
      <c r="R58" s="5">
        <v>8.08</v>
      </c>
      <c r="S58">
        <v>1</v>
      </c>
      <c r="T58" t="s">
        <v>400</v>
      </c>
    </row>
    <row r="59" spans="1:20" hidden="1">
      <c r="A59">
        <v>58</v>
      </c>
      <c r="B59" t="s">
        <v>402</v>
      </c>
      <c r="C59" t="s">
        <v>107</v>
      </c>
      <c r="D59" t="s">
        <v>403</v>
      </c>
      <c r="E59" t="s">
        <v>636</v>
      </c>
      <c r="F59" t="s">
        <v>404</v>
      </c>
      <c r="G59" t="s">
        <v>640</v>
      </c>
      <c r="H59">
        <v>200</v>
      </c>
      <c r="J59">
        <v>3</v>
      </c>
      <c r="K59">
        <f t="shared" si="0"/>
        <v>600</v>
      </c>
      <c r="L59">
        <f>VLOOKUP(B59,'[2]Atrition NPI'!$B:$E,4,0)</f>
        <v>3</v>
      </c>
      <c r="M59" t="b">
        <f t="shared" si="1"/>
        <v>1</v>
      </c>
      <c r="N59" t="s">
        <v>10</v>
      </c>
      <c r="O59" t="s">
        <v>405</v>
      </c>
      <c r="P59" s="5">
        <v>3.3300000000000001E-3</v>
      </c>
      <c r="Q59" s="5">
        <f t="shared" si="2"/>
        <v>1.998</v>
      </c>
      <c r="R59" s="5">
        <v>49.95</v>
      </c>
      <c r="S59">
        <v>15000</v>
      </c>
      <c r="T59" t="s">
        <v>406</v>
      </c>
    </row>
    <row r="60" spans="1:20">
      <c r="A60">
        <v>59</v>
      </c>
      <c r="B60" t="s">
        <v>408</v>
      </c>
      <c r="C60" t="s">
        <v>107</v>
      </c>
      <c r="D60" t="s">
        <v>100</v>
      </c>
      <c r="E60" t="s">
        <v>636</v>
      </c>
      <c r="F60" t="s">
        <v>409</v>
      </c>
      <c r="G60" t="s">
        <v>640</v>
      </c>
      <c r="H60">
        <v>200</v>
      </c>
      <c r="J60">
        <v>27</v>
      </c>
      <c r="K60">
        <f t="shared" si="0"/>
        <v>5400</v>
      </c>
      <c r="L60">
        <f>VLOOKUP(B60,'[2]Atrition NPI'!$B:$E,4,0)</f>
        <v>17</v>
      </c>
      <c r="M60" t="b">
        <f t="shared" si="1"/>
        <v>0</v>
      </c>
      <c r="N60" t="s">
        <v>72</v>
      </c>
      <c r="O60" t="s">
        <v>410</v>
      </c>
      <c r="P60" s="5">
        <v>5.3499999999999997E-3</v>
      </c>
      <c r="Q60" s="5">
        <f t="shared" si="2"/>
        <v>28.889999999999997</v>
      </c>
      <c r="R60" s="5">
        <v>21.67</v>
      </c>
      <c r="S60">
        <v>1</v>
      </c>
      <c r="T60" t="s">
        <v>411</v>
      </c>
    </row>
    <row r="61" spans="1:20" hidden="1">
      <c r="A61">
        <v>60</v>
      </c>
      <c r="B61" t="s">
        <v>415</v>
      </c>
      <c r="C61" t="s">
        <v>107</v>
      </c>
      <c r="D61" t="s">
        <v>416</v>
      </c>
      <c r="E61" t="s">
        <v>636</v>
      </c>
      <c r="F61" t="s">
        <v>417</v>
      </c>
      <c r="G61" t="s">
        <v>640</v>
      </c>
      <c r="H61">
        <v>200</v>
      </c>
      <c r="J61">
        <v>1</v>
      </c>
      <c r="K61">
        <f t="shared" si="0"/>
        <v>200</v>
      </c>
      <c r="L61">
        <f>VLOOKUP(B61,'[2]Atrition NPI'!$B:$E,4,0)</f>
        <v>1</v>
      </c>
      <c r="M61" t="b">
        <f t="shared" si="1"/>
        <v>1</v>
      </c>
      <c r="N61" t="s">
        <v>72</v>
      </c>
      <c r="O61" t="s">
        <v>418</v>
      </c>
      <c r="P61" s="5">
        <v>1.1900000000000001E-2</v>
      </c>
      <c r="Q61" s="5">
        <f t="shared" si="2"/>
        <v>2.3800000000000003</v>
      </c>
      <c r="R61" s="5">
        <v>1.78</v>
      </c>
      <c r="S61">
        <v>1</v>
      </c>
      <c r="T61" t="s">
        <v>419</v>
      </c>
    </row>
    <row r="62" spans="1:20" hidden="1">
      <c r="A62">
        <v>61</v>
      </c>
      <c r="B62" t="s">
        <v>582</v>
      </c>
      <c r="C62" t="s">
        <v>107</v>
      </c>
      <c r="D62" t="s">
        <v>422</v>
      </c>
      <c r="E62" t="s">
        <v>636</v>
      </c>
      <c r="F62" t="s">
        <v>583</v>
      </c>
      <c r="G62" t="s">
        <v>640</v>
      </c>
      <c r="H62">
        <v>200</v>
      </c>
      <c r="J62">
        <v>1</v>
      </c>
      <c r="K62">
        <f t="shared" si="0"/>
        <v>200</v>
      </c>
      <c r="L62">
        <f>VLOOKUP(B62,'[2]Atrition NPI'!$B:$E,4,0)</f>
        <v>1</v>
      </c>
      <c r="M62" t="b">
        <f t="shared" si="1"/>
        <v>1</v>
      </c>
      <c r="N62" t="s">
        <v>72</v>
      </c>
      <c r="O62" t="s">
        <v>584</v>
      </c>
      <c r="P62" s="5">
        <v>2.1999999999999999E-2</v>
      </c>
      <c r="Q62" s="5">
        <f t="shared" si="2"/>
        <v>4.3999999999999995</v>
      </c>
      <c r="R62" s="5">
        <v>3.3</v>
      </c>
      <c r="S62">
        <v>1</v>
      </c>
      <c r="T62" t="s">
        <v>423</v>
      </c>
    </row>
    <row r="63" spans="1:20" hidden="1">
      <c r="A63">
        <v>62</v>
      </c>
      <c r="B63" t="s">
        <v>425</v>
      </c>
      <c r="C63" t="s">
        <v>99</v>
      </c>
      <c r="D63" t="s">
        <v>426</v>
      </c>
      <c r="E63" t="s">
        <v>636</v>
      </c>
      <c r="F63" t="s">
        <v>427</v>
      </c>
      <c r="G63" t="s">
        <v>640</v>
      </c>
      <c r="H63">
        <v>200</v>
      </c>
      <c r="J63">
        <v>1</v>
      </c>
      <c r="K63">
        <f t="shared" si="0"/>
        <v>200</v>
      </c>
      <c r="L63">
        <f>VLOOKUP(B63,'[2]Atrition NPI'!$B:$E,4,0)</f>
        <v>1</v>
      </c>
      <c r="M63" t="b">
        <f t="shared" si="1"/>
        <v>1</v>
      </c>
      <c r="N63" t="s">
        <v>10</v>
      </c>
      <c r="O63" t="s">
        <v>428</v>
      </c>
      <c r="P63" s="5">
        <v>1.355E-2</v>
      </c>
      <c r="Q63" s="5">
        <f t="shared" si="2"/>
        <v>2.71</v>
      </c>
      <c r="R63" s="5">
        <v>135.5</v>
      </c>
      <c r="S63">
        <v>10000</v>
      </c>
      <c r="T63" t="s">
        <v>429</v>
      </c>
    </row>
    <row r="64" spans="1:20" hidden="1">
      <c r="A64">
        <v>63</v>
      </c>
      <c r="B64" t="s">
        <v>433</v>
      </c>
      <c r="C64" t="s">
        <v>107</v>
      </c>
      <c r="D64" t="s">
        <v>434</v>
      </c>
      <c r="E64" t="s">
        <v>636</v>
      </c>
      <c r="F64" t="s">
        <v>435</v>
      </c>
      <c r="G64" t="s">
        <v>640</v>
      </c>
      <c r="H64">
        <v>200</v>
      </c>
      <c r="J64">
        <v>1</v>
      </c>
      <c r="K64">
        <f t="shared" si="0"/>
        <v>200</v>
      </c>
      <c r="L64">
        <f>VLOOKUP(B64,'[2]Atrition NPI'!$B:$E,4,0)</f>
        <v>1</v>
      </c>
      <c r="M64" t="b">
        <f t="shared" si="1"/>
        <v>1</v>
      </c>
      <c r="N64" t="s">
        <v>10</v>
      </c>
      <c r="O64" t="s">
        <v>436</v>
      </c>
      <c r="P64" s="5">
        <v>2.8300000000000001E-3</v>
      </c>
      <c r="Q64" s="5">
        <f t="shared" si="2"/>
        <v>0.56600000000000006</v>
      </c>
      <c r="R64" s="5">
        <v>28.3</v>
      </c>
      <c r="S64">
        <v>10000</v>
      </c>
      <c r="T64" t="s">
        <v>437</v>
      </c>
    </row>
    <row r="65" spans="1:20">
      <c r="A65">
        <v>64</v>
      </c>
      <c r="B65" t="s">
        <v>439</v>
      </c>
      <c r="C65" t="s">
        <v>99</v>
      </c>
      <c r="D65" t="s">
        <v>440</v>
      </c>
      <c r="E65" t="s">
        <v>636</v>
      </c>
      <c r="F65" t="s">
        <v>441</v>
      </c>
      <c r="G65" t="s">
        <v>640</v>
      </c>
      <c r="H65">
        <v>200</v>
      </c>
      <c r="J65">
        <v>7</v>
      </c>
      <c r="K65">
        <f t="shared" si="0"/>
        <v>1400</v>
      </c>
      <c r="L65">
        <f>VLOOKUP(B65,'[2]Atrition NPI'!$B:$E,4,0)</f>
        <v>5</v>
      </c>
      <c r="M65" t="b">
        <f t="shared" si="1"/>
        <v>0</v>
      </c>
      <c r="N65" t="s">
        <v>10</v>
      </c>
      <c r="O65" t="s">
        <v>442</v>
      </c>
      <c r="P65" s="5">
        <v>3.0200000000000001E-3</v>
      </c>
      <c r="Q65" s="5">
        <f t="shared" si="2"/>
        <v>4.2279999999999998</v>
      </c>
      <c r="R65" s="5">
        <v>151</v>
      </c>
      <c r="S65">
        <v>50000</v>
      </c>
      <c r="T65" t="s">
        <v>443</v>
      </c>
    </row>
    <row r="66" spans="1:20">
      <c r="A66">
        <v>65</v>
      </c>
      <c r="B66" t="s">
        <v>447</v>
      </c>
      <c r="C66" t="s">
        <v>99</v>
      </c>
      <c r="D66" t="s">
        <v>448</v>
      </c>
      <c r="E66" t="s">
        <v>636</v>
      </c>
      <c r="F66" t="s">
        <v>449</v>
      </c>
      <c r="G66" t="s">
        <v>640</v>
      </c>
      <c r="H66">
        <v>200</v>
      </c>
      <c r="J66">
        <v>3</v>
      </c>
      <c r="K66">
        <f t="shared" si="0"/>
        <v>600</v>
      </c>
      <c r="L66">
        <f>VLOOKUP(B66,'[2]Atrition NPI'!$B:$E,4,0)</f>
        <v>2</v>
      </c>
      <c r="M66" t="b">
        <f t="shared" si="1"/>
        <v>0</v>
      </c>
      <c r="N66" t="s">
        <v>10</v>
      </c>
      <c r="O66" t="s">
        <v>450</v>
      </c>
      <c r="P66" s="5">
        <v>0.252</v>
      </c>
      <c r="Q66" s="5">
        <f t="shared" si="2"/>
        <v>151.19999999999999</v>
      </c>
      <c r="R66" s="5">
        <v>2520</v>
      </c>
      <c r="S66">
        <v>10000</v>
      </c>
      <c r="T66" t="s">
        <v>451</v>
      </c>
    </row>
    <row r="67" spans="1:20" hidden="1">
      <c r="A67">
        <v>66</v>
      </c>
      <c r="B67" t="s">
        <v>455</v>
      </c>
      <c r="C67" t="s">
        <v>456</v>
      </c>
      <c r="D67" t="s">
        <v>457</v>
      </c>
      <c r="E67" t="s">
        <v>636</v>
      </c>
      <c r="F67" t="s">
        <v>458</v>
      </c>
      <c r="G67" t="s">
        <v>640</v>
      </c>
      <c r="H67">
        <v>200</v>
      </c>
      <c r="J67">
        <v>1</v>
      </c>
      <c r="K67">
        <f t="shared" ref="K67:K86" si="3">H67*J67</f>
        <v>200</v>
      </c>
      <c r="L67">
        <f>VLOOKUP(B67,'[2]Atrition NPI'!$B:$E,4,0)</f>
        <v>1</v>
      </c>
      <c r="M67" t="b">
        <f t="shared" ref="M67:M86" si="4">L67=J67</f>
        <v>1</v>
      </c>
      <c r="N67" t="s">
        <v>72</v>
      </c>
      <c r="O67" t="s">
        <v>459</v>
      </c>
      <c r="P67" s="5">
        <v>0.73939999999999995</v>
      </c>
      <c r="Q67" s="5">
        <f t="shared" ref="Q67:Q86" si="5">H67*J67*P67</f>
        <v>147.88</v>
      </c>
      <c r="R67" s="5">
        <v>110.91</v>
      </c>
      <c r="S67">
        <v>1</v>
      </c>
      <c r="T67" t="s">
        <v>460</v>
      </c>
    </row>
    <row r="68" spans="1:20" hidden="1">
      <c r="A68">
        <v>67</v>
      </c>
      <c r="B68" t="s">
        <v>464</v>
      </c>
      <c r="C68" t="s">
        <v>7</v>
      </c>
      <c r="D68" t="s">
        <v>465</v>
      </c>
      <c r="E68" t="s">
        <v>636</v>
      </c>
      <c r="F68" t="s">
        <v>466</v>
      </c>
      <c r="G68" t="s">
        <v>640</v>
      </c>
      <c r="H68">
        <v>200</v>
      </c>
      <c r="J68">
        <v>1</v>
      </c>
      <c r="K68">
        <f t="shared" si="3"/>
        <v>200</v>
      </c>
      <c r="L68">
        <f>VLOOKUP(B68,'[2]Atrition NPI'!$B:$E,4,0)</f>
        <v>1</v>
      </c>
      <c r="M68" t="b">
        <f t="shared" si="4"/>
        <v>1</v>
      </c>
      <c r="N68" t="s">
        <v>72</v>
      </c>
      <c r="O68" t="s">
        <v>467</v>
      </c>
      <c r="P68" s="5">
        <v>5.5E-2</v>
      </c>
      <c r="Q68" s="5">
        <f t="shared" si="5"/>
        <v>11</v>
      </c>
      <c r="R68" s="5">
        <v>8.25</v>
      </c>
      <c r="S68">
        <v>1</v>
      </c>
      <c r="T68" t="s">
        <v>468</v>
      </c>
    </row>
    <row r="69" spans="1:20" hidden="1">
      <c r="A69">
        <v>68</v>
      </c>
      <c r="B69" s="4">
        <v>434153017835</v>
      </c>
      <c r="C69" t="s">
        <v>473</v>
      </c>
      <c r="D69" t="s">
        <v>474</v>
      </c>
      <c r="E69" t="s">
        <v>636</v>
      </c>
      <c r="F69" t="s">
        <v>475</v>
      </c>
      <c r="G69" t="s">
        <v>640</v>
      </c>
      <c r="H69">
        <v>200</v>
      </c>
      <c r="J69">
        <v>1</v>
      </c>
      <c r="K69">
        <f t="shared" si="3"/>
        <v>200</v>
      </c>
      <c r="L69">
        <f>VLOOKUP(B69,'[2]Atrition NPI'!$B:$E,4,0)</f>
        <v>1</v>
      </c>
      <c r="M69" t="b">
        <f t="shared" si="4"/>
        <v>1</v>
      </c>
      <c r="N69" t="s">
        <v>72</v>
      </c>
      <c r="O69" t="s">
        <v>476</v>
      </c>
      <c r="P69" s="5">
        <v>0.503</v>
      </c>
      <c r="Q69" s="5">
        <f t="shared" si="5"/>
        <v>100.6</v>
      </c>
      <c r="R69" s="5">
        <v>75.45</v>
      </c>
      <c r="S69">
        <v>1</v>
      </c>
      <c r="T69" t="s">
        <v>477</v>
      </c>
    </row>
    <row r="70" spans="1:20" hidden="1">
      <c r="A70">
        <v>69</v>
      </c>
      <c r="B70" t="s">
        <v>481</v>
      </c>
      <c r="C70" t="s">
        <v>107</v>
      </c>
      <c r="D70" t="s">
        <v>482</v>
      </c>
      <c r="E70" t="s">
        <v>636</v>
      </c>
      <c r="F70" t="s">
        <v>483</v>
      </c>
      <c r="G70" t="s">
        <v>640</v>
      </c>
      <c r="H70">
        <v>200</v>
      </c>
      <c r="J70">
        <v>1</v>
      </c>
      <c r="K70">
        <f t="shared" si="3"/>
        <v>200</v>
      </c>
      <c r="L70">
        <f>VLOOKUP(B70,'[2]Atrition NPI'!$B:$E,4,0)</f>
        <v>1</v>
      </c>
      <c r="M70" t="b">
        <f t="shared" si="4"/>
        <v>1</v>
      </c>
      <c r="N70" t="s">
        <v>72</v>
      </c>
      <c r="O70" t="s">
        <v>484</v>
      </c>
      <c r="P70" s="5">
        <v>0.64359999999999995</v>
      </c>
      <c r="Q70" s="5">
        <f t="shared" si="5"/>
        <v>128.72</v>
      </c>
      <c r="R70" s="5">
        <v>96.54</v>
      </c>
      <c r="S70">
        <v>1</v>
      </c>
      <c r="T70" t="s">
        <v>485</v>
      </c>
    </row>
    <row r="71" spans="1:20" hidden="1">
      <c r="A71">
        <v>70</v>
      </c>
      <c r="B71" t="s">
        <v>489</v>
      </c>
      <c r="C71" t="s">
        <v>20</v>
      </c>
      <c r="D71" t="s">
        <v>488</v>
      </c>
      <c r="E71" t="s">
        <v>637</v>
      </c>
      <c r="F71" t="s">
        <v>17</v>
      </c>
      <c r="G71" t="s">
        <v>640</v>
      </c>
      <c r="H71">
        <v>200</v>
      </c>
      <c r="J71">
        <v>1</v>
      </c>
      <c r="K71">
        <f t="shared" si="3"/>
        <v>200</v>
      </c>
      <c r="L71">
        <f>VLOOKUP(B71,'[2]Atrition NPI'!$B:$E,4,0)</f>
        <v>1</v>
      </c>
      <c r="M71" t="b">
        <f t="shared" si="4"/>
        <v>1</v>
      </c>
      <c r="O71" t="s">
        <v>622</v>
      </c>
      <c r="P71" s="5">
        <v>8.2200000000000006</v>
      </c>
      <c r="Q71" s="5">
        <f t="shared" si="5"/>
        <v>1644.0000000000002</v>
      </c>
      <c r="R71" s="6">
        <f>P71*J71*K71</f>
        <v>1644.0000000000002</v>
      </c>
      <c r="S71">
        <v>2000</v>
      </c>
      <c r="T71" t="s">
        <v>488</v>
      </c>
    </row>
    <row r="72" spans="1:20" hidden="1">
      <c r="A72">
        <v>71</v>
      </c>
      <c r="B72" t="s">
        <v>490</v>
      </c>
      <c r="C72" t="s">
        <v>20</v>
      </c>
      <c r="D72" t="s">
        <v>491</v>
      </c>
      <c r="E72" t="s">
        <v>636</v>
      </c>
      <c r="F72" t="s">
        <v>492</v>
      </c>
      <c r="G72" t="s">
        <v>640</v>
      </c>
      <c r="H72">
        <v>200</v>
      </c>
      <c r="J72">
        <v>1</v>
      </c>
      <c r="K72">
        <f t="shared" si="3"/>
        <v>200</v>
      </c>
      <c r="L72">
        <f>VLOOKUP(B72,'[2]Atrition NPI'!$B:$E,4,0)</f>
        <v>1</v>
      </c>
      <c r="M72" t="b">
        <f t="shared" si="4"/>
        <v>1</v>
      </c>
      <c r="N72" t="s">
        <v>493</v>
      </c>
      <c r="O72" t="s">
        <v>494</v>
      </c>
      <c r="P72" s="5">
        <v>3.2174999999999998</v>
      </c>
      <c r="Q72" s="5">
        <f t="shared" si="5"/>
        <v>643.5</v>
      </c>
      <c r="R72" s="5">
        <v>482.62</v>
      </c>
      <c r="S72">
        <v>1</v>
      </c>
      <c r="T72" t="s">
        <v>495</v>
      </c>
    </row>
    <row r="73" spans="1:20" hidden="1">
      <c r="A73">
        <v>72</v>
      </c>
      <c r="B73" t="s">
        <v>499</v>
      </c>
      <c r="C73" t="s">
        <v>500</v>
      </c>
      <c r="D73" t="s">
        <v>501</v>
      </c>
      <c r="E73" t="s">
        <v>636</v>
      </c>
      <c r="F73" t="s">
        <v>502</v>
      </c>
      <c r="G73" t="s">
        <v>640</v>
      </c>
      <c r="H73">
        <v>200</v>
      </c>
      <c r="J73">
        <v>1</v>
      </c>
      <c r="K73">
        <f t="shared" si="3"/>
        <v>200</v>
      </c>
      <c r="L73">
        <f>VLOOKUP(B73,'[2]Atrition NPI'!$B:$E,4,0)</f>
        <v>1</v>
      </c>
      <c r="M73" t="b">
        <f t="shared" si="4"/>
        <v>1</v>
      </c>
      <c r="N73" t="s">
        <v>493</v>
      </c>
      <c r="O73" t="s">
        <v>503</v>
      </c>
      <c r="P73" s="5">
        <v>6.9974999999999996</v>
      </c>
      <c r="Q73" s="5">
        <f t="shared" si="5"/>
        <v>1399.5</v>
      </c>
      <c r="R73" s="5">
        <v>1049.6199999999999</v>
      </c>
      <c r="S73">
        <v>1</v>
      </c>
      <c r="T73" t="s">
        <v>504</v>
      </c>
    </row>
    <row r="74" spans="1:20" hidden="1">
      <c r="A74">
        <v>73</v>
      </c>
      <c r="B74" t="s">
        <v>507</v>
      </c>
      <c r="C74" t="s">
        <v>20</v>
      </c>
      <c r="D74" t="s">
        <v>508</v>
      </c>
      <c r="E74" t="s">
        <v>636</v>
      </c>
      <c r="F74" t="s">
        <v>492</v>
      </c>
      <c r="G74" t="s">
        <v>640</v>
      </c>
      <c r="H74">
        <v>200</v>
      </c>
      <c r="J74">
        <v>1</v>
      </c>
      <c r="K74">
        <f t="shared" si="3"/>
        <v>200</v>
      </c>
      <c r="L74">
        <f>VLOOKUP(B74,'[2]Atrition NPI'!$B:$E,4,0)</f>
        <v>1</v>
      </c>
      <c r="M74" t="b">
        <f t="shared" si="4"/>
        <v>1</v>
      </c>
      <c r="N74" t="s">
        <v>493</v>
      </c>
      <c r="O74" t="s">
        <v>509</v>
      </c>
      <c r="P74" s="5">
        <v>11.0025</v>
      </c>
      <c r="Q74" s="5">
        <f t="shared" si="5"/>
        <v>2200.5</v>
      </c>
      <c r="R74" s="5">
        <v>1650.38</v>
      </c>
      <c r="S74">
        <v>1</v>
      </c>
      <c r="T74" t="s">
        <v>510</v>
      </c>
    </row>
    <row r="75" spans="1:20" hidden="1">
      <c r="A75">
        <v>74</v>
      </c>
      <c r="B75" t="s">
        <v>513</v>
      </c>
      <c r="C75" t="s">
        <v>20</v>
      </c>
      <c r="D75" t="s">
        <v>514</v>
      </c>
      <c r="E75" t="s">
        <v>636</v>
      </c>
      <c r="F75" t="s">
        <v>492</v>
      </c>
      <c r="G75" t="s">
        <v>640</v>
      </c>
      <c r="H75">
        <v>200</v>
      </c>
      <c r="J75">
        <v>2</v>
      </c>
      <c r="K75">
        <f t="shared" si="3"/>
        <v>400</v>
      </c>
      <c r="L75">
        <f>VLOOKUP(B75,'[2]Atrition NPI'!$B:$E,4,0)</f>
        <v>2</v>
      </c>
      <c r="M75" t="b">
        <f t="shared" si="4"/>
        <v>1</v>
      </c>
      <c r="N75" t="s">
        <v>10</v>
      </c>
      <c r="O75" t="s">
        <v>515</v>
      </c>
      <c r="P75" s="5">
        <v>0.9</v>
      </c>
      <c r="Q75" s="5">
        <f t="shared" si="5"/>
        <v>360</v>
      </c>
      <c r="R75" s="5">
        <v>2250</v>
      </c>
      <c r="S75">
        <v>2500</v>
      </c>
      <c r="T75" t="s">
        <v>516</v>
      </c>
    </row>
    <row r="76" spans="1:20" hidden="1">
      <c r="A76">
        <v>75</v>
      </c>
      <c r="B76" t="s">
        <v>520</v>
      </c>
      <c r="C76" t="s">
        <v>20</v>
      </c>
      <c r="D76" t="s">
        <v>521</v>
      </c>
      <c r="E76" t="s">
        <v>636</v>
      </c>
      <c r="F76" t="s">
        <v>522</v>
      </c>
      <c r="G76" t="s">
        <v>640</v>
      </c>
      <c r="H76">
        <v>200</v>
      </c>
      <c r="J76">
        <v>1</v>
      </c>
      <c r="K76">
        <f t="shared" si="3"/>
        <v>200</v>
      </c>
      <c r="L76">
        <f>VLOOKUP(B76,'[2]Atrition NPI'!$B:$E,4,0)</f>
        <v>1</v>
      </c>
      <c r="M76" t="b">
        <f t="shared" si="4"/>
        <v>1</v>
      </c>
      <c r="N76" t="s">
        <v>72</v>
      </c>
      <c r="O76" t="s">
        <v>523</v>
      </c>
      <c r="P76" s="5">
        <v>1.2141</v>
      </c>
      <c r="Q76" s="5">
        <f t="shared" si="5"/>
        <v>242.82</v>
      </c>
      <c r="R76" s="5">
        <v>182.12</v>
      </c>
      <c r="S76">
        <v>1</v>
      </c>
      <c r="T76" t="s">
        <v>524</v>
      </c>
    </row>
    <row r="77" spans="1:20" hidden="1">
      <c r="A77">
        <v>76</v>
      </c>
      <c r="B77" t="s">
        <v>528</v>
      </c>
      <c r="C77" t="s">
        <v>20</v>
      </c>
      <c r="D77" t="s">
        <v>529</v>
      </c>
      <c r="E77" t="s">
        <v>636</v>
      </c>
      <c r="F77" t="s">
        <v>492</v>
      </c>
      <c r="G77" t="s">
        <v>640</v>
      </c>
      <c r="H77">
        <v>200</v>
      </c>
      <c r="J77">
        <v>2</v>
      </c>
      <c r="K77">
        <f t="shared" si="3"/>
        <v>400</v>
      </c>
      <c r="L77">
        <f>VLOOKUP(B77,'[2]Atrition NPI'!$B:$E,4,0)</f>
        <v>2</v>
      </c>
      <c r="M77" t="b">
        <f t="shared" si="4"/>
        <v>1</v>
      </c>
      <c r="N77" t="s">
        <v>72</v>
      </c>
      <c r="O77" t="s">
        <v>530</v>
      </c>
      <c r="P77" s="5">
        <v>3.145</v>
      </c>
      <c r="Q77" s="5">
        <f t="shared" si="5"/>
        <v>1258</v>
      </c>
      <c r="R77" s="5">
        <v>943.5</v>
      </c>
      <c r="S77">
        <v>1</v>
      </c>
      <c r="T77" t="s">
        <v>531</v>
      </c>
    </row>
    <row r="78" spans="1:20" hidden="1">
      <c r="A78">
        <v>77</v>
      </c>
      <c r="B78" t="s">
        <v>535</v>
      </c>
      <c r="C78" t="s">
        <v>20</v>
      </c>
      <c r="D78" t="s">
        <v>536</v>
      </c>
      <c r="E78" t="s">
        <v>636</v>
      </c>
      <c r="F78" t="s">
        <v>537</v>
      </c>
      <c r="G78" t="s">
        <v>640</v>
      </c>
      <c r="H78">
        <v>200</v>
      </c>
      <c r="J78">
        <v>1</v>
      </c>
      <c r="K78">
        <f t="shared" si="3"/>
        <v>200</v>
      </c>
      <c r="L78">
        <f>VLOOKUP(B78,'[2]Atrition NPI'!$B:$E,4,0)</f>
        <v>1</v>
      </c>
      <c r="M78" t="b">
        <f t="shared" si="4"/>
        <v>1</v>
      </c>
      <c r="N78" t="s">
        <v>72</v>
      </c>
      <c r="O78" t="s">
        <v>538</v>
      </c>
      <c r="P78" s="5">
        <v>2.0865</v>
      </c>
      <c r="Q78" s="5">
        <f t="shared" si="5"/>
        <v>417.3</v>
      </c>
      <c r="R78" s="5">
        <v>312.98</v>
      </c>
      <c r="S78">
        <v>1</v>
      </c>
      <c r="T78" t="s">
        <v>539</v>
      </c>
    </row>
    <row r="79" spans="1:20" hidden="1">
      <c r="A79">
        <v>78</v>
      </c>
      <c r="B79" t="s">
        <v>544</v>
      </c>
      <c r="C79" t="s">
        <v>545</v>
      </c>
      <c r="D79" t="s">
        <v>546</v>
      </c>
      <c r="E79" t="s">
        <v>636</v>
      </c>
      <c r="F79" t="s">
        <v>547</v>
      </c>
      <c r="G79" t="s">
        <v>640</v>
      </c>
      <c r="H79">
        <v>200</v>
      </c>
      <c r="J79">
        <v>1</v>
      </c>
      <c r="K79">
        <f t="shared" si="3"/>
        <v>200</v>
      </c>
      <c r="L79">
        <f>VLOOKUP(B79,'[2]Atrition NPI'!$B:$E,4,0)</f>
        <v>1</v>
      </c>
      <c r="M79" t="b">
        <f t="shared" si="4"/>
        <v>1</v>
      </c>
      <c r="N79" t="s">
        <v>72</v>
      </c>
      <c r="O79" t="s">
        <v>548</v>
      </c>
      <c r="P79" s="5">
        <v>0.52590000000000003</v>
      </c>
      <c r="Q79" s="5">
        <f t="shared" si="5"/>
        <v>105.18</v>
      </c>
      <c r="R79" s="5">
        <v>78.88</v>
      </c>
      <c r="S79">
        <v>1</v>
      </c>
      <c r="T79" t="s">
        <v>549</v>
      </c>
    </row>
    <row r="80" spans="1:20" hidden="1">
      <c r="A80">
        <v>79</v>
      </c>
      <c r="B80" t="s">
        <v>552</v>
      </c>
      <c r="C80" t="s">
        <v>553</v>
      </c>
      <c r="D80" t="s">
        <v>554</v>
      </c>
      <c r="E80" t="s">
        <v>636</v>
      </c>
      <c r="F80" t="s">
        <v>555</v>
      </c>
      <c r="G80" t="s">
        <v>640</v>
      </c>
      <c r="H80">
        <v>200</v>
      </c>
      <c r="J80">
        <v>1</v>
      </c>
      <c r="K80">
        <f t="shared" si="3"/>
        <v>200</v>
      </c>
      <c r="L80">
        <f>VLOOKUP(B80,'[2]Atrition NPI'!$B:$E,4,0)</f>
        <v>1</v>
      </c>
      <c r="M80" t="b">
        <f t="shared" si="4"/>
        <v>1</v>
      </c>
      <c r="N80" t="s">
        <v>72</v>
      </c>
      <c r="O80" t="s">
        <v>556</v>
      </c>
      <c r="P80" s="5">
        <v>0.98170000000000002</v>
      </c>
      <c r="Q80" s="5">
        <f t="shared" si="5"/>
        <v>196.34</v>
      </c>
      <c r="R80" s="5">
        <v>147.26</v>
      </c>
      <c r="S80">
        <v>1</v>
      </c>
      <c r="T80" t="s">
        <v>557</v>
      </c>
    </row>
    <row r="81" spans="1:20" hidden="1">
      <c r="A81">
        <v>80</v>
      </c>
      <c r="B81" t="s">
        <v>560</v>
      </c>
      <c r="C81" t="s">
        <v>561</v>
      </c>
      <c r="D81" t="s">
        <v>546</v>
      </c>
      <c r="E81" t="s">
        <v>636</v>
      </c>
      <c r="F81" t="s">
        <v>562</v>
      </c>
      <c r="G81" t="s">
        <v>640</v>
      </c>
      <c r="H81">
        <v>200</v>
      </c>
      <c r="J81">
        <v>1</v>
      </c>
      <c r="K81">
        <f t="shared" si="3"/>
        <v>200</v>
      </c>
      <c r="L81">
        <f>VLOOKUP(B81,'[2]Atrition NPI'!$B:$E,4,0)</f>
        <v>1</v>
      </c>
      <c r="M81" t="b">
        <f t="shared" si="4"/>
        <v>1</v>
      </c>
      <c r="N81" t="s">
        <v>72</v>
      </c>
      <c r="O81" t="s">
        <v>563</v>
      </c>
      <c r="P81" s="5">
        <v>0.80410000000000004</v>
      </c>
      <c r="Q81" s="5">
        <f t="shared" si="5"/>
        <v>160.82</v>
      </c>
      <c r="R81" s="5">
        <v>120.62</v>
      </c>
      <c r="S81">
        <v>1</v>
      </c>
      <c r="T81" t="s">
        <v>564</v>
      </c>
    </row>
    <row r="82" spans="1:20" hidden="1">
      <c r="A82">
        <v>81</v>
      </c>
      <c r="B82" t="s">
        <v>590</v>
      </c>
      <c r="C82" t="s">
        <v>588</v>
      </c>
      <c r="D82" t="s">
        <v>589</v>
      </c>
      <c r="E82" t="s">
        <v>588</v>
      </c>
      <c r="G82" t="s">
        <v>640</v>
      </c>
      <c r="H82">
        <v>200</v>
      </c>
      <c r="J82">
        <v>1</v>
      </c>
      <c r="K82">
        <f t="shared" si="3"/>
        <v>200</v>
      </c>
      <c r="L82">
        <f>VLOOKUP(B82,'[2]Atrition NPI'!$B:$E,4,0)</f>
        <v>1</v>
      </c>
      <c r="M82" t="b">
        <f t="shared" si="4"/>
        <v>1</v>
      </c>
      <c r="O82" t="s">
        <v>588</v>
      </c>
      <c r="P82" s="5">
        <v>12.52</v>
      </c>
      <c r="Q82" s="5">
        <f t="shared" si="5"/>
        <v>2504</v>
      </c>
      <c r="R82" s="5">
        <f>P82*H82</f>
        <v>2504</v>
      </c>
      <c r="S82">
        <v>1</v>
      </c>
    </row>
    <row r="83" spans="1:20" hidden="1">
      <c r="A83">
        <v>82</v>
      </c>
      <c r="B83" t="s">
        <v>592</v>
      </c>
      <c r="C83" t="s">
        <v>609</v>
      </c>
      <c r="D83" t="s">
        <v>633</v>
      </c>
      <c r="E83" t="s">
        <v>638</v>
      </c>
      <c r="F83">
        <v>0</v>
      </c>
      <c r="G83" t="s">
        <v>22</v>
      </c>
      <c r="H83">
        <v>200</v>
      </c>
      <c r="J83">
        <v>1</v>
      </c>
      <c r="K83">
        <f t="shared" si="3"/>
        <v>200</v>
      </c>
      <c r="L83">
        <f>VLOOKUP(B83,'[2]Atrition NPI'!$B:$E,4,0)</f>
        <v>1</v>
      </c>
      <c r="M83" t="b">
        <f t="shared" si="4"/>
        <v>1</v>
      </c>
      <c r="O83" t="s">
        <v>609</v>
      </c>
      <c r="P83" s="5">
        <f>24/1.6</f>
        <v>15</v>
      </c>
      <c r="Q83" s="5">
        <f t="shared" si="5"/>
        <v>3000</v>
      </c>
      <c r="R83" s="5">
        <f>P83*K83</f>
        <v>3000</v>
      </c>
      <c r="S83">
        <v>1</v>
      </c>
    </row>
    <row r="84" spans="1:20" hidden="1">
      <c r="A84">
        <v>83</v>
      </c>
      <c r="B84" t="s">
        <v>593</v>
      </c>
      <c r="C84" t="s">
        <v>609</v>
      </c>
      <c r="D84" t="s">
        <v>634</v>
      </c>
      <c r="E84" t="s">
        <v>638</v>
      </c>
      <c r="F84">
        <v>0</v>
      </c>
      <c r="G84" t="s">
        <v>22</v>
      </c>
      <c r="H84">
        <v>200</v>
      </c>
      <c r="J84">
        <v>1</v>
      </c>
      <c r="K84">
        <f t="shared" si="3"/>
        <v>200</v>
      </c>
      <c r="L84">
        <f>VLOOKUP(B84,'[2]Atrition NPI'!$B:$E,4,0)</f>
        <v>1</v>
      </c>
      <c r="M84" t="b">
        <f t="shared" si="4"/>
        <v>1</v>
      </c>
      <c r="O84" t="s">
        <v>609</v>
      </c>
      <c r="P84" s="5">
        <f>24/1.6</f>
        <v>15</v>
      </c>
      <c r="Q84" s="5">
        <f>H84*J84*P84</f>
        <v>3000</v>
      </c>
      <c r="R84" s="5">
        <f>P84*K84</f>
        <v>3000</v>
      </c>
      <c r="S84">
        <v>1</v>
      </c>
    </row>
    <row r="85" spans="1:20" hidden="1">
      <c r="A85">
        <v>84</v>
      </c>
      <c r="B85">
        <v>63048</v>
      </c>
      <c r="C85" t="s">
        <v>612</v>
      </c>
      <c r="D85" t="s">
        <v>618</v>
      </c>
      <c r="E85" t="s">
        <v>639</v>
      </c>
      <c r="F85">
        <v>100</v>
      </c>
      <c r="G85" t="s">
        <v>640</v>
      </c>
      <c r="H85">
        <v>200</v>
      </c>
      <c r="J85">
        <v>1</v>
      </c>
      <c r="K85">
        <f t="shared" si="3"/>
        <v>200</v>
      </c>
      <c r="L85">
        <f>VLOOKUP(B85,'[2]Atrition NPI'!$B:$E,4,0)</f>
        <v>1</v>
      </c>
      <c r="M85" t="b">
        <f t="shared" si="4"/>
        <v>1</v>
      </c>
      <c r="O85" t="s">
        <v>611</v>
      </c>
      <c r="P85" s="5">
        <f>9.38/1.6</f>
        <v>5.8624999999999998</v>
      </c>
      <c r="Q85" s="5">
        <f t="shared" si="5"/>
        <v>1172.5</v>
      </c>
      <c r="R85" s="5">
        <f>P85*K85</f>
        <v>1172.5</v>
      </c>
      <c r="S85">
        <v>1</v>
      </c>
    </row>
    <row r="86" spans="1:20" hidden="1">
      <c r="A86">
        <v>85</v>
      </c>
      <c r="B86">
        <v>150150225</v>
      </c>
      <c r="C86" t="s">
        <v>95</v>
      </c>
      <c r="D86" t="s">
        <v>617</v>
      </c>
      <c r="E86" t="s">
        <v>636</v>
      </c>
      <c r="F86">
        <v>100</v>
      </c>
      <c r="G86" t="s">
        <v>640</v>
      </c>
      <c r="H86">
        <v>200</v>
      </c>
      <c r="J86">
        <v>1</v>
      </c>
      <c r="K86">
        <f t="shared" si="3"/>
        <v>200</v>
      </c>
      <c r="L86">
        <f>VLOOKUP(B86,'[2]Atrition NPI'!$B:$E,4,0)</f>
        <v>1</v>
      </c>
      <c r="M86" t="b">
        <f t="shared" si="4"/>
        <v>1</v>
      </c>
      <c r="O86" t="s">
        <v>619</v>
      </c>
      <c r="P86" s="5">
        <v>2.33</v>
      </c>
      <c r="Q86" s="5">
        <f t="shared" si="5"/>
        <v>466</v>
      </c>
      <c r="R86" s="5">
        <f>P86*K86</f>
        <v>466</v>
      </c>
      <c r="S86">
        <v>1</v>
      </c>
    </row>
    <row r="89" spans="1:20">
      <c r="Q89" s="5">
        <f>SUM(Q2:Q86)</f>
        <v>27406.660000000003</v>
      </c>
      <c r="R89" s="5">
        <f>SUM(R2:R86)</f>
        <v>36964.97</v>
      </c>
    </row>
    <row r="91" spans="1:20">
      <c r="P91" s="5" t="s">
        <v>587</v>
      </c>
      <c r="Q91" s="5">
        <f>Q89/H86</f>
        <v>137.03330000000003</v>
      </c>
      <c r="R91" s="5">
        <f>R89/H86</f>
        <v>184.82485</v>
      </c>
    </row>
    <row r="92" spans="1:20">
      <c r="P92" s="5" t="s">
        <v>613</v>
      </c>
      <c r="Q92" s="5">
        <f>Q91*1.6</f>
        <v>219.25328000000005</v>
      </c>
      <c r="R92" s="5">
        <f>R91*1.6</f>
        <v>295.71976000000001</v>
      </c>
    </row>
    <row r="93" spans="1:20">
      <c r="P93" s="5" t="s">
        <v>614</v>
      </c>
      <c r="Q93" s="8">
        <f>Q92*4.8</f>
        <v>1052.4157440000001</v>
      </c>
      <c r="R93" s="8">
        <f>R92*4.8</f>
        <v>1419.4548480000001</v>
      </c>
    </row>
  </sheetData>
  <autoFilter ref="A1:M86">
    <filterColumn colId="12">
      <filters>
        <filter val="FALSE"/>
      </filters>
    </filterColumn>
  </autoFilter>
  <conditionalFormatting sqref="R2:R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MAXREFDEF104_COMPLETE Digikey s</vt:lpstr>
      <vt:lpstr>Sheet2</vt:lpstr>
      <vt:lpstr>MAXREFDEF104_COMPLETE Digik Att</vt:lpstr>
      <vt:lpstr>Sheet5</vt:lpstr>
      <vt:lpstr>EPE 200 units</vt:lpstr>
      <vt:lpstr>Sheet7</vt:lpstr>
      <vt:lpstr>EPE 200 Att Eng</vt:lpstr>
      <vt:lpstr>EPE MOQ</vt:lpstr>
      <vt:lpstr>Digikey Original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2023-07-03T18:51:13Z</dcterms:modified>
</cp:coreProperties>
</file>