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a00cecb26e7a5/MBA/Data Science ^0 Analytics/Análises de Correspondências/"/>
    </mc:Choice>
  </mc:AlternateContent>
  <xr:revisionPtr revIDLastSave="75" documentId="8_{05BE55F7-F7B1-4D84-8EDF-A31A1D475585}" xr6:coauthVersionLast="47" xr6:coauthVersionMax="47" xr10:uidLastSave="{7DEA68B6-F828-48EF-AD9B-FE1E0FFC3389}"/>
  <bookViews>
    <workbookView xWindow="-120" yWindow="-120" windowWidth="20730" windowHeight="11160" xr2:uid="{1C4327CC-9E42-407A-B605-628FE4DFC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 a="1"/>
  <c r="A42" i="1" s="1"/>
  <c r="G37" i="1" a="1"/>
  <c r="G37" i="1" s="1"/>
  <c r="B37" i="1"/>
  <c r="C37" i="1"/>
  <c r="B38" i="1"/>
  <c r="C38" i="1"/>
  <c r="B39" i="1"/>
  <c r="C39" i="1"/>
  <c r="A38" i="1"/>
  <c r="A39" i="1"/>
  <c r="A37" i="1"/>
  <c r="H29" i="1"/>
  <c r="I29" i="1"/>
  <c r="H30" i="1"/>
  <c r="H31" i="1"/>
  <c r="I31" i="1"/>
  <c r="J31" i="1"/>
  <c r="J21" i="1"/>
  <c r="J24" i="1" s="1"/>
  <c r="J23" i="1"/>
  <c r="C7" i="1"/>
  <c r="D7" i="1"/>
  <c r="J22" i="1" s="1"/>
  <c r="B7" i="1"/>
  <c r="H22" i="1" s="1"/>
  <c r="E5" i="1"/>
  <c r="J30" i="1" s="1"/>
  <c r="E6" i="1"/>
  <c r="E4" i="1"/>
  <c r="J29" i="1" s="1"/>
  <c r="C13" i="1" l="1"/>
  <c r="C21" i="1" s="1"/>
  <c r="I21" i="1"/>
  <c r="H21" i="1"/>
  <c r="K31" i="1"/>
  <c r="I22" i="1"/>
  <c r="I23" i="1"/>
  <c r="H23" i="1"/>
  <c r="K29" i="1"/>
  <c r="E7" i="1"/>
  <c r="B14" i="1" s="1"/>
  <c r="B22" i="1" s="1"/>
  <c r="I30" i="1"/>
  <c r="K30" i="1" s="1"/>
  <c r="H32" i="1"/>
  <c r="K23" i="1"/>
  <c r="I24" i="1"/>
  <c r="H24" i="1"/>
  <c r="H5" i="1" l="1"/>
  <c r="H14" i="1" s="1"/>
  <c r="B30" i="1"/>
  <c r="C29" i="1"/>
  <c r="I4" i="1"/>
  <c r="I13" i="1" s="1"/>
  <c r="D14" i="1"/>
  <c r="D22" i="1" s="1"/>
  <c r="D15" i="1"/>
  <c r="D23" i="1" s="1"/>
  <c r="C14" i="1"/>
  <c r="C22" i="1" s="1"/>
  <c r="B15" i="1"/>
  <c r="B23" i="1" s="1"/>
  <c r="J32" i="1"/>
  <c r="I32" i="1"/>
  <c r="K22" i="1"/>
  <c r="C15" i="1"/>
  <c r="C23" i="1" s="1"/>
  <c r="K32" i="1"/>
  <c r="D13" i="1"/>
  <c r="D21" i="1" s="1"/>
  <c r="K21" i="1"/>
  <c r="K24" i="1" s="1"/>
  <c r="B13" i="1"/>
  <c r="B21" i="1" s="1"/>
  <c r="C31" i="1" l="1"/>
  <c r="I6" i="1"/>
  <c r="I15" i="1" s="1"/>
  <c r="B29" i="1"/>
  <c r="H4" i="1"/>
  <c r="H13" i="1" s="1"/>
  <c r="H6" i="1"/>
  <c r="H15" i="1" s="1"/>
  <c r="B31" i="1"/>
  <c r="D31" i="1"/>
  <c r="J6" i="1"/>
  <c r="J15" i="1" s="1"/>
  <c r="C30" i="1"/>
  <c r="I5" i="1"/>
  <c r="I14" i="1" s="1"/>
  <c r="D29" i="1"/>
  <c r="J4" i="1"/>
  <c r="J13" i="1" s="1"/>
  <c r="D30" i="1"/>
  <c r="J5" i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<sst xmlns="http://schemas.openxmlformats.org/spreadsheetml/2006/main" count="65" uniqueCount="19">
  <si>
    <t>Poupança</t>
  </si>
  <si>
    <t>CDB</t>
  </si>
  <si>
    <t>Ações</t>
  </si>
  <si>
    <t>Conservador</t>
  </si>
  <si>
    <t>Moderado</t>
  </si>
  <si>
    <t>Agressivo</t>
  </si>
  <si>
    <t>TOTAL</t>
  </si>
  <si>
    <t>Tabela de Frequências Esperadas - Xe</t>
  </si>
  <si>
    <t>Tabela de Frequências Observadas - Xo</t>
  </si>
  <si>
    <t>Tabela de Resíduos - R</t>
  </si>
  <si>
    <t>Qui2</t>
  </si>
  <si>
    <t>Tabela de Resíduos padronizados - R padronizados</t>
  </si>
  <si>
    <t>Tabela de Resíduos padronizados ajustados - R padronizados ajustados</t>
  </si>
  <si>
    <t>Column Profiles</t>
  </si>
  <si>
    <t>MASSA MÉDIA</t>
  </si>
  <si>
    <t>Row Profiles</t>
  </si>
  <si>
    <t>Matriz A</t>
  </si>
  <si>
    <t>Matriz A'</t>
  </si>
  <si>
    <t>Matriz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</si>
</sst>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.000000_-;\-* #,##0.0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/>
    <xf numFmtId="164" fontId="3" fillId="2" borderId="1" xfId="1" applyNumberFormat="1" applyFont="1" applyFill="1" applyBorder="1"/>
    <xf numFmtId="165" fontId="2" fillId="2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6" fontId="2" fillId="2" borderId="0" xfId="1" applyNumberFormat="1" applyFont="1" applyFill="1"/>
    <xf numFmtId="166" fontId="2" fillId="2" borderId="0" xfId="1" applyNumberFormat="1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166" fontId="2" fillId="4" borderId="0" xfId="1" applyNumberFormat="1" applyFont="1" applyFill="1"/>
    <xf numFmtId="166" fontId="2" fillId="4" borderId="0" xfId="1" applyNumberFormat="1" applyFont="1" applyFill="1" applyAlignment="1">
      <alignment horizontal="center"/>
    </xf>
    <xf numFmtId="0" fontId="2" fillId="4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167B-D512-4655-993A-A3157EF0453F}">
  <sheetPr codeName="Planilha1"/>
  <dimension ref="A1:K45"/>
  <sheetViews>
    <sheetView tabSelected="1" workbookViewId="0"/>
  </sheetViews>
  <sheetFormatPr defaultRowHeight="18.75" x14ac:dyDescent="0.3"/>
  <cols>
    <col min="1" max="1" width="17.42578125" style="2" customWidth="1"/>
    <col min="2" max="4" width="13.85546875" style="10" bestFit="1" customWidth="1"/>
    <col min="5" max="5" width="13.85546875" style="9" bestFit="1" customWidth="1"/>
    <col min="6" max="6" width="13.85546875" style="2" bestFit="1" customWidth="1"/>
    <col min="7" max="7" width="19.28515625" style="2" customWidth="1"/>
    <col min="8" max="9" width="18.140625" style="2" bestFit="1" customWidth="1"/>
    <col min="10" max="10" width="15.42578125" style="2" customWidth="1"/>
    <col min="11" max="11" width="20.140625" style="2" bestFit="1" customWidth="1"/>
    <col min="12" max="16384" width="9.140625" style="2"/>
  </cols>
  <sheetData>
    <row r="1" spans="1:11" s="1" customFormat="1" x14ac:dyDescent="0.3">
      <c r="A1" s="1" t="s">
        <v>8</v>
      </c>
      <c r="B1" s="9"/>
      <c r="C1" s="9"/>
      <c r="D1" s="9"/>
      <c r="E1" s="9"/>
      <c r="G1" s="1" t="s">
        <v>11</v>
      </c>
      <c r="H1" s="9"/>
      <c r="I1" s="9"/>
      <c r="J1" s="9"/>
    </row>
    <row r="2" spans="1:11" ht="19.5" thickBot="1" x14ac:dyDescent="0.35">
      <c r="H2" s="10"/>
      <c r="I2" s="10"/>
      <c r="J2" s="10"/>
    </row>
    <row r="3" spans="1:11" s="6" customFormat="1" ht="19.5" thickBot="1" x14ac:dyDescent="0.35">
      <c r="A3" s="4"/>
      <c r="B3" s="5" t="s">
        <v>0</v>
      </c>
      <c r="C3" s="5" t="s">
        <v>1</v>
      </c>
      <c r="D3" s="5" t="s">
        <v>2</v>
      </c>
      <c r="E3" s="8" t="s">
        <v>6</v>
      </c>
      <c r="G3" s="4"/>
      <c r="H3" s="5" t="s">
        <v>0</v>
      </c>
      <c r="I3" s="5" t="s">
        <v>1</v>
      </c>
      <c r="J3" s="5" t="s">
        <v>2</v>
      </c>
    </row>
    <row r="4" spans="1:11" ht="19.5" thickBot="1" x14ac:dyDescent="0.35">
      <c r="A4" s="3" t="s">
        <v>3</v>
      </c>
      <c r="B4" s="11">
        <v>8</v>
      </c>
      <c r="C4" s="11">
        <v>4</v>
      </c>
      <c r="D4" s="11">
        <v>5</v>
      </c>
      <c r="E4" s="8">
        <f>SUM(B4:D4)</f>
        <v>17</v>
      </c>
      <c r="G4" s="3" t="s">
        <v>3</v>
      </c>
      <c r="H4" s="11">
        <f>B21/SQRT(B13)</f>
        <v>3.4129223864140648</v>
      </c>
      <c r="I4" s="11">
        <f t="shared" ref="I4:J6" si="0">C21/SQRT(C13)</f>
        <v>-1.0737509843863184</v>
      </c>
      <c r="J4" s="11">
        <f t="shared" si="0"/>
        <v>-0.95810952203239808</v>
      </c>
    </row>
    <row r="5" spans="1:11" ht="19.5" thickBot="1" x14ac:dyDescent="0.35">
      <c r="A5" s="3" t="s">
        <v>4</v>
      </c>
      <c r="B5" s="11">
        <v>5</v>
      </c>
      <c r="C5" s="11">
        <v>16</v>
      </c>
      <c r="D5" s="11">
        <v>4</v>
      </c>
      <c r="E5" s="8">
        <f t="shared" ref="E5:E6" si="1">SUM(B5:D5)</f>
        <v>25</v>
      </c>
      <c r="G5" s="3" t="s">
        <v>4</v>
      </c>
      <c r="H5" s="11">
        <f t="shared" ref="H5:H6" si="2">B22/SQRT(B14)</f>
        <v>0.6454972243679028</v>
      </c>
      <c r="I5" s="11">
        <f t="shared" si="0"/>
        <v>1.8973665961010275</v>
      </c>
      <c r="J5" s="11">
        <f t="shared" si="0"/>
        <v>-2.1615323782497966</v>
      </c>
    </row>
    <row r="6" spans="1:11" ht="19.5" thickBot="1" x14ac:dyDescent="0.35">
      <c r="A6" s="3" t="s">
        <v>5</v>
      </c>
      <c r="B6" s="11">
        <v>2</v>
      </c>
      <c r="C6" s="11">
        <v>20</v>
      </c>
      <c r="D6" s="11">
        <v>36</v>
      </c>
      <c r="E6" s="8">
        <f t="shared" si="1"/>
        <v>58</v>
      </c>
      <c r="G6" s="3" t="s">
        <v>5</v>
      </c>
      <c r="H6" s="11">
        <f t="shared" si="2"/>
        <v>-2.271512737129715</v>
      </c>
      <c r="I6" s="11">
        <f t="shared" si="0"/>
        <v>-0.66436383882991956</v>
      </c>
      <c r="J6" s="11">
        <f t="shared" si="0"/>
        <v>1.9378267243985212</v>
      </c>
    </row>
    <row r="7" spans="1:11" s="1" customFormat="1" ht="19.5" thickBot="1" x14ac:dyDescent="0.35">
      <c r="A7" s="7" t="s">
        <v>6</v>
      </c>
      <c r="B7" s="8">
        <f>SUM(B4:B6)</f>
        <v>15</v>
      </c>
      <c r="C7" s="8">
        <f t="shared" ref="C7:E7" si="3">SUM(C4:C6)</f>
        <v>40</v>
      </c>
      <c r="D7" s="8">
        <f t="shared" si="3"/>
        <v>45</v>
      </c>
      <c r="E7" s="8">
        <f t="shared" si="3"/>
        <v>100</v>
      </c>
    </row>
    <row r="10" spans="1:11" x14ac:dyDescent="0.3">
      <c r="A10" s="1" t="s">
        <v>7</v>
      </c>
      <c r="B10" s="9"/>
      <c r="C10" s="9"/>
      <c r="D10" s="9"/>
      <c r="G10" s="1" t="s">
        <v>12</v>
      </c>
      <c r="H10" s="9"/>
      <c r="I10" s="9"/>
      <c r="J10" s="9"/>
      <c r="K10" s="1"/>
    </row>
    <row r="11" spans="1:11" ht="19.5" thickBot="1" x14ac:dyDescent="0.35">
      <c r="H11" s="10"/>
      <c r="I11" s="10"/>
      <c r="J11" s="10"/>
    </row>
    <row r="12" spans="1:11" ht="19.5" thickBot="1" x14ac:dyDescent="0.35">
      <c r="A12" s="4"/>
      <c r="B12" s="5" t="s">
        <v>0</v>
      </c>
      <c r="C12" s="5" t="s">
        <v>1</v>
      </c>
      <c r="D12" s="5" t="s">
        <v>2</v>
      </c>
      <c r="G12" s="4"/>
      <c r="H12" s="5" t="s">
        <v>0</v>
      </c>
      <c r="I12" s="5" t="s">
        <v>1</v>
      </c>
      <c r="J12" s="5" t="s">
        <v>2</v>
      </c>
      <c r="K12" s="6"/>
    </row>
    <row r="13" spans="1:11" ht="19.5" thickBot="1" x14ac:dyDescent="0.35">
      <c r="A13" s="3" t="s">
        <v>3</v>
      </c>
      <c r="B13" s="11">
        <f>$B$7*E4/$E$7</f>
        <v>2.5499999999999998</v>
      </c>
      <c r="C13" s="11">
        <f>$C$7*E4/$E$7</f>
        <v>6.8</v>
      </c>
      <c r="D13" s="11">
        <f>$D$7*E4/$E$7</f>
        <v>7.65</v>
      </c>
      <c r="G13" s="3" t="s">
        <v>3</v>
      </c>
      <c r="H13" s="13">
        <f>H4/SQRT((1-($B$7/$E$7))*(1-(E4/$E$7)))</f>
        <v>4.0632907827745939</v>
      </c>
      <c r="I13" s="11">
        <f>I4/SQRT((1-($C$7/$E$7))*(1-(E4/$E$7)))</f>
        <v>-1.5215593726962267</v>
      </c>
      <c r="J13" s="11">
        <f>J4/SQRT((1-($D$7/$E$7))*(1-(E4/$E$7)))</f>
        <v>-1.4180605179048729</v>
      </c>
    </row>
    <row r="14" spans="1:11" ht="19.5" thickBot="1" x14ac:dyDescent="0.35">
      <c r="A14" s="3" t="s">
        <v>4</v>
      </c>
      <c r="B14" s="11">
        <f t="shared" ref="B14:B15" si="4">$B$7*E5/$E$7</f>
        <v>3.75</v>
      </c>
      <c r="C14" s="11">
        <f t="shared" ref="C14:C15" si="5">$C$7*E5/$E$7</f>
        <v>10</v>
      </c>
      <c r="D14" s="11">
        <f t="shared" ref="D14:D15" si="6">$D$7*E5/$E$7</f>
        <v>11.25</v>
      </c>
      <c r="G14" s="3" t="s">
        <v>4</v>
      </c>
      <c r="H14" s="11">
        <f t="shared" ref="H14:H15" si="7">H5/SQRT((1-($B$7/$E$7))*(1-(E5/$E$7)))</f>
        <v>0.8084520834544433</v>
      </c>
      <c r="I14" s="13">
        <f t="shared" ref="I14:I15" si="8">I5/SQRT((1-($C$7/$E$7))*(1-(E5/$E$7)))</f>
        <v>2.8284271247461898</v>
      </c>
      <c r="J14" s="11">
        <f t="shared" ref="J14:J15" si="9">J5/SQRT((1-($D$7/$E$7))*(1-(E5/$E$7)))</f>
        <v>-3.3655013484768248</v>
      </c>
    </row>
    <row r="15" spans="1:11" ht="19.5" thickBot="1" x14ac:dyDescent="0.35">
      <c r="A15" s="3" t="s">
        <v>5</v>
      </c>
      <c r="B15" s="11">
        <f t="shared" si="4"/>
        <v>8.6999999999999993</v>
      </c>
      <c r="C15" s="11">
        <f t="shared" si="5"/>
        <v>23.2</v>
      </c>
      <c r="D15" s="11">
        <f t="shared" si="6"/>
        <v>26.1</v>
      </c>
      <c r="G15" s="3" t="s">
        <v>5</v>
      </c>
      <c r="H15" s="11">
        <f t="shared" si="7"/>
        <v>-3.8017282355357587</v>
      </c>
      <c r="I15" s="11">
        <f t="shared" si="8"/>
        <v>-1.3234444452945735</v>
      </c>
      <c r="J15" s="13">
        <f t="shared" si="9"/>
        <v>4.0318925624907189</v>
      </c>
    </row>
    <row r="18" spans="1:11" x14ac:dyDescent="0.3">
      <c r="A18" s="1" t="s">
        <v>9</v>
      </c>
      <c r="B18" s="9"/>
      <c r="C18" s="9"/>
      <c r="D18" s="9"/>
      <c r="G18" s="1" t="s">
        <v>13</v>
      </c>
      <c r="H18" s="9"/>
      <c r="I18" s="9"/>
      <c r="J18" s="9"/>
      <c r="K18" s="9"/>
    </row>
    <row r="19" spans="1:11" ht="19.5" thickBot="1" x14ac:dyDescent="0.35">
      <c r="H19" s="10"/>
      <c r="I19" s="10"/>
      <c r="J19" s="10"/>
      <c r="K19" s="9"/>
    </row>
    <row r="20" spans="1:11" ht="19.5" thickBot="1" x14ac:dyDescent="0.35">
      <c r="A20" s="4"/>
      <c r="B20" s="5" t="s">
        <v>0</v>
      </c>
      <c r="C20" s="5" t="s">
        <v>1</v>
      </c>
      <c r="D20" s="5" t="s">
        <v>2</v>
      </c>
      <c r="G20" s="14"/>
      <c r="H20" s="15" t="s">
        <v>0</v>
      </c>
      <c r="I20" s="15" t="s">
        <v>1</v>
      </c>
      <c r="J20" s="15" t="s">
        <v>2</v>
      </c>
      <c r="K20" s="16" t="s">
        <v>14</v>
      </c>
    </row>
    <row r="21" spans="1:11" ht="19.5" thickBot="1" x14ac:dyDescent="0.35">
      <c r="A21" s="3" t="s">
        <v>3</v>
      </c>
      <c r="B21" s="11">
        <f>B4-B13</f>
        <v>5.45</v>
      </c>
      <c r="C21" s="11">
        <f t="shared" ref="C21:D21" si="10">C4-C13</f>
        <v>-2.8</v>
      </c>
      <c r="D21" s="11">
        <f t="shared" si="10"/>
        <v>-2.6500000000000004</v>
      </c>
      <c r="G21" s="17" t="s">
        <v>3</v>
      </c>
      <c r="H21" s="19">
        <f>B4/$B$7</f>
        <v>0.53333333333333333</v>
      </c>
      <c r="I21" s="19">
        <f>C4/$C$7</f>
        <v>0.1</v>
      </c>
      <c r="J21" s="19">
        <f>D4/$D$7</f>
        <v>0.1111111111111111</v>
      </c>
      <c r="K21" s="20">
        <f>E4/$E$7</f>
        <v>0.17</v>
      </c>
    </row>
    <row r="22" spans="1:11" ht="19.5" thickBot="1" x14ac:dyDescent="0.35">
      <c r="A22" s="3" t="s">
        <v>4</v>
      </c>
      <c r="B22" s="11">
        <f t="shared" ref="B22:D23" si="11">B5-B14</f>
        <v>1.25</v>
      </c>
      <c r="C22" s="11">
        <f t="shared" si="11"/>
        <v>6</v>
      </c>
      <c r="D22" s="11">
        <f t="shared" si="11"/>
        <v>-7.25</v>
      </c>
      <c r="G22" s="17" t="s">
        <v>4</v>
      </c>
      <c r="H22" s="19">
        <f t="shared" ref="H22:H23" si="12">B5/$B$7</f>
        <v>0.33333333333333331</v>
      </c>
      <c r="I22" s="19">
        <f t="shared" ref="I22:I23" si="13">C5/$C$7</f>
        <v>0.4</v>
      </c>
      <c r="J22" s="19">
        <f t="shared" ref="J22:J23" si="14">D5/$D$7</f>
        <v>8.8888888888888892E-2</v>
      </c>
      <c r="K22" s="20">
        <f>E5/$E$7</f>
        <v>0.25</v>
      </c>
    </row>
    <row r="23" spans="1:11" ht="19.5" thickBot="1" x14ac:dyDescent="0.35">
      <c r="A23" s="3" t="s">
        <v>5</v>
      </c>
      <c r="B23" s="11">
        <f t="shared" si="11"/>
        <v>-6.6999999999999993</v>
      </c>
      <c r="C23" s="11">
        <f t="shared" si="11"/>
        <v>-3.1999999999999993</v>
      </c>
      <c r="D23" s="11">
        <f t="shared" si="11"/>
        <v>9.8999999999999986</v>
      </c>
      <c r="G23" s="17" t="s">
        <v>5</v>
      </c>
      <c r="H23" s="19">
        <f t="shared" si="12"/>
        <v>0.13333333333333333</v>
      </c>
      <c r="I23" s="19">
        <f t="shared" si="13"/>
        <v>0.5</v>
      </c>
      <c r="J23" s="19">
        <f t="shared" si="14"/>
        <v>0.8</v>
      </c>
      <c r="K23" s="20">
        <f>E6/$E$7</f>
        <v>0.57999999999999996</v>
      </c>
    </row>
    <row r="24" spans="1:11" ht="19.5" thickBot="1" x14ac:dyDescent="0.35">
      <c r="G24" s="18" t="s">
        <v>6</v>
      </c>
      <c r="H24" s="20">
        <f>SUM(H21:H23)</f>
        <v>1</v>
      </c>
      <c r="I24" s="20">
        <f t="shared" ref="I24" si="15">SUM(I21:I23)</f>
        <v>1</v>
      </c>
      <c r="J24" s="20">
        <f t="shared" ref="J24" si="16">SUM(J21:J23)</f>
        <v>1</v>
      </c>
      <c r="K24" s="20">
        <f t="shared" ref="K24" si="17">SUM(K21:K23)</f>
        <v>1</v>
      </c>
    </row>
    <row r="26" spans="1:11" x14ac:dyDescent="0.3">
      <c r="A26" s="1" t="s">
        <v>10</v>
      </c>
      <c r="B26" s="9"/>
      <c r="C26" s="9"/>
      <c r="D26" s="9"/>
      <c r="G26" s="1" t="s">
        <v>15</v>
      </c>
      <c r="H26" s="9"/>
      <c r="I26" s="9"/>
      <c r="J26" s="9"/>
      <c r="K26" s="9"/>
    </row>
    <row r="27" spans="1:11" ht="19.5" thickBot="1" x14ac:dyDescent="0.35">
      <c r="H27" s="10"/>
      <c r="I27" s="10"/>
      <c r="J27" s="10"/>
      <c r="K27" s="9"/>
    </row>
    <row r="28" spans="1:11" ht="19.5" thickBot="1" x14ac:dyDescent="0.35">
      <c r="A28" s="4"/>
      <c r="B28" s="5" t="s">
        <v>0</v>
      </c>
      <c r="C28" s="5" t="s">
        <v>1</v>
      </c>
      <c r="D28" s="5" t="s">
        <v>2</v>
      </c>
      <c r="G28" s="14"/>
      <c r="H28" s="15" t="s">
        <v>0</v>
      </c>
      <c r="I28" s="15" t="s">
        <v>1</v>
      </c>
      <c r="J28" s="15" t="s">
        <v>2</v>
      </c>
      <c r="K28" s="16" t="s">
        <v>6</v>
      </c>
    </row>
    <row r="29" spans="1:11" ht="19.5" thickBot="1" x14ac:dyDescent="0.35">
      <c r="A29" s="3" t="s">
        <v>3</v>
      </c>
      <c r="B29" s="12">
        <f>B21^2/B13</f>
        <v>11.648039215686275</v>
      </c>
      <c r="C29" s="12">
        <f t="shared" ref="C29:D29" si="18">C21^2/C13</f>
        <v>1.1529411764705881</v>
      </c>
      <c r="D29" s="12">
        <f t="shared" si="18"/>
        <v>0.91797385620915051</v>
      </c>
      <c r="G29" s="17" t="s">
        <v>3</v>
      </c>
      <c r="H29" s="19">
        <f>B4/E4</f>
        <v>0.47058823529411764</v>
      </c>
      <c r="I29" s="19">
        <f>C4/E4</f>
        <v>0.23529411764705882</v>
      </c>
      <c r="J29" s="19">
        <f>D4/E4</f>
        <v>0.29411764705882354</v>
      </c>
      <c r="K29" s="20">
        <f>SUM(H29:J29)</f>
        <v>1</v>
      </c>
    </row>
    <row r="30" spans="1:11" ht="19.5" thickBot="1" x14ac:dyDescent="0.35">
      <c r="A30" s="3" t="s">
        <v>4</v>
      </c>
      <c r="B30" s="12">
        <f t="shared" ref="B30:D31" si="19">B22^2/B14</f>
        <v>0.41666666666666669</v>
      </c>
      <c r="C30" s="12">
        <f t="shared" si="19"/>
        <v>3.6</v>
      </c>
      <c r="D30" s="12">
        <f t="shared" si="19"/>
        <v>4.6722222222222225</v>
      </c>
      <c r="G30" s="17" t="s">
        <v>4</v>
      </c>
      <c r="H30" s="19">
        <f t="shared" ref="H30:H31" si="20">B5/E5</f>
        <v>0.2</v>
      </c>
      <c r="I30" s="19">
        <f t="shared" ref="I30:I31" si="21">C5/E5</f>
        <v>0.64</v>
      </c>
      <c r="J30" s="19">
        <f t="shared" ref="J30:J31" si="22">D5/E5</f>
        <v>0.16</v>
      </c>
      <c r="K30" s="20">
        <f t="shared" ref="K30:K31" si="23">SUM(H30:J30)</f>
        <v>1</v>
      </c>
    </row>
    <row r="31" spans="1:11" ht="19.5" thickBot="1" x14ac:dyDescent="0.35">
      <c r="A31" s="3" t="s">
        <v>5</v>
      </c>
      <c r="B31" s="12">
        <f t="shared" si="19"/>
        <v>5.1597701149425284</v>
      </c>
      <c r="C31" s="12">
        <f t="shared" si="19"/>
        <v>0.44137931034482736</v>
      </c>
      <c r="D31" s="12">
        <f t="shared" si="19"/>
        <v>3.7551724137931024</v>
      </c>
      <c r="G31" s="17" t="s">
        <v>5</v>
      </c>
      <c r="H31" s="19">
        <f t="shared" si="20"/>
        <v>3.4482758620689655E-2</v>
      </c>
      <c r="I31" s="19">
        <f t="shared" si="21"/>
        <v>0.34482758620689657</v>
      </c>
      <c r="J31" s="19">
        <f t="shared" si="22"/>
        <v>0.62068965517241381</v>
      </c>
      <c r="K31" s="20">
        <f t="shared" si="23"/>
        <v>1</v>
      </c>
    </row>
    <row r="32" spans="1:11" ht="19.5" thickBot="1" x14ac:dyDescent="0.35">
      <c r="G32" s="18" t="s">
        <v>14</v>
      </c>
      <c r="H32" s="20">
        <f>B7/$E$7</f>
        <v>0.15</v>
      </c>
      <c r="I32" s="20">
        <f t="shared" ref="I32:K32" si="24">C7/$E$7</f>
        <v>0.4</v>
      </c>
      <c r="J32" s="20">
        <f t="shared" si="24"/>
        <v>0.45</v>
      </c>
      <c r="K32" s="20">
        <f t="shared" si="24"/>
        <v>1</v>
      </c>
    </row>
    <row r="36" spans="1:9" x14ac:dyDescent="0.3">
      <c r="A36" s="23" t="s">
        <v>16</v>
      </c>
      <c r="B36" s="24"/>
      <c r="C36" s="24"/>
      <c r="G36" s="23" t="s">
        <v>17</v>
      </c>
      <c r="H36" s="27"/>
      <c r="I36" s="27"/>
    </row>
    <row r="37" spans="1:9" x14ac:dyDescent="0.3">
      <c r="A37" s="25">
        <f>H4/SQRT($E$7)</f>
        <v>0.34129223864140645</v>
      </c>
      <c r="B37" s="25">
        <f t="shared" ref="B37:C39" si="25">I4/SQRT($E$7)</f>
        <v>-0.10737509843863184</v>
      </c>
      <c r="C37" s="25">
        <f t="shared" si="25"/>
        <v>-9.5810952203239805E-2</v>
      </c>
      <c r="G37" s="25" cm="1">
        <f t="array" ref="G37:I39">TRANSPOSE(A37:C39)</f>
        <v>0.34129223864140645</v>
      </c>
      <c r="H37" s="25">
        <v>6.4549722436790274E-2</v>
      </c>
      <c r="I37" s="25">
        <v>-0.2271512737129715</v>
      </c>
    </row>
    <row r="38" spans="1:9" x14ac:dyDescent="0.3">
      <c r="A38" s="25">
        <f t="shared" ref="A38:A39" si="26">H5/SQRT($E$7)</f>
        <v>6.4549722436790274E-2</v>
      </c>
      <c r="B38" s="25">
        <f t="shared" si="25"/>
        <v>0.18973665961010275</v>
      </c>
      <c r="C38" s="25">
        <f t="shared" si="25"/>
        <v>-0.21615323782497967</v>
      </c>
      <c r="G38" s="25">
        <v>-0.10737509843863184</v>
      </c>
      <c r="H38" s="25">
        <v>0.18973665961010275</v>
      </c>
      <c r="I38" s="25">
        <v>-6.6436383882991959E-2</v>
      </c>
    </row>
    <row r="39" spans="1:9" x14ac:dyDescent="0.3">
      <c r="A39" s="25">
        <f t="shared" si="26"/>
        <v>-0.2271512737129715</v>
      </c>
      <c r="B39" s="25">
        <f t="shared" si="25"/>
        <v>-6.6436383882991959E-2</v>
      </c>
      <c r="C39" s="25">
        <f t="shared" si="25"/>
        <v>0.19378267243985212</v>
      </c>
      <c r="G39" s="25">
        <v>-9.5810952203239805E-2</v>
      </c>
      <c r="H39" s="25">
        <v>-0.21615323782497967</v>
      </c>
      <c r="I39" s="25">
        <v>0.19378267243985212</v>
      </c>
    </row>
    <row r="41" spans="1:9" x14ac:dyDescent="0.3">
      <c r="A41" s="23" t="s">
        <v>18</v>
      </c>
      <c r="B41" s="24"/>
      <c r="C41" s="24"/>
      <c r="G41" s="1"/>
    </row>
    <row r="42" spans="1:9" x14ac:dyDescent="0.3">
      <c r="A42" s="25" cm="1">
        <f t="array" ref="A42:C44">MMULT(_xlfn.ANCHORARRAY(G37),A37:C39)</f>
        <v>0.17224475997295469</v>
      </c>
      <c r="B42" s="26">
        <v>-9.3077297866406058E-3</v>
      </c>
      <c r="C42" s="26">
        <v>-9.0670146737440407E-2</v>
      </c>
    </row>
    <row r="43" spans="1:9" x14ac:dyDescent="0.3">
      <c r="A43" s="25">
        <v>-9.3077297866406058E-3</v>
      </c>
      <c r="B43" s="26">
        <v>5.1943204868154152E-2</v>
      </c>
      <c r="C43" s="26">
        <v>-4.359870290058393E-2</v>
      </c>
      <c r="D43" s="22"/>
      <c r="E43" s="22"/>
      <c r="F43" s="21"/>
    </row>
    <row r="44" spans="1:9" x14ac:dyDescent="0.3">
      <c r="A44" s="25">
        <v>-9.0670146737440407E-2</v>
      </c>
      <c r="B44" s="26">
        <v>-4.359870290058393E-2</v>
      </c>
      <c r="C44" s="26">
        <v>9.3453684922244748E-2</v>
      </c>
      <c r="D44" s="22"/>
      <c r="E44" s="22"/>
      <c r="F44" s="21"/>
    </row>
    <row r="45" spans="1:9" x14ac:dyDescent="0.3">
      <c r="D45" s="22"/>
      <c r="E45" s="22"/>
      <c r="F45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Freitas Souza</dc:creator>
  <cp:lastModifiedBy>Rafael de Freitas Souza</cp:lastModifiedBy>
  <dcterms:created xsi:type="dcterms:W3CDTF">2021-04-17T15:46:55Z</dcterms:created>
  <dcterms:modified xsi:type="dcterms:W3CDTF">2021-07-12T01:45:33Z</dcterms:modified>
</cp:coreProperties>
</file>