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uok\Documents\GitHub\arenatactics\bin\data\"/>
    </mc:Choice>
  </mc:AlternateContent>
  <bookViews>
    <workbookView xWindow="0" yWindow="0" windowWidth="14910" windowHeight="8085"/>
  </bookViews>
  <sheets>
    <sheet name="ITEM SETS" sheetId="1" r:id="rId1"/>
    <sheet name="JSN" sheetId="2" r:id="rId2"/>
    <sheet name="ITEMS" sheetId="3" r:id="rId3"/>
    <sheet name="CHAMPIONS" sheetId="4" r:id="rId4"/>
  </sheets>
  <definedNames>
    <definedName name="_xlnm._FilterDatabase" localSheetId="0" hidden="1">'ITEM SETS'!$A$1:$C$46</definedName>
    <definedName name="_xlnm._FilterDatabase" localSheetId="2" hidden="1">ITEMS!$A$1:$D$57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E2" i="1"/>
  <c r="AD2" i="1"/>
  <c r="AC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AA2" i="1"/>
  <c r="Z2" i="1"/>
  <c r="Y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W2" i="1"/>
  <c r="V2" i="1"/>
  <c r="U2" i="1"/>
  <c r="P24" i="1"/>
  <c r="Q24" i="1"/>
  <c r="K24" i="1"/>
  <c r="L24" i="1"/>
  <c r="F24" i="1"/>
  <c r="G24" i="1"/>
  <c r="AF24" i="1" l="1"/>
  <c r="AB24" i="1"/>
  <c r="X24" i="1"/>
  <c r="P40" i="1"/>
  <c r="Q40" i="1"/>
  <c r="K40" i="1"/>
  <c r="L40" i="1"/>
  <c r="F40" i="1"/>
  <c r="G40" i="1"/>
  <c r="AG24" i="1" l="1"/>
  <c r="AH24" i="1" s="1"/>
  <c r="AI24" i="1"/>
  <c r="AJ24" i="1" s="1"/>
  <c r="AF40" i="1"/>
  <c r="AB40" i="1"/>
  <c r="X4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P2" i="1"/>
  <c r="K2" i="1"/>
  <c r="F2" i="1"/>
  <c r="AI40" i="1" l="1"/>
  <c r="AJ40" i="1" s="1"/>
  <c r="AG40" i="1"/>
  <c r="AH40" i="1" s="1"/>
  <c r="X54" i="1" l="1"/>
  <c r="AB54" i="1"/>
  <c r="AF54" i="1"/>
  <c r="X23" i="1"/>
  <c r="AF23" i="1"/>
  <c r="AB23" i="1"/>
  <c r="AB22" i="1"/>
  <c r="AB11" i="1"/>
  <c r="AF22" i="1"/>
  <c r="X22" i="1"/>
  <c r="AF11" i="1"/>
  <c r="X11" i="1"/>
  <c r="AI54" i="1" l="1"/>
  <c r="AJ54" i="1" s="1"/>
  <c r="AI11" i="1"/>
  <c r="AJ11" i="1" s="1"/>
  <c r="AG11" i="1"/>
  <c r="AH11" i="1" s="1"/>
  <c r="AI22" i="1"/>
  <c r="AJ22" i="1" s="1"/>
  <c r="AG22" i="1"/>
  <c r="AH22" i="1" s="1"/>
  <c r="AI23" i="1"/>
  <c r="AJ23" i="1" s="1"/>
  <c r="AG23" i="1"/>
  <c r="AH23" i="1" s="1"/>
  <c r="AG54" i="1"/>
  <c r="AH54" i="1" s="1"/>
  <c r="AF16" i="1"/>
  <c r="AF12" i="1"/>
  <c r="AF7" i="1"/>
  <c r="AF3" i="1"/>
  <c r="AF35" i="1"/>
  <c r="AF31" i="1"/>
  <c r="AF44" i="1"/>
  <c r="AF48" i="1"/>
  <c r="AF39" i="1"/>
  <c r="AF52" i="1"/>
  <c r="AF51" i="1"/>
  <c r="AF6" i="1"/>
  <c r="AF47" i="1"/>
  <c r="AF43" i="1"/>
  <c r="AF38" i="1"/>
  <c r="AF15" i="1"/>
  <c r="AF10" i="1"/>
  <c r="AF56" i="1"/>
  <c r="AF14" i="1"/>
  <c r="AF29" i="1"/>
  <c r="AF55" i="1"/>
  <c r="AF18" i="1"/>
  <c r="AF58" i="1"/>
  <c r="AF49" i="1"/>
  <c r="AF41" i="1"/>
  <c r="AF21" i="1"/>
  <c r="AF17" i="1"/>
  <c r="AF50" i="1"/>
  <c r="AF46" i="1"/>
  <c r="AF57" i="1"/>
  <c r="AF53" i="1"/>
  <c r="AF45" i="1"/>
  <c r="AF42" i="1"/>
  <c r="AF37" i="1"/>
  <c r="AF36" i="1"/>
  <c r="AF34" i="1"/>
  <c r="AF33" i="1"/>
  <c r="AF32" i="1"/>
  <c r="AF30" i="1"/>
  <c r="AF28" i="1"/>
  <c r="AF27" i="1"/>
  <c r="AF26" i="1"/>
  <c r="AF25" i="1"/>
  <c r="AF20" i="1"/>
  <c r="AF19" i="1"/>
  <c r="AF13" i="1"/>
  <c r="AF9" i="1"/>
  <c r="AF8" i="1"/>
  <c r="AF5" i="1"/>
  <c r="AF4" i="1"/>
  <c r="AF2" i="1"/>
  <c r="AB2" i="1" l="1"/>
  <c r="AB56" i="1"/>
  <c r="AB43" i="1"/>
  <c r="AB30" i="1"/>
  <c r="AB15" i="1"/>
  <c r="AB58" i="1"/>
  <c r="AB53" i="1"/>
  <c r="AB49" i="1"/>
  <c r="AB45" i="1"/>
  <c r="AB55" i="1"/>
  <c r="AB50" i="1"/>
  <c r="AB46" i="1"/>
  <c r="AB42" i="1"/>
  <c r="AB37" i="1"/>
  <c r="AB33" i="1"/>
  <c r="AB29" i="1"/>
  <c r="AB25" i="1"/>
  <c r="AB18" i="1"/>
  <c r="AB14" i="1"/>
  <c r="AB9" i="1"/>
  <c r="AB5" i="1"/>
  <c r="AB57" i="1"/>
  <c r="AB52" i="1"/>
  <c r="AB48" i="1"/>
  <c r="AB44" i="1"/>
  <c r="AB39" i="1"/>
  <c r="AB35" i="1"/>
  <c r="AB31" i="1"/>
  <c r="AB27" i="1"/>
  <c r="AB20" i="1"/>
  <c r="AB16" i="1"/>
  <c r="AB12" i="1"/>
  <c r="AB7" i="1"/>
  <c r="AB3" i="1"/>
  <c r="AB51" i="1"/>
  <c r="AB47" i="1"/>
  <c r="AB38" i="1"/>
  <c r="AB34" i="1"/>
  <c r="AB26" i="1"/>
  <c r="AB19" i="1"/>
  <c r="AB10" i="1"/>
  <c r="AB6" i="1"/>
  <c r="AB41" i="1"/>
  <c r="AB36" i="1"/>
  <c r="AB32" i="1"/>
  <c r="AB28" i="1"/>
  <c r="AB21" i="1"/>
  <c r="AB17" i="1"/>
  <c r="AB13" i="1"/>
  <c r="AB8" i="1"/>
  <c r="AB4" i="1"/>
  <c r="X16" i="1"/>
  <c r="X2" i="1"/>
  <c r="X58" i="1"/>
  <c r="X57" i="1"/>
  <c r="X56" i="1"/>
  <c r="X55" i="1"/>
  <c r="X53" i="1"/>
  <c r="X52" i="1"/>
  <c r="X50" i="1"/>
  <c r="X51" i="1"/>
  <c r="X49" i="1"/>
  <c r="X48" i="1"/>
  <c r="X47" i="1"/>
  <c r="X46" i="1"/>
  <c r="X45" i="1"/>
  <c r="X44" i="1"/>
  <c r="X43" i="1"/>
  <c r="X42" i="1"/>
  <c r="X41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1" i="1"/>
  <c r="X20" i="1"/>
  <c r="X19" i="1"/>
  <c r="X18" i="1"/>
  <c r="X17" i="1"/>
  <c r="X15" i="1"/>
  <c r="X14" i="1"/>
  <c r="X13" i="1"/>
  <c r="X12" i="1"/>
  <c r="X10" i="1"/>
  <c r="X9" i="1"/>
  <c r="X8" i="1"/>
  <c r="X7" i="1"/>
  <c r="X6" i="1"/>
  <c r="X5" i="1"/>
  <c r="X4" i="1"/>
  <c r="X3" i="1"/>
  <c r="AI50" i="1" l="1"/>
  <c r="AJ50" i="1" s="1"/>
  <c r="AI58" i="1"/>
  <c r="AJ58" i="1" s="1"/>
  <c r="AI52" i="1"/>
  <c r="AJ52" i="1" s="1"/>
  <c r="AI51" i="1"/>
  <c r="AJ51" i="1" s="1"/>
  <c r="AI48" i="1"/>
  <c r="AJ48" i="1" s="1"/>
  <c r="AI45" i="1"/>
  <c r="AJ45" i="1" s="1"/>
  <c r="AI41" i="1"/>
  <c r="AJ41" i="1" s="1"/>
  <c r="AI53" i="1"/>
  <c r="AJ53" i="1" s="1"/>
  <c r="AI55" i="1"/>
  <c r="AJ55" i="1" s="1"/>
  <c r="AI43" i="1"/>
  <c r="AJ43" i="1" s="1"/>
  <c r="AI56" i="1"/>
  <c r="AJ56" i="1" s="1"/>
  <c r="AI57" i="1"/>
  <c r="AJ57" i="1" s="1"/>
  <c r="AI46" i="1"/>
  <c r="AJ46" i="1" s="1"/>
  <c r="AI42" i="1"/>
  <c r="AJ42" i="1" s="1"/>
  <c r="AI44" i="1"/>
  <c r="AJ44" i="1" s="1"/>
  <c r="AI47" i="1"/>
  <c r="AJ47" i="1" s="1"/>
  <c r="AI49" i="1"/>
  <c r="AJ49" i="1" s="1"/>
  <c r="AG5" i="1"/>
  <c r="AH5" i="1" s="1"/>
  <c r="AI5" i="1"/>
  <c r="AJ5" i="1" s="1"/>
  <c r="AG19" i="1"/>
  <c r="AH19" i="1" s="1"/>
  <c r="AI19" i="1"/>
  <c r="AJ19" i="1" s="1"/>
  <c r="AG6" i="1"/>
  <c r="AH6" i="1" s="1"/>
  <c r="AI6" i="1"/>
  <c r="AJ6" i="1" s="1"/>
  <c r="AG48" i="1"/>
  <c r="AH48" i="1" s="1"/>
  <c r="AI7" i="1"/>
  <c r="AJ7" i="1" s="1"/>
  <c r="AG7" i="1"/>
  <c r="AH7" i="1" s="1"/>
  <c r="AG21" i="1"/>
  <c r="AH21" i="1" s="1"/>
  <c r="AI21" i="1"/>
  <c r="AJ21" i="1" s="1"/>
  <c r="AG36" i="1"/>
  <c r="AH36" i="1" s="1"/>
  <c r="AI36" i="1"/>
  <c r="AJ36" i="1" s="1"/>
  <c r="AG49" i="1"/>
  <c r="AH49" i="1" s="1"/>
  <c r="AI8" i="1"/>
  <c r="AJ8" i="1" s="1"/>
  <c r="AG8" i="1"/>
  <c r="AH8" i="1" s="1"/>
  <c r="AG25" i="1"/>
  <c r="AH25" i="1" s="1"/>
  <c r="AI25" i="1"/>
  <c r="AJ25" i="1" s="1"/>
  <c r="AG37" i="1"/>
  <c r="AH37" i="1" s="1"/>
  <c r="AI37" i="1"/>
  <c r="AJ37" i="1" s="1"/>
  <c r="AG51" i="1"/>
  <c r="AH51" i="1" s="1"/>
  <c r="AG9" i="1"/>
  <c r="AH9" i="1" s="1"/>
  <c r="AI9" i="1"/>
  <c r="AJ9" i="1" s="1"/>
  <c r="AG26" i="1"/>
  <c r="AH26" i="1" s="1"/>
  <c r="AI26" i="1"/>
  <c r="AJ26" i="1" s="1"/>
  <c r="AG38" i="1"/>
  <c r="AH38" i="1" s="1"/>
  <c r="AI38" i="1"/>
  <c r="AJ38" i="1" s="1"/>
  <c r="AG50" i="1"/>
  <c r="AH50" i="1" s="1"/>
  <c r="AI34" i="1"/>
  <c r="AJ34" i="1" s="1"/>
  <c r="AG34" i="1"/>
  <c r="AH34" i="1" s="1"/>
  <c r="AI35" i="1"/>
  <c r="AJ35" i="1" s="1"/>
  <c r="AG35" i="1"/>
  <c r="AH35" i="1" s="1"/>
  <c r="AG47" i="1"/>
  <c r="AH47" i="1" s="1"/>
  <c r="AG10" i="1"/>
  <c r="AH10" i="1" s="1"/>
  <c r="AI10" i="1"/>
  <c r="AJ10" i="1" s="1"/>
  <c r="AI39" i="1"/>
  <c r="AJ39" i="1" s="1"/>
  <c r="AG39" i="1"/>
  <c r="AH39" i="1" s="1"/>
  <c r="AG28" i="1"/>
  <c r="AH28" i="1" s="1"/>
  <c r="AI28" i="1"/>
  <c r="AJ28" i="1" s="1"/>
  <c r="AG53" i="1"/>
  <c r="AH53" i="1" s="1"/>
  <c r="AG13" i="1"/>
  <c r="AH13" i="1" s="1"/>
  <c r="AI13" i="1"/>
  <c r="AJ13" i="1" s="1"/>
  <c r="AG42" i="1"/>
  <c r="AH42" i="1" s="1"/>
  <c r="AG14" i="1"/>
  <c r="AH14" i="1" s="1"/>
  <c r="AI14" i="1"/>
  <c r="AJ14" i="1" s="1"/>
  <c r="AI30" i="1"/>
  <c r="AJ30" i="1" s="1"/>
  <c r="AG30" i="1"/>
  <c r="AH30" i="1" s="1"/>
  <c r="AG43" i="1"/>
  <c r="AH43" i="1" s="1"/>
  <c r="AG56" i="1"/>
  <c r="AH56" i="1" s="1"/>
  <c r="AG4" i="1"/>
  <c r="AH4" i="1" s="1"/>
  <c r="AI4" i="1"/>
  <c r="AJ4" i="1" s="1"/>
  <c r="AG16" i="1"/>
  <c r="AH16" i="1" s="1"/>
  <c r="AI16" i="1"/>
  <c r="AJ16" i="1" s="1"/>
  <c r="AI20" i="1"/>
  <c r="AJ20" i="1" s="1"/>
  <c r="AG20" i="1"/>
  <c r="AH20" i="1" s="1"/>
  <c r="AI27" i="1"/>
  <c r="AJ27" i="1" s="1"/>
  <c r="AG27" i="1"/>
  <c r="AH27" i="1" s="1"/>
  <c r="AG52" i="1"/>
  <c r="AH52" i="1" s="1"/>
  <c r="AG12" i="1"/>
  <c r="AH12" i="1" s="1"/>
  <c r="AI12" i="1"/>
  <c r="AJ12" i="1" s="1"/>
  <c r="AG41" i="1"/>
  <c r="AH41" i="1" s="1"/>
  <c r="AI29" i="1"/>
  <c r="AJ29" i="1" s="1"/>
  <c r="AG29" i="1"/>
  <c r="AH29" i="1" s="1"/>
  <c r="AG55" i="1"/>
  <c r="AH55" i="1" s="1"/>
  <c r="AI15" i="1"/>
  <c r="AJ15" i="1" s="1"/>
  <c r="AG15" i="1"/>
  <c r="AH15" i="1" s="1"/>
  <c r="AG31" i="1"/>
  <c r="AH31" i="1" s="1"/>
  <c r="AI31" i="1"/>
  <c r="AJ31" i="1" s="1"/>
  <c r="AG44" i="1"/>
  <c r="AH44" i="1" s="1"/>
  <c r="AG57" i="1"/>
  <c r="AH57" i="1" s="1"/>
  <c r="AG3" i="1"/>
  <c r="AH3" i="1" s="1"/>
  <c r="AI3" i="1"/>
  <c r="AJ3" i="1" s="1"/>
  <c r="AI17" i="1"/>
  <c r="AJ17" i="1" s="1"/>
  <c r="AG17" i="1"/>
  <c r="AH17" i="1" s="1"/>
  <c r="AG32" i="1"/>
  <c r="AH32" i="1" s="1"/>
  <c r="AI32" i="1"/>
  <c r="AJ32" i="1" s="1"/>
  <c r="AG45" i="1"/>
  <c r="AH45" i="1" s="1"/>
  <c r="AG58" i="1"/>
  <c r="AH58" i="1" s="1"/>
  <c r="AI33" i="1"/>
  <c r="AJ33" i="1" s="1"/>
  <c r="AG33" i="1"/>
  <c r="AH33" i="1" s="1"/>
  <c r="AG46" i="1"/>
  <c r="AH46" i="1" s="1"/>
  <c r="AI18" i="1"/>
  <c r="AJ18" i="1" s="1"/>
  <c r="AG18" i="1"/>
  <c r="AH18" i="1" s="1"/>
  <c r="AI2" i="1"/>
  <c r="AJ2" i="1" s="1"/>
  <c r="AG2" i="1"/>
  <c r="AH2" i="1" s="1"/>
</calcChain>
</file>

<file path=xl/sharedStrings.xml><?xml version="1.0" encoding="utf-8"?>
<sst xmlns="http://schemas.openxmlformats.org/spreadsheetml/2006/main" count="1154" uniqueCount="351">
  <si>
    <t>ID</t>
  </si>
  <si>
    <t>ITEM</t>
  </si>
  <si>
    <t>B. F. Sword</t>
  </si>
  <si>
    <t>Recurve Bow</t>
  </si>
  <si>
    <t>Needlessly Large Rod</t>
  </si>
  <si>
    <t>Tear of the Goddess</t>
  </si>
  <si>
    <t>Chain Vest</t>
  </si>
  <si>
    <t>Negatron Cloak</t>
  </si>
  <si>
    <t>Giant's Belt</t>
  </si>
  <si>
    <t>Spatula</t>
  </si>
  <si>
    <t>Infinity Edge</t>
  </si>
  <si>
    <t>Sword of the Divine</t>
  </si>
  <si>
    <t>Hextech Gunblade</t>
  </si>
  <si>
    <t>Spear of Shojin</t>
  </si>
  <si>
    <t>Guardian Angel</t>
  </si>
  <si>
    <t>The Bloodthirster</t>
  </si>
  <si>
    <t>Zeke's Herald</t>
  </si>
  <si>
    <t>Youmuu's Ghostblade</t>
  </si>
  <si>
    <t>Rapid Firecannon</t>
  </si>
  <si>
    <t>Guinsoo's Rageblade</t>
  </si>
  <si>
    <t>Statikk Shiv</t>
  </si>
  <si>
    <t>Phantom Dancer</t>
  </si>
  <si>
    <t>Cursed Blade</t>
  </si>
  <si>
    <t>Titanic Hydra</t>
  </si>
  <si>
    <t>Blade of the Ruined King</t>
  </si>
  <si>
    <t>Rabadon's Deathcap</t>
  </si>
  <si>
    <t>Luden's Echo</t>
  </si>
  <si>
    <t>Locket of the Iron Solari</t>
  </si>
  <si>
    <t>Ionic Spark</t>
  </si>
  <si>
    <t>Morellonomicon</t>
  </si>
  <si>
    <t>Yuumi</t>
  </si>
  <si>
    <t>Seraph's Embrace</t>
  </si>
  <si>
    <t>Frozen Heart</t>
  </si>
  <si>
    <t>Hush</t>
  </si>
  <si>
    <t>Redemption</t>
  </si>
  <si>
    <t>Darkin</t>
  </si>
  <si>
    <t>Thornmail</t>
  </si>
  <si>
    <t>Sword Breaker</t>
  </si>
  <si>
    <t>Red Buff</t>
  </si>
  <si>
    <t>Knight's Vow</t>
  </si>
  <si>
    <t>Dragon's Claw</t>
  </si>
  <si>
    <t>Zephyr</t>
  </si>
  <si>
    <t>Runaan's Hurricane</t>
  </si>
  <si>
    <t>Warmog's Armor</t>
  </si>
  <si>
    <t>Frozen Mallet</t>
  </si>
  <si>
    <t>Force of Nature</t>
  </si>
  <si>
    <t>Aatrox</t>
  </si>
  <si>
    <t>Ahri</t>
  </si>
  <si>
    <t>Akali</t>
  </si>
  <si>
    <t>Anivia</t>
  </si>
  <si>
    <t>Ashe</t>
  </si>
  <si>
    <t>Aurelion Sol</t>
  </si>
  <si>
    <t>Blitzcrank</t>
  </si>
  <si>
    <t>Brand</t>
  </si>
  <si>
    <t>Braum</t>
  </si>
  <si>
    <t>Cho'gath</t>
  </si>
  <si>
    <t>Darius</t>
  </si>
  <si>
    <t>Draven</t>
  </si>
  <si>
    <t>Elise</t>
  </si>
  <si>
    <t>Evelynn</t>
  </si>
  <si>
    <t>Fiora</t>
  </si>
  <si>
    <t>Garen</t>
  </si>
  <si>
    <t>Gnar</t>
  </si>
  <si>
    <t>Graves</t>
  </si>
  <si>
    <t>Karthus</t>
  </si>
  <si>
    <t>Kassadin</t>
  </si>
  <si>
    <t>Katarina</t>
  </si>
  <si>
    <t>Kayle</t>
  </si>
  <si>
    <t>Kennen</t>
  </si>
  <si>
    <t>Kha'Zix</t>
  </si>
  <si>
    <t>Kindred</t>
  </si>
  <si>
    <t>Leona</t>
  </si>
  <si>
    <t>Lissandra</t>
  </si>
  <si>
    <t>Lucian</t>
  </si>
  <si>
    <t>Lulu</t>
  </si>
  <si>
    <t>Miss Fortune</t>
  </si>
  <si>
    <t>Mordekaiser</t>
  </si>
  <si>
    <t>Morgana</t>
  </si>
  <si>
    <t>Nidalee</t>
  </si>
  <si>
    <t>Poppy</t>
  </si>
  <si>
    <t>Pyke</t>
  </si>
  <si>
    <t>Rek'Sai</t>
  </si>
  <si>
    <t>Rengar</t>
  </si>
  <si>
    <t>Sejuani</t>
  </si>
  <si>
    <t>Shen</t>
  </si>
  <si>
    <t>Shyvana</t>
  </si>
  <si>
    <t>Swain</t>
  </si>
  <si>
    <t>Tristana</t>
  </si>
  <si>
    <t>Twistedfate</t>
  </si>
  <si>
    <t>Varus</t>
  </si>
  <si>
    <t>Vayne</t>
  </si>
  <si>
    <t>Veigar</t>
  </si>
  <si>
    <t>Volibear</t>
  </si>
  <si>
    <t>Warwick</t>
  </si>
  <si>
    <t>Yasuo</t>
  </si>
  <si>
    <t>Zed</t>
  </si>
  <si>
    <t>Champion</t>
  </si>
  <si>
    <t>S1I1</t>
  </si>
  <si>
    <t>S1I2</t>
  </si>
  <si>
    <t>S1I3</t>
  </si>
  <si>
    <t>S2I1</t>
  </si>
  <si>
    <t>S2I2</t>
  </si>
  <si>
    <t>S2I3</t>
  </si>
  <si>
    <t>NAME S1</t>
  </si>
  <si>
    <t>NAME S2</t>
  </si>
  <si>
    <t>IMAGEM</t>
  </si>
  <si>
    <t>ID S1I1</t>
  </si>
  <si>
    <t>ID S1I2</t>
  </si>
  <si>
    <t>ID S1I3</t>
  </si>
  <si>
    <t>"bestsets": [
        {
          "name": "Support",
          "description": "Testando 123",
          "items": [4,4,5]
        },
        {
          "name": "Support2",
          "description": "Testando 456",
          "items": [6,15,42]
        }
      ]</t>
  </si>
  <si>
    <t>ID S2I1</t>
  </si>
  <si>
    <t>ID S2I2</t>
  </si>
  <si>
    <t>ID S2I3</t>
  </si>
  <si>
    <t>TOTAL CÓDIGO</t>
  </si>
  <si>
    <t xml:space="preserve">"bestsets": [
        {
          "name": </t>
  </si>
  <si>
    <t xml:space="preserve">,
          "description": </t>
  </si>
  <si>
    <t>,
          "items": [</t>
  </si>
  <si>
    <t xml:space="preserve">
        },
        {
          "name": </t>
  </si>
  <si>
    <t>]
        }
      ]</t>
  </si>
  <si>
    <t>CONC</t>
  </si>
  <si>
    <t xml:space="preserve">,
          "items": </t>
  </si>
  <si>
    <t>P1</t>
  </si>
  <si>
    <t>P2</t>
  </si>
  <si>
    <t>P3</t>
  </si>
  <si>
    <t>P4</t>
  </si>
  <si>
    <t>P5</t>
  </si>
  <si>
    <t>P6</t>
  </si>
  <si>
    <t>P7</t>
  </si>
  <si>
    <t xml:space="preserve">
        }
      ]</t>
  </si>
  <si>
    <t>ITEM PT</t>
  </si>
  <si>
    <t>Espada G. p. C.</t>
  </si>
  <si>
    <t>Arco Recurvo</t>
  </si>
  <si>
    <t>Cota de Malha</t>
  </si>
  <si>
    <t>Capa Negatron</t>
  </si>
  <si>
    <t>Bastão Desnecessariamente Grande</t>
  </si>
  <si>
    <t>Lágrima da Deusa</t>
  </si>
  <si>
    <t>Cinto do Gigante</t>
  </si>
  <si>
    <t>Espátula</t>
  </si>
  <si>
    <t>Gume do Infinito</t>
  </si>
  <si>
    <t>Lâmina do Divino</t>
  </si>
  <si>
    <t>Anjo Guardião</t>
  </si>
  <si>
    <t>Sedenta por Sangue</t>
  </si>
  <si>
    <t>Pistola Laminar Hextec</t>
  </si>
  <si>
    <t>Lança de Shojin</t>
  </si>
  <si>
    <t>Arauto de Zeke</t>
  </si>
  <si>
    <t>Lâmina Fantasma de Youmuu</t>
  </si>
  <si>
    <t>Canhão Fumegante</t>
  </si>
  <si>
    <t xml:space="preserve"> Lâmina Amaldiçoada</t>
  </si>
  <si>
    <t>Lâmina da Fúria de Guinsoo</t>
  </si>
  <si>
    <t>Faca de Statikk</t>
  </si>
  <si>
    <t>Hidra Titânica</t>
  </si>
  <si>
    <t>Espada do Rei Destruído</t>
  </si>
  <si>
    <t>Armadura de Espinhos</t>
  </si>
  <si>
    <t>Quebra-lâmina</t>
  </si>
  <si>
    <t>Medalhão dos Solari de Ferro</t>
  </si>
  <si>
    <t>Coração Congelado</t>
  </si>
  <si>
    <t>Buff Vermelho</t>
  </si>
  <si>
    <t>Juramento do Cavaleiro</t>
  </si>
  <si>
    <t>Garra de Dragão</t>
  </si>
  <si>
    <t>Centelha Iônica</t>
  </si>
  <si>
    <t>Zéfiro</t>
  </si>
  <si>
    <t>Furacão de Runaan</t>
  </si>
  <si>
    <t>Capuz da Morte de Rabadon</t>
  </si>
  <si>
    <t>Eco de Luden</t>
  </si>
  <si>
    <t>Abraço de Seraph</t>
  </si>
  <si>
    <t>Redenção</t>
  </si>
  <si>
    <t>Armadura de Warmog</t>
  </si>
  <si>
    <t>Malho Congelado</t>
  </si>
  <si>
    <t>Força da Natureza</t>
  </si>
  <si>
    <t>Dançarina Fantasma</t>
  </si>
  <si>
    <t>CHAMP</t>
  </si>
  <si>
    <t>ORIGIN</t>
  </si>
  <si>
    <t>CLASS</t>
  </si>
  <si>
    <t>Demon</t>
  </si>
  <si>
    <t>Blademaster</t>
  </si>
  <si>
    <t>Wild</t>
  </si>
  <si>
    <t>Sorcerer</t>
  </si>
  <si>
    <t>Ninja</t>
  </si>
  <si>
    <t>Assassin</t>
  </si>
  <si>
    <t>Glacial</t>
  </si>
  <si>
    <t>Elementalist</t>
  </si>
  <si>
    <t>Ranger</t>
  </si>
  <si>
    <t>Dragon</t>
  </si>
  <si>
    <t>Robot</t>
  </si>
  <si>
    <t>Brawler</t>
  </si>
  <si>
    <t>Guardian</t>
  </si>
  <si>
    <t>Void</t>
  </si>
  <si>
    <t>Imperial</t>
  </si>
  <si>
    <t>Knight</t>
  </si>
  <si>
    <t>Shapeshifter</t>
  </si>
  <si>
    <t>Noble</t>
  </si>
  <si>
    <t>Ganplank</t>
  </si>
  <si>
    <t>Pirate</t>
  </si>
  <si>
    <t>Gunslinger</t>
  </si>
  <si>
    <t>Yordle</t>
  </si>
  <si>
    <t>Phantom</t>
  </si>
  <si>
    <t>Exile</t>
  </si>
  <si>
    <t>Demônio</t>
  </si>
  <si>
    <t>Selvagem</t>
  </si>
  <si>
    <t>Dragão</t>
  </si>
  <si>
    <t>Robô</t>
  </si>
  <si>
    <t>Vastinata</t>
  </si>
  <si>
    <t>Nobre</t>
  </si>
  <si>
    <t>Pirata</t>
  </si>
  <si>
    <t>Fantasma</t>
  </si>
  <si>
    <t>Exilado</t>
  </si>
  <si>
    <t>Mestre das Lâminas</t>
  </si>
  <si>
    <t>Feiticeiro</t>
  </si>
  <si>
    <t>Assassino</t>
  </si>
  <si>
    <t>Elementalista</t>
  </si>
  <si>
    <t>Lutador</t>
  </si>
  <si>
    <t>Cavaleiro</t>
  </si>
  <si>
    <t>Transmorfo</t>
  </si>
  <si>
    <t>Pistoleiro</t>
  </si>
  <si>
    <t>Patrulheiros</t>
  </si>
  <si>
    <t>ORIGEM</t>
  </si>
  <si>
    <t>CLASSE</t>
  </si>
  <si>
    <t>Wild / Yordle</t>
  </si>
  <si>
    <t>Yordle / Ninja</t>
  </si>
  <si>
    <t>Imperial / Demon</t>
  </si>
  <si>
    <t>Imperial / Demônio</t>
  </si>
  <si>
    <t>Gunslinger / Blademaster</t>
  </si>
  <si>
    <t>Selvagem / Yordle</t>
  </si>
  <si>
    <t>Pistoleiro / Mestre das Lâminas</t>
  </si>
  <si>
    <t>Tier</t>
  </si>
  <si>
    <t>P8</t>
  </si>
  <si>
    <t>P9</t>
  </si>
  <si>
    <t>P10</t>
  </si>
  <si>
    <t>NAME S3</t>
  </si>
  <si>
    <t>S3I1</t>
  </si>
  <si>
    <t>S3I2</t>
  </si>
  <si>
    <t>S3I3</t>
  </si>
  <si>
    <t>ID S3I1</t>
  </si>
  <si>
    <t>ID S3I2</t>
  </si>
  <si>
    <t>ID S3I3</t>
  </si>
  <si>
    <t>Camille</t>
  </si>
  <si>
    <t>Vi</t>
  </si>
  <si>
    <t xml:space="preserve">"bestSets": [
        {
          "name": </t>
  </si>
  <si>
    <t>Name</t>
  </si>
  <si>
    <t>-</t>
  </si>
  <si>
    <t>Blade Master</t>
  </si>
  <si>
    <t>Debuffer</t>
  </si>
  <si>
    <t>Survivability</t>
  </si>
  <si>
    <t>Revive</t>
  </si>
  <si>
    <t>Attack Speed</t>
  </si>
  <si>
    <t>Life Steal</t>
  </si>
  <si>
    <t>life steal from all damage dealt</t>
  </si>
  <si>
    <t>debuff enemies (preventing gaining mana)</t>
  </si>
  <si>
    <t>Critical</t>
  </si>
  <si>
    <t>Reflect Damage</t>
  </si>
  <si>
    <t>reflect damage to enemy when cast a spell</t>
  </si>
  <si>
    <t>transform the wearer in Knight</t>
  </si>
  <si>
    <t>Buffer</t>
  </si>
  <si>
    <t>buff allies (shield)</t>
  </si>
  <si>
    <t>Splash Damage</t>
  </si>
  <si>
    <t>splash damage when spell hit</t>
  </si>
  <si>
    <t>Burn Damage / Debuffer</t>
  </si>
  <si>
    <t>spell deal burn damage over time, beside prevent healing</t>
  </si>
  <si>
    <t>dodge to all critical strikes</t>
  </si>
  <si>
    <t>Ability Damage</t>
  </si>
  <si>
    <t>Attack Speed / Debuffer</t>
  </si>
  <si>
    <t>increases attack speed each time that attack</t>
  </si>
  <si>
    <t>increases critical damage</t>
  </si>
  <si>
    <t>increases ability / spell damage</t>
  </si>
  <si>
    <t>increases attack speed, beside double range of attack and avoid enemies's dodge</t>
  </si>
  <si>
    <t>Mirror Attack</t>
  </si>
  <si>
    <t>Mana Generation</t>
  </si>
  <si>
    <t>Magic Resistance</t>
  </si>
  <si>
    <t>Extra Slot</t>
  </si>
  <si>
    <t>Debuffer (Slow)</t>
  </si>
  <si>
    <t>Debuffer (Reduce Star)</t>
  </si>
  <si>
    <t>Debuffer (Prevent Mana)</t>
  </si>
  <si>
    <t>Buffer (Shield)</t>
  </si>
  <si>
    <t>Burn Damage / Debuffer (Prevent Heal)</t>
  </si>
  <si>
    <t>Dodge Critical Damage</t>
  </si>
  <si>
    <t>Debuffer (Disarm)</t>
  </si>
  <si>
    <t>Critical Chance</t>
  </si>
  <si>
    <t>Buffer (Attack Speed)</t>
  </si>
  <si>
    <t>Debuffer (Banish)</t>
  </si>
  <si>
    <t>HP Regeneration</t>
  </si>
  <si>
    <t>Name PT</t>
  </si>
  <si>
    <t>Debuffer (Reduz Estrela)</t>
  </si>
  <si>
    <t>Espaço Extra</t>
  </si>
  <si>
    <t>Debuffer (Lentidão)</t>
  </si>
  <si>
    <t>Reviver</t>
  </si>
  <si>
    <t>Velocidade de Ataque</t>
  </si>
  <si>
    <t>Roubo de Vida</t>
  </si>
  <si>
    <t>Debuffer (Impede de Ganhar mana)</t>
  </si>
  <si>
    <t>Reflete Dano</t>
  </si>
  <si>
    <t>Buffer (Escudo)</t>
  </si>
  <si>
    <t>Dano em área</t>
  </si>
  <si>
    <t>Esquiva Dano Crítico</t>
  </si>
  <si>
    <t>Dano de Habilidade</t>
  </si>
  <si>
    <t>Area Heal</t>
  </si>
  <si>
    <t>Cura em Área</t>
  </si>
  <si>
    <t>Ataque Espelhado</t>
  </si>
  <si>
    <t>Geração de Mana</t>
  </si>
  <si>
    <t>Debuffer (Desarmar)</t>
  </si>
  <si>
    <t>Chance de Crítico</t>
  </si>
  <si>
    <t>Regeneração de Vida</t>
  </si>
  <si>
    <t>Buffer (Velocidade de Ataque)</t>
  </si>
  <si>
    <t>Debuffer (Banimento)</t>
  </si>
  <si>
    <t>JSON_EN</t>
  </si>
  <si>
    <t>Resistência Mágica</t>
  </si>
  <si>
    <t>CODE_EN</t>
  </si>
  <si>
    <t>CODE_PT</t>
  </si>
  <si>
    <t>JSON_PT</t>
  </si>
  <si>
    <t>Dano de Queimadura / Debuffer (Previne Cura)</t>
  </si>
  <si>
    <t>Gangplank</t>
  </si>
  <si>
    <t>Jayce</t>
  </si>
  <si>
    <t>Jinx</t>
  </si>
  <si>
    <t>Pantheon</t>
  </si>
  <si>
    <t>Sparring Gloves</t>
  </si>
  <si>
    <t>Repeating Crossbow</t>
  </si>
  <si>
    <t>Jeweled Gauntlet</t>
  </si>
  <si>
    <t>Hand of Justice</t>
  </si>
  <si>
    <t>Quicksilver</t>
  </si>
  <si>
    <t>Trap Claw</t>
  </si>
  <si>
    <t>Thief's Gloves:</t>
  </si>
  <si>
    <t>Mittens</t>
  </si>
  <si>
    <t>Deathblade</t>
  </si>
  <si>
    <t>Giant Slayer</t>
  </si>
  <si>
    <t>Critical Damage / Critical Chance</t>
  </si>
  <si>
    <t>Dano Crítico / Chance de Crítico</t>
  </si>
  <si>
    <t>Buffer / Critical Chance / Attack Speed</t>
  </si>
  <si>
    <t>Buffer / Chance de Crítico / Velocidade de Ataque</t>
  </si>
  <si>
    <t>Chance to Spell Crit</t>
  </si>
  <si>
    <t>Chance dos Feitiços darem dano Crítico</t>
  </si>
  <si>
    <t>Attack Damage / Life on Hit</t>
  </si>
  <si>
    <t>Dano de Ataque / Vida ao acertar</t>
  </si>
  <si>
    <t>Debuffer (velocidade de ataque)</t>
  </si>
  <si>
    <t>Debuffer (attack speed)</t>
  </si>
  <si>
    <t>Buffer (Shield) / Debuffer (Stun)</t>
  </si>
  <si>
    <t>Buffer (escudo) / Debuffer (atordoamento)</t>
  </si>
  <si>
    <t>Copy two random items</t>
  </si>
  <si>
    <t>Copia dois itens aleatórios</t>
  </si>
  <si>
    <t>Attack Damage</t>
  </si>
  <si>
    <t>Dano de Ataque</t>
  </si>
  <si>
    <t>True Damage (Max Health)</t>
  </si>
  <si>
    <t>Dano Verdadeiro (Vida Máxima)</t>
  </si>
  <si>
    <t>Attack Speed / Buffer (Double Range)</t>
  </si>
  <si>
    <t>Velocidade de Ataque / Buffer (Dobra Alcance)</t>
  </si>
  <si>
    <t>Kai'sa</t>
  </si>
  <si>
    <t>Buffer (Remove CC)</t>
  </si>
  <si>
    <t>Buffer (Remove Controles de Grupo)</t>
  </si>
  <si>
    <t>Iceborn Gauntlet</t>
  </si>
  <si>
    <t>giant slayer</t>
  </si>
  <si>
    <t>hush</t>
  </si>
  <si>
    <t>redemption</t>
  </si>
  <si>
    <t>thornmail</t>
  </si>
  <si>
    <t>Twisted 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</si>
</sst>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7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609600</xdr:colOff>
      <xdr:row>1</xdr:row>
      <xdr:rowOff>609600</xdr:rowOff>
    </xdr:to>
    <xdr:pic>
      <xdr:nvPicPr>
        <xdr:cNvPr id="2" name="Imagem 1" descr="B.F. Swor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609600</xdr:colOff>
      <xdr:row>3</xdr:row>
      <xdr:rowOff>609600</xdr:rowOff>
    </xdr:to>
    <xdr:pic>
      <xdr:nvPicPr>
        <xdr:cNvPr id="3" name="Imagem 2" descr="Chain Ve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6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609600</xdr:colOff>
      <xdr:row>12</xdr:row>
      <xdr:rowOff>609600</xdr:rowOff>
    </xdr:to>
    <xdr:pic>
      <xdr:nvPicPr>
        <xdr:cNvPr id="4" name="Imagem 3" descr="Giant's Bel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76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609600</xdr:colOff>
      <xdr:row>27</xdr:row>
      <xdr:rowOff>609600</xdr:rowOff>
    </xdr:to>
    <xdr:pic>
      <xdr:nvPicPr>
        <xdr:cNvPr id="5" name="Imagem 4" descr="Needlessly Large Ro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591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609600</xdr:colOff>
      <xdr:row>28</xdr:row>
      <xdr:rowOff>609600</xdr:rowOff>
    </xdr:to>
    <xdr:pic>
      <xdr:nvPicPr>
        <xdr:cNvPr id="6" name="Imagem 5" descr="Negatron Cloak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819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609600</xdr:colOff>
      <xdr:row>33</xdr:row>
      <xdr:rowOff>609600</xdr:rowOff>
    </xdr:to>
    <xdr:pic>
      <xdr:nvPicPr>
        <xdr:cNvPr id="7" name="Imagem 6" descr="Recurve Bow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734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609600</xdr:colOff>
      <xdr:row>40</xdr:row>
      <xdr:rowOff>609600</xdr:rowOff>
    </xdr:to>
    <xdr:pic>
      <xdr:nvPicPr>
        <xdr:cNvPr id="8" name="Imagem 7" descr="Spatul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877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609600</xdr:colOff>
      <xdr:row>46</xdr:row>
      <xdr:rowOff>609600</xdr:rowOff>
    </xdr:to>
    <xdr:pic>
      <xdr:nvPicPr>
        <xdr:cNvPr id="9" name="Imagem 8" descr="Tear of the Goddess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248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609600</xdr:colOff>
      <xdr:row>19</xdr:row>
      <xdr:rowOff>609600</xdr:rowOff>
    </xdr:to>
    <xdr:pic>
      <xdr:nvPicPr>
        <xdr:cNvPr id="10" name="Imagem 9" descr="Infinity Ed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219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609600</xdr:colOff>
      <xdr:row>13</xdr:row>
      <xdr:rowOff>609600</xdr:rowOff>
    </xdr:to>
    <xdr:pic>
      <xdr:nvPicPr>
        <xdr:cNvPr id="11" name="Imagem 10" descr="Guardian Ange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05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609600</xdr:colOff>
      <xdr:row>55</xdr:row>
      <xdr:rowOff>609600</xdr:rowOff>
    </xdr:to>
    <xdr:pic>
      <xdr:nvPicPr>
        <xdr:cNvPr id="12" name="Imagem 11" descr="Zeke's Herald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848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609600</xdr:colOff>
      <xdr:row>16</xdr:row>
      <xdr:rowOff>609600</xdr:rowOff>
    </xdr:to>
    <xdr:pic>
      <xdr:nvPicPr>
        <xdr:cNvPr id="13" name="Imagem 12" descr="Hextech Gunblad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62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609600</xdr:colOff>
      <xdr:row>47</xdr:row>
      <xdr:rowOff>609600</xdr:rowOff>
    </xdr:to>
    <xdr:pic>
      <xdr:nvPicPr>
        <xdr:cNvPr id="14" name="Imagem 13" descr="Bloodthirster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477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609600</xdr:colOff>
      <xdr:row>45</xdr:row>
      <xdr:rowOff>609600</xdr:rowOff>
    </xdr:to>
    <xdr:pic>
      <xdr:nvPicPr>
        <xdr:cNvPr id="15" name="Imagem 14" descr="Sword of the Divin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020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609600</xdr:colOff>
      <xdr:row>53</xdr:row>
      <xdr:rowOff>609600</xdr:rowOff>
    </xdr:to>
    <xdr:pic>
      <xdr:nvPicPr>
        <xdr:cNvPr id="16" name="Imagem 15" descr="Youmuu's Ghostblad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91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609600</xdr:colOff>
      <xdr:row>42</xdr:row>
      <xdr:rowOff>609600</xdr:rowOff>
    </xdr:to>
    <xdr:pic>
      <xdr:nvPicPr>
        <xdr:cNvPr id="17" name="Imagem 16" descr="Spear of Shojin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34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609600</xdr:colOff>
      <xdr:row>32</xdr:row>
      <xdr:rowOff>609600</xdr:rowOff>
    </xdr:to>
    <xdr:pic>
      <xdr:nvPicPr>
        <xdr:cNvPr id="18" name="Imagem 17" descr="Rapid Firecannon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505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609600</xdr:colOff>
      <xdr:row>14</xdr:row>
      <xdr:rowOff>609600</xdr:rowOff>
    </xdr:to>
    <xdr:pic>
      <xdr:nvPicPr>
        <xdr:cNvPr id="19" name="Imagem 18" descr="Guinsoo's Rageblad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33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609600</xdr:colOff>
      <xdr:row>29</xdr:row>
      <xdr:rowOff>609600</xdr:rowOff>
    </xdr:to>
    <xdr:pic>
      <xdr:nvPicPr>
        <xdr:cNvPr id="20" name="Imagem 19" descr="Phantom Dancer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048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609600</xdr:colOff>
      <xdr:row>50</xdr:row>
      <xdr:rowOff>609600</xdr:rowOff>
    </xdr:to>
    <xdr:pic>
      <xdr:nvPicPr>
        <xdr:cNvPr id="21" name="Imagem 20" descr="Titanic Hydra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93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609600</xdr:colOff>
      <xdr:row>4</xdr:row>
      <xdr:rowOff>609600</xdr:rowOff>
    </xdr:to>
    <xdr:pic>
      <xdr:nvPicPr>
        <xdr:cNvPr id="22" name="Imagem 21" descr="Cursed Blad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04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609600</xdr:colOff>
      <xdr:row>2</xdr:row>
      <xdr:rowOff>609600</xdr:rowOff>
    </xdr:to>
    <xdr:pic>
      <xdr:nvPicPr>
        <xdr:cNvPr id="23" name="Imagem 22" descr="Blade of the Ruined Ki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7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609600</xdr:colOff>
      <xdr:row>43</xdr:row>
      <xdr:rowOff>609600</xdr:rowOff>
    </xdr:to>
    <xdr:pic>
      <xdr:nvPicPr>
        <xdr:cNvPr id="24" name="Imagem 23" descr="Statikk Shiv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62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609600</xdr:colOff>
      <xdr:row>34</xdr:row>
      <xdr:rowOff>609600</xdr:rowOff>
    </xdr:to>
    <xdr:pic>
      <xdr:nvPicPr>
        <xdr:cNvPr id="25" name="Imagem 24" descr="Red Buf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962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609600</xdr:colOff>
      <xdr:row>52</xdr:row>
      <xdr:rowOff>609600</xdr:rowOff>
    </xdr:to>
    <xdr:pic>
      <xdr:nvPicPr>
        <xdr:cNvPr id="26" name="Imagem 25" descr="Warmog's Armor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163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609600</xdr:colOff>
      <xdr:row>26</xdr:row>
      <xdr:rowOff>609600</xdr:rowOff>
    </xdr:to>
    <xdr:pic>
      <xdr:nvPicPr>
        <xdr:cNvPr id="27" name="Imagem 26" descr="Morellonomicon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362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609600</xdr:colOff>
      <xdr:row>56</xdr:row>
      <xdr:rowOff>609600</xdr:rowOff>
    </xdr:to>
    <xdr:pic>
      <xdr:nvPicPr>
        <xdr:cNvPr id="28" name="Imagem 27" descr="Zephyr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077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609600</xdr:colOff>
      <xdr:row>10</xdr:row>
      <xdr:rowOff>609600</xdr:rowOff>
    </xdr:to>
    <xdr:pic>
      <xdr:nvPicPr>
        <xdr:cNvPr id="29" name="Imagem 28" descr="Frozen Malle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47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609600</xdr:colOff>
      <xdr:row>35</xdr:row>
      <xdr:rowOff>609600</xdr:rowOff>
    </xdr:to>
    <xdr:pic>
      <xdr:nvPicPr>
        <xdr:cNvPr id="30" name="Imagem 29" descr="Redemption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191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609600</xdr:colOff>
      <xdr:row>22</xdr:row>
      <xdr:rowOff>609600</xdr:rowOff>
    </xdr:to>
    <xdr:pic>
      <xdr:nvPicPr>
        <xdr:cNvPr id="31" name="Imagem 30" descr="Knight's Vow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676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609600</xdr:colOff>
      <xdr:row>9</xdr:row>
      <xdr:rowOff>609600</xdr:rowOff>
    </xdr:to>
    <xdr:pic>
      <xdr:nvPicPr>
        <xdr:cNvPr id="32" name="Imagem 31" descr="Frozen Hear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19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609600</xdr:colOff>
      <xdr:row>44</xdr:row>
      <xdr:rowOff>609600</xdr:rowOff>
    </xdr:to>
    <xdr:pic>
      <xdr:nvPicPr>
        <xdr:cNvPr id="33" name="Imagem 32" descr="Sword Breaker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791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609600</xdr:colOff>
      <xdr:row>23</xdr:row>
      <xdr:rowOff>609600</xdr:rowOff>
    </xdr:to>
    <xdr:pic>
      <xdr:nvPicPr>
        <xdr:cNvPr id="34" name="Imagem 33" descr="Locket of the Iron Solari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905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609600</xdr:colOff>
      <xdr:row>31</xdr:row>
      <xdr:rowOff>609600</xdr:rowOff>
    </xdr:to>
    <xdr:pic>
      <xdr:nvPicPr>
        <xdr:cNvPr id="35" name="Imagem 34" descr="Rabadon's Deathcap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76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609600</xdr:colOff>
      <xdr:row>20</xdr:row>
      <xdr:rowOff>609600</xdr:rowOff>
    </xdr:to>
    <xdr:pic>
      <xdr:nvPicPr>
        <xdr:cNvPr id="36" name="Imagem 35" descr="Ionic Spark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48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609600</xdr:colOff>
      <xdr:row>54</xdr:row>
      <xdr:rowOff>609600</xdr:rowOff>
    </xdr:to>
    <xdr:pic>
      <xdr:nvPicPr>
        <xdr:cNvPr id="37" name="Imagem 36" descr="Yuumi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620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609600</xdr:colOff>
      <xdr:row>24</xdr:row>
      <xdr:rowOff>609600</xdr:rowOff>
    </xdr:to>
    <xdr:pic>
      <xdr:nvPicPr>
        <xdr:cNvPr id="38" name="Imagem 37" descr="Luden's Echo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133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609600</xdr:colOff>
      <xdr:row>37</xdr:row>
      <xdr:rowOff>609600</xdr:rowOff>
    </xdr:to>
    <xdr:pic>
      <xdr:nvPicPr>
        <xdr:cNvPr id="39" name="Imagem 38" descr="Runaan's Hurricane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41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609600</xdr:colOff>
      <xdr:row>17</xdr:row>
      <xdr:rowOff>609600</xdr:rowOff>
    </xdr:to>
    <xdr:pic>
      <xdr:nvPicPr>
        <xdr:cNvPr id="40" name="Imagem 39" descr="Hush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990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609600</xdr:colOff>
      <xdr:row>41</xdr:row>
      <xdr:rowOff>609600</xdr:rowOff>
    </xdr:to>
    <xdr:pic>
      <xdr:nvPicPr>
        <xdr:cNvPr id="41" name="Imagem 40" descr="Spatula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105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609600</xdr:colOff>
      <xdr:row>5</xdr:row>
      <xdr:rowOff>609600</xdr:rowOff>
    </xdr:to>
    <xdr:pic>
      <xdr:nvPicPr>
        <xdr:cNvPr id="42" name="Imagem 41" descr="Darkin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3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609600</xdr:colOff>
      <xdr:row>7</xdr:row>
      <xdr:rowOff>609600</xdr:rowOff>
    </xdr:to>
    <xdr:pic>
      <xdr:nvPicPr>
        <xdr:cNvPr id="43" name="Imagem 42" descr="Dragon's Claw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62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609600</xdr:colOff>
      <xdr:row>49</xdr:row>
      <xdr:rowOff>609600</xdr:rowOff>
    </xdr:to>
    <xdr:pic>
      <xdr:nvPicPr>
        <xdr:cNvPr id="44" name="Imagem 43" descr="Thornmail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70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609600</xdr:colOff>
      <xdr:row>38</xdr:row>
      <xdr:rowOff>609600</xdr:rowOff>
    </xdr:to>
    <xdr:pic>
      <xdr:nvPicPr>
        <xdr:cNvPr id="45" name="Imagem 44" descr="Seraph's Embrac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48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609600</xdr:colOff>
      <xdr:row>8</xdr:row>
      <xdr:rowOff>609600</xdr:rowOff>
    </xdr:to>
    <xdr:pic>
      <xdr:nvPicPr>
        <xdr:cNvPr id="46" name="Imagem 45" descr="Force of Nature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90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28</xdr:row>
      <xdr:rowOff>304800</xdr:rowOff>
    </xdr:to>
    <xdr:sp macro="" textlink="">
      <xdr:nvSpPr>
        <xdr:cNvPr id="2050" name="AutoShape 2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010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28</xdr:row>
      <xdr:rowOff>0</xdr:rowOff>
    </xdr:from>
    <xdr:to>
      <xdr:col>15</xdr:col>
      <xdr:colOff>304800</xdr:colOff>
      <xdr:row>28</xdr:row>
      <xdr:rowOff>304800</xdr:rowOff>
    </xdr:to>
    <xdr:sp macro="" textlink="">
      <xdr:nvSpPr>
        <xdr:cNvPr id="2051" name="AutoShape 3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29</xdr:row>
      <xdr:rowOff>0</xdr:rowOff>
    </xdr:from>
    <xdr:to>
      <xdr:col>15</xdr:col>
      <xdr:colOff>304800</xdr:colOff>
      <xdr:row>29</xdr:row>
      <xdr:rowOff>304800</xdr:rowOff>
    </xdr:to>
    <xdr:sp macro="" textlink="">
      <xdr:nvSpPr>
        <xdr:cNvPr id="2052" name="AutoShape 4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609600</xdr:colOff>
      <xdr:row>39</xdr:row>
      <xdr:rowOff>609600</xdr:rowOff>
    </xdr:to>
    <xdr:pic>
      <xdr:nvPicPr>
        <xdr:cNvPr id="50" name="Imagem 49" descr="SparringGloves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34766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609600</xdr:colOff>
      <xdr:row>36</xdr:row>
      <xdr:rowOff>609600</xdr:rowOff>
    </xdr:to>
    <xdr:pic>
      <xdr:nvPicPr>
        <xdr:cNvPr id="51" name="Imagem 50" descr="RepeatingCrossbow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1719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609600</xdr:colOff>
      <xdr:row>21</xdr:row>
      <xdr:rowOff>609600</xdr:rowOff>
    </xdr:to>
    <xdr:pic>
      <xdr:nvPicPr>
        <xdr:cNvPr id="52" name="Imagem 51" descr="JeweledGauntlet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8672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609600</xdr:colOff>
      <xdr:row>15</xdr:row>
      <xdr:rowOff>609600</xdr:rowOff>
    </xdr:to>
    <xdr:pic>
      <xdr:nvPicPr>
        <xdr:cNvPr id="53" name="Imagem 52" descr="HandofJustice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5562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609600</xdr:colOff>
      <xdr:row>18</xdr:row>
      <xdr:rowOff>609600</xdr:rowOff>
    </xdr:to>
    <xdr:pic>
      <xdr:nvPicPr>
        <xdr:cNvPr id="54" name="Imagem 53" descr="IceborneGauntlet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2579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609600</xdr:colOff>
      <xdr:row>30</xdr:row>
      <xdr:rowOff>609600</xdr:rowOff>
    </xdr:to>
    <xdr:pic>
      <xdr:nvPicPr>
        <xdr:cNvPr id="55" name="Imagem 54" descr="Quicksilver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9532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609600</xdr:colOff>
      <xdr:row>51</xdr:row>
      <xdr:rowOff>609600</xdr:rowOff>
    </xdr:to>
    <xdr:pic>
      <xdr:nvPicPr>
        <xdr:cNvPr id="56" name="Imagem 55" descr="TrapClaw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76485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609600</xdr:colOff>
      <xdr:row>48</xdr:row>
      <xdr:rowOff>609600</xdr:rowOff>
    </xdr:to>
    <xdr:pic>
      <xdr:nvPicPr>
        <xdr:cNvPr id="57" name="Imagem 56" descr="ThiefsGloves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834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609600</xdr:colOff>
      <xdr:row>25</xdr:row>
      <xdr:rowOff>609600</xdr:rowOff>
    </xdr:to>
    <xdr:pic>
      <xdr:nvPicPr>
        <xdr:cNvPr id="58" name="Imagem 57" descr="Mittens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0392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609600</xdr:colOff>
      <xdr:row>6</xdr:row>
      <xdr:rowOff>609600</xdr:rowOff>
    </xdr:to>
    <xdr:pic>
      <xdr:nvPicPr>
        <xdr:cNvPr id="59" name="Imagem 58" descr="Deathblade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7345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609600</xdr:colOff>
      <xdr:row>11</xdr:row>
      <xdr:rowOff>609600</xdr:rowOff>
    </xdr:to>
    <xdr:pic>
      <xdr:nvPicPr>
        <xdr:cNvPr id="60" name="Imagem 59" descr="GiantSlayer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04298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abSelected="1" zoomScale="85" zoomScaleNormal="85" workbookViewId="0">
      <pane ySplit="1" topLeftCell="A2" activePane="bottomLeft" state="frozen"/>
      <selection activeCell="F27" sqref="F27"/>
      <selection pane="bottomLeft" activeCell="A58" sqref="A58"/>
    </sheetView>
  </sheetViews>
  <sheetFormatPr defaultColWidth="9.140625" defaultRowHeight="15" x14ac:dyDescent="0.25"/>
  <cols>
    <col min="1" max="2" width="7" style="4" customWidth="1"/>
    <col min="3" max="4" width="7" style="29" customWidth="1"/>
    <col min="5" max="5" width="16.28515625" style="6" customWidth="1"/>
    <col min="6" max="10" width="17.7109375" style="9" customWidth="1"/>
    <col min="11" max="12" width="24" style="12" customWidth="1"/>
    <col min="13" max="15" width="21.42578125" style="9" customWidth="1"/>
    <col min="16" max="17" width="24" style="12" customWidth="1"/>
    <col min="18" max="20" width="21.42578125" style="9" customWidth="1"/>
    <col min="21" max="32" width="17.7109375" style="4" customWidth="1"/>
    <col min="33" max="33" width="55.140625" style="30" customWidth="1"/>
    <col min="34" max="34" width="121.85546875" style="31" customWidth="1"/>
    <col min="35" max="35" width="38.5703125" style="29" customWidth="1"/>
    <col min="36" max="36" width="81.85546875" style="29" customWidth="1"/>
    <col min="37" max="37" width="13" style="6" customWidth="1"/>
    <col min="38" max="38" width="21.140625" style="32" customWidth="1"/>
    <col min="39" max="16384" width="9.140625" style="29"/>
  </cols>
  <sheetData>
    <row r="1" spans="1:38" customFormat="1" x14ac:dyDescent="0.25">
      <c r="A1" s="1"/>
      <c r="B1" s="1"/>
      <c r="E1" s="24" t="s">
        <v>96</v>
      </c>
      <c r="F1" s="13" t="s">
        <v>103</v>
      </c>
      <c r="G1" s="13"/>
      <c r="H1" s="25" t="s">
        <v>97</v>
      </c>
      <c r="I1" s="25" t="s">
        <v>98</v>
      </c>
      <c r="J1" s="25" t="s">
        <v>99</v>
      </c>
      <c r="K1" s="28" t="s">
        <v>104</v>
      </c>
      <c r="L1" s="28"/>
      <c r="M1" s="25" t="s">
        <v>100</v>
      </c>
      <c r="N1" s="25" t="s">
        <v>101</v>
      </c>
      <c r="O1" s="25" t="s">
        <v>102</v>
      </c>
      <c r="P1" s="28" t="s">
        <v>228</v>
      </c>
      <c r="Q1" s="28"/>
      <c r="R1" s="25" t="s">
        <v>229</v>
      </c>
      <c r="S1" s="25" t="s">
        <v>230</v>
      </c>
      <c r="T1" s="25" t="s">
        <v>231</v>
      </c>
      <c r="U1" s="26" t="s">
        <v>106</v>
      </c>
      <c r="V1" s="26" t="s">
        <v>107</v>
      </c>
      <c r="W1" s="26" t="s">
        <v>108</v>
      </c>
      <c r="X1" s="26" t="s">
        <v>119</v>
      </c>
      <c r="Y1" s="26" t="s">
        <v>110</v>
      </c>
      <c r="Z1" s="26" t="s">
        <v>111</v>
      </c>
      <c r="AA1" s="26" t="s">
        <v>112</v>
      </c>
      <c r="AB1" s="26" t="s">
        <v>119</v>
      </c>
      <c r="AC1" s="26" t="s">
        <v>232</v>
      </c>
      <c r="AD1" s="26" t="s">
        <v>233</v>
      </c>
      <c r="AE1" s="26" t="s">
        <v>234</v>
      </c>
      <c r="AF1" s="26" t="s">
        <v>119</v>
      </c>
      <c r="AG1" s="14" t="s">
        <v>304</v>
      </c>
      <c r="AH1" s="16" t="s">
        <v>302</v>
      </c>
      <c r="AI1" s="14" t="s">
        <v>305</v>
      </c>
      <c r="AJ1" s="16" t="s">
        <v>306</v>
      </c>
      <c r="AK1" s="3"/>
      <c r="AL1" s="5"/>
    </row>
    <row r="2" spans="1:38" s="2" customFormat="1" ht="225" x14ac:dyDescent="0.25">
      <c r="A2" s="3"/>
      <c r="B2" s="3"/>
      <c r="C2"/>
      <c r="D2" s="35"/>
      <c r="E2" s="24" t="s">
        <v>46</v>
      </c>
      <c r="F2" s="13" t="str">
        <f>CONCATENATE("""",VLOOKUP($H2,ITEMS!$A$2:$E$57,5,0)," / ",VLOOKUP($I2,ITEMS!$A$2:$E$57,5,0)," / ",VLOOKUP($J2,ITEMS!$A$2:$E$57,5,0),"""")</f>
        <v>"Life Steal / Magic Resistance / Buffer (Remove CC)"</v>
      </c>
      <c r="G2" s="13" t="str">
        <f>CONCATENATE("""",VLOOKUP($H2,ITEMS!$A$2:$F$57,6,0)," / ",VLOOKUP($I2,ITEMS!$A$2:$F$57,6,0)," / ",VLOOKUP($J2,ITEMS!$A$2:$F$57,6,0),"""")</f>
        <v>"Roubo de Vida / Resistência Mágica / Buffer (Remove Controles de Grupo)"</v>
      </c>
      <c r="H2" s="25" t="s">
        <v>12</v>
      </c>
      <c r="I2" s="25" t="s">
        <v>40</v>
      </c>
      <c r="J2" s="25" t="s">
        <v>316</v>
      </c>
      <c r="K2" s="13" t="str">
        <f>CONCATENATE("""",VLOOKUP($M2,ITEMS!$A$2:$E$57,5,0)," / ",VLOOKUP($N2,ITEMS!$A$2:$E$57,5,0)," / ",VLOOKUP($O2,ITEMS!$A$2:$E$57,5,0),"""")</f>
        <v>"Life Steal / Magic Resistance / Revive"</v>
      </c>
      <c r="L2" s="13" t="str">
        <f>CONCATENATE("""",VLOOKUP($M2,ITEMS!$A$2:$F$57,6,0)," / ",VLOOKUP($N2,ITEMS!$A$2:$F$57,6,0)," / ",VLOOKUP($O2,ITEMS!$A$2:$F$57,6,0),"""")</f>
        <v>"Roubo de Vida / Resistência Mágica / Reviver"</v>
      </c>
      <c r="M2" s="25" t="s">
        <v>12</v>
      </c>
      <c r="N2" s="25" t="s">
        <v>40</v>
      </c>
      <c r="O2" s="25" t="s">
        <v>14</v>
      </c>
      <c r="P2" s="13" t="str">
        <f>CONCATENATE("""",VLOOKUP($R2,ITEMS!$A$2:$E$57,5,0)," / ",VLOOKUP($S2,ITEMS!$A$2:$E$57,5,0)," / ",VLOOKUP($T2,ITEMS!$A$2:$E$57,5,0),"""")</f>
        <v>"Life Steal / HP Regeneration / Magic Resistance"</v>
      </c>
      <c r="Q2" s="13" t="str">
        <f>CONCATENATE("""",VLOOKUP($R2,ITEMS!$A$2:$F$57,6,0)," / ",VLOOKUP($S2,ITEMS!$A$2:$F$57,6,0)," / ",VLOOKUP($T2,ITEMS!$A$2:$F$57,6,0),"""")</f>
        <v>"Roubo de Vida / Regeneração de Vida / Resistência Mágica"</v>
      </c>
      <c r="R2" s="25" t="s">
        <v>12</v>
      </c>
      <c r="S2" s="25" t="s">
        <v>43</v>
      </c>
      <c r="T2" s="25" t="s">
        <v>40</v>
      </c>
      <c r="U2" s="27">
        <f>VLOOKUP(H2,ITEMS!$A$2:$C$57,3,0)</f>
        <v>13</v>
      </c>
      <c r="V2" s="27">
        <f>VLOOKUP(I2,ITEMS!$A$2:$C$57,3,0)</f>
        <v>66</v>
      </c>
      <c r="W2" s="27">
        <f>VLOOKUP(J2,ITEMS!$A$2:$C$57,3,0)</f>
        <v>69</v>
      </c>
      <c r="X2" s="27" t="str">
        <f>CONCATENATE("[",U2,",",V2,",",W2,"]")</f>
        <v>[13,66,69]</v>
      </c>
      <c r="Y2" s="27">
        <f>VLOOKUP(M2,ITEMS!$A$2:$C$57,3,0)</f>
        <v>13</v>
      </c>
      <c r="Z2" s="27">
        <f>VLOOKUP(N2,ITEMS!$A$2:$C$57,3,0)</f>
        <v>66</v>
      </c>
      <c r="AA2" s="27">
        <f>VLOOKUP(O2,ITEMS!$A$2:$C$57,3,0)</f>
        <v>15</v>
      </c>
      <c r="AB2" s="27" t="str">
        <f>CONCATENATE("[",Y2,",",Z2,",",AA2,"]")</f>
        <v>[13,66,15]</v>
      </c>
      <c r="AC2" s="27">
        <f>VLOOKUP(R2,ITEMS!$A$2:$C$57,3,0)</f>
        <v>13</v>
      </c>
      <c r="AD2" s="27">
        <f>VLOOKUP(S2,ITEMS!$A$2:$C$57,3,0)</f>
        <v>77</v>
      </c>
      <c r="AE2" s="27">
        <f>VLOOKUP(T2,ITEMS!$A$2:$C$57,3,0)</f>
        <v>66</v>
      </c>
      <c r="AF2" s="27" t="str">
        <f>CONCATENATE("[",AC2,",",AD2,",",AE2,"]")</f>
        <v>[13,77,66]</v>
      </c>
      <c r="AG2" s="15" t="str">
        <f>CONCATENATE($AL$2,F2,$AL$4,X2,$AL$5,K2,$AL$7,AB2,$AL$8,P2,$AL$10,AF2,$AL$11)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H2" s="17" t="str">
        <f>AG2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I2" s="2" t="str">
        <f>CONCATENATE($AL$2,G2,$AL$4,X2,$AL$5,L2,$AL$7,AB2,$AL$8,Q2,$AL$10,AF2,$AL$11)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J2" s="35" t="str">
        <f>AI2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K2" s="10" t="s">
        <v>121</v>
      </c>
      <c r="AL2" s="11" t="s">
        <v>237</v>
      </c>
    </row>
    <row r="3" spans="1:38" s="2" customFormat="1" ht="225" x14ac:dyDescent="0.25">
      <c r="A3" s="3"/>
      <c r="B3" s="3"/>
      <c r="C3"/>
      <c r="E3" s="24" t="s">
        <v>47</v>
      </c>
      <c r="F3" s="13" t="str">
        <f>CONCATENATE("""",VLOOKUP($H3,ITEMS!$A$2:$E$57,5,0)," / ",VLOOKUP($I3,ITEMS!$A$2:$E$57,5,0)," / ",VLOOKUP($J3,ITEMS!$A$2:$E$57,5,0),"""")</f>
        <v>"Chance to Spell Crit / Attack Speed / Splash Damage"</v>
      </c>
      <c r="G3" s="13" t="str">
        <f>CONCATENATE("""",VLOOKUP($H3,ITEMS!$A$2:$F$57,6,0)," / ",VLOOKUP($I3,ITEMS!$A$2:$F$57,6,0)," / ",VLOOKUP($J3,ITEMS!$A$2:$F$57,6,0),"""")</f>
        <v>"Chance dos Feitiços darem dano Crítico / Velocidade de Ataque / Dano em área"</v>
      </c>
      <c r="H3" s="25" t="s">
        <v>314</v>
      </c>
      <c r="I3" s="25" t="s">
        <v>19</v>
      </c>
      <c r="J3" s="25" t="s">
        <v>26</v>
      </c>
      <c r="K3" s="13" t="str">
        <f>CONCATENATE("""",VLOOKUP($M3,ITEMS!$A$2:$E$57,5,0)," / ",VLOOKUP($N3,ITEMS!$A$2:$E$57,5,0)," / ",VLOOKUP($O3,ITEMS!$A$2:$E$57,5,0),"""")</f>
        <v>"Splash Damage / Attack Speed / Splash Damage"</v>
      </c>
      <c r="L3" s="13" t="str">
        <f>CONCATENATE("""",VLOOKUP($M3,ITEMS!$A$2:$F$57,6,0)," / ",VLOOKUP($N3,ITEMS!$A$2:$F$57,6,0)," / ",VLOOKUP($O3,ITEMS!$A$2:$F$57,6,0),"""")</f>
        <v>"Dano em área / Velocidade de Ataque / Dano em área"</v>
      </c>
      <c r="M3" s="25" t="s">
        <v>20</v>
      </c>
      <c r="N3" s="25" t="s">
        <v>19</v>
      </c>
      <c r="O3" s="25" t="s">
        <v>26</v>
      </c>
      <c r="P3" s="13" t="str">
        <f>CONCATENATE("""",VLOOKUP($R3,ITEMS!$A$2:$E$57,5,0)," / ",VLOOKUP($S3,ITEMS!$A$2:$E$57,5,0)," / ",VLOOKUP($T3,ITEMS!$A$2:$E$57,5,0),"""")</f>
        <v>"Mana Generation / Attack Speed / Ability Damage"</v>
      </c>
      <c r="Q3" s="13" t="str">
        <f>CONCATENATE("""",VLOOKUP($R3,ITEMS!$A$2:$F$57,6,0)," / ",VLOOKUP($S3,ITEMS!$A$2:$F$57,6,0)," / ",VLOOKUP($T3,ITEMS!$A$2:$F$57,6,0),"""")</f>
        <v>"Geração de Mana / Velocidade de Ataque / Dano de Habilidade"</v>
      </c>
      <c r="R3" s="25" t="s">
        <v>13</v>
      </c>
      <c r="S3" s="25" t="s">
        <v>19</v>
      </c>
      <c r="T3" s="25" t="s">
        <v>25</v>
      </c>
      <c r="U3" s="27">
        <f>VLOOKUP(H3,ITEMS!$A$2:$C$57,3,0)</f>
        <v>39</v>
      </c>
      <c r="V3" s="27">
        <f>VLOOKUP(I3,ITEMS!$A$2:$C$57,3,0)</f>
        <v>23</v>
      </c>
      <c r="W3" s="27">
        <f>VLOOKUP(J3,ITEMS!$A$2:$C$57,3,0)</f>
        <v>34</v>
      </c>
      <c r="X3" s="27" t="str">
        <f t="shared" ref="X3:X58" si="0">CONCATENATE("[",U3,",",V3,",",W3,"]")</f>
        <v>[39,23,34]</v>
      </c>
      <c r="Y3" s="27">
        <f>VLOOKUP(M3,ITEMS!$A$2:$C$57,3,0)</f>
        <v>24</v>
      </c>
      <c r="Z3" s="27">
        <f>VLOOKUP(N3,ITEMS!$A$2:$C$57,3,0)</f>
        <v>23</v>
      </c>
      <c r="AA3" s="27">
        <f>VLOOKUP(O3,ITEMS!$A$2:$C$57,3,0)</f>
        <v>34</v>
      </c>
      <c r="AB3" s="27" t="str">
        <f t="shared" ref="AB3:AB58" si="1">CONCATENATE("[",Y3,",",Z3,",",AA3,"]")</f>
        <v>[24,23,34]</v>
      </c>
      <c r="AC3" s="27">
        <f>VLOOKUP(R3,ITEMS!$A$2:$C$57,3,0)</f>
        <v>14</v>
      </c>
      <c r="AD3" s="27">
        <f>VLOOKUP(S3,ITEMS!$A$2:$C$57,3,0)</f>
        <v>23</v>
      </c>
      <c r="AE3" s="27">
        <f>VLOOKUP(T3,ITEMS!$A$2:$C$57,3,0)</f>
        <v>33</v>
      </c>
      <c r="AF3" s="27" t="str">
        <f t="shared" ref="AF3:AF58" si="2">CONCATENATE("[",AC3,",",AD3,",",AE3,"]")</f>
        <v>[14,23,33]</v>
      </c>
      <c r="AG3" s="15" t="str">
        <f t="shared" ref="AG3:AG58" si="3">CONCATENATE($AL$2,F3,$AL$4,X3,$AL$5,K3,$AL$7,AB3,$AL$8,P3,$AL$10,AF3,$AL$11)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H3" s="17" t="str">
        <f t="shared" ref="AH3:AH58" si="4">AG3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I3" s="2" t="str">
        <f t="shared" ref="AI3:AI58" si="5">CONCATENATE($AL$2,G3,$AL$4,X3,$AL$5,L3,$AL$7,AB3,$AL$8,Q3,$AL$10,AF3,$AL$11)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J3" s="35" t="str">
        <f t="shared" ref="AJ3:AJ58" si="6">AI3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K3" s="10" t="s">
        <v>122</v>
      </c>
      <c r="AL3" s="11"/>
    </row>
    <row r="4" spans="1:38" s="2" customFormat="1" ht="225" x14ac:dyDescent="0.25">
      <c r="A4" s="3"/>
      <c r="B4" s="3"/>
      <c r="C4"/>
      <c r="E4" s="24" t="s">
        <v>48</v>
      </c>
      <c r="F4" s="13" t="str">
        <f>CONCATENATE("""",VLOOKUP($H4,ITEMS!$A$2:$E$57,5,0)," / ",VLOOKUP($I4,ITEMS!$A$2:$E$57,5,0)," / ",VLOOKUP($J4,ITEMS!$A$2:$E$57,5,0),"""")</f>
        <v>"Mana Generation / Critical Damage / Critical Chance / Attack Damage / Life on Hit"</v>
      </c>
      <c r="G4" s="13" t="str">
        <f>CONCATENATE("""",VLOOKUP($H4,ITEMS!$A$2:$F$57,6,0)," / ",VLOOKUP($I4,ITEMS!$A$2:$F$57,6,0)," / ",VLOOKUP($J4,ITEMS!$A$2:$F$57,6,0),"""")</f>
        <v>"Geração de Mana / Dano Crítico / Chance de Crítico / Dano de Ataque / Vida ao acertar"</v>
      </c>
      <c r="H4" s="25" t="s">
        <v>31</v>
      </c>
      <c r="I4" s="25" t="s">
        <v>10</v>
      </c>
      <c r="J4" s="25" t="s">
        <v>315</v>
      </c>
      <c r="K4" s="13" t="str">
        <f>CONCATENATE("""",VLOOKUP($M4,ITEMS!$A$2:$E$57,5,0)," / ",VLOOKUP($N4,ITEMS!$A$2:$E$57,5,0)," / ",VLOOKUP($O4,ITEMS!$A$2:$E$57,5,0),"""")</f>
        <v>"Mana Generation / Life Steal / Magic Resistance"</v>
      </c>
      <c r="L4" s="13" t="str">
        <f>CONCATENATE("""",VLOOKUP($M4,ITEMS!$A$2:$F$57,6,0)," / ",VLOOKUP($N4,ITEMS!$A$2:$F$57,6,0)," / ",VLOOKUP($O4,ITEMS!$A$2:$F$57,6,0),"""")</f>
        <v>"Geração de Mana / Roubo de Vida / Resistência Mágica"</v>
      </c>
      <c r="M4" s="25" t="s">
        <v>31</v>
      </c>
      <c r="N4" s="25" t="s">
        <v>12</v>
      </c>
      <c r="O4" s="25" t="s">
        <v>40</v>
      </c>
      <c r="P4" s="13" t="str">
        <f>CONCATENATE("""",VLOOKUP($R4,ITEMS!$A$2:$E$57,5,0)," / ",VLOOKUP($S4,ITEMS!$A$2:$E$57,5,0)," / ",VLOOKUP($T4,ITEMS!$A$2:$E$57,5,0),"""")</f>
        <v>"Mana Generation / Critical Damage / Critical Chance / Ability Damage"</v>
      </c>
      <c r="Q4" s="13" t="str">
        <f>CONCATENATE("""",VLOOKUP($R4,ITEMS!$A$2:$F$57,6,0)," / ",VLOOKUP($S4,ITEMS!$A$2:$F$57,6,0)," / ",VLOOKUP($T4,ITEMS!$A$2:$F$57,6,0),"""")</f>
        <v>"Geração de Mana / Dano Crítico / Chance de Crítico / Dano de Habilidade"</v>
      </c>
      <c r="R4" s="25" t="s">
        <v>31</v>
      </c>
      <c r="S4" s="25" t="s">
        <v>10</v>
      </c>
      <c r="T4" s="25" t="s">
        <v>25</v>
      </c>
      <c r="U4" s="27">
        <f>VLOOKUP(H4,ITEMS!$A$2:$C$57,3,0)</f>
        <v>44</v>
      </c>
      <c r="V4" s="27">
        <f>VLOOKUP(I4,ITEMS!$A$2:$C$57,3,0)</f>
        <v>19</v>
      </c>
      <c r="W4" s="27">
        <f>VLOOKUP(J4,ITEMS!$A$2:$C$57,3,0)</f>
        <v>49</v>
      </c>
      <c r="X4" s="27" t="str">
        <f t="shared" si="0"/>
        <v>[44,19,49]</v>
      </c>
      <c r="Y4" s="27">
        <f>VLOOKUP(M4,ITEMS!$A$2:$C$57,3,0)</f>
        <v>44</v>
      </c>
      <c r="Z4" s="27">
        <f>VLOOKUP(N4,ITEMS!$A$2:$C$57,3,0)</f>
        <v>13</v>
      </c>
      <c r="AA4" s="27">
        <f>VLOOKUP(O4,ITEMS!$A$2:$C$57,3,0)</f>
        <v>66</v>
      </c>
      <c r="AB4" s="27" t="str">
        <f t="shared" si="1"/>
        <v>[44,13,66]</v>
      </c>
      <c r="AC4" s="27">
        <f>VLOOKUP(R4,ITEMS!$A$2:$C$57,3,0)</f>
        <v>44</v>
      </c>
      <c r="AD4" s="27">
        <f>VLOOKUP(S4,ITEMS!$A$2:$C$57,3,0)</f>
        <v>19</v>
      </c>
      <c r="AE4" s="27">
        <f>VLOOKUP(T4,ITEMS!$A$2:$C$57,3,0)</f>
        <v>33</v>
      </c>
      <c r="AF4" s="27" t="str">
        <f t="shared" si="2"/>
        <v>[44,19,33]</v>
      </c>
      <c r="AG4" s="15" t="str">
        <f t="shared" si="3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H4" s="17" t="str">
        <f t="shared" si="4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I4" s="2" t="str">
        <f t="shared" si="5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J4" s="35" t="str">
        <f t="shared" si="6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K4" s="10" t="s">
        <v>123</v>
      </c>
      <c r="AL4" s="11" t="s">
        <v>120</v>
      </c>
    </row>
    <row r="5" spans="1:38" s="2" customFormat="1" ht="255" x14ac:dyDescent="0.25">
      <c r="A5" s="3"/>
      <c r="B5" s="3"/>
      <c r="C5"/>
      <c r="E5" s="24" t="s">
        <v>49</v>
      </c>
      <c r="F5" s="13" t="str">
        <f>CONCATENATE("""",VLOOKUP($H5,ITEMS!$A$2:$E$57,5,0)," / ",VLOOKUP($I5,ITEMS!$A$2:$E$57,5,0)," / ",VLOOKUP($J5,ITEMS!$A$2:$E$57,5,0),"""")</f>
        <v>"Mana Generation / Mana Generation / Burn Damage / Debuffer (Prevent Heal)"</v>
      </c>
      <c r="G5" s="13" t="str">
        <f>CONCATENATE("""",VLOOKUP($H5,ITEMS!$A$2:$F$57,6,0)," / ",VLOOKUP($I5,ITEMS!$A$2:$F$57,6,0)," / ",VLOOKUP($J5,ITEMS!$A$2:$F$57,6,0),"""")</f>
        <v>"Geração de Mana / Geração de Mana / Dano de Queimadura / Debuffer (Previne Cura)"</v>
      </c>
      <c r="H5" s="25" t="s">
        <v>31</v>
      </c>
      <c r="I5" s="25" t="s">
        <v>31</v>
      </c>
      <c r="J5" s="25" t="s">
        <v>29</v>
      </c>
      <c r="K5" s="13" t="str">
        <f>CONCATENATE("""",VLOOKUP($M5,ITEMS!$A$2:$E$57,5,0)," / ",VLOOKUP($N5,ITEMS!$A$2:$E$57,5,0)," / ",VLOOKUP($O5,ITEMS!$A$2:$E$57,5,0),"""")</f>
        <v>"Mana Generation / Chance to Spell Crit / Burn Damage / Debuffer (Prevent Heal)"</v>
      </c>
      <c r="L5" s="13" t="str">
        <f>CONCATENATE("""",VLOOKUP($M5,ITEMS!$A$2:$F$57,6,0)," / ",VLOOKUP($N5,ITEMS!$A$2:$F$57,6,0)," / ",VLOOKUP($O5,ITEMS!$A$2:$F$57,6,0),"""")</f>
        <v>"Geração de Mana / Chance dos Feitiços darem dano Crítico / Dano de Queimadura / Debuffer (Previne Cura)"</v>
      </c>
      <c r="M5" s="25" t="s">
        <v>31</v>
      </c>
      <c r="N5" s="25" t="s">
        <v>314</v>
      </c>
      <c r="O5" s="25" t="s">
        <v>29</v>
      </c>
      <c r="P5" s="13" t="str">
        <f>CONCATENATE("""",VLOOKUP($R5,ITEMS!$A$2:$E$57,5,0)," / ",VLOOKUP($S5,ITEMS!$A$2:$E$57,5,0)," / ",VLOOKUP($T5,ITEMS!$A$2:$E$57,5,0),"""")</f>
        <v>"Burn Damage / Debuffer (Prevent Heal) / Ability Damage / Attack Speed"</v>
      </c>
      <c r="Q5" s="13" t="str">
        <f>CONCATENATE("""",VLOOKUP($R5,ITEMS!$A$2:$F$57,6,0)," / ",VLOOKUP($S5,ITEMS!$A$2:$F$57,6,0)," / ",VLOOKUP($T5,ITEMS!$A$2:$F$57,6,0),"""")</f>
        <v>"Dano de Queimadura / Debuffer (Previne Cura) / Dano de Habilidade / Velocidade de Ataque"</v>
      </c>
      <c r="R5" s="25" t="s">
        <v>29</v>
      </c>
      <c r="S5" s="25" t="s">
        <v>25</v>
      </c>
      <c r="T5" s="25" t="s">
        <v>19</v>
      </c>
      <c r="U5" s="27">
        <f>VLOOKUP(H5,ITEMS!$A$2:$C$57,3,0)</f>
        <v>44</v>
      </c>
      <c r="V5" s="27">
        <f>VLOOKUP(I5,ITEMS!$A$2:$C$57,3,0)</f>
        <v>44</v>
      </c>
      <c r="W5" s="27">
        <f>VLOOKUP(J5,ITEMS!$A$2:$C$57,3,0)</f>
        <v>37</v>
      </c>
      <c r="X5" s="27" t="str">
        <f t="shared" si="0"/>
        <v>[44,44,37]</v>
      </c>
      <c r="Y5" s="27">
        <f>VLOOKUP(M5,ITEMS!$A$2:$C$57,3,0)</f>
        <v>44</v>
      </c>
      <c r="Z5" s="27">
        <f>VLOOKUP(N5,ITEMS!$A$2:$C$57,3,0)</f>
        <v>39</v>
      </c>
      <c r="AA5" s="27">
        <f>VLOOKUP(O5,ITEMS!$A$2:$C$57,3,0)</f>
        <v>37</v>
      </c>
      <c r="AB5" s="27" t="str">
        <f t="shared" si="1"/>
        <v>[44,39,37]</v>
      </c>
      <c r="AC5" s="27">
        <f>VLOOKUP(R5,ITEMS!$A$2:$C$57,3,0)</f>
        <v>37</v>
      </c>
      <c r="AD5" s="27">
        <f>VLOOKUP(S5,ITEMS!$A$2:$C$57,3,0)</f>
        <v>33</v>
      </c>
      <c r="AE5" s="27">
        <f>VLOOKUP(T5,ITEMS!$A$2:$C$57,3,0)</f>
        <v>23</v>
      </c>
      <c r="AF5" s="27" t="str">
        <f t="shared" si="2"/>
        <v>[37,33,23]</v>
      </c>
      <c r="AG5" s="15" t="str">
        <f t="shared" si="3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H5" s="17" t="str">
        <f t="shared" si="4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I5" s="2" t="str">
        <f t="shared" si="5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J5" s="35" t="str">
        <f t="shared" si="6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K5" s="10" t="s">
        <v>124</v>
      </c>
      <c r="AL5" s="11" t="s">
        <v>117</v>
      </c>
    </row>
    <row r="6" spans="1:38" s="2" customFormat="1" ht="240" x14ac:dyDescent="0.25">
      <c r="A6" s="3"/>
      <c r="B6" s="3"/>
      <c r="C6"/>
      <c r="E6" s="24" t="s">
        <v>50</v>
      </c>
      <c r="F6" s="13" t="str">
        <f>CONCATENATE("""",VLOOKUP($H6,ITEMS!$A$2:$E$57,5,0)," / ",VLOOKUP($I6,ITEMS!$A$2:$E$57,5,0)," / ",VLOOKUP($J6,ITEMS!$A$2:$E$57,5,0),"""")</f>
        <v>"Mirror Attack / Debuffer (Prevent Mana) / Attack Speed"</v>
      </c>
      <c r="G6" s="13" t="str">
        <f>CONCATENATE("""",VLOOKUP($H6,ITEMS!$A$2:$F$57,6,0)," / ",VLOOKUP($I6,ITEMS!$A$2:$F$57,6,0)," / ",VLOOKUP($J6,ITEMS!$A$2:$F$57,6,0),"""")</f>
        <v>"Ataque Espelhado / Debuffer (Impede de Ganhar mana) / Velocidade de Ataque"</v>
      </c>
      <c r="H6" s="25" t="s">
        <v>42</v>
      </c>
      <c r="I6" s="25" t="s">
        <v>33</v>
      </c>
      <c r="J6" s="25" t="s">
        <v>19</v>
      </c>
      <c r="K6" s="13" t="str">
        <f>CONCATENATE("""",VLOOKUP($M6,ITEMS!$A$2:$E$57,5,0)," / ",VLOOKUP($N6,ITEMS!$A$2:$E$57,5,0)," / ",VLOOKUP($O6,ITEMS!$A$2:$E$57,5,0),"""")</f>
        <v>"Mana Generation / Critical Damage / Critical Chance / Attack Speed"</v>
      </c>
      <c r="L6" s="13" t="str">
        <f>CONCATENATE("""",VLOOKUP($M6,ITEMS!$A$2:$F$57,6,0)," / ",VLOOKUP($N6,ITEMS!$A$2:$F$57,6,0)," / ",VLOOKUP($O6,ITEMS!$A$2:$F$57,6,0),"""")</f>
        <v>"Geração de Mana / Dano Crítico / Chance de Crítico / Velocidade de Ataque"</v>
      </c>
      <c r="M6" s="25" t="s">
        <v>13</v>
      </c>
      <c r="N6" s="25" t="s">
        <v>10</v>
      </c>
      <c r="O6" s="25" t="s">
        <v>19</v>
      </c>
      <c r="P6" s="13" t="str">
        <f>CONCATENATE("""",VLOOKUP($R6,ITEMS!$A$2:$E$57,5,0)," / ",VLOOKUP($S6,ITEMS!$A$2:$E$57,5,0)," / ",VLOOKUP($T6,ITEMS!$A$2:$E$57,5,0),"""")</f>
        <v>"Splash Damage / Splash Damage / Splash Damage"</v>
      </c>
      <c r="Q6" s="13" t="str">
        <f>CONCATENATE("""",VLOOKUP($R6,ITEMS!$A$2:$F$57,6,0)," / ",VLOOKUP($S6,ITEMS!$A$2:$F$57,6,0)," / ",VLOOKUP($T6,ITEMS!$A$2:$F$57,6,0),"""")</f>
        <v>"Dano em área / Dano em área / Dano em área"</v>
      </c>
      <c r="R6" s="25" t="s">
        <v>20</v>
      </c>
      <c r="S6" s="25" t="s">
        <v>20</v>
      </c>
      <c r="T6" s="25" t="s">
        <v>20</v>
      </c>
      <c r="U6" s="27">
        <f>VLOOKUP(H6,ITEMS!$A$2:$C$57,3,0)</f>
        <v>68</v>
      </c>
      <c r="V6" s="27">
        <f>VLOOKUP(I6,ITEMS!$A$2:$C$57,3,0)</f>
        <v>46</v>
      </c>
      <c r="W6" s="27">
        <f>VLOOKUP(J6,ITEMS!$A$2:$C$57,3,0)</f>
        <v>23</v>
      </c>
      <c r="X6" s="27" t="str">
        <f t="shared" si="0"/>
        <v>[68,46,23]</v>
      </c>
      <c r="Y6" s="27">
        <f>VLOOKUP(M6,ITEMS!$A$2:$C$57,3,0)</f>
        <v>14</v>
      </c>
      <c r="Z6" s="27">
        <f>VLOOKUP(N6,ITEMS!$A$2:$C$57,3,0)</f>
        <v>19</v>
      </c>
      <c r="AA6" s="27">
        <f>VLOOKUP(O6,ITEMS!$A$2:$C$57,3,0)</f>
        <v>23</v>
      </c>
      <c r="AB6" s="27" t="str">
        <f t="shared" si="1"/>
        <v>[14,19,23]</v>
      </c>
      <c r="AC6" s="27">
        <f>VLOOKUP(R6,ITEMS!$A$2:$C$57,3,0)</f>
        <v>24</v>
      </c>
      <c r="AD6" s="27">
        <f>VLOOKUP(S6,ITEMS!$A$2:$C$57,3,0)</f>
        <v>24</v>
      </c>
      <c r="AE6" s="27">
        <f>VLOOKUP(T6,ITEMS!$A$2:$C$57,3,0)</f>
        <v>24</v>
      </c>
      <c r="AF6" s="27" t="str">
        <f t="shared" si="2"/>
        <v>[24,24,24]</v>
      </c>
      <c r="AG6" s="15" t="str">
        <f t="shared" si="3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H6" s="17" t="str">
        <f t="shared" si="4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I6" s="2" t="str">
        <f t="shared" si="5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J6" s="35" t="str">
        <f t="shared" si="6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K6" s="10" t="s">
        <v>125</v>
      </c>
      <c r="AL6" s="11"/>
    </row>
    <row r="7" spans="1:38" s="2" customFormat="1" ht="240" x14ac:dyDescent="0.25">
      <c r="A7" s="3"/>
      <c r="B7" s="3"/>
      <c r="C7"/>
      <c r="E7" s="24" t="s">
        <v>51</v>
      </c>
      <c r="F7" s="13" t="str">
        <f>CONCATENATE("""",VLOOKUP($H7,ITEMS!$A$2:$E$57,5,0)," / ",VLOOKUP($I7,ITEMS!$A$2:$E$57,5,0)," / ",VLOOKUP($J7,ITEMS!$A$2:$E$57,5,0),"""")</f>
        <v>"Mana Generation / Attack Speed / Ability Damage"</v>
      </c>
      <c r="G7" s="13" t="str">
        <f>CONCATENATE("""",VLOOKUP($H7,ITEMS!$A$2:$F$57,6,0)," / ",VLOOKUP($I7,ITEMS!$A$2:$F$57,6,0)," / ",VLOOKUP($J7,ITEMS!$A$2:$F$57,6,0),"""")</f>
        <v>"Geração de Mana / Velocidade de Ataque / Dano de Habilidade"</v>
      </c>
      <c r="H7" s="25" t="s">
        <v>13</v>
      </c>
      <c r="I7" s="25" t="s">
        <v>19</v>
      </c>
      <c r="J7" s="25" t="s">
        <v>25</v>
      </c>
      <c r="K7" s="13" t="str">
        <f>CONCATENATE("""",VLOOKUP($M7,ITEMS!$A$2:$E$57,5,0)," / ",VLOOKUP($N7,ITEMS!$A$2:$E$57,5,0)," / ",VLOOKUP($O7,ITEMS!$A$2:$E$57,5,0),"""")</f>
        <v>"Mana Generation / Mana Generation / Chance to Spell Crit"</v>
      </c>
      <c r="L7" s="13" t="str">
        <f>CONCATENATE("""",VLOOKUP($M7,ITEMS!$A$2:$F$57,6,0)," / ",VLOOKUP($N7,ITEMS!$A$2:$F$57,6,0)," / ",VLOOKUP($O7,ITEMS!$A$2:$F$57,6,0),"""")</f>
        <v>"Geração de Mana / Geração de Mana / Chance dos Feitiços darem dano Crítico"</v>
      </c>
      <c r="M7" s="25" t="s">
        <v>31</v>
      </c>
      <c r="N7" s="25" t="s">
        <v>31</v>
      </c>
      <c r="O7" s="25" t="s">
        <v>314</v>
      </c>
      <c r="P7" s="13" t="str">
        <f>CONCATENATE("""",VLOOKUP($R7,ITEMS!$A$2:$E$57,5,0)," / ",VLOOKUP($S7,ITEMS!$A$2:$E$57,5,0)," / ",VLOOKUP($T7,ITEMS!$A$2:$E$57,5,0),"""")</f>
        <v>"Mana Generation / Mana Generation / Burn Damage / Debuffer (Prevent Heal)"</v>
      </c>
      <c r="Q7" s="13" t="str">
        <f>CONCATENATE("""",VLOOKUP($R7,ITEMS!$A$2:$F$57,6,0)," / ",VLOOKUP($S7,ITEMS!$A$2:$F$57,6,0)," / ",VLOOKUP($T7,ITEMS!$A$2:$F$57,6,0),"""")</f>
        <v>"Geração de Mana / Geração de Mana / Dano de Queimadura / Debuffer (Previne Cura)"</v>
      </c>
      <c r="R7" s="25" t="s">
        <v>31</v>
      </c>
      <c r="S7" s="25" t="s">
        <v>31</v>
      </c>
      <c r="T7" s="25" t="s">
        <v>29</v>
      </c>
      <c r="U7" s="27">
        <f>VLOOKUP(H7,ITEMS!$A$2:$C$57,3,0)</f>
        <v>14</v>
      </c>
      <c r="V7" s="27">
        <f>VLOOKUP(I7,ITEMS!$A$2:$C$57,3,0)</f>
        <v>23</v>
      </c>
      <c r="W7" s="27">
        <f>VLOOKUP(J7,ITEMS!$A$2:$C$57,3,0)</f>
        <v>33</v>
      </c>
      <c r="X7" s="27" t="str">
        <f t="shared" si="0"/>
        <v>[14,23,33]</v>
      </c>
      <c r="Y7" s="27">
        <f>VLOOKUP(M7,ITEMS!$A$2:$C$57,3,0)</f>
        <v>44</v>
      </c>
      <c r="Z7" s="27">
        <f>VLOOKUP(N7,ITEMS!$A$2:$C$57,3,0)</f>
        <v>44</v>
      </c>
      <c r="AA7" s="27">
        <f>VLOOKUP(O7,ITEMS!$A$2:$C$57,3,0)</f>
        <v>39</v>
      </c>
      <c r="AB7" s="27" t="str">
        <f t="shared" si="1"/>
        <v>[44,44,39]</v>
      </c>
      <c r="AC7" s="27">
        <f>VLOOKUP(R7,ITEMS!$A$2:$C$57,3,0)</f>
        <v>44</v>
      </c>
      <c r="AD7" s="27">
        <f>VLOOKUP(S7,ITEMS!$A$2:$C$57,3,0)</f>
        <v>44</v>
      </c>
      <c r="AE7" s="27">
        <f>VLOOKUP(T7,ITEMS!$A$2:$C$57,3,0)</f>
        <v>37</v>
      </c>
      <c r="AF7" s="27" t="str">
        <f t="shared" si="2"/>
        <v>[44,44,37]</v>
      </c>
      <c r="AG7" s="15" t="str">
        <f t="shared" si="3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H7" s="17" t="str">
        <f t="shared" si="4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I7" s="2" t="str">
        <f t="shared" si="5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J7" s="35" t="str">
        <f t="shared" si="6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K7" s="10" t="s">
        <v>126</v>
      </c>
      <c r="AL7" s="11" t="s">
        <v>120</v>
      </c>
    </row>
    <row r="8" spans="1:38" s="2" customFormat="1" ht="225" x14ac:dyDescent="0.25">
      <c r="A8" s="3"/>
      <c r="B8" s="3"/>
      <c r="C8"/>
      <c r="E8" s="24" t="s">
        <v>52</v>
      </c>
      <c r="F8" s="13" t="str">
        <f>CONCATENATE("""",VLOOKUP($H8,ITEMS!$A$2:$E$57,5,0)," / ",VLOOKUP($I8,ITEMS!$A$2:$E$57,5,0)," / ",VLOOKUP($J8,ITEMS!$A$2:$E$57,5,0),"""")</f>
        <v>"Attack Speed / Mana Generation / Ability Damage"</v>
      </c>
      <c r="G8" s="13" t="str">
        <f>CONCATENATE("""",VLOOKUP($H8,ITEMS!$A$2:$F$57,6,0)," / ",VLOOKUP($I8,ITEMS!$A$2:$F$57,6,0)," / ",VLOOKUP($J8,ITEMS!$A$2:$F$57,6,0),"""")</f>
        <v>"Velocidade de Ataque / Geração de Mana / Dano de Habilidade"</v>
      </c>
      <c r="H8" s="25" t="s">
        <v>19</v>
      </c>
      <c r="I8" s="25" t="s">
        <v>13</v>
      </c>
      <c r="J8" s="25" t="s">
        <v>25</v>
      </c>
      <c r="K8" s="13" t="str">
        <f>CONCATENATE("""",VLOOKUP($M8,ITEMS!$A$2:$E$57,5,0)," / ",VLOOKUP($N8,ITEMS!$A$2:$E$57,5,0)," / ",VLOOKUP($O8,ITEMS!$A$2:$E$57,5,0),"""")</f>
        <v>"Magic Resistance / Debuffer (Slow) / Buffer (Attack Speed)"</v>
      </c>
      <c r="L8" s="13" t="str">
        <f>CONCATENATE("""",VLOOKUP($M8,ITEMS!$A$2:$F$57,6,0)," / ",VLOOKUP($N8,ITEMS!$A$2:$F$57,6,0)," / ",VLOOKUP($O8,ITEMS!$A$2:$F$57,6,0),"""")</f>
        <v>"Resistência Mágica / Debuffer (Lentidão) / Buffer (Velocidade de Ataque)"</v>
      </c>
      <c r="M8" s="25" t="s">
        <v>40</v>
      </c>
      <c r="N8" s="25" t="s">
        <v>32</v>
      </c>
      <c r="O8" s="25" t="s">
        <v>16</v>
      </c>
      <c r="P8" s="13" t="str">
        <f>CONCATENATE("""",VLOOKUP($R8,ITEMS!$A$2:$E$57,5,0)," / ",VLOOKUP($S8,ITEMS!$A$2:$E$57,5,0)," / ",VLOOKUP($T8,ITEMS!$A$2:$E$57,5,0),"""")</f>
        <v>"HP Regeneration / Splash Damage / Attack Speed"</v>
      </c>
      <c r="Q8" s="13" t="str">
        <f>CONCATENATE("""",VLOOKUP($R8,ITEMS!$A$2:$F$57,6,0)," / ",VLOOKUP($S8,ITEMS!$A$2:$F$57,6,0)," / ",VLOOKUP($T8,ITEMS!$A$2:$F$57,6,0),"""")</f>
        <v>"Regeneração de Vida / Dano em área / Velocidade de Ataque"</v>
      </c>
      <c r="R8" s="25" t="s">
        <v>43</v>
      </c>
      <c r="S8" s="25" t="s">
        <v>23</v>
      </c>
      <c r="T8" s="25" t="s">
        <v>19</v>
      </c>
      <c r="U8" s="27">
        <f>VLOOKUP(H8,ITEMS!$A$2:$C$57,3,0)</f>
        <v>23</v>
      </c>
      <c r="V8" s="27">
        <f>VLOOKUP(I8,ITEMS!$A$2:$C$57,3,0)</f>
        <v>14</v>
      </c>
      <c r="W8" s="27">
        <f>VLOOKUP(J8,ITEMS!$A$2:$C$57,3,0)</f>
        <v>33</v>
      </c>
      <c r="X8" s="27" t="str">
        <f t="shared" si="0"/>
        <v>[23,14,33]</v>
      </c>
      <c r="Y8" s="27">
        <f>VLOOKUP(M8,ITEMS!$A$2:$C$57,3,0)</f>
        <v>66</v>
      </c>
      <c r="Z8" s="27">
        <f>VLOOKUP(N8,ITEMS!$A$2:$C$57,3,0)</f>
        <v>45</v>
      </c>
      <c r="AA8" s="27">
        <f>VLOOKUP(O8,ITEMS!$A$2:$C$57,3,0)</f>
        <v>17</v>
      </c>
      <c r="AB8" s="27" t="str">
        <f t="shared" si="1"/>
        <v>[66,45,17]</v>
      </c>
      <c r="AC8" s="27">
        <f>VLOOKUP(R8,ITEMS!$A$2:$C$57,3,0)</f>
        <v>77</v>
      </c>
      <c r="AD8" s="27">
        <f>VLOOKUP(S8,ITEMS!$A$2:$C$57,3,0)</f>
        <v>27</v>
      </c>
      <c r="AE8" s="27">
        <f>VLOOKUP(T8,ITEMS!$A$2:$C$57,3,0)</f>
        <v>23</v>
      </c>
      <c r="AF8" s="27" t="str">
        <f t="shared" si="2"/>
        <v>[77,27,23]</v>
      </c>
      <c r="AG8" s="15" t="str">
        <f t="shared" si="3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H8" s="17" t="str">
        <f t="shared" si="4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I8" s="2" t="str">
        <f t="shared" si="5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J8" s="35" t="str">
        <f t="shared" si="6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K8" s="10" t="s">
        <v>127</v>
      </c>
      <c r="AL8" s="11" t="s">
        <v>117</v>
      </c>
    </row>
    <row r="9" spans="1:38" s="2" customFormat="1" ht="225" x14ac:dyDescent="0.25">
      <c r="A9" s="3"/>
      <c r="B9" s="3"/>
      <c r="C9"/>
      <c r="E9" s="24" t="s">
        <v>53</v>
      </c>
      <c r="F9" s="13" t="str">
        <f>CONCATENATE("""",VLOOKUP($H9,ITEMS!$A$2:$E$57,5,0)," / ",VLOOKUP($I9,ITEMS!$A$2:$E$57,5,0)," / ",VLOOKUP($J9,ITEMS!$A$2:$E$57,5,0),"""")</f>
        <v>"Mana Generation / Attack Speed / Ability Damage"</v>
      </c>
      <c r="G9" s="13" t="str">
        <f>CONCATENATE("""",VLOOKUP($H9,ITEMS!$A$2:$F$57,6,0)," / ",VLOOKUP($I9,ITEMS!$A$2:$F$57,6,0)," / ",VLOOKUP($J9,ITEMS!$A$2:$F$57,6,0),"""")</f>
        <v>"Geração de Mana / Velocidade de Ataque / Dano de Habilidade"</v>
      </c>
      <c r="H9" s="25" t="s">
        <v>13</v>
      </c>
      <c r="I9" s="25" t="s">
        <v>19</v>
      </c>
      <c r="J9" s="25" t="s">
        <v>25</v>
      </c>
      <c r="K9" s="13" t="str">
        <f>CONCATENATE("""",VLOOKUP($M9,ITEMS!$A$2:$E$57,5,0)," / ",VLOOKUP($N9,ITEMS!$A$2:$E$57,5,0)," / ",VLOOKUP($O9,ITEMS!$A$2:$E$57,5,0),"""")</f>
        <v>"Ability Damage / Life Steal / Attack Speed"</v>
      </c>
      <c r="L9" s="13" t="str">
        <f>CONCATENATE("""",VLOOKUP($M9,ITEMS!$A$2:$F$57,6,0)," / ",VLOOKUP($N9,ITEMS!$A$2:$F$57,6,0)," / ",VLOOKUP($O9,ITEMS!$A$2:$F$57,6,0),"""")</f>
        <v>"Dano de Habilidade / Roubo de Vida / Velocidade de Ataque"</v>
      </c>
      <c r="M9" s="25" t="s">
        <v>25</v>
      </c>
      <c r="N9" s="25" t="s">
        <v>12</v>
      </c>
      <c r="O9" s="25" t="s">
        <v>19</v>
      </c>
      <c r="P9" s="13" t="str">
        <f>CONCATENATE("""",VLOOKUP($R9,ITEMS!$A$2:$E$57,5,0)," / ",VLOOKUP($S9,ITEMS!$A$2:$E$57,5,0)," / ",VLOOKUP($T9,ITEMS!$A$2:$E$57,5,0),"""")</f>
        <v>"Chance to Spell Crit / Attack Speed / Ability Damage"</v>
      </c>
      <c r="Q9" s="13" t="str">
        <f>CONCATENATE("""",VLOOKUP($R9,ITEMS!$A$2:$F$57,6,0)," / ",VLOOKUP($S9,ITEMS!$A$2:$F$57,6,0)," / ",VLOOKUP($T9,ITEMS!$A$2:$F$57,6,0),"""")</f>
        <v>"Chance dos Feitiços darem dano Crítico / Velocidade de Ataque / Dano de Habilidade"</v>
      </c>
      <c r="R9" s="25" t="s">
        <v>314</v>
      </c>
      <c r="S9" s="25" t="s">
        <v>19</v>
      </c>
      <c r="T9" s="25" t="s">
        <v>25</v>
      </c>
      <c r="U9" s="27">
        <f>VLOOKUP(H9,ITEMS!$A$2:$C$57,3,0)</f>
        <v>14</v>
      </c>
      <c r="V9" s="27">
        <f>VLOOKUP(I9,ITEMS!$A$2:$C$57,3,0)</f>
        <v>23</v>
      </c>
      <c r="W9" s="27">
        <f>VLOOKUP(J9,ITEMS!$A$2:$C$57,3,0)</f>
        <v>33</v>
      </c>
      <c r="X9" s="27" t="str">
        <f t="shared" si="0"/>
        <v>[14,23,33]</v>
      </c>
      <c r="Y9" s="27">
        <f>VLOOKUP(M9,ITEMS!$A$2:$C$57,3,0)</f>
        <v>33</v>
      </c>
      <c r="Z9" s="27">
        <f>VLOOKUP(N9,ITEMS!$A$2:$C$57,3,0)</f>
        <v>13</v>
      </c>
      <c r="AA9" s="27">
        <f>VLOOKUP(O9,ITEMS!$A$2:$C$57,3,0)</f>
        <v>23</v>
      </c>
      <c r="AB9" s="27" t="str">
        <f t="shared" si="1"/>
        <v>[33,13,23]</v>
      </c>
      <c r="AC9" s="27">
        <f>VLOOKUP(R9,ITEMS!$A$2:$C$57,3,0)</f>
        <v>39</v>
      </c>
      <c r="AD9" s="27">
        <f>VLOOKUP(S9,ITEMS!$A$2:$C$57,3,0)</f>
        <v>23</v>
      </c>
      <c r="AE9" s="27">
        <f>VLOOKUP(T9,ITEMS!$A$2:$C$57,3,0)</f>
        <v>33</v>
      </c>
      <c r="AF9" s="27" t="str">
        <f t="shared" si="2"/>
        <v>[39,23,33]</v>
      </c>
      <c r="AG9" s="15" t="str">
        <f t="shared" si="3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H9" s="17" t="str">
        <f t="shared" si="4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I9" s="2" t="str">
        <f t="shared" si="5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J9" s="35" t="str">
        <f t="shared" si="6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K9" s="10" t="s">
        <v>225</v>
      </c>
      <c r="AL9" s="11"/>
    </row>
    <row r="10" spans="1:38" s="2" customFormat="1" ht="210" x14ac:dyDescent="0.25">
      <c r="A10" s="3"/>
      <c r="B10" s="3"/>
      <c r="C10"/>
      <c r="E10" s="24" t="s">
        <v>54</v>
      </c>
      <c r="F10" s="13" t="str">
        <f>CONCATENATE("""",VLOOKUP($H10,ITEMS!$A$2:$E$57,5,0)," / ",VLOOKUP($I10,ITEMS!$A$2:$E$57,5,0)," / ",VLOOKUP($J10,ITEMS!$A$2:$E$57,5,0),"""")</f>
        <v>"Reflect Damage / Reflect Damage / HP Regeneration"</v>
      </c>
      <c r="G10" s="13" t="str">
        <f>CONCATENATE("""",VLOOKUP($H10,ITEMS!$A$2:$F$57,6,0)," / ",VLOOKUP($I10,ITEMS!$A$2:$F$57,6,0)," / ",VLOOKUP($J10,ITEMS!$A$2:$F$57,6,0),"""")</f>
        <v>"Reflete Dano / Reflete Dano / Regeneração de Vida"</v>
      </c>
      <c r="H10" s="25" t="s">
        <v>36</v>
      </c>
      <c r="I10" s="25" t="s">
        <v>36</v>
      </c>
      <c r="J10" s="25" t="s">
        <v>43</v>
      </c>
      <c r="K10" s="13" t="str">
        <f>CONCATENATE("""",VLOOKUP($M10,ITEMS!$A$2:$E$57,5,0)," / ",VLOOKUP($N10,ITEMS!$A$2:$E$57,5,0)," / ",VLOOKUP($O10,ITEMS!$A$2:$E$57,5,0),"""")</f>
        <v>"Reflect Damage / Debuffer (attack speed) / HP Regeneration"</v>
      </c>
      <c r="L10" s="13" t="str">
        <f>CONCATENATE("""",VLOOKUP($M10,ITEMS!$A$2:$F$57,6,0)," / ",VLOOKUP($N10,ITEMS!$A$2:$F$57,6,0)," / ",VLOOKUP($O10,ITEMS!$A$2:$F$57,6,0),"""")</f>
        <v>"Reflete Dano / Debuffer (velocidade de ataque) / Regeneração de Vida"</v>
      </c>
      <c r="M10" s="25" t="s">
        <v>36</v>
      </c>
      <c r="N10" s="25" t="s">
        <v>345</v>
      </c>
      <c r="O10" s="25" t="s">
        <v>43</v>
      </c>
      <c r="P10" s="13" t="str">
        <f>CONCATENATE("""",VLOOKUP($R10,ITEMS!$A$2:$E$57,5,0)," / ",VLOOKUP($S10,ITEMS!$A$2:$E$57,5,0)," / ",VLOOKUP($T10,ITEMS!$A$2:$E$57,5,0),"""")</f>
        <v>"Debuffer (Slow) / Buffer (Shield) / Buffer (Attack Speed)"</v>
      </c>
      <c r="Q10" s="13" t="str">
        <f>CONCATENATE("""",VLOOKUP($R10,ITEMS!$A$2:$F$57,6,0)," / ",VLOOKUP($S10,ITEMS!$A$2:$F$57,6,0)," / ",VLOOKUP($T10,ITEMS!$A$2:$F$57,6,0),"""")</f>
        <v>"Debuffer (Lentidão) / Buffer (Escudo) / Buffer (Velocidade de Ataque)"</v>
      </c>
      <c r="R10" s="25" t="s">
        <v>32</v>
      </c>
      <c r="S10" s="25" t="s">
        <v>27</v>
      </c>
      <c r="T10" s="25" t="s">
        <v>16</v>
      </c>
      <c r="U10" s="27">
        <f>VLOOKUP(H10,ITEMS!$A$2:$C$57,3,0)</f>
        <v>55</v>
      </c>
      <c r="V10" s="27">
        <f>VLOOKUP(I10,ITEMS!$A$2:$C$57,3,0)</f>
        <v>55</v>
      </c>
      <c r="W10" s="27">
        <f>VLOOKUP(J10,ITEMS!$A$2:$C$57,3,0)</f>
        <v>77</v>
      </c>
      <c r="X10" s="27" t="str">
        <f t="shared" si="0"/>
        <v>[55,55,77]</v>
      </c>
      <c r="Y10" s="27">
        <f>VLOOKUP(M10,ITEMS!$A$2:$C$57,3,0)</f>
        <v>55</v>
      </c>
      <c r="Z10" s="27">
        <f>VLOOKUP(N10,ITEMS!$A$2:$C$57,3,0)</f>
        <v>59</v>
      </c>
      <c r="AA10" s="27">
        <f>VLOOKUP(O10,ITEMS!$A$2:$C$57,3,0)</f>
        <v>77</v>
      </c>
      <c r="AB10" s="27" t="str">
        <f t="shared" si="1"/>
        <v>[55,59,77]</v>
      </c>
      <c r="AC10" s="27">
        <f>VLOOKUP(R10,ITEMS!$A$2:$C$57,3,0)</f>
        <v>45</v>
      </c>
      <c r="AD10" s="27">
        <f>VLOOKUP(S10,ITEMS!$A$2:$C$57,3,0)</f>
        <v>35</v>
      </c>
      <c r="AE10" s="27">
        <f>VLOOKUP(T10,ITEMS!$A$2:$C$57,3,0)</f>
        <v>17</v>
      </c>
      <c r="AF10" s="27" t="str">
        <f t="shared" si="2"/>
        <v>[45,35,17]</v>
      </c>
      <c r="AG10" s="15" t="str">
        <f t="shared" si="3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H10" s="17" t="str">
        <f t="shared" si="4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I10" s="2" t="str">
        <f t="shared" si="5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J10" s="35" t="str">
        <f t="shared" si="6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K10" s="10" t="s">
        <v>226</v>
      </c>
      <c r="AL10" s="11" t="s">
        <v>120</v>
      </c>
    </row>
    <row r="11" spans="1:38" s="2" customFormat="1" ht="225" x14ac:dyDescent="0.25">
      <c r="A11" s="3"/>
      <c r="B11" s="3"/>
      <c r="C11"/>
      <c r="E11" s="24" t="s">
        <v>235</v>
      </c>
      <c r="F11" s="13" t="str">
        <f>CONCATENATE("""",VLOOKUP($H11,ITEMS!$A$2:$E$57,5,0)," / ",VLOOKUP($I11,ITEMS!$A$2:$E$57,5,0)," / ",VLOOKUP($J11,ITEMS!$A$2:$E$57,5,0),"""")</f>
        <v>"Life Steal / Magic Resistance / Revive"</v>
      </c>
      <c r="G11" s="13" t="str">
        <f>CONCATENATE("""",VLOOKUP($H11,ITEMS!$A$2:$F$57,6,0)," / ",VLOOKUP($I11,ITEMS!$A$2:$F$57,6,0)," / ",VLOOKUP($J11,ITEMS!$A$2:$F$57,6,0),"""")</f>
        <v>"Roubo de Vida / Resistência Mágica / Reviver"</v>
      </c>
      <c r="H11" s="25" t="s">
        <v>15</v>
      </c>
      <c r="I11" s="25" t="s">
        <v>40</v>
      </c>
      <c r="J11" s="25" t="s">
        <v>14</v>
      </c>
      <c r="K11" s="13" t="str">
        <f>CONCATENATE("""",VLOOKUP($M11,ITEMS!$A$2:$E$57,5,0)," / ",VLOOKUP($N11,ITEMS!$A$2:$E$57,5,0)," / ",VLOOKUP($O11,ITEMS!$A$2:$E$57,5,0),"""")</f>
        <v>"Attack Speed / Critical Damage / Critical Chance / Life Steal"</v>
      </c>
      <c r="L11" s="13" t="str">
        <f>CONCATENATE("""",VLOOKUP($M11,ITEMS!$A$2:$F$57,6,0)," / ",VLOOKUP($N11,ITEMS!$A$2:$F$57,6,0)," / ",VLOOKUP($O11,ITEMS!$A$2:$F$57,6,0),"""")</f>
        <v>"Velocidade de Ataque / Dano Crítico / Chance de Crítico / Roubo de Vida"</v>
      </c>
      <c r="M11" s="25" t="s">
        <v>19</v>
      </c>
      <c r="N11" s="25" t="s">
        <v>10</v>
      </c>
      <c r="O11" s="25" t="s">
        <v>15</v>
      </c>
      <c r="P11" s="13" t="str">
        <f>CONCATENATE("""",VLOOKUP($R11,ITEMS!$A$2:$E$57,5,0)," / ",VLOOKUP($S11,ITEMS!$A$2:$E$57,5,0)," / ",VLOOKUP($T11,ITEMS!$A$2:$E$57,5,0),"""")</f>
        <v>"Attack Speed / Critical Damage / Critical Chance / Attack Damage / Life on Hit"</v>
      </c>
      <c r="Q11" s="13" t="str">
        <f>CONCATENATE("""",VLOOKUP($R11,ITEMS!$A$2:$F$57,6,0)," / ",VLOOKUP($S11,ITEMS!$A$2:$F$57,6,0)," / ",VLOOKUP($T11,ITEMS!$A$2:$F$57,6,0),"""")</f>
        <v>"Velocidade de Ataque / Dano Crítico / Chance de Crítico / Dano de Ataque / Vida ao acertar"</v>
      </c>
      <c r="R11" s="25" t="s">
        <v>19</v>
      </c>
      <c r="S11" s="25" t="s">
        <v>10</v>
      </c>
      <c r="T11" s="25" t="s">
        <v>315</v>
      </c>
      <c r="U11" s="27">
        <f>VLOOKUP(H11,ITEMS!$A$2:$C$57,3,0)</f>
        <v>16</v>
      </c>
      <c r="V11" s="27">
        <f>VLOOKUP(I11,ITEMS!$A$2:$C$57,3,0)</f>
        <v>66</v>
      </c>
      <c r="W11" s="27">
        <f>VLOOKUP(J11,ITEMS!$A$2:$C$57,3,0)</f>
        <v>15</v>
      </c>
      <c r="X11" s="27" t="str">
        <f t="shared" ref="X11" si="7">CONCATENATE("[",U11,",",V11,",",W11,"]")</f>
        <v>[16,66,15]</v>
      </c>
      <c r="Y11" s="27">
        <f>VLOOKUP(M11,ITEMS!$A$2:$C$57,3,0)</f>
        <v>23</v>
      </c>
      <c r="Z11" s="27">
        <f>VLOOKUP(N11,ITEMS!$A$2:$C$57,3,0)</f>
        <v>19</v>
      </c>
      <c r="AA11" s="27">
        <f>VLOOKUP(O11,ITEMS!$A$2:$C$57,3,0)</f>
        <v>16</v>
      </c>
      <c r="AB11" s="27" t="str">
        <f t="shared" ref="AB11" si="8">CONCATENATE("[",Y11,",",Z11,",",AA11,"]")</f>
        <v>[23,19,16]</v>
      </c>
      <c r="AC11" s="27">
        <f>VLOOKUP(R11,ITEMS!$A$2:$C$57,3,0)</f>
        <v>23</v>
      </c>
      <c r="AD11" s="27">
        <f>VLOOKUP(S11,ITEMS!$A$2:$C$57,3,0)</f>
        <v>19</v>
      </c>
      <c r="AE11" s="27">
        <f>VLOOKUP(T11,ITEMS!$A$2:$C$57,3,0)</f>
        <v>49</v>
      </c>
      <c r="AF11" s="27" t="str">
        <f t="shared" ref="AF11" si="9">CONCATENATE("[",AC11,",",AD11,",",AE11,"]")</f>
        <v>[23,19,49]</v>
      </c>
      <c r="AG11" s="15" t="str">
        <f t="shared" si="3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H11" s="17" t="str">
        <f t="shared" si="4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I11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J11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K11" s="10" t="s">
        <v>227</v>
      </c>
      <c r="AL11" s="11" t="s">
        <v>128</v>
      </c>
    </row>
    <row r="12" spans="1:38" s="2" customFormat="1" ht="240" x14ac:dyDescent="0.25">
      <c r="A12" s="3"/>
      <c r="B12" s="3"/>
      <c r="C12"/>
      <c r="E12" s="24" t="s">
        <v>55</v>
      </c>
      <c r="F12" s="13" t="str">
        <f>CONCATENATE("""",VLOOKUP($H12,ITEMS!$A$2:$E$57,5,0)," / ",VLOOKUP($I12,ITEMS!$A$2:$E$57,5,0)," / ",VLOOKUP($J12,ITEMS!$A$2:$E$57,5,0),"""")</f>
        <v>"Burn Damage / Debuffer (Prevent Heal) / Revive / Ability Damage"</v>
      </c>
      <c r="G12" s="13" t="str">
        <f>CONCATENATE("""",VLOOKUP($H12,ITEMS!$A$2:$F$57,6,0)," / ",VLOOKUP($I12,ITEMS!$A$2:$F$57,6,0)," / ",VLOOKUP($J12,ITEMS!$A$2:$F$57,6,0),"""")</f>
        <v>"Dano de Queimadura / Debuffer (Previne Cura) / Reviver / Dano de Habilidade"</v>
      </c>
      <c r="H12" s="25" t="s">
        <v>29</v>
      </c>
      <c r="I12" s="25" t="s">
        <v>14</v>
      </c>
      <c r="J12" s="25" t="s">
        <v>25</v>
      </c>
      <c r="K12" s="13" t="str">
        <f>CONCATENATE("""",VLOOKUP($M12,ITEMS!$A$2:$E$57,5,0)," / ",VLOOKUP($N12,ITEMS!$A$2:$E$57,5,0)," / ",VLOOKUP($O12,ITEMS!$A$2:$E$57,5,0),"""")</f>
        <v>"Splash Damage / HP Regeneration / HP Regeneration"</v>
      </c>
      <c r="L12" s="13" t="str">
        <f>CONCATENATE("""",VLOOKUP($M12,ITEMS!$A$2:$F$57,6,0)," / ",VLOOKUP($N12,ITEMS!$A$2:$F$57,6,0)," / ",VLOOKUP($O12,ITEMS!$A$2:$F$57,6,0),"""")</f>
        <v>"Dano em área / Regeneração de Vida / Regeneração de Vida"</v>
      </c>
      <c r="M12" s="25" t="s">
        <v>23</v>
      </c>
      <c r="N12" s="25" t="s">
        <v>43</v>
      </c>
      <c r="O12" s="25" t="s">
        <v>43</v>
      </c>
      <c r="P12" s="13" t="str">
        <f>CONCATENATE("""",VLOOKUP($R12,ITEMS!$A$2:$E$57,5,0)," / ",VLOOKUP($S12,ITEMS!$A$2:$E$57,5,0)," / ",VLOOKUP($T12,ITEMS!$A$2:$E$57,5,0),"""")</f>
        <v>"Debuffer (attack speed) / Magic Resistance / HP Regeneration"</v>
      </c>
      <c r="Q12" s="13" t="str">
        <f>CONCATENATE("""",VLOOKUP($R12,ITEMS!$A$2:$F$57,6,0)," / ",VLOOKUP($S12,ITEMS!$A$2:$F$57,6,0)," / ",VLOOKUP($T12,ITEMS!$A$2:$F$57,6,0),"""")</f>
        <v>"Debuffer (velocidade de ataque) / Resistência Mágica / Regeneração de Vida"</v>
      </c>
      <c r="R12" s="25" t="s">
        <v>345</v>
      </c>
      <c r="S12" s="25" t="s">
        <v>40</v>
      </c>
      <c r="T12" s="25" t="s">
        <v>43</v>
      </c>
      <c r="U12" s="27">
        <f>VLOOKUP(H12,ITEMS!$A$2:$C$57,3,0)</f>
        <v>37</v>
      </c>
      <c r="V12" s="27">
        <f>VLOOKUP(I12,ITEMS!$A$2:$C$57,3,0)</f>
        <v>15</v>
      </c>
      <c r="W12" s="27">
        <f>VLOOKUP(J12,ITEMS!$A$2:$C$57,3,0)</f>
        <v>33</v>
      </c>
      <c r="X12" s="27" t="str">
        <f t="shared" si="0"/>
        <v>[37,15,33]</v>
      </c>
      <c r="Y12" s="27">
        <f>VLOOKUP(M12,ITEMS!$A$2:$C$57,3,0)</f>
        <v>27</v>
      </c>
      <c r="Z12" s="27">
        <f>VLOOKUP(N12,ITEMS!$A$2:$C$57,3,0)</f>
        <v>77</v>
      </c>
      <c r="AA12" s="27">
        <f>VLOOKUP(O12,ITEMS!$A$2:$C$57,3,0)</f>
        <v>77</v>
      </c>
      <c r="AB12" s="27" t="str">
        <f t="shared" si="1"/>
        <v>[27,77,77]</v>
      </c>
      <c r="AC12" s="27">
        <f>VLOOKUP(R12,ITEMS!$A$2:$C$57,3,0)</f>
        <v>59</v>
      </c>
      <c r="AD12" s="27">
        <f>VLOOKUP(S12,ITEMS!$A$2:$C$57,3,0)</f>
        <v>66</v>
      </c>
      <c r="AE12" s="27">
        <f>VLOOKUP(T12,ITEMS!$A$2:$C$57,3,0)</f>
        <v>77</v>
      </c>
      <c r="AF12" s="27" t="str">
        <f t="shared" si="2"/>
        <v>[59,66,77]</v>
      </c>
      <c r="AG12" s="15" t="str">
        <f t="shared" si="3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H12" s="17" t="str">
        <f t="shared" si="4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I12" s="2" t="str">
        <f t="shared" si="5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J12" s="35" t="str">
        <f t="shared" si="6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K12" s="3"/>
      <c r="AL12" s="5"/>
    </row>
    <row r="13" spans="1:38" s="2" customFormat="1" ht="210" x14ac:dyDescent="0.25">
      <c r="A13" s="3"/>
      <c r="B13" s="3"/>
      <c r="C13"/>
      <c r="E13" s="24" t="s">
        <v>56</v>
      </c>
      <c r="F13" s="13" t="str">
        <f>CONCATENATE("""",VLOOKUP($H13,ITEMS!$A$2:$E$57,5,0)," / ",VLOOKUP($I13,ITEMS!$A$2:$E$57,5,0)," / ",VLOOKUP($J13,ITEMS!$A$2:$E$57,5,0),"""")</f>
        <v>"Life Steal / Magic Resistance / Revive"</v>
      </c>
      <c r="G13" s="13" t="str">
        <f>CONCATENATE("""",VLOOKUP($H13,ITEMS!$A$2:$F$57,6,0)," / ",VLOOKUP($I13,ITEMS!$A$2:$F$57,6,0)," / ",VLOOKUP($J13,ITEMS!$A$2:$F$57,6,0),"""")</f>
        <v>"Roubo de Vida / Resistência Mágica / Reviver"</v>
      </c>
      <c r="H13" s="25" t="s">
        <v>12</v>
      </c>
      <c r="I13" s="25" t="s">
        <v>40</v>
      </c>
      <c r="J13" s="25" t="s">
        <v>14</v>
      </c>
      <c r="K13" s="13" t="str">
        <f>CONCATENATE("""",VLOOKUP($M13,ITEMS!$A$2:$E$57,5,0)," / ",VLOOKUP($N13,ITEMS!$A$2:$E$57,5,0)," / ",VLOOKUP($O13,ITEMS!$A$2:$E$57,5,0),"""")</f>
        <v>"Life Steal / Buffer (Shield) / Debuffer (attack speed)"</v>
      </c>
      <c r="L13" s="13" t="str">
        <f>CONCATENATE("""",VLOOKUP($M13,ITEMS!$A$2:$F$57,6,0)," / ",VLOOKUP($N13,ITEMS!$A$2:$F$57,6,0)," / ",VLOOKUP($O13,ITEMS!$A$2:$F$57,6,0),"""")</f>
        <v>"Roubo de Vida / Buffer (Escudo) / Debuffer (velocidade de ataque)"</v>
      </c>
      <c r="M13" s="25" t="s">
        <v>12</v>
      </c>
      <c r="N13" s="25" t="s">
        <v>27</v>
      </c>
      <c r="O13" s="25" t="s">
        <v>345</v>
      </c>
      <c r="P13" s="13" t="str">
        <f>CONCATENATE("""",VLOOKUP($R13,ITEMS!$A$2:$E$57,5,0)," / ",VLOOKUP($S13,ITEMS!$A$2:$E$57,5,0)," / ",VLOOKUP($T13,ITEMS!$A$2:$E$57,5,0),"""")</f>
        <v>"Life Steal / HP Regeneration / Magic Resistance"</v>
      </c>
      <c r="Q13" s="13" t="str">
        <f>CONCATENATE("""",VLOOKUP($R13,ITEMS!$A$2:$F$57,6,0)," / ",VLOOKUP($S13,ITEMS!$A$2:$F$57,6,0)," / ",VLOOKUP($T13,ITEMS!$A$2:$F$57,6,0),"""")</f>
        <v>"Roubo de Vida / Regeneração de Vida / Resistência Mágica"</v>
      </c>
      <c r="R13" s="25" t="s">
        <v>12</v>
      </c>
      <c r="S13" s="25" t="s">
        <v>43</v>
      </c>
      <c r="T13" s="25" t="s">
        <v>40</v>
      </c>
      <c r="U13" s="27">
        <f>VLOOKUP(H13,ITEMS!$A$2:$C$57,3,0)</f>
        <v>13</v>
      </c>
      <c r="V13" s="27">
        <f>VLOOKUP(I13,ITEMS!$A$2:$C$57,3,0)</f>
        <v>66</v>
      </c>
      <c r="W13" s="27">
        <f>VLOOKUP(J13,ITEMS!$A$2:$C$57,3,0)</f>
        <v>15</v>
      </c>
      <c r="X13" s="27" t="str">
        <f t="shared" si="0"/>
        <v>[13,66,15]</v>
      </c>
      <c r="Y13" s="27">
        <f>VLOOKUP(M13,ITEMS!$A$2:$C$57,3,0)</f>
        <v>13</v>
      </c>
      <c r="Z13" s="27">
        <f>VLOOKUP(N13,ITEMS!$A$2:$C$57,3,0)</f>
        <v>35</v>
      </c>
      <c r="AA13" s="27">
        <f>VLOOKUP(O13,ITEMS!$A$2:$C$57,3,0)</f>
        <v>59</v>
      </c>
      <c r="AB13" s="27" t="str">
        <f t="shared" si="1"/>
        <v>[13,35,59]</v>
      </c>
      <c r="AC13" s="27">
        <f>VLOOKUP(R13,ITEMS!$A$2:$C$57,3,0)</f>
        <v>13</v>
      </c>
      <c r="AD13" s="27">
        <f>VLOOKUP(S13,ITEMS!$A$2:$C$57,3,0)</f>
        <v>77</v>
      </c>
      <c r="AE13" s="27">
        <f>VLOOKUP(T13,ITEMS!$A$2:$C$57,3,0)</f>
        <v>66</v>
      </c>
      <c r="AF13" s="27" t="str">
        <f t="shared" si="2"/>
        <v>[13,77,66]</v>
      </c>
      <c r="AG13" s="15" t="str">
        <f t="shared" si="3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H13" s="17" t="str">
        <f t="shared" si="4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I13" s="2" t="str">
        <f t="shared" si="5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J13" s="35" t="str">
        <f t="shared" si="6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K13" s="3"/>
      <c r="AL13" s="5"/>
    </row>
    <row r="14" spans="1:38" s="2" customFormat="1" ht="240" x14ac:dyDescent="0.25">
      <c r="A14" s="3"/>
      <c r="B14" s="3"/>
      <c r="C14"/>
      <c r="E14" s="24" t="s">
        <v>57</v>
      </c>
      <c r="F14" s="13" t="str">
        <f>CONCATENATE("""",VLOOKUP($H14,ITEMS!$A$2:$E$57,5,0)," / ",VLOOKUP($I14,ITEMS!$A$2:$E$57,5,0)," / ",VLOOKUP($J14,ITEMS!$A$2:$E$57,5,0),"""")</f>
        <v>"Life Steal / Critical Damage / Critical Chance / Attack Speed"</v>
      </c>
      <c r="G14" s="13" t="str">
        <f>CONCATENATE("""",VLOOKUP($H14,ITEMS!$A$2:$F$57,6,0)," / ",VLOOKUP($I14,ITEMS!$A$2:$F$57,6,0)," / ",VLOOKUP($J14,ITEMS!$A$2:$F$57,6,0),"""")</f>
        <v>"Roubo de Vida / Dano Crítico / Chance de Crítico / Velocidade de Ataque"</v>
      </c>
      <c r="H14" s="25" t="s">
        <v>15</v>
      </c>
      <c r="I14" s="25" t="s">
        <v>10</v>
      </c>
      <c r="J14" s="25" t="s">
        <v>19</v>
      </c>
      <c r="K14" s="13" t="str">
        <f>CONCATENATE("""",VLOOKUP($M14,ITEMS!$A$2:$E$57,5,0)," / ",VLOOKUP($N14,ITEMS!$A$2:$E$57,5,0)," / ",VLOOKUP($O14,ITEMS!$A$2:$E$57,5,0),"""")</f>
        <v>"Attack Speed / Attack Speed / Buffer (Double Range) / Life Steal"</v>
      </c>
      <c r="L14" s="13" t="str">
        <f>CONCATENATE("""",VLOOKUP($M14,ITEMS!$A$2:$F$57,6,0)," / ",VLOOKUP($N14,ITEMS!$A$2:$F$57,6,0)," / ",VLOOKUP($O14,ITEMS!$A$2:$F$57,6,0),"""")</f>
        <v>"Velocidade de Ataque / Velocidade de Ataque / Buffer (Dobra Alcance) / Roubo de Vida"</v>
      </c>
      <c r="M14" s="25" t="s">
        <v>19</v>
      </c>
      <c r="N14" s="25" t="s">
        <v>18</v>
      </c>
      <c r="O14" s="25" t="s">
        <v>15</v>
      </c>
      <c r="P14" s="13" t="str">
        <f>CONCATENATE("""",VLOOKUP($R14,ITEMS!$A$2:$E$57,5,0)," / ",VLOOKUP($S14,ITEMS!$A$2:$E$57,5,0)," / ",VLOOKUP($T14,ITEMS!$A$2:$E$57,5,0),"""")</f>
        <v>"Attack Speed / Attack Damage / Life on Hit / Attack Speed / Buffer (Double Range)"</v>
      </c>
      <c r="Q14" s="13" t="str">
        <f>CONCATENATE("""",VLOOKUP($R14,ITEMS!$A$2:$F$57,6,0)," / ",VLOOKUP($S14,ITEMS!$A$2:$F$57,6,0)," / ",VLOOKUP($T14,ITEMS!$A$2:$F$57,6,0),"""")</f>
        <v>"Velocidade de Ataque / Dano de Ataque / Vida ao acertar / Velocidade de Ataque / Buffer (Dobra Alcance)"</v>
      </c>
      <c r="R14" s="25" t="s">
        <v>19</v>
      </c>
      <c r="S14" s="25" t="s">
        <v>315</v>
      </c>
      <c r="T14" s="25" t="s">
        <v>18</v>
      </c>
      <c r="U14" s="27">
        <f>VLOOKUP(H14,ITEMS!$A$2:$C$57,3,0)</f>
        <v>16</v>
      </c>
      <c r="V14" s="27">
        <f>VLOOKUP(I14,ITEMS!$A$2:$C$57,3,0)</f>
        <v>19</v>
      </c>
      <c r="W14" s="27">
        <f>VLOOKUP(J14,ITEMS!$A$2:$C$57,3,0)</f>
        <v>23</v>
      </c>
      <c r="X14" s="27" t="str">
        <f t="shared" si="0"/>
        <v>[16,19,23]</v>
      </c>
      <c r="Y14" s="27">
        <f>VLOOKUP(M14,ITEMS!$A$2:$C$57,3,0)</f>
        <v>23</v>
      </c>
      <c r="Z14" s="27">
        <f>VLOOKUP(N14,ITEMS!$A$2:$C$57,3,0)</f>
        <v>22</v>
      </c>
      <c r="AA14" s="27">
        <f>VLOOKUP(O14,ITEMS!$A$2:$C$57,3,0)</f>
        <v>16</v>
      </c>
      <c r="AB14" s="27" t="str">
        <f t="shared" si="1"/>
        <v>[23,22,16]</v>
      </c>
      <c r="AC14" s="27">
        <f>VLOOKUP(R14,ITEMS!$A$2:$C$57,3,0)</f>
        <v>23</v>
      </c>
      <c r="AD14" s="27">
        <f>VLOOKUP(S14,ITEMS!$A$2:$C$57,3,0)</f>
        <v>49</v>
      </c>
      <c r="AE14" s="27">
        <f>VLOOKUP(T14,ITEMS!$A$2:$C$57,3,0)</f>
        <v>22</v>
      </c>
      <c r="AF14" s="27" t="str">
        <f t="shared" si="2"/>
        <v>[23,49,22]</v>
      </c>
      <c r="AG14" s="15" t="str">
        <f t="shared" si="3"/>
        <v>"bestSets": [
        {
          "name": "Life Steal / Critical Damage / Critical Chance / Attack Speed",
          "items": [16,19,23]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H14" s="17" t="str">
        <f t="shared" si="4"/>
        <v>"bestSets": [
        {
          "name": "Life Steal / Critical Damage / Critical Chance / Attack Speed",
          "items": [16,19,23]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I14" s="2" t="str">
        <f t="shared" si="5"/>
        <v>"bestSets": [
        {
          "name": "Roubo de Vida / Dano Crítico / Chance de Crítico / Velocidade de Ataque",
          "items": [16,19,23]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J14" s="35" t="str">
        <f t="shared" si="6"/>
        <v>"bestSets": [
        {
          "name": "Roubo de Vida / Dano Crítico / Chance de Crítico / Velocidade de Ataque",
          "items": [16,19,23]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K14" s="3"/>
      <c r="AL14" s="5"/>
    </row>
    <row r="15" spans="1:38" s="2" customFormat="1" ht="225" x14ac:dyDescent="0.25">
      <c r="A15" s="3"/>
      <c r="B15" s="3"/>
      <c r="C15"/>
      <c r="E15" s="24" t="s">
        <v>58</v>
      </c>
      <c r="F15" s="13" t="str">
        <f>CONCATENATE("""",VLOOKUP($H15,ITEMS!$A$2:$E$57,5,0)," / ",VLOOKUP($I15,ITEMS!$A$2:$E$57,5,0)," / ",VLOOKUP($J15,ITEMS!$A$2:$E$57,5,0),"""")</f>
        <v>"Burn Damage / Debuffer (Prevent Heal) / Debuffer (Prevent Mana) / HP Regeneration"</v>
      </c>
      <c r="G15" s="13" t="str">
        <f>CONCATENATE("""",VLOOKUP($H15,ITEMS!$A$2:$F$57,6,0)," / ",VLOOKUP($I15,ITEMS!$A$2:$F$57,6,0)," / ",VLOOKUP($J15,ITEMS!$A$2:$F$57,6,0),"""")</f>
        <v>"Dano de Queimadura / Debuffer (Previne Cura) / Debuffer (Impede de Ganhar mana) / Regeneração de Vida"</v>
      </c>
      <c r="H15" s="25" t="s">
        <v>38</v>
      </c>
      <c r="I15" s="25" t="s">
        <v>33</v>
      </c>
      <c r="J15" s="25" t="s">
        <v>43</v>
      </c>
      <c r="K15" s="13" t="str">
        <f>CONCATENATE("""",VLOOKUP($M15,ITEMS!$A$2:$E$57,5,0)," / ",VLOOKUP($N15,ITEMS!$A$2:$E$57,5,0)," / ",VLOOKUP($O15,ITEMS!$A$2:$E$57,5,0),"""")</f>
        <v>"Magic Resistance / Splash Damage / HP Regeneration"</v>
      </c>
      <c r="L15" s="13" t="str">
        <f>CONCATENATE("""",VLOOKUP($M15,ITEMS!$A$2:$F$57,6,0)," / ",VLOOKUP($N15,ITEMS!$A$2:$F$57,6,0)," / ",VLOOKUP($O15,ITEMS!$A$2:$F$57,6,0),"""")</f>
        <v>"Resistência Mágica / Dano em área / Regeneração de Vida"</v>
      </c>
      <c r="M15" s="25" t="s">
        <v>40</v>
      </c>
      <c r="N15" s="25" t="s">
        <v>23</v>
      </c>
      <c r="O15" s="25" t="s">
        <v>43</v>
      </c>
      <c r="P15" s="13" t="str">
        <f>CONCATENATE("""",VLOOKUP($R15,ITEMS!$A$2:$E$57,5,0)," / ",VLOOKUP($S15,ITEMS!$A$2:$E$57,5,0)," / ",VLOOKUP($T15,ITEMS!$A$2:$E$57,5,0),"""")</f>
        <v>"HP Regeneration / Splash Damage / HP Regeneration"</v>
      </c>
      <c r="Q15" s="13" t="str">
        <f>CONCATENATE("""",VLOOKUP($R15,ITEMS!$A$2:$F$57,6,0)," / ",VLOOKUP($S15,ITEMS!$A$2:$F$57,6,0)," / ",VLOOKUP($T15,ITEMS!$A$2:$F$57,6,0),"""")</f>
        <v>"Regeneração de Vida / Dano em área / Regeneração de Vida"</v>
      </c>
      <c r="R15" s="25" t="s">
        <v>43</v>
      </c>
      <c r="S15" s="25" t="s">
        <v>23</v>
      </c>
      <c r="T15" s="25" t="s">
        <v>43</v>
      </c>
      <c r="U15" s="27">
        <f>VLOOKUP(H15,ITEMS!$A$2:$C$57,3,0)</f>
        <v>57</v>
      </c>
      <c r="V15" s="27">
        <f>VLOOKUP(I15,ITEMS!$A$2:$C$57,3,0)</f>
        <v>46</v>
      </c>
      <c r="W15" s="27">
        <f>VLOOKUP(J15,ITEMS!$A$2:$C$57,3,0)</f>
        <v>77</v>
      </c>
      <c r="X15" s="27" t="str">
        <f t="shared" si="0"/>
        <v>[57,46,77]</v>
      </c>
      <c r="Y15" s="27">
        <f>VLOOKUP(M15,ITEMS!$A$2:$C$57,3,0)</f>
        <v>66</v>
      </c>
      <c r="Z15" s="27">
        <f>VLOOKUP(N15,ITEMS!$A$2:$C$57,3,0)</f>
        <v>27</v>
      </c>
      <c r="AA15" s="27">
        <f>VLOOKUP(O15,ITEMS!$A$2:$C$57,3,0)</f>
        <v>77</v>
      </c>
      <c r="AB15" s="27" t="str">
        <f t="shared" si="1"/>
        <v>[66,27,77]</v>
      </c>
      <c r="AC15" s="27">
        <f>VLOOKUP(R15,ITEMS!$A$2:$C$57,3,0)</f>
        <v>77</v>
      </c>
      <c r="AD15" s="27">
        <f>VLOOKUP(S15,ITEMS!$A$2:$C$57,3,0)</f>
        <v>27</v>
      </c>
      <c r="AE15" s="27">
        <f>VLOOKUP(T15,ITEMS!$A$2:$C$57,3,0)</f>
        <v>77</v>
      </c>
      <c r="AF15" s="27" t="str">
        <f t="shared" si="2"/>
        <v>[77,27,77]</v>
      </c>
      <c r="AG15" s="15" t="str">
        <f t="shared" si="3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H15" s="17" t="str">
        <f t="shared" si="4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I15" s="2" t="str">
        <f t="shared" si="5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J15" s="35" t="str">
        <f t="shared" si="6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K15" s="3"/>
      <c r="AL15" s="5"/>
    </row>
    <row r="16" spans="1:38" s="2" customFormat="1" ht="210" x14ac:dyDescent="0.25">
      <c r="A16" s="3"/>
      <c r="B16" s="3"/>
      <c r="C16"/>
      <c r="E16" s="24" t="s">
        <v>59</v>
      </c>
      <c r="F16" s="13" t="str">
        <f>CONCATENATE("""",VLOOKUP($H16,ITEMS!$A$2:$E$57,5,0)," / ",VLOOKUP($I16,ITEMS!$A$2:$E$57,5,0)," / ",VLOOKUP($J16,ITEMS!$A$2:$E$57,5,0),"""")</f>
        <v>"Mana Generation / Mana Generation / Life Steal"</v>
      </c>
      <c r="G16" s="13" t="str">
        <f>CONCATENATE("""",VLOOKUP($H16,ITEMS!$A$2:$F$57,6,0)," / ",VLOOKUP($I16,ITEMS!$A$2:$F$57,6,0)," / ",VLOOKUP($J16,ITEMS!$A$2:$F$57,6,0),"""")</f>
        <v>"Geração de Mana / Geração de Mana / Roubo de Vida"</v>
      </c>
      <c r="H16" s="25" t="s">
        <v>31</v>
      </c>
      <c r="I16" s="25" t="s">
        <v>31</v>
      </c>
      <c r="J16" s="25" t="s">
        <v>12</v>
      </c>
      <c r="K16" s="13" t="str">
        <f>CONCATENATE("""",VLOOKUP($M16,ITEMS!$A$2:$E$57,5,0)," / ",VLOOKUP($N16,ITEMS!$A$2:$E$57,5,0)," / ",VLOOKUP($O16,ITEMS!$A$2:$E$57,5,0),"""")</f>
        <v>"Critical Damage / Critical Chance / Life Steal / Mana Generation"</v>
      </c>
      <c r="L16" s="13" t="str">
        <f>CONCATENATE("""",VLOOKUP($M16,ITEMS!$A$2:$F$57,6,0)," / ",VLOOKUP($N16,ITEMS!$A$2:$F$57,6,0)," / ",VLOOKUP($O16,ITEMS!$A$2:$F$57,6,0),"""")</f>
        <v>"Dano Crítico / Chance de Crítico / Roubo de Vida / Geração de Mana"</v>
      </c>
      <c r="M16" s="25" t="s">
        <v>10</v>
      </c>
      <c r="N16" s="25" t="s">
        <v>12</v>
      </c>
      <c r="O16" s="25" t="s">
        <v>31</v>
      </c>
      <c r="P16" s="13" t="str">
        <f>CONCATENATE("""",VLOOKUP($R16,ITEMS!$A$2:$E$57,5,0)," / ",VLOOKUP($S16,ITEMS!$A$2:$E$57,5,0)," / ",VLOOKUP($T16,ITEMS!$A$2:$E$57,5,0),"""")</f>
        <v>"Magic Resistance / Revive / Life Steal"</v>
      </c>
      <c r="Q16" s="13" t="str">
        <f>CONCATENATE("""",VLOOKUP($R16,ITEMS!$A$2:$F$57,6,0)," / ",VLOOKUP($S16,ITEMS!$A$2:$F$57,6,0)," / ",VLOOKUP($T16,ITEMS!$A$2:$F$57,6,0),"""")</f>
        <v>"Resistência Mágica / Reviver / Roubo de Vida"</v>
      </c>
      <c r="R16" s="25" t="s">
        <v>40</v>
      </c>
      <c r="S16" s="25" t="s">
        <v>14</v>
      </c>
      <c r="T16" s="25" t="s">
        <v>12</v>
      </c>
      <c r="U16" s="27">
        <f>VLOOKUP(H16,ITEMS!$A$2:$C$57,3,0)</f>
        <v>44</v>
      </c>
      <c r="V16" s="27">
        <f>VLOOKUP(I16,ITEMS!$A$2:$C$57,3,0)</f>
        <v>44</v>
      </c>
      <c r="W16" s="27">
        <f>VLOOKUP(J16,ITEMS!$A$2:$C$57,3,0)</f>
        <v>13</v>
      </c>
      <c r="X16" s="27" t="str">
        <f t="shared" si="0"/>
        <v>[44,44,13]</v>
      </c>
      <c r="Y16" s="27">
        <f>VLOOKUP(M16,ITEMS!$A$2:$C$57,3,0)</f>
        <v>19</v>
      </c>
      <c r="Z16" s="27">
        <f>VLOOKUP(N16,ITEMS!$A$2:$C$57,3,0)</f>
        <v>13</v>
      </c>
      <c r="AA16" s="27">
        <f>VLOOKUP(O16,ITEMS!$A$2:$C$57,3,0)</f>
        <v>44</v>
      </c>
      <c r="AB16" s="27" t="str">
        <f t="shared" si="1"/>
        <v>[19,13,44]</v>
      </c>
      <c r="AC16" s="27">
        <f>VLOOKUP(R16,ITEMS!$A$2:$C$57,3,0)</f>
        <v>66</v>
      </c>
      <c r="AD16" s="27">
        <f>VLOOKUP(S16,ITEMS!$A$2:$C$57,3,0)</f>
        <v>15</v>
      </c>
      <c r="AE16" s="27">
        <f>VLOOKUP(T16,ITEMS!$A$2:$C$57,3,0)</f>
        <v>13</v>
      </c>
      <c r="AF16" s="27" t="str">
        <f t="shared" si="2"/>
        <v>[66,15,13]</v>
      </c>
      <c r="AG16" s="15" t="str">
        <f t="shared" si="3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H16" s="17" t="str">
        <f t="shared" si="4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I16" s="2" t="str">
        <f t="shared" si="5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J16" s="35" t="str">
        <f t="shared" si="6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K16" s="3"/>
      <c r="AL16" s="5"/>
    </row>
    <row r="17" spans="1:38" s="2" customFormat="1" ht="225" x14ac:dyDescent="0.25">
      <c r="A17" s="3"/>
      <c r="B17" s="3"/>
      <c r="C17"/>
      <c r="E17" s="24" t="s">
        <v>60</v>
      </c>
      <c r="F17" s="13" t="str">
        <f>CONCATENATE("""",VLOOKUP($H17,ITEMS!$A$2:$E$57,5,0)," / ",VLOOKUP($I17,ITEMS!$A$2:$E$57,5,0)," / ",VLOOKUP($J17,ITEMS!$A$2:$E$57,5,0),"""")</f>
        <v>"Life Steal / Magic Resistance / Revive"</v>
      </c>
      <c r="G17" s="13" t="str">
        <f>CONCATENATE("""",VLOOKUP($H17,ITEMS!$A$2:$F$57,6,0)," / ",VLOOKUP($I17,ITEMS!$A$2:$F$57,6,0)," / ",VLOOKUP($J17,ITEMS!$A$2:$F$57,6,0),"""")</f>
        <v>"Roubo de Vida / Resistência Mágica / Reviver"</v>
      </c>
      <c r="H17" s="25" t="s">
        <v>15</v>
      </c>
      <c r="I17" s="25" t="s">
        <v>40</v>
      </c>
      <c r="J17" s="25" t="s">
        <v>14</v>
      </c>
      <c r="K17" s="13" t="str">
        <f>CONCATENATE("""",VLOOKUP($M17,ITEMS!$A$2:$E$57,5,0)," / ",VLOOKUP($N17,ITEMS!$A$2:$E$57,5,0)," / ",VLOOKUP($O17,ITEMS!$A$2:$E$57,5,0),"""")</f>
        <v>"Attack Speed / Critical Damage / Critical Chance / HP Regeneration"</v>
      </c>
      <c r="L17" s="13" t="str">
        <f>CONCATENATE("""",VLOOKUP($M17,ITEMS!$A$2:$F$57,6,0)," / ",VLOOKUP($N17,ITEMS!$A$2:$F$57,6,0)," / ",VLOOKUP($O17,ITEMS!$A$2:$F$57,6,0),"""")</f>
        <v>"Velocidade de Ataque / Dano Crítico / Chance de Crítico / Regeneração de Vida"</v>
      </c>
      <c r="M17" s="25" t="s">
        <v>19</v>
      </c>
      <c r="N17" s="25" t="s">
        <v>10</v>
      </c>
      <c r="O17" s="25" t="s">
        <v>43</v>
      </c>
      <c r="P17" s="13" t="str">
        <f>CONCATENATE("""",VLOOKUP($R17,ITEMS!$A$2:$E$57,5,0)," / ",VLOOKUP($S17,ITEMS!$A$2:$E$57,5,0)," / ",VLOOKUP($T17,ITEMS!$A$2:$E$57,5,0),"""")</f>
        <v>"Mana Generation / Magic Resistance / Attack Speed"</v>
      </c>
      <c r="Q17" s="13" t="str">
        <f>CONCATENATE("""",VLOOKUP($R17,ITEMS!$A$2:$F$57,6,0)," / ",VLOOKUP($S17,ITEMS!$A$2:$F$57,6,0)," / ",VLOOKUP($T17,ITEMS!$A$2:$F$57,6,0),"""")</f>
        <v>"Geração de Mana / Resistência Mágica / Velocidade de Ataque"</v>
      </c>
      <c r="R17" s="25" t="s">
        <v>13</v>
      </c>
      <c r="S17" s="25" t="s">
        <v>40</v>
      </c>
      <c r="T17" s="25" t="s">
        <v>19</v>
      </c>
      <c r="U17" s="27">
        <f>VLOOKUP(H17,ITEMS!$A$2:$C$57,3,0)</f>
        <v>16</v>
      </c>
      <c r="V17" s="27">
        <f>VLOOKUP(I17,ITEMS!$A$2:$C$57,3,0)</f>
        <v>66</v>
      </c>
      <c r="W17" s="27">
        <f>VLOOKUP(J17,ITEMS!$A$2:$C$57,3,0)</f>
        <v>15</v>
      </c>
      <c r="X17" s="27" t="str">
        <f t="shared" si="0"/>
        <v>[16,66,15]</v>
      </c>
      <c r="Y17" s="27">
        <f>VLOOKUP(M17,ITEMS!$A$2:$C$57,3,0)</f>
        <v>23</v>
      </c>
      <c r="Z17" s="27">
        <f>VLOOKUP(N17,ITEMS!$A$2:$C$57,3,0)</f>
        <v>19</v>
      </c>
      <c r="AA17" s="27">
        <f>VLOOKUP(O17,ITEMS!$A$2:$C$57,3,0)</f>
        <v>77</v>
      </c>
      <c r="AB17" s="27" t="str">
        <f t="shared" si="1"/>
        <v>[23,19,77]</v>
      </c>
      <c r="AC17" s="27">
        <f>VLOOKUP(R17,ITEMS!$A$2:$C$57,3,0)</f>
        <v>14</v>
      </c>
      <c r="AD17" s="27">
        <f>VLOOKUP(S17,ITEMS!$A$2:$C$57,3,0)</f>
        <v>66</v>
      </c>
      <c r="AE17" s="27">
        <f>VLOOKUP(T17,ITEMS!$A$2:$C$57,3,0)</f>
        <v>23</v>
      </c>
      <c r="AF17" s="27" t="str">
        <f t="shared" si="2"/>
        <v>[14,66,23]</v>
      </c>
      <c r="AG17" s="15" t="str">
        <f t="shared" si="3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H17" s="17" t="str">
        <f t="shared" si="4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I17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J17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K17" s="3"/>
      <c r="AL17" s="5"/>
    </row>
    <row r="18" spans="1:38" s="2" customFormat="1" ht="225" x14ac:dyDescent="0.25">
      <c r="A18" s="3"/>
      <c r="B18" s="3"/>
      <c r="C18"/>
      <c r="E18" s="24" t="s">
        <v>308</v>
      </c>
      <c r="F18" s="13" t="str">
        <f>CONCATENATE("""",VLOOKUP($H18,ITEMS!$A$2:$E$57,5,0)," / ",VLOOKUP($I18,ITEMS!$A$2:$E$57,5,0)," / ",VLOOKUP($J18,ITEMS!$A$2:$E$57,5,0),"""")</f>
        <v>"Life Steal / Magic Resistance / Revive"</v>
      </c>
      <c r="G18" s="13" t="str">
        <f>CONCATENATE("""",VLOOKUP($H18,ITEMS!$A$2:$F$57,6,0)," / ",VLOOKUP($I18,ITEMS!$A$2:$F$57,6,0)," / ",VLOOKUP($J18,ITEMS!$A$2:$F$57,6,0),"""")</f>
        <v>"Roubo de Vida / Resistência Mágica / Reviver"</v>
      </c>
      <c r="H18" s="25" t="s">
        <v>12</v>
      </c>
      <c r="I18" s="25" t="s">
        <v>40</v>
      </c>
      <c r="J18" s="25" t="s">
        <v>14</v>
      </c>
      <c r="K18" s="13" t="str">
        <f>CONCATENATE("""",VLOOKUP($M18,ITEMS!$A$2:$E$57,5,0)," / ",VLOOKUP($N18,ITEMS!$A$2:$E$57,5,0)," / ",VLOOKUP($O18,ITEMS!$A$2:$E$57,5,0),"""")</f>
        <v>"Debuffer (Prevent Mana) / Burn Damage / Debuffer (Prevent Heal) / Revive"</v>
      </c>
      <c r="L18" s="13" t="str">
        <f>CONCATENATE("""",VLOOKUP($M18,ITEMS!$A$2:$F$57,6,0)," / ",VLOOKUP($N18,ITEMS!$A$2:$F$57,6,0)," / ",VLOOKUP($O18,ITEMS!$A$2:$F$57,6,0),"""")</f>
        <v>"Debuffer (Impede de Ganhar mana) / Dano de Queimadura / Debuffer (Previne Cura) / Reviver"</v>
      </c>
      <c r="M18" s="25" t="s">
        <v>33</v>
      </c>
      <c r="N18" s="25" t="s">
        <v>38</v>
      </c>
      <c r="O18" s="25" t="s">
        <v>14</v>
      </c>
      <c r="P18" s="13" t="str">
        <f>CONCATENATE("""",VLOOKUP($R18,ITEMS!$A$2:$E$57,5,0)," / ",VLOOKUP($S18,ITEMS!$A$2:$E$57,5,0)," / ",VLOOKUP($T18,ITEMS!$A$2:$E$57,5,0),"""")</f>
        <v>"Attack Speed / Mana Generation / Life Steal"</v>
      </c>
      <c r="Q18" s="13" t="str">
        <f>CONCATENATE("""",VLOOKUP($R18,ITEMS!$A$2:$F$57,6,0)," / ",VLOOKUP($S18,ITEMS!$A$2:$F$57,6,0)," / ",VLOOKUP($T18,ITEMS!$A$2:$F$57,6,0),"""")</f>
        <v>"Velocidade de Ataque / Geração de Mana / Roubo de Vida"</v>
      </c>
      <c r="R18" s="25" t="s">
        <v>19</v>
      </c>
      <c r="S18" s="25" t="s">
        <v>13</v>
      </c>
      <c r="T18" s="25" t="s">
        <v>12</v>
      </c>
      <c r="U18" s="27">
        <f>VLOOKUP(H18,ITEMS!$A$2:$C$57,3,0)</f>
        <v>13</v>
      </c>
      <c r="V18" s="27">
        <f>VLOOKUP(I18,ITEMS!$A$2:$C$57,3,0)</f>
        <v>66</v>
      </c>
      <c r="W18" s="27">
        <f>VLOOKUP(J18,ITEMS!$A$2:$C$57,3,0)</f>
        <v>15</v>
      </c>
      <c r="X18" s="27" t="str">
        <f t="shared" si="0"/>
        <v>[13,66,15]</v>
      </c>
      <c r="Y18" s="27">
        <f>VLOOKUP(M18,ITEMS!$A$2:$C$57,3,0)</f>
        <v>46</v>
      </c>
      <c r="Z18" s="27">
        <f>VLOOKUP(N18,ITEMS!$A$2:$C$57,3,0)</f>
        <v>57</v>
      </c>
      <c r="AA18" s="27">
        <f>VLOOKUP(O18,ITEMS!$A$2:$C$57,3,0)</f>
        <v>15</v>
      </c>
      <c r="AB18" s="27" t="str">
        <f t="shared" si="1"/>
        <v>[46,57,15]</v>
      </c>
      <c r="AC18" s="27">
        <f>VLOOKUP(R18,ITEMS!$A$2:$C$57,3,0)</f>
        <v>23</v>
      </c>
      <c r="AD18" s="27">
        <f>VLOOKUP(S18,ITEMS!$A$2:$C$57,3,0)</f>
        <v>14</v>
      </c>
      <c r="AE18" s="27">
        <f>VLOOKUP(T18,ITEMS!$A$2:$C$57,3,0)</f>
        <v>13</v>
      </c>
      <c r="AF18" s="27" t="str">
        <f t="shared" si="2"/>
        <v>[23,14,13]</v>
      </c>
      <c r="AG18" s="15" t="str">
        <f t="shared" si="3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H18" s="17" t="str">
        <f t="shared" si="4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I18" s="2" t="str">
        <f t="shared" si="5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J18" s="35" t="str">
        <f t="shared" si="6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K18" s="3"/>
      <c r="AL18" s="5"/>
    </row>
    <row r="19" spans="1:38" s="2" customFormat="1" ht="240" x14ac:dyDescent="0.25">
      <c r="A19" s="3"/>
      <c r="B19" s="3"/>
      <c r="C19"/>
      <c r="E19" s="24" t="s">
        <v>61</v>
      </c>
      <c r="F19" s="13" t="str">
        <f>CONCATENATE("""",VLOOKUP($H19,ITEMS!$A$2:$E$57,5,0)," / ",VLOOKUP($I19,ITEMS!$A$2:$E$57,5,0)," / ",VLOOKUP($J19,ITEMS!$A$2:$E$57,5,0),"""")</f>
        <v>"Burn Damage / Debuffer (Prevent Heal) / Debuffer (Slow) / Revive"</v>
      </c>
      <c r="G19" s="13" t="str">
        <f>CONCATENATE("""",VLOOKUP($H19,ITEMS!$A$2:$F$57,6,0)," / ",VLOOKUP($I19,ITEMS!$A$2:$F$57,6,0)," / ",VLOOKUP($J19,ITEMS!$A$2:$F$57,6,0),"""")</f>
        <v>"Dano de Queimadura / Debuffer (Previne Cura) / Debuffer (Lentidão) / Reviver"</v>
      </c>
      <c r="H19" s="25" t="s">
        <v>29</v>
      </c>
      <c r="I19" s="25" t="s">
        <v>32</v>
      </c>
      <c r="J19" s="25" t="s">
        <v>14</v>
      </c>
      <c r="K19" s="13" t="str">
        <f>CONCATENATE("""",VLOOKUP($M19,ITEMS!$A$2:$E$57,5,0)," / ",VLOOKUP($N19,ITEMS!$A$2:$E$57,5,0)," / ",VLOOKUP($O19,ITEMS!$A$2:$E$57,5,0),"""")</f>
        <v>"Revive / HP Regeneration / Debuffer (attack speed)"</v>
      </c>
      <c r="L19" s="13" t="str">
        <f>CONCATENATE("""",VLOOKUP($M19,ITEMS!$A$2:$F$57,6,0)," / ",VLOOKUP($N19,ITEMS!$A$2:$F$57,6,0)," / ",VLOOKUP($O19,ITEMS!$A$2:$F$57,6,0),"""")</f>
        <v>"Reviver / Regeneração de Vida / Debuffer (velocidade de ataque)"</v>
      </c>
      <c r="M19" s="25" t="s">
        <v>14</v>
      </c>
      <c r="N19" s="25" t="s">
        <v>43</v>
      </c>
      <c r="O19" s="25" t="s">
        <v>345</v>
      </c>
      <c r="P19" s="13" t="str">
        <f>CONCATENATE("""",VLOOKUP($R19,ITEMS!$A$2:$E$57,5,0)," / ",VLOOKUP($S19,ITEMS!$A$2:$E$57,5,0)," / ",VLOOKUP($T19,ITEMS!$A$2:$E$57,5,0),"""")</f>
        <v>"Burn Damage / Debuffer (Prevent Heal) / HP Regeneration / Magic Resistance"</v>
      </c>
      <c r="Q19" s="13" t="str">
        <f>CONCATENATE("""",VLOOKUP($R19,ITEMS!$A$2:$F$57,6,0)," / ",VLOOKUP($S19,ITEMS!$A$2:$F$57,6,0)," / ",VLOOKUP($T19,ITEMS!$A$2:$F$57,6,0),"""")</f>
        <v>"Dano de Queimadura / Debuffer (Previne Cura) / Regeneração de Vida / Resistência Mágica"</v>
      </c>
      <c r="R19" s="25" t="s">
        <v>29</v>
      </c>
      <c r="S19" s="25" t="s">
        <v>43</v>
      </c>
      <c r="T19" s="25" t="s">
        <v>40</v>
      </c>
      <c r="U19" s="27">
        <f>VLOOKUP(H19,ITEMS!$A$2:$C$57,3,0)</f>
        <v>37</v>
      </c>
      <c r="V19" s="27">
        <f>VLOOKUP(I19,ITEMS!$A$2:$C$57,3,0)</f>
        <v>45</v>
      </c>
      <c r="W19" s="27">
        <f>VLOOKUP(J19,ITEMS!$A$2:$C$57,3,0)</f>
        <v>15</v>
      </c>
      <c r="X19" s="27" t="str">
        <f t="shared" si="0"/>
        <v>[37,45,15]</v>
      </c>
      <c r="Y19" s="27">
        <f>VLOOKUP(M19,ITEMS!$A$2:$C$57,3,0)</f>
        <v>15</v>
      </c>
      <c r="Z19" s="27">
        <f>VLOOKUP(N19,ITEMS!$A$2:$C$57,3,0)</f>
        <v>77</v>
      </c>
      <c r="AA19" s="27">
        <f>VLOOKUP(O19,ITEMS!$A$2:$C$57,3,0)</f>
        <v>59</v>
      </c>
      <c r="AB19" s="27" t="str">
        <f t="shared" si="1"/>
        <v>[15,77,59]</v>
      </c>
      <c r="AC19" s="27">
        <f>VLOOKUP(R19,ITEMS!$A$2:$C$57,3,0)</f>
        <v>37</v>
      </c>
      <c r="AD19" s="27">
        <f>VLOOKUP(S19,ITEMS!$A$2:$C$57,3,0)</f>
        <v>77</v>
      </c>
      <c r="AE19" s="27">
        <f>VLOOKUP(T19,ITEMS!$A$2:$C$57,3,0)</f>
        <v>66</v>
      </c>
      <c r="AF19" s="27" t="str">
        <f t="shared" si="2"/>
        <v>[37,77,66]</v>
      </c>
      <c r="AG19" s="15" t="str">
        <f t="shared" si="3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H19" s="17" t="str">
        <f t="shared" si="4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I19" s="2" t="str">
        <f t="shared" si="5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J19" s="35" t="str">
        <f t="shared" si="6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K19" s="3"/>
      <c r="AL19" s="5"/>
    </row>
    <row r="20" spans="1:38" s="2" customFormat="1" ht="225" x14ac:dyDescent="0.25">
      <c r="A20" s="3"/>
      <c r="B20" s="3"/>
      <c r="C20"/>
      <c r="E20" s="24" t="s">
        <v>62</v>
      </c>
      <c r="F20" s="13" t="str">
        <f>CONCATENATE("""",VLOOKUP($H20,ITEMS!$A$2:$E$57,5,0)," / ",VLOOKUP($I20,ITEMS!$A$2:$E$57,5,0)," / ",VLOOKUP($J20,ITEMS!$A$2:$E$57,5,0),"""")</f>
        <v>"Debuffer (attack speed) / Magic Resistance / HP Regeneration"</v>
      </c>
      <c r="G20" s="13" t="str">
        <f>CONCATENATE("""",VLOOKUP($H20,ITEMS!$A$2:$F$57,6,0)," / ",VLOOKUP($I20,ITEMS!$A$2:$F$57,6,0)," / ",VLOOKUP($J20,ITEMS!$A$2:$F$57,6,0),"""")</f>
        <v>"Debuffer (velocidade de ataque) / Resistência Mágica / Regeneração de Vida"</v>
      </c>
      <c r="H20" s="25" t="s">
        <v>345</v>
      </c>
      <c r="I20" s="25" t="s">
        <v>40</v>
      </c>
      <c r="J20" s="25" t="s">
        <v>43</v>
      </c>
      <c r="K20" s="13" t="str">
        <f>CONCATENATE("""",VLOOKUP($M20,ITEMS!$A$2:$E$57,5,0)," / ",VLOOKUP($N20,ITEMS!$A$2:$E$57,5,0)," / ",VLOOKUP($O20,ITEMS!$A$2:$E$57,5,0),"""")</f>
        <v>"Life Steal / HP Regeneration / Magic Resistance"</v>
      </c>
      <c r="L20" s="13" t="str">
        <f>CONCATENATE("""",VLOOKUP($M20,ITEMS!$A$2:$F$57,6,0)," / ",VLOOKUP($N20,ITEMS!$A$2:$F$57,6,0)," / ",VLOOKUP($O20,ITEMS!$A$2:$F$57,6,0),"""")</f>
        <v>"Roubo de Vida / Regeneração de Vida / Resistência Mágica"</v>
      </c>
      <c r="M20" s="25" t="s">
        <v>15</v>
      </c>
      <c r="N20" s="25" t="s">
        <v>43</v>
      </c>
      <c r="O20" s="25" t="s">
        <v>40</v>
      </c>
      <c r="P20" s="13" t="str">
        <f>CONCATENATE("""",VLOOKUP($R20,ITEMS!$A$2:$E$57,5,0)," / ",VLOOKUP($S20,ITEMS!$A$2:$E$57,5,0)," / ",VLOOKUP($T20,ITEMS!$A$2:$E$57,5,0),"""")</f>
        <v>"Splash Damage / HP Regeneration / Magic Resistance"</v>
      </c>
      <c r="Q20" s="13" t="str">
        <f>CONCATENATE("""",VLOOKUP($R20,ITEMS!$A$2:$F$57,6,0)," / ",VLOOKUP($S20,ITEMS!$A$2:$F$57,6,0)," / ",VLOOKUP($T20,ITEMS!$A$2:$F$57,6,0),"""")</f>
        <v>"Dano em área / Regeneração de Vida / Resistência Mágica"</v>
      </c>
      <c r="R20" s="25" t="s">
        <v>23</v>
      </c>
      <c r="S20" s="25" t="s">
        <v>43</v>
      </c>
      <c r="T20" s="25" t="s">
        <v>40</v>
      </c>
      <c r="U20" s="27">
        <f>VLOOKUP(H20,ITEMS!$A$2:$C$57,3,0)</f>
        <v>59</v>
      </c>
      <c r="V20" s="27">
        <f>VLOOKUP(I20,ITEMS!$A$2:$C$57,3,0)</f>
        <v>66</v>
      </c>
      <c r="W20" s="27">
        <f>VLOOKUP(J20,ITEMS!$A$2:$C$57,3,0)</f>
        <v>77</v>
      </c>
      <c r="X20" s="27" t="str">
        <f t="shared" si="0"/>
        <v>[59,66,77]</v>
      </c>
      <c r="Y20" s="27">
        <f>VLOOKUP(M20,ITEMS!$A$2:$C$57,3,0)</f>
        <v>16</v>
      </c>
      <c r="Z20" s="27">
        <f>VLOOKUP(N20,ITEMS!$A$2:$C$57,3,0)</f>
        <v>77</v>
      </c>
      <c r="AA20" s="27">
        <f>VLOOKUP(O20,ITEMS!$A$2:$C$57,3,0)</f>
        <v>66</v>
      </c>
      <c r="AB20" s="27" t="str">
        <f t="shared" si="1"/>
        <v>[16,77,66]</v>
      </c>
      <c r="AC20" s="27">
        <f>VLOOKUP(R20,ITEMS!$A$2:$C$57,3,0)</f>
        <v>27</v>
      </c>
      <c r="AD20" s="27">
        <f>VLOOKUP(S20,ITEMS!$A$2:$C$57,3,0)</f>
        <v>77</v>
      </c>
      <c r="AE20" s="27">
        <f>VLOOKUP(T20,ITEMS!$A$2:$C$57,3,0)</f>
        <v>66</v>
      </c>
      <c r="AF20" s="27" t="str">
        <f t="shared" si="2"/>
        <v>[27,77,66]</v>
      </c>
      <c r="AG20" s="15" t="str">
        <f t="shared" si="3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H20" s="17" t="str">
        <f t="shared" si="4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I20" s="2" t="str">
        <f t="shared" si="5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J20" s="35" t="str">
        <f t="shared" si="6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K20" s="3"/>
      <c r="AL20" s="5"/>
    </row>
    <row r="21" spans="1:38" s="2" customFormat="1" ht="255" x14ac:dyDescent="0.25">
      <c r="A21" s="3"/>
      <c r="B21" s="3"/>
      <c r="C21"/>
      <c r="E21" s="24" t="s">
        <v>63</v>
      </c>
      <c r="F21" s="13" t="str">
        <f>CONCATENATE("""",VLOOKUP($H21,ITEMS!$A$2:$E$57,5,0)," / ",VLOOKUP($I21,ITEMS!$A$2:$E$57,5,0)," / ",VLOOKUP($J21,ITEMS!$A$2:$E$57,5,0),"""")</f>
        <v>"Debuffer (Disarm) / Life Steal / Attack Speed / Buffer (Double Range)"</v>
      </c>
      <c r="G21" s="13" t="str">
        <f>CONCATENATE("""",VLOOKUP($H21,ITEMS!$A$2:$F$57,6,0)," / ",VLOOKUP($I21,ITEMS!$A$2:$F$57,6,0)," / ",VLOOKUP($J21,ITEMS!$A$2:$F$57,6,0),"""")</f>
        <v>"Debuffer (Desarmar) / Roubo de Vida / Velocidade de Ataque / Buffer (Dobra Alcance)"</v>
      </c>
      <c r="H21" s="25" t="s">
        <v>37</v>
      </c>
      <c r="I21" s="25" t="s">
        <v>15</v>
      </c>
      <c r="J21" s="25" t="s">
        <v>18</v>
      </c>
      <c r="K21" s="13" t="str">
        <f>CONCATENATE("""",VLOOKUP($M21,ITEMS!$A$2:$E$57,5,0)," / ",VLOOKUP($N21,ITEMS!$A$2:$E$57,5,0)," / ",VLOOKUP($O21,ITEMS!$A$2:$E$57,5,0),"""")</f>
        <v>"True Damage (Max Health) / Life Steal / Attack Speed / Buffer (Double Range)"</v>
      </c>
      <c r="L21" s="13" t="str">
        <f>CONCATENATE("""",VLOOKUP($M21,ITEMS!$A$2:$F$57,6,0)," / ",VLOOKUP($N21,ITEMS!$A$2:$F$57,6,0)," / ",VLOOKUP($O21,ITEMS!$A$2:$F$57,6,0),"""")</f>
        <v>"Dano Verdadeiro (Vida Máxima) / Roubo de Vida / Velocidade de Ataque / Buffer (Dobra Alcance)"</v>
      </c>
      <c r="M21" s="25" t="s">
        <v>321</v>
      </c>
      <c r="N21" s="25" t="s">
        <v>15</v>
      </c>
      <c r="O21" s="25" t="s">
        <v>18</v>
      </c>
      <c r="P21" s="13" t="str">
        <f>CONCATENATE("""",VLOOKUP($R21,ITEMS!$A$2:$E$57,5,0)," / ",VLOOKUP($S21,ITEMS!$A$2:$E$57,5,0)," / ",VLOOKUP($T21,ITEMS!$A$2:$E$57,5,0),"""")</f>
        <v>"Burn Damage / Debuffer (Prevent Heal) / Attack Speed / Buffer (Double Range) / Attack Speed / Buffer (Double Range)"</v>
      </c>
      <c r="Q21" s="13" t="str">
        <f>CONCATENATE("""",VLOOKUP($R21,ITEMS!$A$2:$F$57,6,0)," / ",VLOOKUP($S21,ITEMS!$A$2:$F$57,6,0)," / ",VLOOKUP($T21,ITEMS!$A$2:$F$57,6,0),"""")</f>
        <v>"Dano de Queimadura / Debuffer (Previne Cura) / Velocidade de Ataque / Buffer (Dobra Alcance) / Velocidade de Ataque / Buffer (Dobra Alcance)"</v>
      </c>
      <c r="R21" s="25" t="s">
        <v>38</v>
      </c>
      <c r="S21" s="25" t="s">
        <v>18</v>
      </c>
      <c r="T21" s="25" t="s">
        <v>18</v>
      </c>
      <c r="U21" s="27">
        <f>VLOOKUP(H21,ITEMS!$A$2:$C$57,3,0)</f>
        <v>56</v>
      </c>
      <c r="V21" s="27">
        <f>VLOOKUP(I21,ITEMS!$A$2:$C$57,3,0)</f>
        <v>16</v>
      </c>
      <c r="W21" s="27">
        <f>VLOOKUP(J21,ITEMS!$A$2:$C$57,3,0)</f>
        <v>22</v>
      </c>
      <c r="X21" s="27" t="str">
        <f t="shared" si="0"/>
        <v>[56,16,22]</v>
      </c>
      <c r="Y21" s="27">
        <f>VLOOKUP(M21,ITEMS!$A$2:$C$57,3,0)</f>
        <v>12</v>
      </c>
      <c r="Z21" s="27">
        <f>VLOOKUP(N21,ITEMS!$A$2:$C$57,3,0)</f>
        <v>16</v>
      </c>
      <c r="AA21" s="27">
        <f>VLOOKUP(O21,ITEMS!$A$2:$C$57,3,0)</f>
        <v>22</v>
      </c>
      <c r="AB21" s="27" t="str">
        <f t="shared" si="1"/>
        <v>[12,16,22]</v>
      </c>
      <c r="AC21" s="27">
        <f>VLOOKUP(R21,ITEMS!$A$2:$C$57,3,0)</f>
        <v>57</v>
      </c>
      <c r="AD21" s="27">
        <f>VLOOKUP(S21,ITEMS!$A$2:$C$57,3,0)</f>
        <v>22</v>
      </c>
      <c r="AE21" s="27">
        <f>VLOOKUP(T21,ITEMS!$A$2:$C$57,3,0)</f>
        <v>22</v>
      </c>
      <c r="AF21" s="27" t="str">
        <f t="shared" si="2"/>
        <v>[57,22,22]</v>
      </c>
      <c r="AG21" s="15" t="str">
        <f t="shared" si="3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H21" s="17" t="str">
        <f t="shared" si="4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I21" s="2" t="str">
        <f t="shared" si="5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J21" s="35" t="str">
        <f t="shared" si="6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K21" s="3"/>
      <c r="AL21" s="5"/>
    </row>
    <row r="22" spans="1:38" s="2" customFormat="1" ht="225" x14ac:dyDescent="0.25">
      <c r="A22" s="3"/>
      <c r="B22" s="3"/>
      <c r="C22"/>
      <c r="E22" s="24" t="s">
        <v>309</v>
      </c>
      <c r="F22" s="13" t="str">
        <f>CONCATENATE("""",VLOOKUP($H22,ITEMS!$A$2:$E$57,5,0)," / ",VLOOKUP($I22,ITEMS!$A$2:$E$57,5,0)," / ",VLOOKUP($J22,ITEMS!$A$2:$E$57,5,0),"""")</f>
        <v>"Attack Speed / Splash Damage / HP Regeneration"</v>
      </c>
      <c r="G22" s="13" t="str">
        <f>CONCATENATE("""",VLOOKUP($H22,ITEMS!$A$2:$F$57,6,0)," / ",VLOOKUP($I22,ITEMS!$A$2:$F$57,6,0)," / ",VLOOKUP($J22,ITEMS!$A$2:$F$57,6,0),"""")</f>
        <v>"Velocidade de Ataque / Dano em área / Regeneração de Vida"</v>
      </c>
      <c r="H22" s="25" t="s">
        <v>19</v>
      </c>
      <c r="I22" s="25" t="s">
        <v>20</v>
      </c>
      <c r="J22" s="25" t="s">
        <v>43</v>
      </c>
      <c r="K22" s="13" t="str">
        <f>CONCATENATE("""",VLOOKUP($M22,ITEMS!$A$2:$E$57,5,0)," / ",VLOOKUP($N22,ITEMS!$A$2:$E$57,5,0)," / ",VLOOKUP($O22,ITEMS!$A$2:$E$57,5,0),"""")</f>
        <v>"Attack Speed / Attack Speed / Buffer (Double Range) / Life Steal"</v>
      </c>
      <c r="L22" s="13" t="str">
        <f>CONCATENATE("""",VLOOKUP($M22,ITEMS!$A$2:$F$57,6,0)," / ",VLOOKUP($N22,ITEMS!$A$2:$F$57,6,0)," / ",VLOOKUP($O22,ITEMS!$A$2:$F$57,6,0),"""")</f>
        <v>"Velocidade de Ataque / Velocidade de Ataque / Buffer (Dobra Alcance) / Roubo de Vida"</v>
      </c>
      <c r="M22" s="25" t="s">
        <v>19</v>
      </c>
      <c r="N22" s="25" t="s">
        <v>18</v>
      </c>
      <c r="O22" s="25" t="s">
        <v>15</v>
      </c>
      <c r="P22" s="13" t="str">
        <f>CONCATENATE("""",VLOOKUP($R22,ITEMS!$A$2:$E$57,5,0)," / ",VLOOKUP($S22,ITEMS!$A$2:$E$57,5,0)," / ",VLOOKUP($T22,ITEMS!$A$2:$E$57,5,0),"""")</f>
        <v>"Splash Damage / HP Regeneration / Attack Speed"</v>
      </c>
      <c r="Q22" s="13" t="str">
        <f>CONCATENATE("""",VLOOKUP($R22,ITEMS!$A$2:$F$57,6,0)," / ",VLOOKUP($S22,ITEMS!$A$2:$F$57,6,0)," / ",VLOOKUP($T22,ITEMS!$A$2:$F$57,6,0),"""")</f>
        <v>"Dano em área / Regeneração de Vida / Velocidade de Ataque"</v>
      </c>
      <c r="R22" s="25" t="s">
        <v>23</v>
      </c>
      <c r="S22" s="25" t="s">
        <v>43</v>
      </c>
      <c r="T22" s="25" t="s">
        <v>19</v>
      </c>
      <c r="U22" s="27">
        <f>VLOOKUP(H22,ITEMS!$A$2:$C$57,3,0)</f>
        <v>23</v>
      </c>
      <c r="V22" s="27">
        <f>VLOOKUP(I22,ITEMS!$A$2:$C$57,3,0)</f>
        <v>24</v>
      </c>
      <c r="W22" s="27">
        <f>VLOOKUP(J22,ITEMS!$A$2:$C$57,3,0)</f>
        <v>77</v>
      </c>
      <c r="X22" s="27" t="str">
        <f t="shared" ref="X22" si="10">CONCATENATE("[",U22,",",V22,",",W22,"]")</f>
        <v>[23,24,77]</v>
      </c>
      <c r="Y22" s="27">
        <f>VLOOKUP(M22,ITEMS!$A$2:$C$57,3,0)</f>
        <v>23</v>
      </c>
      <c r="Z22" s="27">
        <f>VLOOKUP(N22,ITEMS!$A$2:$C$57,3,0)</f>
        <v>22</v>
      </c>
      <c r="AA22" s="27">
        <f>VLOOKUP(O22,ITEMS!$A$2:$C$57,3,0)</f>
        <v>16</v>
      </c>
      <c r="AB22" s="27" t="str">
        <f t="shared" ref="AB22" si="11">CONCATENATE("[",Y22,",",Z22,",",AA22,"]")</f>
        <v>[23,22,16]</v>
      </c>
      <c r="AC22" s="27">
        <f>VLOOKUP(R22,ITEMS!$A$2:$C$57,3,0)</f>
        <v>27</v>
      </c>
      <c r="AD22" s="27">
        <f>VLOOKUP(S22,ITEMS!$A$2:$C$57,3,0)</f>
        <v>77</v>
      </c>
      <c r="AE22" s="27">
        <f>VLOOKUP(T22,ITEMS!$A$2:$C$57,3,0)</f>
        <v>23</v>
      </c>
      <c r="AF22" s="27" t="str">
        <f t="shared" ref="AF22" si="12">CONCATENATE("[",AC22,",",AD22,",",AE22,"]")</f>
        <v>[27,77,23]</v>
      </c>
      <c r="AG22" s="15" t="str">
        <f t="shared" si="3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H22" s="17" t="str">
        <f t="shared" si="4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I22" s="2" t="str">
        <f t="shared" si="5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J22" s="35" t="str">
        <f t="shared" si="6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K22" s="3"/>
      <c r="AL22" s="5"/>
    </row>
    <row r="23" spans="1:38" s="2" customFormat="1" ht="240" x14ac:dyDescent="0.25">
      <c r="A23" s="3"/>
      <c r="B23" s="3"/>
      <c r="C23"/>
      <c r="E23" s="24" t="s">
        <v>310</v>
      </c>
      <c r="F23" s="13" t="str">
        <f>CONCATENATE("""",VLOOKUP($H23,ITEMS!$A$2:$E$57,5,0)," / ",VLOOKUP($I23,ITEMS!$A$2:$E$57,5,0)," / ",VLOOKUP($J23,ITEMS!$A$2:$E$57,5,0),"""")</f>
        <v>"Mirror Attack / True Damage (Max Health) / Debuffer (Prevent Mana)"</v>
      </c>
      <c r="G23" s="13" t="str">
        <f>CONCATENATE("""",VLOOKUP($H23,ITEMS!$A$2:$F$57,6,0)," / ",VLOOKUP($I23,ITEMS!$A$2:$F$57,6,0)," / ",VLOOKUP($J23,ITEMS!$A$2:$F$57,6,0),"""")</f>
        <v>"Ataque Espelhado / Dano Verdadeiro (Vida Máxima) / Debuffer (Impede de Ganhar mana)"</v>
      </c>
      <c r="H23" s="25" t="s">
        <v>42</v>
      </c>
      <c r="I23" s="25" t="s">
        <v>346</v>
      </c>
      <c r="J23" s="25" t="s">
        <v>33</v>
      </c>
      <c r="K23" s="13" t="str">
        <f>CONCATENATE("""",VLOOKUP($M23,ITEMS!$A$2:$E$57,5,0)," / ",VLOOKUP($N23,ITEMS!$A$2:$E$57,5,0)," / ",VLOOKUP($O23,ITEMS!$A$2:$E$57,5,0),"""")</f>
        <v>"Attack Speed / Life Steal / True Damage (Max Health)"</v>
      </c>
      <c r="L23" s="13" t="str">
        <f>CONCATENATE("""",VLOOKUP($M23,ITEMS!$A$2:$F$57,6,0)," / ",VLOOKUP($N23,ITEMS!$A$2:$F$57,6,0)," / ",VLOOKUP($O23,ITEMS!$A$2:$F$57,6,0),"""")</f>
        <v>"Velocidade de Ataque / Roubo de Vida / Dano Verdadeiro (Vida Máxima)"</v>
      </c>
      <c r="M23" s="25" t="s">
        <v>19</v>
      </c>
      <c r="N23" s="25" t="s">
        <v>12</v>
      </c>
      <c r="O23" s="25" t="s">
        <v>346</v>
      </c>
      <c r="P23" s="13" t="str">
        <f>CONCATENATE("""",VLOOKUP($R23,ITEMS!$A$2:$E$57,5,0)," / ",VLOOKUP($S23,ITEMS!$A$2:$E$57,5,0)," / ",VLOOKUP($T23,ITEMS!$A$2:$E$57,5,0),"""")</f>
        <v>"Burn Damage / Debuffer (Prevent Heal) / Debuffer (Prevent Mana) / Mirror Attack"</v>
      </c>
      <c r="Q23" s="13" t="str">
        <f>CONCATENATE("""",VLOOKUP($R23,ITEMS!$A$2:$F$57,6,0)," / ",VLOOKUP($S23,ITEMS!$A$2:$F$57,6,0)," / ",VLOOKUP($T23,ITEMS!$A$2:$F$57,6,0),"""")</f>
        <v>"Dano de Queimadura / Debuffer (Previne Cura) / Debuffer (Impede de Ganhar mana) / Ataque Espelhado"</v>
      </c>
      <c r="R23" s="25" t="s">
        <v>38</v>
      </c>
      <c r="S23" s="25" t="s">
        <v>33</v>
      </c>
      <c r="T23" s="25" t="s">
        <v>42</v>
      </c>
      <c r="U23" s="27">
        <f>VLOOKUP(H23,ITEMS!$A$2:$C$57,3,0)</f>
        <v>68</v>
      </c>
      <c r="V23" s="27">
        <f>VLOOKUP(I23,ITEMS!$A$2:$C$57,3,0)</f>
        <v>12</v>
      </c>
      <c r="W23" s="27">
        <f>VLOOKUP(J23,ITEMS!$A$2:$C$57,3,0)</f>
        <v>46</v>
      </c>
      <c r="X23" s="27" t="str">
        <f t="shared" ref="X23" si="13">CONCATENATE("[",U23,",",V23,",",W23,"]")</f>
        <v>[68,12,46]</v>
      </c>
      <c r="Y23" s="27">
        <f>VLOOKUP(M23,ITEMS!$A$2:$C$57,3,0)</f>
        <v>23</v>
      </c>
      <c r="Z23" s="27">
        <f>VLOOKUP(N23,ITEMS!$A$2:$C$57,3,0)</f>
        <v>13</v>
      </c>
      <c r="AA23" s="27">
        <f>VLOOKUP(O23,ITEMS!$A$2:$C$57,3,0)</f>
        <v>12</v>
      </c>
      <c r="AB23" s="27" t="str">
        <f t="shared" ref="AB23" si="14">CONCATENATE("[",Y23,",",Z23,",",AA23,"]")</f>
        <v>[23,13,12]</v>
      </c>
      <c r="AC23" s="27">
        <f>VLOOKUP(R23,ITEMS!$A$2:$C$57,3,0)</f>
        <v>57</v>
      </c>
      <c r="AD23" s="27">
        <f>VLOOKUP(S23,ITEMS!$A$2:$C$57,3,0)</f>
        <v>46</v>
      </c>
      <c r="AE23" s="27">
        <f>VLOOKUP(T23,ITEMS!$A$2:$C$57,3,0)</f>
        <v>68</v>
      </c>
      <c r="AF23" s="27" t="str">
        <f t="shared" ref="AF23" si="15">CONCATENATE("[",AC23,",",AD23,",",AE23,"]")</f>
        <v>[57,46,68]</v>
      </c>
      <c r="AG23" s="15" t="str">
        <f t="shared" si="3"/>
        <v>"bestSets": [
        {
          "name": "Mirror Attack / True Damage (Max Health) / Debuffer (Prevent Mana)",
          "items": [68,12,46]
        },
        {
          "name": "Attack Speed / Life Steal / True Damage (Max Health)",
          "items": [23,13,12]
        },
        {
          "name": "Burn Damage / Debuffer (Prevent Heal) / Debuffer (Prevent Mana) / Mirror Attack",
          "items": [57,46,68]
        }
      ]</v>
      </c>
      <c r="AH23" s="17" t="str">
        <f t="shared" si="4"/>
        <v>"bestSets": [
        {
          "name": "Mirror Attack / True Damage (Max Health) / Debuffer (Prevent Mana)",
          "items": [68,12,46]
        },
        {
          "name": "Attack Speed / Life Steal / True Damage (Max Health)",
          "items": [23,13,12]
        },
        {
          "name": "Burn Damage / Debuffer (Prevent Heal) / Debuffer (Prevent Mana) / Mirror Attack",
          "items": [57,46,68]
        }
      ]</v>
      </c>
      <c r="AI23" s="2" t="str">
        <f t="shared" si="5"/>
        <v>"bestSets": [
        {
          "name": "Ataque Espelhado / Dano Verdadeiro (Vida Máxima) / Debuffer (Impede de Ganhar mana)",
          "items": [68,12,46]
        },
        {
          "name": "Velocidade de Ataque / Roubo de Vida / Dano Verdadeiro (Vida Máxima)",
          "items": [23,13,12]
        },
        {
          "name": "Dano de Queimadura / Debuffer (Previne Cura) / Debuffer (Impede de Ganhar mana) / Ataque Espelhado",
          "items": [57,46,68]
        }
      ]</v>
      </c>
      <c r="AJ23" s="35" t="str">
        <f t="shared" si="6"/>
        <v>"bestSets": [
        {
          "name": "Ataque Espelhado / Dano Verdadeiro (Vida Máxima) / Debuffer (Impede de Ganhar mana)",
          "items": [68,12,46]
        },
        {
          "name": "Velocidade de Ataque / Roubo de Vida / Dano Verdadeiro (Vida Máxima)",
          "items": [23,13,12]
        },
        {
          "name": "Dano de Queimadura / Debuffer (Previne Cura) / Debuffer (Impede de Ganhar mana) / Ataque Espelhado",
          "items": [57,46,68]
        }
      ]</v>
      </c>
      <c r="AK23" s="3"/>
      <c r="AL23" s="5"/>
    </row>
    <row r="24" spans="1:38" s="2" customFormat="1" ht="210" x14ac:dyDescent="0.25">
      <c r="A24" s="3"/>
      <c r="B24" s="3"/>
      <c r="C24"/>
      <c r="E24" s="36" t="s">
        <v>342</v>
      </c>
      <c r="F24" s="13" t="str">
        <f>CONCATENATE("""",VLOOKUP($H24,ITEMS!$A$2:$E$57,5,0)," / ",VLOOKUP($I24,ITEMS!$A$2:$E$57,5,0)," / ",VLOOKUP($J24,ITEMS!$A$2:$E$57,5,0),"""")</f>
        <v>"Attack Speed / Life Steal / Critical Damage / Critical Chance"</v>
      </c>
      <c r="G24" s="13" t="str">
        <f>CONCATENATE("""",VLOOKUP($H24,ITEMS!$A$2:$F$57,6,0)," / ",VLOOKUP($I24,ITEMS!$A$2:$F$57,6,0)," / ",VLOOKUP($J24,ITEMS!$A$2:$F$57,6,0),"""")</f>
        <v>"Velocidade de Ataque / Roubo de Vida / Dano Crítico / Chance de Crítico"</v>
      </c>
      <c r="H24" s="25" t="s">
        <v>19</v>
      </c>
      <c r="I24" s="25" t="s">
        <v>15</v>
      </c>
      <c r="J24" s="25" t="s">
        <v>10</v>
      </c>
      <c r="K24" s="13" t="str">
        <f>CONCATENATE("""",VLOOKUP($M24,ITEMS!$A$2:$E$57,5,0)," / ",VLOOKUP($N24,ITEMS!$A$2:$E$57,5,0)," / ",VLOOKUP($O24,ITEMS!$A$2:$E$57,5,0),"""")</f>
        <v>"Attack Speed / True Damage (Max Health) / Splash Damage"</v>
      </c>
      <c r="L24" s="13" t="str">
        <f>CONCATENATE("""",VLOOKUP($M24,ITEMS!$A$2:$F$57,6,0)," / ",VLOOKUP($N24,ITEMS!$A$2:$F$57,6,0)," / ",VLOOKUP($O24,ITEMS!$A$2:$F$57,6,0),"""")</f>
        <v>"Velocidade de Ataque / Dano Verdadeiro (Vida Máxima) / Dano em área"</v>
      </c>
      <c r="M24" s="25" t="s">
        <v>19</v>
      </c>
      <c r="N24" s="25" t="s">
        <v>321</v>
      </c>
      <c r="O24" s="25" t="s">
        <v>20</v>
      </c>
      <c r="P24" s="13" t="str">
        <f>CONCATENATE("""",VLOOKUP($R24,ITEMS!$A$2:$E$57,5,0)," / ",VLOOKUP($S24,ITEMS!$A$2:$E$57,5,0)," / ",VLOOKUP($T24,ITEMS!$A$2:$E$57,5,0),"""")</f>
        <v>"Magic Resistance / Revive / True Damage (Max Health)"</v>
      </c>
      <c r="Q24" s="13" t="str">
        <f>CONCATENATE("""",VLOOKUP($R24,ITEMS!$A$2:$F$57,6,0)," / ",VLOOKUP($S24,ITEMS!$A$2:$F$57,6,0)," / ",VLOOKUP($T24,ITEMS!$A$2:$F$57,6,0),"""")</f>
        <v>"Resistência Mágica / Reviver / Dano Verdadeiro (Vida Máxima)"</v>
      </c>
      <c r="R24" s="25" t="s">
        <v>40</v>
      </c>
      <c r="S24" s="25" t="s">
        <v>14</v>
      </c>
      <c r="T24" s="25" t="s">
        <v>321</v>
      </c>
      <c r="U24" s="27">
        <f>VLOOKUP(H24,ITEMS!$A$2:$C$57,3,0)</f>
        <v>23</v>
      </c>
      <c r="V24" s="27">
        <f>VLOOKUP(I24,ITEMS!$A$2:$C$57,3,0)</f>
        <v>16</v>
      </c>
      <c r="W24" s="27">
        <f>VLOOKUP(J24,ITEMS!$A$2:$C$57,3,0)</f>
        <v>19</v>
      </c>
      <c r="X24" s="27" t="str">
        <f t="shared" ref="X24" si="16">CONCATENATE("[",U24,",",V24,",",W24,"]")</f>
        <v>[23,16,19]</v>
      </c>
      <c r="Y24" s="27">
        <f>VLOOKUP(M24,ITEMS!$A$2:$C$57,3,0)</f>
        <v>23</v>
      </c>
      <c r="Z24" s="27">
        <f>VLOOKUP(N24,ITEMS!$A$2:$C$57,3,0)</f>
        <v>12</v>
      </c>
      <c r="AA24" s="27">
        <f>VLOOKUP(O24,ITEMS!$A$2:$C$57,3,0)</f>
        <v>24</v>
      </c>
      <c r="AB24" s="27" t="str">
        <f t="shared" ref="AB24" si="17">CONCATENATE("[",Y24,",",Z24,",",AA24,"]")</f>
        <v>[23,12,24]</v>
      </c>
      <c r="AC24" s="27">
        <f>VLOOKUP(R24,ITEMS!$A$2:$C$57,3,0)</f>
        <v>66</v>
      </c>
      <c r="AD24" s="27">
        <f>VLOOKUP(S24,ITEMS!$A$2:$C$57,3,0)</f>
        <v>15</v>
      </c>
      <c r="AE24" s="27">
        <f>VLOOKUP(T24,ITEMS!$A$2:$C$57,3,0)</f>
        <v>12</v>
      </c>
      <c r="AF24" s="27" t="str">
        <f t="shared" ref="AF24" si="18">CONCATENATE("[",AC24,",",AD24,",",AE24,"]")</f>
        <v>[66,15,12]</v>
      </c>
      <c r="AG24" s="15" t="str">
        <f t="shared" ref="AG24" si="19">CONCATENATE($AL$2,F24,$AL$4,X24,$AL$5,K24,$AL$7,AB24,$AL$8,P24,$AL$10,AF24,$AL$11)</f>
        <v>"bestSets": [
        {
          "name": "Attack Speed / Life Steal / Critical Damage / Critical Chance",
          "items": [23,16,19]
        },
        {
          "name": "Attack Speed / True Damage (Max Health) / Splash Damage",
          "items": [23,12,24]
        },
        {
          "name": "Magic Resistance / Revive / True Damage (Max Health)",
          "items": [66,15,12]
        }
      ]</v>
      </c>
      <c r="AH24" s="17" t="str">
        <f t="shared" ref="AH24" si="20">AG24</f>
        <v>"bestSets": [
        {
          "name": "Attack Speed / Life Steal / Critical Damage / Critical Chance",
          "items": [23,16,19]
        },
        {
          "name": "Attack Speed / True Damage (Max Health) / Splash Damage",
          "items": [23,12,24]
        },
        {
          "name": "Magic Resistance / Revive / True Damage (Max Health)",
          "items": [66,15,12]
        }
      ]</v>
      </c>
      <c r="AI24" s="2" t="str">
        <f t="shared" ref="AI24" si="21">CONCATENATE($AL$2,G24,$AL$4,X24,$AL$5,L24,$AL$7,AB24,$AL$8,Q24,$AL$10,AF24,$AL$11)</f>
        <v>"bestSets": [
        {
          "name": "Velocidade de Ataque / Roubo de Vida / Dano Crítico / Chance de Crítico",
          "items": [23,16,19]
        },
        {
          "name": "Velocidade de Ataque / Dano Verdadeiro (Vida Máxima) / Dano em área",
          "items": [23,12,24]
        },
        {
          "name": "Resistência Mágica / Reviver / Dano Verdadeiro (Vida Máxima)",
          "items": [66,15,12]
        }
      ]</v>
      </c>
      <c r="AJ24" s="35" t="str">
        <f t="shared" ref="AJ24" si="22">AI24</f>
        <v>"bestSets": [
        {
          "name": "Velocidade de Ataque / Roubo de Vida / Dano Crítico / Chance de Crítico",
          "items": [23,16,19]
        },
        {
          "name": "Velocidade de Ataque / Dano Verdadeiro (Vida Máxima) / Dano em área",
          "items": [23,12,24]
        },
        {
          "name": "Resistência Mágica / Reviver / Dano Verdadeiro (Vida Máxima)",
          "items": [66,15,12]
        }
      ]</v>
      </c>
      <c r="AK24" s="3"/>
      <c r="AL24" s="5"/>
    </row>
    <row r="25" spans="1:38" s="2" customFormat="1" ht="240" x14ac:dyDescent="0.25">
      <c r="A25" s="3"/>
      <c r="B25" s="3"/>
      <c r="C25"/>
      <c r="E25" s="24" t="s">
        <v>64</v>
      </c>
      <c r="F25" s="13" t="str">
        <f>CONCATENATE("""",VLOOKUP($H25,ITEMS!$A$2:$E$57,5,0)," / ",VLOOKUP($I25,ITEMS!$A$2:$E$57,5,0)," / ",VLOOKUP($J25,ITEMS!$A$2:$E$57,5,0),"""")</f>
        <v>"Mana Generation / Mana Generation / Ability Damage"</v>
      </c>
      <c r="G25" s="13" t="str">
        <f>CONCATENATE("""",VLOOKUP($H25,ITEMS!$A$2:$F$57,6,0)," / ",VLOOKUP($I25,ITEMS!$A$2:$F$57,6,0)," / ",VLOOKUP($J25,ITEMS!$A$2:$F$57,6,0),"""")</f>
        <v>"Geração de Mana / Geração de Mana / Dano de Habilidade"</v>
      </c>
      <c r="H25" s="25" t="s">
        <v>31</v>
      </c>
      <c r="I25" s="25" t="s">
        <v>31</v>
      </c>
      <c r="J25" s="25" t="s">
        <v>25</v>
      </c>
      <c r="K25" s="13" t="str">
        <f>CONCATENATE("""",VLOOKUP($M25,ITEMS!$A$2:$E$57,5,0)," / ",VLOOKUP($N25,ITEMS!$A$2:$E$57,5,0)," / ",VLOOKUP($O25,ITEMS!$A$2:$E$57,5,0),"""")</f>
        <v>"Mana Generation / Mana Generation / Chance to Spell Crit"</v>
      </c>
      <c r="L25" s="13" t="str">
        <f>CONCATENATE("""",VLOOKUP($M25,ITEMS!$A$2:$F$57,6,0)," / ",VLOOKUP($N25,ITEMS!$A$2:$F$57,6,0)," / ",VLOOKUP($O25,ITEMS!$A$2:$F$57,6,0),"""")</f>
        <v>"Geração de Mana / Geração de Mana / Chance dos Feitiços darem dano Crítico"</v>
      </c>
      <c r="M25" s="25" t="s">
        <v>31</v>
      </c>
      <c r="N25" s="25" t="s">
        <v>31</v>
      </c>
      <c r="O25" s="25" t="s">
        <v>314</v>
      </c>
      <c r="P25" s="13" t="str">
        <f>CONCATENATE("""",VLOOKUP($R25,ITEMS!$A$2:$E$57,5,0)," / ",VLOOKUP($S25,ITEMS!$A$2:$E$57,5,0)," / ",VLOOKUP($T25,ITEMS!$A$2:$E$57,5,0),"""")</f>
        <v>"Mana Generation / Ability Damage / Chance to Spell Crit"</v>
      </c>
      <c r="Q25" s="13" t="str">
        <f>CONCATENATE("""",VLOOKUP($R25,ITEMS!$A$2:$F$57,6,0)," / ",VLOOKUP($S25,ITEMS!$A$2:$F$57,6,0)," / ",VLOOKUP($T25,ITEMS!$A$2:$F$57,6,0),"""")</f>
        <v>"Geração de Mana / Dano de Habilidade / Chance dos Feitiços darem dano Crítico"</v>
      </c>
      <c r="R25" s="25" t="s">
        <v>31</v>
      </c>
      <c r="S25" s="25" t="s">
        <v>25</v>
      </c>
      <c r="T25" s="25" t="s">
        <v>314</v>
      </c>
      <c r="U25" s="27">
        <f>VLOOKUP(H25,ITEMS!$A$2:$C$57,3,0)</f>
        <v>44</v>
      </c>
      <c r="V25" s="27">
        <f>VLOOKUP(I25,ITEMS!$A$2:$C$57,3,0)</f>
        <v>44</v>
      </c>
      <c r="W25" s="27">
        <f>VLOOKUP(J25,ITEMS!$A$2:$C$57,3,0)</f>
        <v>33</v>
      </c>
      <c r="X25" s="27" t="str">
        <f t="shared" si="0"/>
        <v>[44,44,33]</v>
      </c>
      <c r="Y25" s="27">
        <f>VLOOKUP(M25,ITEMS!$A$2:$C$57,3,0)</f>
        <v>44</v>
      </c>
      <c r="Z25" s="27">
        <f>VLOOKUP(N25,ITEMS!$A$2:$C$57,3,0)</f>
        <v>44</v>
      </c>
      <c r="AA25" s="27">
        <f>VLOOKUP(O25,ITEMS!$A$2:$C$57,3,0)</f>
        <v>39</v>
      </c>
      <c r="AB25" s="27" t="str">
        <f t="shared" si="1"/>
        <v>[44,44,39]</v>
      </c>
      <c r="AC25" s="27">
        <f>VLOOKUP(R25,ITEMS!$A$2:$C$57,3,0)</f>
        <v>44</v>
      </c>
      <c r="AD25" s="27">
        <f>VLOOKUP(S25,ITEMS!$A$2:$C$57,3,0)</f>
        <v>33</v>
      </c>
      <c r="AE25" s="27">
        <f>VLOOKUP(T25,ITEMS!$A$2:$C$57,3,0)</f>
        <v>39</v>
      </c>
      <c r="AF25" s="27" t="str">
        <f t="shared" si="2"/>
        <v>[44,33,39]</v>
      </c>
      <c r="AG25" s="15" t="str">
        <f t="shared" si="3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H25" s="17" t="str">
        <f t="shared" si="4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I25" s="2" t="str">
        <f t="shared" si="5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J25" s="35" t="str">
        <f t="shared" si="6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K25" s="3"/>
      <c r="AL25" s="5"/>
    </row>
    <row r="26" spans="1:38" s="2" customFormat="1" ht="210" x14ac:dyDescent="0.25">
      <c r="A26" s="3"/>
      <c r="B26" s="3"/>
      <c r="C26"/>
      <c r="E26" s="24" t="s">
        <v>65</v>
      </c>
      <c r="F26" s="13" t="str">
        <f>CONCATENATE("""",VLOOKUP($H26,ITEMS!$A$2:$E$57,5,0)," / ",VLOOKUP($I26,ITEMS!$A$2:$E$57,5,0)," / ",VLOOKUP($J26,ITEMS!$A$2:$E$57,5,0),"""")</f>
        <v>"Revive / Magic Resistance / Attack Speed"</v>
      </c>
      <c r="G26" s="13" t="str">
        <f>CONCATENATE("""",VLOOKUP($H26,ITEMS!$A$2:$F$57,6,0)," / ",VLOOKUP($I26,ITEMS!$A$2:$F$57,6,0)," / ",VLOOKUP($J26,ITEMS!$A$2:$F$57,6,0),"""")</f>
        <v>"Reviver / Resistência Mágica / Velocidade de Ataque"</v>
      </c>
      <c r="H26" s="25" t="s">
        <v>14</v>
      </c>
      <c r="I26" s="25" t="s">
        <v>40</v>
      </c>
      <c r="J26" s="25" t="s">
        <v>19</v>
      </c>
      <c r="K26" s="13" t="str">
        <f>CONCATENATE("""",VLOOKUP($M26,ITEMS!$A$2:$E$57,5,0)," / ",VLOOKUP($N26,ITEMS!$A$2:$E$57,5,0)," / ",VLOOKUP($O26,ITEMS!$A$2:$E$57,5,0),"""")</f>
        <v>"Attack Speed / Magic Resistance / HP Regeneration"</v>
      </c>
      <c r="L26" s="13" t="str">
        <f>CONCATENATE("""",VLOOKUP($M26,ITEMS!$A$2:$F$57,6,0)," / ",VLOOKUP($N26,ITEMS!$A$2:$F$57,6,0)," / ",VLOOKUP($O26,ITEMS!$A$2:$F$57,6,0),"""")</f>
        <v>"Velocidade de Ataque / Resistência Mágica / Regeneração de Vida"</v>
      </c>
      <c r="M26" s="25" t="s">
        <v>19</v>
      </c>
      <c r="N26" s="25" t="s">
        <v>40</v>
      </c>
      <c r="O26" s="25" t="s">
        <v>43</v>
      </c>
      <c r="P26" s="13" t="str">
        <f>CONCATENATE("""",VLOOKUP($R26,ITEMS!$A$2:$E$57,5,0)," / ",VLOOKUP($S26,ITEMS!$A$2:$E$57,5,0)," / ",VLOOKUP($T26,ITEMS!$A$2:$E$57,5,0),"""")</f>
        <v>"Attack Speed / HP Regeneration / Life Steal"</v>
      </c>
      <c r="Q26" s="13" t="str">
        <f>CONCATENATE("""",VLOOKUP($R26,ITEMS!$A$2:$F$57,6,0)," / ",VLOOKUP($S26,ITEMS!$A$2:$F$57,6,0)," / ",VLOOKUP($T26,ITEMS!$A$2:$F$57,6,0),"""")</f>
        <v>"Velocidade de Ataque / Regeneração de Vida / Roubo de Vida"</v>
      </c>
      <c r="R26" s="25" t="s">
        <v>19</v>
      </c>
      <c r="S26" s="25" t="s">
        <v>43</v>
      </c>
      <c r="T26" s="25" t="s">
        <v>15</v>
      </c>
      <c r="U26" s="27">
        <f>VLOOKUP(H26,ITEMS!$A$2:$C$57,3,0)</f>
        <v>15</v>
      </c>
      <c r="V26" s="27">
        <f>VLOOKUP(I26,ITEMS!$A$2:$C$57,3,0)</f>
        <v>66</v>
      </c>
      <c r="W26" s="27">
        <f>VLOOKUP(J26,ITEMS!$A$2:$C$57,3,0)</f>
        <v>23</v>
      </c>
      <c r="X26" s="27" t="str">
        <f t="shared" si="0"/>
        <v>[15,66,23]</v>
      </c>
      <c r="Y26" s="27">
        <f>VLOOKUP(M26,ITEMS!$A$2:$C$57,3,0)</f>
        <v>23</v>
      </c>
      <c r="Z26" s="27">
        <f>VLOOKUP(N26,ITEMS!$A$2:$C$57,3,0)</f>
        <v>66</v>
      </c>
      <c r="AA26" s="27">
        <f>VLOOKUP(O26,ITEMS!$A$2:$C$57,3,0)</f>
        <v>77</v>
      </c>
      <c r="AB26" s="27" t="str">
        <f t="shared" si="1"/>
        <v>[23,66,77]</v>
      </c>
      <c r="AC26" s="27">
        <f>VLOOKUP(R26,ITEMS!$A$2:$C$57,3,0)</f>
        <v>23</v>
      </c>
      <c r="AD26" s="27">
        <f>VLOOKUP(S26,ITEMS!$A$2:$C$57,3,0)</f>
        <v>77</v>
      </c>
      <c r="AE26" s="27">
        <f>VLOOKUP(T26,ITEMS!$A$2:$C$57,3,0)</f>
        <v>16</v>
      </c>
      <c r="AF26" s="27" t="str">
        <f t="shared" si="2"/>
        <v>[23,77,16]</v>
      </c>
      <c r="AG26" s="15" t="str">
        <f t="shared" si="3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H26" s="17" t="str">
        <f t="shared" si="4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I26" s="2" t="str">
        <f t="shared" si="5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J26" s="35" t="str">
        <f t="shared" si="6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K26" s="3"/>
      <c r="AL26" s="5"/>
    </row>
    <row r="27" spans="1:38" s="2" customFormat="1" ht="240" x14ac:dyDescent="0.25">
      <c r="A27" s="3"/>
      <c r="B27" s="3"/>
      <c r="C27"/>
      <c r="E27" s="24" t="s">
        <v>66</v>
      </c>
      <c r="F27" s="13" t="str">
        <f>CONCATENATE("""",VLOOKUP($H27,ITEMS!$A$2:$E$57,5,0)," / ",VLOOKUP($I27,ITEMS!$A$2:$E$57,5,0)," / ",VLOOKUP($J27,ITEMS!$A$2:$E$57,5,0),"""")</f>
        <v>"Ability Damage / Mana Generation / Mana Generation"</v>
      </c>
      <c r="G27" s="13" t="str">
        <f>CONCATENATE("""",VLOOKUP($H27,ITEMS!$A$2:$F$57,6,0)," / ",VLOOKUP($I27,ITEMS!$A$2:$F$57,6,0)," / ",VLOOKUP($J27,ITEMS!$A$2:$F$57,6,0),"""")</f>
        <v>"Dano de Habilidade / Geração de Mana / Geração de Mana"</v>
      </c>
      <c r="H27" s="25" t="s">
        <v>25</v>
      </c>
      <c r="I27" s="25" t="s">
        <v>31</v>
      </c>
      <c r="J27" s="25" t="s">
        <v>31</v>
      </c>
      <c r="K27" s="13" t="str">
        <f>CONCATENATE("""",VLOOKUP($M27,ITEMS!$A$2:$E$57,5,0)," / ",VLOOKUP($N27,ITEMS!$A$2:$E$57,5,0)," / ",VLOOKUP($O27,ITEMS!$A$2:$E$57,5,0),"""")</f>
        <v>"Chance to Spell Crit / Ability Damage / Mana Generation"</v>
      </c>
      <c r="L27" s="13" t="str">
        <f>CONCATENATE("""",VLOOKUP($M27,ITEMS!$A$2:$F$57,6,0)," / ",VLOOKUP($N27,ITEMS!$A$2:$F$57,6,0)," / ",VLOOKUP($O27,ITEMS!$A$2:$F$57,6,0),"""")</f>
        <v>"Chance dos Feitiços darem dano Crítico / Dano de Habilidade / Geração de Mana"</v>
      </c>
      <c r="M27" s="25" t="s">
        <v>314</v>
      </c>
      <c r="N27" s="25" t="s">
        <v>25</v>
      </c>
      <c r="O27" s="25" t="s">
        <v>31</v>
      </c>
      <c r="P27" s="13" t="str">
        <f>CONCATENATE("""",VLOOKUP($R27,ITEMS!$A$2:$E$57,5,0)," / ",VLOOKUP($S27,ITEMS!$A$2:$E$57,5,0)," / ",VLOOKUP($T27,ITEMS!$A$2:$E$57,5,0),"""")</f>
        <v>"Mana Generation / Critical Damage / Critical Chance / Chance to Spell Crit"</v>
      </c>
      <c r="Q27" s="13" t="str">
        <f>CONCATENATE("""",VLOOKUP($R27,ITEMS!$A$2:$F$57,6,0)," / ",VLOOKUP($S27,ITEMS!$A$2:$F$57,6,0)," / ",VLOOKUP($T27,ITEMS!$A$2:$F$57,6,0),"""")</f>
        <v>"Geração de Mana / Dano Crítico / Chance de Crítico / Chance dos Feitiços darem dano Crítico"</v>
      </c>
      <c r="R27" s="25" t="s">
        <v>31</v>
      </c>
      <c r="S27" s="25" t="s">
        <v>10</v>
      </c>
      <c r="T27" s="25" t="s">
        <v>314</v>
      </c>
      <c r="U27" s="27">
        <f>VLOOKUP(H27,ITEMS!$A$2:$C$57,3,0)</f>
        <v>33</v>
      </c>
      <c r="V27" s="27">
        <f>VLOOKUP(I27,ITEMS!$A$2:$C$57,3,0)</f>
        <v>44</v>
      </c>
      <c r="W27" s="27">
        <f>VLOOKUP(J27,ITEMS!$A$2:$C$57,3,0)</f>
        <v>44</v>
      </c>
      <c r="X27" s="27" t="str">
        <f t="shared" si="0"/>
        <v>[33,44,44]</v>
      </c>
      <c r="Y27" s="27">
        <f>VLOOKUP(M27,ITEMS!$A$2:$C$57,3,0)</f>
        <v>39</v>
      </c>
      <c r="Z27" s="27">
        <f>VLOOKUP(N27,ITEMS!$A$2:$C$57,3,0)</f>
        <v>33</v>
      </c>
      <c r="AA27" s="27">
        <f>VLOOKUP(O27,ITEMS!$A$2:$C$57,3,0)</f>
        <v>44</v>
      </c>
      <c r="AB27" s="27" t="str">
        <f t="shared" si="1"/>
        <v>[39,33,44]</v>
      </c>
      <c r="AC27" s="27">
        <f>VLOOKUP(R27,ITEMS!$A$2:$C$57,3,0)</f>
        <v>44</v>
      </c>
      <c r="AD27" s="27">
        <f>VLOOKUP(S27,ITEMS!$A$2:$C$57,3,0)</f>
        <v>19</v>
      </c>
      <c r="AE27" s="27">
        <f>VLOOKUP(T27,ITEMS!$A$2:$C$57,3,0)</f>
        <v>39</v>
      </c>
      <c r="AF27" s="27" t="str">
        <f t="shared" si="2"/>
        <v>[44,19,39]</v>
      </c>
      <c r="AG27" s="15" t="str">
        <f t="shared" si="3"/>
        <v>"bestSets": [
        {
          "name": "Ability Damage / Mana Generation / Mana Generation",
          "items": [33,44,44]
        },
        {
          "name": "Chance to Spell Crit / Ability Damage / Mana Generation",
          "items": [39,33,44]
        },
        {
          "name": "Mana Generation / Critical Damage / Critical Chance / Chance to Spell Crit",
          "items": [44,19,39]
        }
      ]</v>
      </c>
      <c r="AH27" s="17" t="str">
        <f t="shared" si="4"/>
        <v>"bestSets": [
        {
          "name": "Ability Damage / Mana Generation / Mana Generation",
          "items": [33,44,44]
        },
        {
          "name": "Chance to Spell Crit / Ability Damage / Mana Generation",
          "items": [39,33,44]
        },
        {
          "name": "Mana Generation / Critical Damage / Critical Chance / Chance to Spell Crit",
          "items": [44,19,39]
        }
      ]</v>
      </c>
      <c r="AI27" s="2" t="str">
        <f t="shared" si="5"/>
        <v>"bestSets": [
        {
          "name": "Dano de Habilidade / Geração de Mana / Geração de Mana",
          "items": [33,44,44]
        },
        {
          "name": "Chance dos Feitiços darem dano Crítico / Dano de Habilidade / Geração de Mana",
          "items": [39,33,44]
        },
        {
          "name": "Geração de Mana / Dano Crítico / Chance de Crítico / Chance dos Feitiços darem dano Crítico",
          "items": [44,19,39]
        }
      ]</v>
      </c>
      <c r="AJ27" s="35" t="str">
        <f t="shared" si="6"/>
        <v>"bestSets": [
        {
          "name": "Dano de Habilidade / Geração de Mana / Geração de Mana",
          "items": [33,44,44]
        },
        {
          "name": "Chance dos Feitiços darem dano Crítico / Dano de Habilidade / Geração de Mana",
          "items": [39,33,44]
        },
        {
          "name": "Geração de Mana / Dano Crítico / Chance de Crítico / Chance dos Feitiços darem dano Crítico",
          "items": [44,19,39]
        }
      ]</v>
      </c>
      <c r="AK27" s="3"/>
      <c r="AL27" s="5"/>
    </row>
    <row r="28" spans="1:38" s="2" customFormat="1" ht="210" x14ac:dyDescent="0.25">
      <c r="A28" s="3"/>
      <c r="B28" s="3"/>
      <c r="C28"/>
      <c r="E28" s="24" t="s">
        <v>67</v>
      </c>
      <c r="F28" s="13" t="str">
        <f>CONCATENATE("""",VLOOKUP($H28,ITEMS!$A$2:$E$57,5,0)," / ",VLOOKUP($I28,ITEMS!$A$2:$E$57,5,0)," / ",VLOOKUP($J28,ITEMS!$A$2:$E$57,5,0),"""")</f>
        <v>"Mana Generation / Mana Generation / Attack Speed"</v>
      </c>
      <c r="G28" s="13" t="str">
        <f>CONCATENATE("""",VLOOKUP($H28,ITEMS!$A$2:$F$57,6,0)," / ",VLOOKUP($I28,ITEMS!$A$2:$F$57,6,0)," / ",VLOOKUP($J28,ITEMS!$A$2:$F$57,6,0),"""")</f>
        <v>"Geração de Mana / Geração de Mana / Velocidade de Ataque"</v>
      </c>
      <c r="H28" s="25" t="s">
        <v>13</v>
      </c>
      <c r="I28" s="25" t="s">
        <v>13</v>
      </c>
      <c r="J28" s="25" t="s">
        <v>19</v>
      </c>
      <c r="K28" s="13" t="str">
        <f>CONCATENATE("""",VLOOKUP($M28,ITEMS!$A$2:$E$57,5,0)," / ",VLOOKUP($N28,ITEMS!$A$2:$E$57,5,0)," / ",VLOOKUP($O28,ITEMS!$A$2:$E$57,5,0),"""")</f>
        <v>"Mana Generation / Mana Generation / Attack Speed"</v>
      </c>
      <c r="L28" s="13" t="str">
        <f>CONCATENATE("""",VLOOKUP($M28,ITEMS!$A$2:$F$57,6,0)," / ",VLOOKUP($N28,ITEMS!$A$2:$F$57,6,0)," / ",VLOOKUP($O28,ITEMS!$A$2:$F$57,6,0),"""")</f>
        <v>"Geração de Mana / Geração de Mana / Velocidade de Ataque"</v>
      </c>
      <c r="M28" s="25" t="s">
        <v>31</v>
      </c>
      <c r="N28" s="25" t="s">
        <v>13</v>
      </c>
      <c r="O28" s="25" t="s">
        <v>19</v>
      </c>
      <c r="P28" s="13" t="str">
        <f>CONCATENATE("""",VLOOKUP($R28,ITEMS!$A$2:$E$57,5,0)," / ",VLOOKUP($S28,ITEMS!$A$2:$E$57,5,0)," / ",VLOOKUP($T28,ITEMS!$A$2:$E$57,5,0),"""")</f>
        <v>"Mana Generation / Attack Speed / HP Regeneration"</v>
      </c>
      <c r="Q28" s="13" t="str">
        <f>CONCATENATE("""",VLOOKUP($R28,ITEMS!$A$2:$F$57,6,0)," / ",VLOOKUP($S28,ITEMS!$A$2:$F$57,6,0)," / ",VLOOKUP($T28,ITEMS!$A$2:$F$57,6,0),"""")</f>
        <v>"Geração de Mana / Velocidade de Ataque / Regeneração de Vida"</v>
      </c>
      <c r="R28" s="25" t="s">
        <v>13</v>
      </c>
      <c r="S28" s="25" t="s">
        <v>19</v>
      </c>
      <c r="T28" s="25" t="s">
        <v>43</v>
      </c>
      <c r="U28" s="27">
        <f>VLOOKUP(H28,ITEMS!$A$2:$C$57,3,0)</f>
        <v>14</v>
      </c>
      <c r="V28" s="27">
        <f>VLOOKUP(I28,ITEMS!$A$2:$C$57,3,0)</f>
        <v>14</v>
      </c>
      <c r="W28" s="27">
        <f>VLOOKUP(J28,ITEMS!$A$2:$C$57,3,0)</f>
        <v>23</v>
      </c>
      <c r="X28" s="27" t="str">
        <f t="shared" si="0"/>
        <v>[14,14,23]</v>
      </c>
      <c r="Y28" s="27">
        <f>VLOOKUP(M28,ITEMS!$A$2:$C$57,3,0)</f>
        <v>44</v>
      </c>
      <c r="Z28" s="27">
        <f>VLOOKUP(N28,ITEMS!$A$2:$C$57,3,0)</f>
        <v>14</v>
      </c>
      <c r="AA28" s="27">
        <f>VLOOKUP(O28,ITEMS!$A$2:$C$57,3,0)</f>
        <v>23</v>
      </c>
      <c r="AB28" s="27" t="str">
        <f t="shared" si="1"/>
        <v>[44,14,23]</v>
      </c>
      <c r="AC28" s="27">
        <f>VLOOKUP(R28,ITEMS!$A$2:$C$57,3,0)</f>
        <v>14</v>
      </c>
      <c r="AD28" s="27">
        <f>VLOOKUP(S28,ITEMS!$A$2:$C$57,3,0)</f>
        <v>23</v>
      </c>
      <c r="AE28" s="27">
        <f>VLOOKUP(T28,ITEMS!$A$2:$C$57,3,0)</f>
        <v>77</v>
      </c>
      <c r="AF28" s="27" t="str">
        <f t="shared" si="2"/>
        <v>[14,23,77]</v>
      </c>
      <c r="AG28" s="15" t="str">
        <f t="shared" si="3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H28" s="17" t="str">
        <f t="shared" si="4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I28" s="2" t="str">
        <f t="shared" si="5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J28" s="35" t="str">
        <f t="shared" si="6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K28" s="3"/>
      <c r="AL28" s="5"/>
    </row>
    <row r="29" spans="1:38" s="2" customFormat="1" ht="240" x14ac:dyDescent="0.25">
      <c r="A29" s="3"/>
      <c r="B29" s="3"/>
      <c r="C29"/>
      <c r="E29" s="24" t="s">
        <v>68</v>
      </c>
      <c r="F29" s="13" t="str">
        <f>CONCATENATE("""",VLOOKUP($H29,ITEMS!$A$2:$E$57,5,0)," / ",VLOOKUP($I29,ITEMS!$A$2:$E$57,5,0)," / ",VLOOKUP($J29,ITEMS!$A$2:$E$57,5,0),"""")</f>
        <v>"Burn Damage / Debuffer (Prevent Heal) / Revive / Magic Resistance"</v>
      </c>
      <c r="G29" s="13" t="str">
        <f>CONCATENATE("""",VLOOKUP($H29,ITEMS!$A$2:$F$57,6,0)," / ",VLOOKUP($I29,ITEMS!$A$2:$F$57,6,0)," / ",VLOOKUP($J29,ITEMS!$A$2:$F$57,6,0),"""")</f>
        <v>"Dano de Queimadura / Debuffer (Previne Cura) / Reviver / Resistência Mágica"</v>
      </c>
      <c r="H29" s="25" t="s">
        <v>29</v>
      </c>
      <c r="I29" s="25" t="s">
        <v>14</v>
      </c>
      <c r="J29" s="25" t="s">
        <v>40</v>
      </c>
      <c r="K29" s="13" t="str">
        <f>CONCATENATE("""",VLOOKUP($M29,ITEMS!$A$2:$E$57,5,0)," / ",VLOOKUP($N29,ITEMS!$A$2:$E$57,5,0)," / ",VLOOKUP($O29,ITEMS!$A$2:$E$57,5,0),"""")</f>
        <v>"Mana Generation / Ability Damage / Attack Speed"</v>
      </c>
      <c r="L29" s="13" t="str">
        <f>CONCATENATE("""",VLOOKUP($M29,ITEMS!$A$2:$F$57,6,0)," / ",VLOOKUP($N29,ITEMS!$A$2:$F$57,6,0)," / ",VLOOKUP($O29,ITEMS!$A$2:$F$57,6,0),"""")</f>
        <v>"Geração de Mana / Dano de Habilidade / Velocidade de Ataque"</v>
      </c>
      <c r="M29" s="25" t="s">
        <v>13</v>
      </c>
      <c r="N29" s="25" t="s">
        <v>25</v>
      </c>
      <c r="O29" s="25" t="s">
        <v>19</v>
      </c>
      <c r="P29" s="13" t="str">
        <f>CONCATENATE("""",VLOOKUP($R29,ITEMS!$A$2:$E$57,5,0)," / ",VLOOKUP($S29,ITEMS!$A$2:$E$57,5,0)," / ",VLOOKUP($T29,ITEMS!$A$2:$E$57,5,0),"""")</f>
        <v>"HP Regeneration / Debuffer (attack speed) / Magic Resistance"</v>
      </c>
      <c r="Q29" s="13" t="str">
        <f>CONCATENATE("""",VLOOKUP($R29,ITEMS!$A$2:$F$57,6,0)," / ",VLOOKUP($S29,ITEMS!$A$2:$F$57,6,0)," / ",VLOOKUP($T29,ITEMS!$A$2:$F$57,6,0),"""")</f>
        <v>"Regeneração de Vida / Debuffer (velocidade de ataque) / Resistência Mágica"</v>
      </c>
      <c r="R29" s="25" t="s">
        <v>43</v>
      </c>
      <c r="S29" s="25" t="s">
        <v>345</v>
      </c>
      <c r="T29" s="25" t="s">
        <v>40</v>
      </c>
      <c r="U29" s="27">
        <f>VLOOKUP(H29,ITEMS!$A$2:$C$57,3,0)</f>
        <v>37</v>
      </c>
      <c r="V29" s="27">
        <f>VLOOKUP(I29,ITEMS!$A$2:$C$57,3,0)</f>
        <v>15</v>
      </c>
      <c r="W29" s="27">
        <f>VLOOKUP(J29,ITEMS!$A$2:$C$57,3,0)</f>
        <v>66</v>
      </c>
      <c r="X29" s="27" t="str">
        <f t="shared" si="0"/>
        <v>[37,15,66]</v>
      </c>
      <c r="Y29" s="27">
        <f>VLOOKUP(M29,ITEMS!$A$2:$C$57,3,0)</f>
        <v>14</v>
      </c>
      <c r="Z29" s="27">
        <f>VLOOKUP(N29,ITEMS!$A$2:$C$57,3,0)</f>
        <v>33</v>
      </c>
      <c r="AA29" s="27">
        <f>VLOOKUP(O29,ITEMS!$A$2:$C$57,3,0)</f>
        <v>23</v>
      </c>
      <c r="AB29" s="27" t="str">
        <f t="shared" si="1"/>
        <v>[14,33,23]</v>
      </c>
      <c r="AC29" s="27">
        <f>VLOOKUP(R29,ITEMS!$A$2:$C$57,3,0)</f>
        <v>77</v>
      </c>
      <c r="AD29" s="27">
        <f>VLOOKUP(S29,ITEMS!$A$2:$C$57,3,0)</f>
        <v>59</v>
      </c>
      <c r="AE29" s="27">
        <f>VLOOKUP(T29,ITEMS!$A$2:$C$57,3,0)</f>
        <v>66</v>
      </c>
      <c r="AF29" s="27" t="str">
        <f t="shared" si="2"/>
        <v>[77,59,66]</v>
      </c>
      <c r="AG29" s="15" t="str">
        <f t="shared" si="3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H29" s="17" t="str">
        <f t="shared" si="4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I29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J29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K29" s="3"/>
      <c r="AL29" s="5"/>
    </row>
    <row r="30" spans="1:38" s="2" customFormat="1" ht="240" x14ac:dyDescent="0.25">
      <c r="A30" s="3"/>
      <c r="B30" s="3"/>
      <c r="C30"/>
      <c r="E30" s="24" t="s">
        <v>69</v>
      </c>
      <c r="F30" s="13" t="str">
        <f>CONCATENATE("""",VLOOKUP($H30,ITEMS!$A$2:$E$57,5,0)," / ",VLOOKUP($I30,ITEMS!$A$2:$E$57,5,0)," / ",VLOOKUP($J30,ITEMS!$A$2:$E$57,5,0),"""")</f>
        <v>"Critical Damage / Critical Chance / Attack Damage / Life on Hit / Revive"</v>
      </c>
      <c r="G30" s="13" t="str">
        <f>CONCATENATE("""",VLOOKUP($H30,ITEMS!$A$2:$F$57,6,0)," / ",VLOOKUP($I30,ITEMS!$A$2:$F$57,6,0)," / ",VLOOKUP($J30,ITEMS!$A$2:$F$57,6,0),"""")</f>
        <v>"Dano Crítico / Chance de Crítico / Dano de Ataque / Vida ao acertar / Reviver"</v>
      </c>
      <c r="H30" s="25" t="s">
        <v>10</v>
      </c>
      <c r="I30" s="25" t="s">
        <v>315</v>
      </c>
      <c r="J30" s="25" t="s">
        <v>14</v>
      </c>
      <c r="K30" s="13" t="str">
        <f>CONCATENATE("""",VLOOKUP($M30,ITEMS!$A$2:$E$57,5,0)," / ",VLOOKUP($N30,ITEMS!$A$2:$E$57,5,0)," / ",VLOOKUP($O30,ITEMS!$A$2:$E$57,5,0),"""")</f>
        <v>"Critical Damage / Critical Chance / True Damage (Max Health) / Life Steal"</v>
      </c>
      <c r="L30" s="13" t="str">
        <f>CONCATENATE("""",VLOOKUP($M30,ITEMS!$A$2:$F$57,6,0)," / ",VLOOKUP($N30,ITEMS!$A$2:$F$57,6,0)," / ",VLOOKUP($O30,ITEMS!$A$2:$F$57,6,0),"""")</f>
        <v>"Dano Crítico / Chance de Crítico / Dano Verdadeiro (Vida Máxima) / Roubo de Vida"</v>
      </c>
      <c r="M30" s="25" t="s">
        <v>10</v>
      </c>
      <c r="N30" s="25" t="s">
        <v>321</v>
      </c>
      <c r="O30" s="25" t="s">
        <v>12</v>
      </c>
      <c r="P30" s="13" t="str">
        <f>CONCATENATE("""",VLOOKUP($R30,ITEMS!$A$2:$E$57,5,0)," / ",VLOOKUP($S30,ITEMS!$A$2:$E$57,5,0)," / ",VLOOKUP($T30,ITEMS!$A$2:$E$57,5,0),"""")</f>
        <v>"Life Steal / Critical Damage / Critical Chance / Attack Speed"</v>
      </c>
      <c r="Q30" s="13" t="str">
        <f>CONCATENATE("""",VLOOKUP($R30,ITEMS!$A$2:$F$57,6,0)," / ",VLOOKUP($S30,ITEMS!$A$2:$F$57,6,0)," / ",VLOOKUP($T30,ITEMS!$A$2:$F$57,6,0),"""")</f>
        <v>"Roubo de Vida / Dano Crítico / Chance de Crítico / Velocidade de Ataque"</v>
      </c>
      <c r="R30" s="25" t="s">
        <v>12</v>
      </c>
      <c r="S30" s="25" t="s">
        <v>10</v>
      </c>
      <c r="T30" s="25" t="s">
        <v>19</v>
      </c>
      <c r="U30" s="27">
        <f>VLOOKUP(H30,ITEMS!$A$2:$C$57,3,0)</f>
        <v>19</v>
      </c>
      <c r="V30" s="27">
        <f>VLOOKUP(I30,ITEMS!$A$2:$C$57,3,0)</f>
        <v>49</v>
      </c>
      <c r="W30" s="27">
        <f>VLOOKUP(J30,ITEMS!$A$2:$C$57,3,0)</f>
        <v>15</v>
      </c>
      <c r="X30" s="27" t="str">
        <f t="shared" si="0"/>
        <v>[19,49,15]</v>
      </c>
      <c r="Y30" s="27">
        <f>VLOOKUP(M30,ITEMS!$A$2:$C$57,3,0)</f>
        <v>19</v>
      </c>
      <c r="Z30" s="27">
        <f>VLOOKUP(N30,ITEMS!$A$2:$C$57,3,0)</f>
        <v>12</v>
      </c>
      <c r="AA30" s="27">
        <f>VLOOKUP(O30,ITEMS!$A$2:$C$57,3,0)</f>
        <v>13</v>
      </c>
      <c r="AB30" s="27" t="str">
        <f t="shared" si="1"/>
        <v>[19,12,13]</v>
      </c>
      <c r="AC30" s="27">
        <f>VLOOKUP(R30,ITEMS!$A$2:$C$57,3,0)</f>
        <v>13</v>
      </c>
      <c r="AD30" s="27">
        <f>VLOOKUP(S30,ITEMS!$A$2:$C$57,3,0)</f>
        <v>19</v>
      </c>
      <c r="AE30" s="27">
        <f>VLOOKUP(T30,ITEMS!$A$2:$C$57,3,0)</f>
        <v>23</v>
      </c>
      <c r="AF30" s="27" t="str">
        <f t="shared" si="2"/>
        <v>[13,19,23]</v>
      </c>
      <c r="AG30" s="15" t="str">
        <f t="shared" si="3"/>
        <v>"bestSets": [
        {
          "name": "Critical Damage / Critical Chance / Attack Damage / Life on Hit / Revive",
          "items": [19,49,15]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H30" s="17" t="str">
        <f t="shared" si="4"/>
        <v>"bestSets": [
        {
          "name": "Critical Damage / Critical Chance / Attack Damage / Life on Hit / Revive",
          "items": [19,49,15]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I30" s="2" t="str">
        <f t="shared" si="5"/>
        <v>"bestSets": [
        {
          "name": "Dano Crítico / Chance de Crítico / Dano de Ataque / Vida ao acertar / Reviver",
          "items": [19,49,15]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J30" s="35" t="str">
        <f t="shared" si="6"/>
        <v>"bestSets": [
        {
          "name": "Dano Crítico / Chance de Crítico / Dano de Ataque / Vida ao acertar / Reviver",
          "items": [19,49,15]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K30" s="3"/>
      <c r="AL30" s="5"/>
    </row>
    <row r="31" spans="1:38" s="2" customFormat="1" ht="210" x14ac:dyDescent="0.25">
      <c r="A31" s="3"/>
      <c r="B31" s="3"/>
      <c r="C31"/>
      <c r="E31" s="24" t="s">
        <v>70</v>
      </c>
      <c r="F31" s="13" t="str">
        <f>CONCATENATE("""",VLOOKUP($H31,ITEMS!$A$2:$E$57,5,0)," / ",VLOOKUP($I31,ITEMS!$A$2:$E$57,5,0)," / ",VLOOKUP($J31,ITEMS!$A$2:$E$57,5,0),"""")</f>
        <v>"Splash Damage / Splash Damage / Revive"</v>
      </c>
      <c r="G31" s="13" t="str">
        <f>CONCATENATE("""",VLOOKUP($H31,ITEMS!$A$2:$F$57,6,0)," / ",VLOOKUP($I31,ITEMS!$A$2:$F$57,6,0)," / ",VLOOKUP($J31,ITEMS!$A$2:$F$57,6,0),"""")</f>
        <v>"Dano em área / Dano em área / Reviver"</v>
      </c>
      <c r="H31" s="25" t="s">
        <v>20</v>
      </c>
      <c r="I31" s="25" t="s">
        <v>20</v>
      </c>
      <c r="J31" s="25" t="s">
        <v>14</v>
      </c>
      <c r="K31" s="13" t="str">
        <f>CONCATENATE("""",VLOOKUP($M31,ITEMS!$A$2:$E$57,5,0)," / ",VLOOKUP($N31,ITEMS!$A$2:$E$57,5,0)," / ",VLOOKUP($O31,ITEMS!$A$2:$E$57,5,0),"""")</f>
        <v>"Attack Speed / Mana Generation / Buffer (Shield)"</v>
      </c>
      <c r="L31" s="13" t="str">
        <f>CONCATENATE("""",VLOOKUP($M31,ITEMS!$A$2:$F$57,6,0)," / ",VLOOKUP($N31,ITEMS!$A$2:$F$57,6,0)," / ",VLOOKUP($O31,ITEMS!$A$2:$F$57,6,0),"""")</f>
        <v>"Velocidade de Ataque / Geração de Mana / Buffer (Escudo)"</v>
      </c>
      <c r="M31" s="25" t="s">
        <v>19</v>
      </c>
      <c r="N31" s="25" t="s">
        <v>13</v>
      </c>
      <c r="O31" s="25" t="s">
        <v>27</v>
      </c>
      <c r="P31" s="13" t="str">
        <f>CONCATENATE("""",VLOOKUP($R31,ITEMS!$A$2:$E$57,5,0)," / ",VLOOKUP($S31,ITEMS!$A$2:$E$57,5,0)," / ",VLOOKUP($T31,ITEMS!$A$2:$E$57,5,0),"""")</f>
        <v>"Debuffer (Banish) / Buffer (Shield) / Buffer (Attack Speed)"</v>
      </c>
      <c r="Q31" s="13" t="str">
        <f>CONCATENATE("""",VLOOKUP($R31,ITEMS!$A$2:$F$57,6,0)," / ",VLOOKUP($S31,ITEMS!$A$2:$F$57,6,0)," / ",VLOOKUP($T31,ITEMS!$A$2:$F$57,6,0),"""")</f>
        <v>"Debuffer (Banimento) / Buffer (Escudo) / Buffer (Velocidade de Ataque)"</v>
      </c>
      <c r="R31" s="25" t="s">
        <v>41</v>
      </c>
      <c r="S31" s="25" t="s">
        <v>27</v>
      </c>
      <c r="T31" s="25" t="s">
        <v>16</v>
      </c>
      <c r="U31" s="27">
        <f>VLOOKUP(H31,ITEMS!$A$2:$C$57,3,0)</f>
        <v>24</v>
      </c>
      <c r="V31" s="27">
        <f>VLOOKUP(I31,ITEMS!$A$2:$C$57,3,0)</f>
        <v>24</v>
      </c>
      <c r="W31" s="27">
        <f>VLOOKUP(J31,ITEMS!$A$2:$C$57,3,0)</f>
        <v>15</v>
      </c>
      <c r="X31" s="27" t="str">
        <f t="shared" si="0"/>
        <v>[24,24,15]</v>
      </c>
      <c r="Y31" s="27">
        <f>VLOOKUP(M31,ITEMS!$A$2:$C$57,3,0)</f>
        <v>23</v>
      </c>
      <c r="Z31" s="27">
        <f>VLOOKUP(N31,ITEMS!$A$2:$C$57,3,0)</f>
        <v>14</v>
      </c>
      <c r="AA31" s="27">
        <f>VLOOKUP(O31,ITEMS!$A$2:$C$57,3,0)</f>
        <v>35</v>
      </c>
      <c r="AB31" s="27" t="str">
        <f t="shared" si="1"/>
        <v>[23,14,35]</v>
      </c>
      <c r="AC31" s="27">
        <f>VLOOKUP(R31,ITEMS!$A$2:$C$57,3,0)</f>
        <v>67</v>
      </c>
      <c r="AD31" s="27">
        <f>VLOOKUP(S31,ITEMS!$A$2:$C$57,3,0)</f>
        <v>35</v>
      </c>
      <c r="AE31" s="27">
        <f>VLOOKUP(T31,ITEMS!$A$2:$C$57,3,0)</f>
        <v>17</v>
      </c>
      <c r="AF31" s="27" t="str">
        <f t="shared" si="2"/>
        <v>[67,35,17]</v>
      </c>
      <c r="AG31" s="15" t="str">
        <f t="shared" si="3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H31" s="17" t="str">
        <f t="shared" si="4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I31" s="2" t="str">
        <f t="shared" si="5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J31" s="35" t="str">
        <f t="shared" si="6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K31" s="3"/>
      <c r="AL31" s="5"/>
    </row>
    <row r="32" spans="1:38" s="2" customFormat="1" ht="225" x14ac:dyDescent="0.25">
      <c r="A32" s="3"/>
      <c r="B32" s="3"/>
      <c r="C32"/>
      <c r="E32" s="24" t="s">
        <v>71</v>
      </c>
      <c r="F32" s="13" t="str">
        <f>CONCATENATE("""",VLOOKUP($H32,ITEMS!$A$2:$E$57,5,0)," / ",VLOOKUP($I32,ITEMS!$A$2:$E$57,5,0)," / ",VLOOKUP($J32,ITEMS!$A$2:$E$57,5,0),"""")</f>
        <v>"Debuffer (Banish) / Magic Resistance / Revive"</v>
      </c>
      <c r="G32" s="13" t="str">
        <f>CONCATENATE("""",VLOOKUP($H32,ITEMS!$A$2:$F$57,6,0)," / ",VLOOKUP($I32,ITEMS!$A$2:$F$57,6,0)," / ",VLOOKUP($J32,ITEMS!$A$2:$F$57,6,0),"""")</f>
        <v>"Debuffer (Banimento) / Resistência Mágica / Reviver"</v>
      </c>
      <c r="H32" s="25" t="s">
        <v>41</v>
      </c>
      <c r="I32" s="25" t="s">
        <v>40</v>
      </c>
      <c r="J32" s="25" t="s">
        <v>14</v>
      </c>
      <c r="K32" s="13" t="str">
        <f>CONCATENATE("""",VLOOKUP($M32,ITEMS!$A$2:$E$57,5,0)," / ",VLOOKUP($N32,ITEMS!$A$2:$E$57,5,0)," / ",VLOOKUP($O32,ITEMS!$A$2:$E$57,5,0),"""")</f>
        <v>"Debuffer (Slow) / HP Regeneration / Magic Resistance"</v>
      </c>
      <c r="L32" s="13" t="str">
        <f>CONCATENATE("""",VLOOKUP($M32,ITEMS!$A$2:$F$57,6,0)," / ",VLOOKUP($N32,ITEMS!$A$2:$F$57,6,0)," / ",VLOOKUP($O32,ITEMS!$A$2:$F$57,6,0),"""")</f>
        <v>"Debuffer (Lentidão) / Regeneração de Vida / Resistência Mágica"</v>
      </c>
      <c r="M32" s="25" t="s">
        <v>32</v>
      </c>
      <c r="N32" s="25" t="s">
        <v>43</v>
      </c>
      <c r="O32" s="25" t="s">
        <v>40</v>
      </c>
      <c r="P32" s="13" t="str">
        <f>CONCATENATE("""",VLOOKUP($R32,ITEMS!$A$2:$E$57,5,0)," / ",VLOOKUP($S32,ITEMS!$A$2:$E$57,5,0)," / ",VLOOKUP($T32,ITEMS!$A$2:$E$57,5,0),"""")</f>
        <v>"Debuffer (attack speed) / HP Regeneration / Magic Resistance"</v>
      </c>
      <c r="Q32" s="13" t="str">
        <f>CONCATENATE("""",VLOOKUP($R32,ITEMS!$A$2:$F$57,6,0)," / ",VLOOKUP($S32,ITEMS!$A$2:$F$57,6,0)," / ",VLOOKUP($T32,ITEMS!$A$2:$F$57,6,0),"""")</f>
        <v>"Debuffer (velocidade de ataque) / Regeneração de Vida / Resistência Mágica"</v>
      </c>
      <c r="R32" s="25" t="s">
        <v>345</v>
      </c>
      <c r="S32" s="25" t="s">
        <v>43</v>
      </c>
      <c r="T32" s="25" t="s">
        <v>40</v>
      </c>
      <c r="U32" s="27">
        <f>VLOOKUP(H32,ITEMS!$A$2:$C$57,3,0)</f>
        <v>67</v>
      </c>
      <c r="V32" s="27">
        <f>VLOOKUP(I32,ITEMS!$A$2:$C$57,3,0)</f>
        <v>66</v>
      </c>
      <c r="W32" s="27">
        <f>VLOOKUP(J32,ITEMS!$A$2:$C$57,3,0)</f>
        <v>15</v>
      </c>
      <c r="X32" s="27" t="str">
        <f t="shared" si="0"/>
        <v>[67,66,15]</v>
      </c>
      <c r="Y32" s="27">
        <f>VLOOKUP(M32,ITEMS!$A$2:$C$57,3,0)</f>
        <v>45</v>
      </c>
      <c r="Z32" s="27">
        <f>VLOOKUP(N32,ITEMS!$A$2:$C$57,3,0)</f>
        <v>77</v>
      </c>
      <c r="AA32" s="27">
        <f>VLOOKUP(O32,ITEMS!$A$2:$C$57,3,0)</f>
        <v>66</v>
      </c>
      <c r="AB32" s="27" t="str">
        <f t="shared" si="1"/>
        <v>[45,77,66]</v>
      </c>
      <c r="AC32" s="27">
        <f>VLOOKUP(R32,ITEMS!$A$2:$C$57,3,0)</f>
        <v>59</v>
      </c>
      <c r="AD32" s="27">
        <f>VLOOKUP(S32,ITEMS!$A$2:$C$57,3,0)</f>
        <v>77</v>
      </c>
      <c r="AE32" s="27">
        <f>VLOOKUP(T32,ITEMS!$A$2:$C$57,3,0)</f>
        <v>66</v>
      </c>
      <c r="AF32" s="27" t="str">
        <f t="shared" si="2"/>
        <v>[59,77,66]</v>
      </c>
      <c r="AG32" s="15" t="str">
        <f t="shared" si="3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H32" s="17" t="str">
        <f t="shared" si="4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I32" s="2" t="str">
        <f t="shared" si="5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J32" s="35" t="str">
        <f t="shared" si="6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K32" s="3"/>
      <c r="AL32" s="5"/>
    </row>
    <row r="33" spans="1:38" s="2" customFormat="1" ht="225" x14ac:dyDescent="0.25">
      <c r="A33" s="3"/>
      <c r="B33" s="3"/>
      <c r="C33"/>
      <c r="E33" s="24" t="s">
        <v>72</v>
      </c>
      <c r="F33" s="13" t="str">
        <f>CONCATENATE("""",VLOOKUP($H33,ITEMS!$A$2:$E$57,5,0)," / ",VLOOKUP($I33,ITEMS!$A$2:$E$57,5,0)," / ",VLOOKUP($J33,ITEMS!$A$2:$E$57,5,0),"""")</f>
        <v>"Mana Generation / Mana Generation / Burn Damage / Debuffer (Prevent Heal)"</v>
      </c>
      <c r="G33" s="13" t="str">
        <f>CONCATENATE("""",VLOOKUP($H33,ITEMS!$A$2:$F$57,6,0)," / ",VLOOKUP($I33,ITEMS!$A$2:$F$57,6,0)," / ",VLOOKUP($J33,ITEMS!$A$2:$F$57,6,0),"""")</f>
        <v>"Geração de Mana / Geração de Mana / Dano de Queimadura / Debuffer (Previne Cura)"</v>
      </c>
      <c r="H33" s="25" t="s">
        <v>31</v>
      </c>
      <c r="I33" s="25" t="s">
        <v>31</v>
      </c>
      <c r="J33" s="25" t="s">
        <v>29</v>
      </c>
      <c r="K33" s="13" t="str">
        <f>CONCATENATE("""",VLOOKUP($M33,ITEMS!$A$2:$E$57,5,0)," / ",VLOOKUP($N33,ITEMS!$A$2:$E$57,5,0)," / ",VLOOKUP($O33,ITEMS!$A$2:$E$57,5,0),"""")</f>
        <v>"HP Regeneration / Magic Resistance / Mana Generation"</v>
      </c>
      <c r="L33" s="13" t="str">
        <f>CONCATENATE("""",VLOOKUP($M33,ITEMS!$A$2:$F$57,6,0)," / ",VLOOKUP($N33,ITEMS!$A$2:$F$57,6,0)," / ",VLOOKUP($O33,ITEMS!$A$2:$F$57,6,0),"""")</f>
        <v>"Regeneração de Vida / Resistência Mágica / Geração de Mana"</v>
      </c>
      <c r="M33" s="25" t="s">
        <v>43</v>
      </c>
      <c r="N33" s="25" t="s">
        <v>40</v>
      </c>
      <c r="O33" s="25" t="s">
        <v>31</v>
      </c>
      <c r="P33" s="13" t="str">
        <f>CONCATENATE("""",VLOOKUP($R33,ITEMS!$A$2:$E$57,5,0)," / ",VLOOKUP($S33,ITEMS!$A$2:$E$57,5,0)," / ",VLOOKUP($T33,ITEMS!$A$2:$E$57,5,0),"""")</f>
        <v>"HP Regeneration / Magic Resistance / Dodge Critical Damage"</v>
      </c>
      <c r="Q33" s="13" t="str">
        <f>CONCATENATE("""",VLOOKUP($R33,ITEMS!$A$2:$F$57,6,0)," / ",VLOOKUP($S33,ITEMS!$A$2:$F$57,6,0)," / ",VLOOKUP($T33,ITEMS!$A$2:$F$57,6,0),"""")</f>
        <v>"Regeneração de Vida / Resistência Mágica / Esquiva Dano Crítico"</v>
      </c>
      <c r="R33" s="25" t="s">
        <v>43</v>
      </c>
      <c r="S33" s="25" t="s">
        <v>40</v>
      </c>
      <c r="T33" s="25" t="s">
        <v>21</v>
      </c>
      <c r="U33" s="27">
        <f>VLOOKUP(H33,ITEMS!$A$2:$C$57,3,0)</f>
        <v>44</v>
      </c>
      <c r="V33" s="27">
        <f>VLOOKUP(I33,ITEMS!$A$2:$C$57,3,0)</f>
        <v>44</v>
      </c>
      <c r="W33" s="27">
        <f>VLOOKUP(J33,ITEMS!$A$2:$C$57,3,0)</f>
        <v>37</v>
      </c>
      <c r="X33" s="27" t="str">
        <f t="shared" si="0"/>
        <v>[44,44,37]</v>
      </c>
      <c r="Y33" s="27">
        <f>VLOOKUP(M33,ITEMS!$A$2:$C$57,3,0)</f>
        <v>77</v>
      </c>
      <c r="Z33" s="27">
        <f>VLOOKUP(N33,ITEMS!$A$2:$C$57,3,0)</f>
        <v>66</v>
      </c>
      <c r="AA33" s="27">
        <f>VLOOKUP(O33,ITEMS!$A$2:$C$57,3,0)</f>
        <v>44</v>
      </c>
      <c r="AB33" s="27" t="str">
        <f t="shared" si="1"/>
        <v>[77,66,44]</v>
      </c>
      <c r="AC33" s="27">
        <f>VLOOKUP(R33,ITEMS!$A$2:$C$57,3,0)</f>
        <v>77</v>
      </c>
      <c r="AD33" s="27">
        <f>VLOOKUP(S33,ITEMS!$A$2:$C$57,3,0)</f>
        <v>66</v>
      </c>
      <c r="AE33" s="27">
        <f>VLOOKUP(T33,ITEMS!$A$2:$C$57,3,0)</f>
        <v>25</v>
      </c>
      <c r="AF33" s="27" t="str">
        <f t="shared" si="2"/>
        <v>[77,66,25]</v>
      </c>
      <c r="AG33" s="15" t="str">
        <f t="shared" si="3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H33" s="17" t="str">
        <f t="shared" si="4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I33" s="2" t="str">
        <f t="shared" si="5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J33" s="35" t="str">
        <f t="shared" si="6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K33" s="3"/>
      <c r="AL33" s="5"/>
    </row>
    <row r="34" spans="1:38" s="2" customFormat="1" ht="210" x14ac:dyDescent="0.25">
      <c r="A34" s="3"/>
      <c r="B34" s="3"/>
      <c r="C34"/>
      <c r="E34" s="24" t="s">
        <v>73</v>
      </c>
      <c r="F34" s="13" t="str">
        <f>CONCATENATE("""",VLOOKUP($H34,ITEMS!$A$2:$E$57,5,0)," / ",VLOOKUP($I34,ITEMS!$A$2:$E$57,5,0)," / ",VLOOKUP($J34,ITEMS!$A$2:$E$57,5,0),"""")</f>
        <v>"Mana Generation / Life Steal / Splash Damage"</v>
      </c>
      <c r="G34" s="13" t="str">
        <f>CONCATENATE("""",VLOOKUP($H34,ITEMS!$A$2:$F$57,6,0)," / ",VLOOKUP($I34,ITEMS!$A$2:$F$57,6,0)," / ",VLOOKUP($J34,ITEMS!$A$2:$F$57,6,0),"""")</f>
        <v>"Geração de Mana / Roubo de Vida / Dano em área"</v>
      </c>
      <c r="H34" s="25" t="s">
        <v>31</v>
      </c>
      <c r="I34" s="25" t="s">
        <v>12</v>
      </c>
      <c r="J34" s="25" t="s">
        <v>26</v>
      </c>
      <c r="K34" s="13" t="str">
        <f>CONCATENATE("""",VLOOKUP($M34,ITEMS!$A$2:$E$57,5,0)," / ",VLOOKUP($N34,ITEMS!$A$2:$E$57,5,0)," / ",VLOOKUP($O34,ITEMS!$A$2:$E$57,5,0),"""")</f>
        <v>"Critical Damage / Critical Chance / Attack Speed / Life Steal"</v>
      </c>
      <c r="L34" s="13" t="str">
        <f>CONCATENATE("""",VLOOKUP($M34,ITEMS!$A$2:$F$57,6,0)," / ",VLOOKUP($N34,ITEMS!$A$2:$F$57,6,0)," / ",VLOOKUP($O34,ITEMS!$A$2:$F$57,6,0),"""")</f>
        <v>"Dano Crítico / Chance de Crítico / Velocidade de Ataque / Roubo de Vida"</v>
      </c>
      <c r="M34" s="25" t="s">
        <v>10</v>
      </c>
      <c r="N34" s="25" t="s">
        <v>19</v>
      </c>
      <c r="O34" s="25" t="s">
        <v>12</v>
      </c>
      <c r="P34" s="13" t="str">
        <f>CONCATENATE("""",VLOOKUP($R34,ITEMS!$A$2:$E$57,5,0)," / ",VLOOKUP($S34,ITEMS!$A$2:$E$57,5,0)," / ",VLOOKUP($T34,ITEMS!$A$2:$E$57,5,0),"""")</f>
        <v>"Mana Generation / Attack Speed / Life Steal"</v>
      </c>
      <c r="Q34" s="13" t="str">
        <f>CONCATENATE("""",VLOOKUP($R34,ITEMS!$A$2:$F$57,6,0)," / ",VLOOKUP($S34,ITEMS!$A$2:$F$57,6,0)," / ",VLOOKUP($T34,ITEMS!$A$2:$F$57,6,0),"""")</f>
        <v>"Geração de Mana / Velocidade de Ataque / Roubo de Vida"</v>
      </c>
      <c r="R34" s="25" t="s">
        <v>13</v>
      </c>
      <c r="S34" s="25" t="s">
        <v>19</v>
      </c>
      <c r="T34" s="25" t="s">
        <v>12</v>
      </c>
      <c r="U34" s="27">
        <f>VLOOKUP(H34,ITEMS!$A$2:$C$57,3,0)</f>
        <v>44</v>
      </c>
      <c r="V34" s="27">
        <f>VLOOKUP(I34,ITEMS!$A$2:$C$57,3,0)</f>
        <v>13</v>
      </c>
      <c r="W34" s="27">
        <f>VLOOKUP(J34,ITEMS!$A$2:$C$57,3,0)</f>
        <v>34</v>
      </c>
      <c r="X34" s="27" t="str">
        <f t="shared" si="0"/>
        <v>[44,13,34]</v>
      </c>
      <c r="Y34" s="27">
        <f>VLOOKUP(M34,ITEMS!$A$2:$C$57,3,0)</f>
        <v>19</v>
      </c>
      <c r="Z34" s="27">
        <f>VLOOKUP(N34,ITEMS!$A$2:$C$57,3,0)</f>
        <v>23</v>
      </c>
      <c r="AA34" s="27">
        <f>VLOOKUP(O34,ITEMS!$A$2:$C$57,3,0)</f>
        <v>13</v>
      </c>
      <c r="AB34" s="27" t="str">
        <f t="shared" si="1"/>
        <v>[19,23,13]</v>
      </c>
      <c r="AC34" s="27">
        <f>VLOOKUP(R34,ITEMS!$A$2:$C$57,3,0)</f>
        <v>14</v>
      </c>
      <c r="AD34" s="27">
        <f>VLOOKUP(S34,ITEMS!$A$2:$C$57,3,0)</f>
        <v>23</v>
      </c>
      <c r="AE34" s="27">
        <f>VLOOKUP(T34,ITEMS!$A$2:$C$57,3,0)</f>
        <v>13</v>
      </c>
      <c r="AF34" s="27" t="str">
        <f t="shared" si="2"/>
        <v>[14,23,13]</v>
      </c>
      <c r="AG34" s="15" t="str">
        <f t="shared" si="3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H34" s="17" t="str">
        <f t="shared" si="4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I34" s="2" t="str">
        <f t="shared" si="5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J34" s="35" t="str">
        <f t="shared" si="6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K34" s="3"/>
      <c r="AL34" s="5"/>
    </row>
    <row r="35" spans="1:38" s="2" customFormat="1" ht="210" x14ac:dyDescent="0.25">
      <c r="A35" s="3"/>
      <c r="B35" s="3"/>
      <c r="C35"/>
      <c r="E35" s="24" t="s">
        <v>74</v>
      </c>
      <c r="F35" s="13" t="str">
        <f>CONCATENATE("""",VLOOKUP($H35,ITEMS!$A$2:$E$57,5,0)," / ",VLOOKUP($I35,ITEMS!$A$2:$E$57,5,0)," / ",VLOOKUP($J35,ITEMS!$A$2:$E$57,5,0),"""")</f>
        <v>"Mana Generation / Mana Generation / Attack Speed"</v>
      </c>
      <c r="G35" s="13" t="str">
        <f>CONCATENATE("""",VLOOKUP($H35,ITEMS!$A$2:$F$57,6,0)," / ",VLOOKUP($I35,ITEMS!$A$2:$F$57,6,0)," / ",VLOOKUP($J35,ITEMS!$A$2:$F$57,6,0),"""")</f>
        <v>"Geração de Mana / Geração de Mana / Velocidade de Ataque"</v>
      </c>
      <c r="H35" s="25" t="s">
        <v>13</v>
      </c>
      <c r="I35" s="25" t="s">
        <v>13</v>
      </c>
      <c r="J35" s="25" t="s">
        <v>19</v>
      </c>
      <c r="K35" s="13" t="str">
        <f>CONCATENATE("""",VLOOKUP($M35,ITEMS!$A$2:$E$57,5,0)," / ",VLOOKUP($N35,ITEMS!$A$2:$E$57,5,0)," / ",VLOOKUP($O35,ITEMS!$A$2:$E$57,5,0),"""")</f>
        <v>"Mana Generation / Attack Speed / Attack Speed"</v>
      </c>
      <c r="L35" s="13" t="str">
        <f>CONCATENATE("""",VLOOKUP($M35,ITEMS!$A$2:$F$57,6,0)," / ",VLOOKUP($N35,ITEMS!$A$2:$F$57,6,0)," / ",VLOOKUP($O35,ITEMS!$A$2:$F$57,6,0),"""")</f>
        <v>"Geração de Mana / Velocidade de Ataque / Velocidade de Ataque"</v>
      </c>
      <c r="M35" s="25" t="s">
        <v>31</v>
      </c>
      <c r="N35" s="25" t="s">
        <v>19</v>
      </c>
      <c r="O35" s="25" t="s">
        <v>19</v>
      </c>
      <c r="P35" s="13" t="str">
        <f>CONCATENATE("""",VLOOKUP($R35,ITEMS!$A$2:$E$57,5,0)," / ",VLOOKUP($S35,ITEMS!$A$2:$E$57,5,0)," / ",VLOOKUP($T35,ITEMS!$A$2:$E$57,5,0),"""")</f>
        <v>"Attack Speed / Mana Generation / Revive"</v>
      </c>
      <c r="Q35" s="13" t="str">
        <f>CONCATENATE("""",VLOOKUP($R35,ITEMS!$A$2:$F$57,6,0)," / ",VLOOKUP($S35,ITEMS!$A$2:$F$57,6,0)," / ",VLOOKUP($T35,ITEMS!$A$2:$F$57,6,0),"""")</f>
        <v>"Velocidade de Ataque / Geração de Mana / Reviver"</v>
      </c>
      <c r="R35" s="25" t="s">
        <v>19</v>
      </c>
      <c r="S35" s="25" t="s">
        <v>13</v>
      </c>
      <c r="T35" s="25" t="s">
        <v>14</v>
      </c>
      <c r="U35" s="27">
        <f>VLOOKUP(H35,ITEMS!$A$2:$C$57,3,0)</f>
        <v>14</v>
      </c>
      <c r="V35" s="27">
        <f>VLOOKUP(I35,ITEMS!$A$2:$C$57,3,0)</f>
        <v>14</v>
      </c>
      <c r="W35" s="27">
        <f>VLOOKUP(J35,ITEMS!$A$2:$C$57,3,0)</f>
        <v>23</v>
      </c>
      <c r="X35" s="27" t="str">
        <f t="shared" si="0"/>
        <v>[14,14,23]</v>
      </c>
      <c r="Y35" s="27">
        <f>VLOOKUP(M35,ITEMS!$A$2:$C$57,3,0)</f>
        <v>44</v>
      </c>
      <c r="Z35" s="27">
        <f>VLOOKUP(N35,ITEMS!$A$2:$C$57,3,0)</f>
        <v>23</v>
      </c>
      <c r="AA35" s="27">
        <f>VLOOKUP(O35,ITEMS!$A$2:$C$57,3,0)</f>
        <v>23</v>
      </c>
      <c r="AB35" s="27" t="str">
        <f t="shared" si="1"/>
        <v>[44,23,23]</v>
      </c>
      <c r="AC35" s="27">
        <f>VLOOKUP(R35,ITEMS!$A$2:$C$57,3,0)</f>
        <v>23</v>
      </c>
      <c r="AD35" s="27">
        <f>VLOOKUP(S35,ITEMS!$A$2:$C$57,3,0)</f>
        <v>14</v>
      </c>
      <c r="AE35" s="27">
        <f>VLOOKUP(T35,ITEMS!$A$2:$C$57,3,0)</f>
        <v>15</v>
      </c>
      <c r="AF35" s="27" t="str">
        <f t="shared" si="2"/>
        <v>[23,14,15]</v>
      </c>
      <c r="AG35" s="15" t="str">
        <f t="shared" si="3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H35" s="17" t="str">
        <f t="shared" si="4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I35" s="2" t="str">
        <f t="shared" si="5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J35" s="35" t="str">
        <f t="shared" si="6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K35" s="3"/>
      <c r="AL35" s="5"/>
    </row>
    <row r="36" spans="1:38" s="2" customFormat="1" ht="240" x14ac:dyDescent="0.25">
      <c r="A36" s="3"/>
      <c r="B36" s="3"/>
      <c r="C36"/>
      <c r="E36" s="24" t="s">
        <v>75</v>
      </c>
      <c r="F36" s="13" t="str">
        <f>CONCATENATE("""",VLOOKUP($H36,ITEMS!$A$2:$E$57,5,0)," / ",VLOOKUP($I36,ITEMS!$A$2:$E$57,5,0)," / ",VLOOKUP($J36,ITEMS!$A$2:$E$57,5,0),"""")</f>
        <v>"Mana Generation / Mana Generation / Burn Damage / Debuffer (Prevent Heal)"</v>
      </c>
      <c r="G36" s="13" t="str">
        <f>CONCATENATE("""",VLOOKUP($H36,ITEMS!$A$2:$F$57,6,0)," / ",VLOOKUP($I36,ITEMS!$A$2:$F$57,6,0)," / ",VLOOKUP($J36,ITEMS!$A$2:$F$57,6,0),"""")</f>
        <v>"Geração de Mana / Geração de Mana / Dano de Queimadura / Debuffer (Previne Cura)"</v>
      </c>
      <c r="H36" s="25" t="s">
        <v>31</v>
      </c>
      <c r="I36" s="25" t="s">
        <v>31</v>
      </c>
      <c r="J36" s="25" t="s">
        <v>29</v>
      </c>
      <c r="K36" s="13" t="str">
        <f>CONCATENATE("""",VLOOKUP($M36,ITEMS!$A$2:$E$57,5,0)," / ",VLOOKUP($N36,ITEMS!$A$2:$E$57,5,0)," / ",VLOOKUP($O36,ITEMS!$A$2:$E$57,5,0),"""")</f>
        <v>"Attack Speed / Mana Generation / Mana Generation"</v>
      </c>
      <c r="L36" s="13" t="str">
        <f>CONCATENATE("""",VLOOKUP($M36,ITEMS!$A$2:$F$57,6,0)," / ",VLOOKUP($N36,ITEMS!$A$2:$F$57,6,0)," / ",VLOOKUP($O36,ITEMS!$A$2:$F$57,6,0),"""")</f>
        <v>"Velocidade de Ataque / Geração de Mana / Geração de Mana"</v>
      </c>
      <c r="M36" s="25" t="s">
        <v>19</v>
      </c>
      <c r="N36" s="25" t="s">
        <v>13</v>
      </c>
      <c r="O36" s="25" t="s">
        <v>13</v>
      </c>
      <c r="P36" s="13" t="str">
        <f>CONCATENATE("""",VLOOKUP($R36,ITEMS!$A$2:$E$57,5,0)," / ",VLOOKUP($S36,ITEMS!$A$2:$E$57,5,0)," / ",VLOOKUP($T36,ITEMS!$A$2:$E$57,5,0),"""")</f>
        <v>"Attack Speed / True Damage (Max Health) / Debuffer (Prevent Mana)"</v>
      </c>
      <c r="Q36" s="13" t="str">
        <f>CONCATENATE("""",VLOOKUP($R36,ITEMS!$A$2:$F$57,6,0)," / ",VLOOKUP($S36,ITEMS!$A$2:$F$57,6,0)," / ",VLOOKUP($T36,ITEMS!$A$2:$F$57,6,0),"""")</f>
        <v>"Velocidade de Ataque / Dano Verdadeiro (Vida Máxima) / Debuffer (Impede de Ganhar mana)"</v>
      </c>
      <c r="R36" s="25" t="s">
        <v>19</v>
      </c>
      <c r="S36" s="25" t="s">
        <v>346</v>
      </c>
      <c r="T36" s="25" t="s">
        <v>347</v>
      </c>
      <c r="U36" s="27">
        <f>VLOOKUP(H36,ITEMS!$A$2:$C$57,3,0)</f>
        <v>44</v>
      </c>
      <c r="V36" s="27">
        <f>VLOOKUP(I36,ITEMS!$A$2:$C$57,3,0)</f>
        <v>44</v>
      </c>
      <c r="W36" s="27">
        <f>VLOOKUP(J36,ITEMS!$A$2:$C$57,3,0)</f>
        <v>37</v>
      </c>
      <c r="X36" s="27" t="str">
        <f t="shared" si="0"/>
        <v>[44,44,37]</v>
      </c>
      <c r="Y36" s="27">
        <f>VLOOKUP(M36,ITEMS!$A$2:$C$57,3,0)</f>
        <v>23</v>
      </c>
      <c r="Z36" s="27">
        <f>VLOOKUP(N36,ITEMS!$A$2:$C$57,3,0)</f>
        <v>14</v>
      </c>
      <c r="AA36" s="27">
        <f>VLOOKUP(O36,ITEMS!$A$2:$C$57,3,0)</f>
        <v>14</v>
      </c>
      <c r="AB36" s="27" t="str">
        <f t="shared" si="1"/>
        <v>[23,14,14]</v>
      </c>
      <c r="AC36" s="27">
        <f>VLOOKUP(R36,ITEMS!$A$2:$C$57,3,0)</f>
        <v>23</v>
      </c>
      <c r="AD36" s="27">
        <f>VLOOKUP(S36,ITEMS!$A$2:$C$57,3,0)</f>
        <v>12</v>
      </c>
      <c r="AE36" s="27">
        <f>VLOOKUP(T36,ITEMS!$A$2:$C$57,3,0)</f>
        <v>46</v>
      </c>
      <c r="AF36" s="27" t="str">
        <f t="shared" si="2"/>
        <v>[23,12,46]</v>
      </c>
      <c r="AG36" s="15" t="str">
        <f t="shared" si="3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"Attack Speed / True Damage (Max Health) / Debuffer (Prevent Mana)",
          "items": [23,12,46]
        }
      ]</v>
      </c>
      <c r="AH36" s="17" t="str">
        <f t="shared" si="4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"Attack Speed / True Damage (Max Health) / Debuffer (Prevent Mana)",
          "items": [23,12,46]
        }
      ]</v>
      </c>
      <c r="AI36" s="2" t="str">
        <f t="shared" si="5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"Velocidade de Ataque / Dano Verdadeiro (Vida Máxima) / Debuffer (Impede de Ganhar mana)",
          "items": [23,12,46]
        }
      ]</v>
      </c>
      <c r="AJ36" s="35" t="str">
        <f t="shared" si="6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"Velocidade de Ataque / Dano Verdadeiro (Vida Máxima) / Debuffer (Impede de Ganhar mana)",
          "items": [23,12,46]
        }
      ]</v>
      </c>
      <c r="AK36" s="3"/>
      <c r="AL36" s="5"/>
    </row>
    <row r="37" spans="1:38" s="2" customFormat="1" ht="225" x14ac:dyDescent="0.25">
      <c r="A37" s="3"/>
      <c r="B37" s="3"/>
      <c r="C37"/>
      <c r="E37" s="24" t="s">
        <v>76</v>
      </c>
      <c r="F37" s="13" t="str">
        <f>CONCATENATE("""",VLOOKUP($H37,ITEMS!$A$2:$E$57,5,0)," / ",VLOOKUP($I37,ITEMS!$A$2:$E$57,5,0)," / ",VLOOKUP($J37,ITEMS!$A$2:$E$57,5,0),"""")</f>
        <v>"Debuffer (Slow) / Magic Resistance / Revive"</v>
      </c>
      <c r="G37" s="13" t="str">
        <f>CONCATENATE("""",VLOOKUP($H37,ITEMS!$A$2:$F$57,6,0)," / ",VLOOKUP($I37,ITEMS!$A$2:$F$57,6,0)," / ",VLOOKUP($J37,ITEMS!$A$2:$F$57,6,0),"""")</f>
        <v>"Debuffer (Lentidão) / Resistência Mágica / Reviver"</v>
      </c>
      <c r="H37" s="25" t="s">
        <v>32</v>
      </c>
      <c r="I37" s="25" t="s">
        <v>40</v>
      </c>
      <c r="J37" s="25" t="s">
        <v>14</v>
      </c>
      <c r="K37" s="13" t="str">
        <f>CONCATENATE("""",VLOOKUP($M37,ITEMS!$A$2:$E$57,5,0)," / ",VLOOKUP($N37,ITEMS!$A$2:$E$57,5,0)," / ",VLOOKUP($O37,ITEMS!$A$2:$E$57,5,0),"""")</f>
        <v>"Magic Resistance / Debuffer (attack speed) / HP Regeneration"</v>
      </c>
      <c r="L37" s="13" t="str">
        <f>CONCATENATE("""",VLOOKUP($M37,ITEMS!$A$2:$F$57,6,0)," / ",VLOOKUP($N37,ITEMS!$A$2:$F$57,6,0)," / ",VLOOKUP($O37,ITEMS!$A$2:$F$57,6,0),"""")</f>
        <v>"Resistência Mágica / Debuffer (velocidade de ataque) / Regeneração de Vida"</v>
      </c>
      <c r="M37" s="25" t="s">
        <v>40</v>
      </c>
      <c r="N37" s="25" t="s">
        <v>345</v>
      </c>
      <c r="O37" s="25" t="s">
        <v>43</v>
      </c>
      <c r="P37" s="13" t="str">
        <f>CONCATENATE("""",VLOOKUP($R37,ITEMS!$A$2:$E$57,5,0)," / ",VLOOKUP($S37,ITEMS!$A$2:$E$57,5,0)," / ",VLOOKUP($T37,ITEMS!$A$2:$E$57,5,0),"""")</f>
        <v>"Debuffer (Slow) / HP Regeneration / Dodge Critical Damage"</v>
      </c>
      <c r="Q37" s="13" t="str">
        <f>CONCATENATE("""",VLOOKUP($R37,ITEMS!$A$2:$F$57,6,0)," / ",VLOOKUP($S37,ITEMS!$A$2:$F$57,6,0)," / ",VLOOKUP($T37,ITEMS!$A$2:$F$57,6,0),"""")</f>
        <v>"Debuffer (Lentidão) / Regeneração de Vida / Esquiva Dano Crítico"</v>
      </c>
      <c r="R37" s="25" t="s">
        <v>32</v>
      </c>
      <c r="S37" s="25" t="s">
        <v>43</v>
      </c>
      <c r="T37" s="25" t="s">
        <v>21</v>
      </c>
      <c r="U37" s="27">
        <f>VLOOKUP(H37,ITEMS!$A$2:$C$57,3,0)</f>
        <v>45</v>
      </c>
      <c r="V37" s="27">
        <f>VLOOKUP(I37,ITEMS!$A$2:$C$57,3,0)</f>
        <v>66</v>
      </c>
      <c r="W37" s="27">
        <f>VLOOKUP(J37,ITEMS!$A$2:$C$57,3,0)</f>
        <v>15</v>
      </c>
      <c r="X37" s="27" t="str">
        <f t="shared" si="0"/>
        <v>[45,66,15]</v>
      </c>
      <c r="Y37" s="27">
        <f>VLOOKUP(M37,ITEMS!$A$2:$C$57,3,0)</f>
        <v>66</v>
      </c>
      <c r="Z37" s="27">
        <f>VLOOKUP(N37,ITEMS!$A$2:$C$57,3,0)</f>
        <v>59</v>
      </c>
      <c r="AA37" s="27">
        <f>VLOOKUP(O37,ITEMS!$A$2:$C$57,3,0)</f>
        <v>77</v>
      </c>
      <c r="AB37" s="27" t="str">
        <f t="shared" si="1"/>
        <v>[66,59,77]</v>
      </c>
      <c r="AC37" s="27">
        <f>VLOOKUP(R37,ITEMS!$A$2:$C$57,3,0)</f>
        <v>45</v>
      </c>
      <c r="AD37" s="27">
        <f>VLOOKUP(S37,ITEMS!$A$2:$C$57,3,0)</f>
        <v>77</v>
      </c>
      <c r="AE37" s="27">
        <f>VLOOKUP(T37,ITEMS!$A$2:$C$57,3,0)</f>
        <v>25</v>
      </c>
      <c r="AF37" s="27" t="str">
        <f t="shared" si="2"/>
        <v>[45,77,25]</v>
      </c>
      <c r="AG37" s="15" t="str">
        <f t="shared" si="3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H37" s="17" t="str">
        <f t="shared" si="4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I37" s="2" t="str">
        <f t="shared" si="5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J37" s="35" t="str">
        <f t="shared" si="6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K37" s="3"/>
      <c r="AL37" s="5"/>
    </row>
    <row r="38" spans="1:38" s="2" customFormat="1" ht="255" x14ac:dyDescent="0.25">
      <c r="A38" s="3"/>
      <c r="B38" s="3"/>
      <c r="C38"/>
      <c r="E38" s="24" t="s">
        <v>77</v>
      </c>
      <c r="F38" s="13" t="str">
        <f>CONCATENATE("""",VLOOKUP($H38,ITEMS!$A$2:$E$57,5,0)," / ",VLOOKUP($I38,ITEMS!$A$2:$E$57,5,0)," / ",VLOOKUP($J38,ITEMS!$A$2:$E$57,5,0),"""")</f>
        <v>"Burn Damage / Debuffer (Prevent Heal) / Revive / Magic Resistance"</v>
      </c>
      <c r="G38" s="13" t="str">
        <f>CONCATENATE("""",VLOOKUP($H38,ITEMS!$A$2:$F$57,6,0)," / ",VLOOKUP($I38,ITEMS!$A$2:$F$57,6,0)," / ",VLOOKUP($J38,ITEMS!$A$2:$F$57,6,0),"""")</f>
        <v>"Dano de Queimadura / Debuffer (Previne Cura) / Reviver / Resistência Mágica"</v>
      </c>
      <c r="H38" s="25" t="s">
        <v>29</v>
      </c>
      <c r="I38" s="25" t="s">
        <v>14</v>
      </c>
      <c r="J38" s="25" t="s">
        <v>40</v>
      </c>
      <c r="K38" s="13" t="str">
        <f>CONCATENATE("""",VLOOKUP($M38,ITEMS!$A$2:$E$57,5,0)," / ",VLOOKUP($N38,ITEMS!$A$2:$E$57,5,0)," / ",VLOOKUP($O38,ITEMS!$A$2:$E$57,5,0),"""")</f>
        <v>"Mana Generation / Burn Damage / Debuffer (Prevent Heal) / Splash Damage"</v>
      </c>
      <c r="L38" s="13" t="str">
        <f>CONCATENATE("""",VLOOKUP($M38,ITEMS!$A$2:$F$57,6,0)," / ",VLOOKUP($N38,ITEMS!$A$2:$F$57,6,0)," / ",VLOOKUP($O38,ITEMS!$A$2:$F$57,6,0),"""")</f>
        <v>"Geração de Mana / Dano de Queimadura / Debuffer (Previne Cura) / Dano em área"</v>
      </c>
      <c r="M38" s="25" t="s">
        <v>31</v>
      </c>
      <c r="N38" s="25" t="s">
        <v>29</v>
      </c>
      <c r="O38" s="25" t="s">
        <v>26</v>
      </c>
      <c r="P38" s="13" t="str">
        <f>CONCATENATE("""",VLOOKUP($R38,ITEMS!$A$2:$E$57,5,0)," / ",VLOOKUP($S38,ITEMS!$A$2:$E$57,5,0)," / ",VLOOKUP($T38,ITEMS!$A$2:$E$57,5,0),"""")</f>
        <v>"Mana Generation / Burn Damage / Debuffer (Prevent Heal) / Area Heal"</v>
      </c>
      <c r="Q38" s="13" t="str">
        <f>CONCATENATE("""",VLOOKUP($R38,ITEMS!$A$2:$F$57,6,0)," / ",VLOOKUP($S38,ITEMS!$A$2:$F$57,6,0)," / ",VLOOKUP($T38,ITEMS!$A$2:$F$57,6,0),"""")</f>
        <v>"Geração de Mana / Dano de Queimadura / Debuffer (Previne Cura) / Cura em Área"</v>
      </c>
      <c r="R38" s="25" t="s">
        <v>31</v>
      </c>
      <c r="S38" s="25" t="s">
        <v>29</v>
      </c>
      <c r="T38" s="25" t="s">
        <v>348</v>
      </c>
      <c r="U38" s="27">
        <f>VLOOKUP(H38,ITEMS!$A$2:$C$57,3,0)</f>
        <v>37</v>
      </c>
      <c r="V38" s="27">
        <f>VLOOKUP(I38,ITEMS!$A$2:$C$57,3,0)</f>
        <v>15</v>
      </c>
      <c r="W38" s="27">
        <f>VLOOKUP(J38,ITEMS!$A$2:$C$57,3,0)</f>
        <v>66</v>
      </c>
      <c r="X38" s="27" t="str">
        <f t="shared" si="0"/>
        <v>[37,15,66]</v>
      </c>
      <c r="Y38" s="27">
        <f>VLOOKUP(M38,ITEMS!$A$2:$C$57,3,0)</f>
        <v>44</v>
      </c>
      <c r="Z38" s="27">
        <f>VLOOKUP(N38,ITEMS!$A$2:$C$57,3,0)</f>
        <v>37</v>
      </c>
      <c r="AA38" s="27">
        <f>VLOOKUP(O38,ITEMS!$A$2:$C$57,3,0)</f>
        <v>34</v>
      </c>
      <c r="AB38" s="27" t="str">
        <f t="shared" si="1"/>
        <v>[44,37,34]</v>
      </c>
      <c r="AC38" s="27">
        <f>VLOOKUP(R38,ITEMS!$A$2:$C$57,3,0)</f>
        <v>44</v>
      </c>
      <c r="AD38" s="27">
        <f>VLOOKUP(S38,ITEMS!$A$2:$C$57,3,0)</f>
        <v>37</v>
      </c>
      <c r="AE38" s="27">
        <f>VLOOKUP(T38,ITEMS!$A$2:$C$57,3,0)</f>
        <v>47</v>
      </c>
      <c r="AF38" s="27" t="str">
        <f t="shared" si="2"/>
        <v>[44,37,47]</v>
      </c>
      <c r="AG38" s="15" t="str">
        <f t="shared" si="3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Area Heal",
          "items": [44,37,47]
        }
      ]</v>
      </c>
      <c r="AH38" s="17" t="str">
        <f t="shared" si="4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Area Heal",
          "items": [44,37,47]
        }
      ]</v>
      </c>
      <c r="AI38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Cura em Área",
          "items": [44,37,47]
        }
      ]</v>
      </c>
      <c r="AJ38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Cura em Área",
          "items": [44,37,47]
        }
      ]</v>
      </c>
      <c r="AK38" s="3"/>
      <c r="AL38" s="5"/>
    </row>
    <row r="39" spans="1:38" s="2" customFormat="1" ht="225" x14ac:dyDescent="0.25">
      <c r="A39" s="3"/>
      <c r="B39" s="3"/>
      <c r="C39"/>
      <c r="E39" s="24" t="s">
        <v>78</v>
      </c>
      <c r="F39" s="13" t="str">
        <f>CONCATENATE("""",VLOOKUP($H39,ITEMS!$A$2:$E$57,5,0)," / ",VLOOKUP($I39,ITEMS!$A$2:$E$57,5,0)," / ",VLOOKUP($J39,ITEMS!$A$2:$E$57,5,0),"""")</f>
        <v>"Attack Speed / Revive / Magic Resistance"</v>
      </c>
      <c r="G39" s="13" t="str">
        <f>CONCATENATE("""",VLOOKUP($H39,ITEMS!$A$2:$F$57,6,0)," / ",VLOOKUP($I39,ITEMS!$A$2:$F$57,6,0)," / ",VLOOKUP($J39,ITEMS!$A$2:$F$57,6,0),"""")</f>
        <v>"Velocidade de Ataque / Reviver / Resistência Mágica"</v>
      </c>
      <c r="H39" s="25" t="s">
        <v>19</v>
      </c>
      <c r="I39" s="25" t="s">
        <v>14</v>
      </c>
      <c r="J39" s="25" t="s">
        <v>40</v>
      </c>
      <c r="K39" s="13" t="str">
        <f>CONCATENATE("""",VLOOKUP($M39,ITEMS!$A$2:$E$57,5,0)," / ",VLOOKUP($N39,ITEMS!$A$2:$E$57,5,0)," / ",VLOOKUP($O39,ITEMS!$A$2:$E$57,5,0),"""")</f>
        <v>"Attack Speed / Attack Speed / Buffer (Double Range) / Life Steal"</v>
      </c>
      <c r="L39" s="13" t="str">
        <f>CONCATENATE("""",VLOOKUP($M39,ITEMS!$A$2:$F$57,6,0)," / ",VLOOKUP($N39,ITEMS!$A$2:$F$57,6,0)," / ",VLOOKUP($O39,ITEMS!$A$2:$F$57,6,0),"""")</f>
        <v>"Velocidade de Ataque / Velocidade de Ataque / Buffer (Dobra Alcance) / Roubo de Vida"</v>
      </c>
      <c r="M39" s="25" t="s">
        <v>19</v>
      </c>
      <c r="N39" s="25" t="s">
        <v>18</v>
      </c>
      <c r="O39" s="25" t="s">
        <v>15</v>
      </c>
      <c r="P39" s="13" t="str">
        <f>CONCATENATE("""",VLOOKUP($R39,ITEMS!$A$2:$E$57,5,0)," / ",VLOOKUP($S39,ITEMS!$A$2:$E$57,5,0)," / ",VLOOKUP($T39,ITEMS!$A$2:$E$57,5,0),"""")</f>
        <v>"Attack Speed / Critical Damage / Critical Chance / Life Steal"</v>
      </c>
      <c r="Q39" s="13" t="str">
        <f>CONCATENATE("""",VLOOKUP($R39,ITEMS!$A$2:$F$57,6,0)," / ",VLOOKUP($S39,ITEMS!$A$2:$F$57,6,0)," / ",VLOOKUP($T39,ITEMS!$A$2:$F$57,6,0),"""")</f>
        <v>"Velocidade de Ataque / Dano Crítico / Chance de Crítico / Roubo de Vida"</v>
      </c>
      <c r="R39" s="25" t="s">
        <v>19</v>
      </c>
      <c r="S39" s="25" t="s">
        <v>10</v>
      </c>
      <c r="T39" s="25" t="s">
        <v>15</v>
      </c>
      <c r="U39" s="27">
        <f>VLOOKUP(H39,ITEMS!$A$2:$C$57,3,0)</f>
        <v>23</v>
      </c>
      <c r="V39" s="27">
        <f>VLOOKUP(I39,ITEMS!$A$2:$C$57,3,0)</f>
        <v>15</v>
      </c>
      <c r="W39" s="27">
        <f>VLOOKUP(J39,ITEMS!$A$2:$C$57,3,0)</f>
        <v>66</v>
      </c>
      <c r="X39" s="27" t="str">
        <f t="shared" si="0"/>
        <v>[23,15,66]</v>
      </c>
      <c r="Y39" s="27">
        <f>VLOOKUP(M39,ITEMS!$A$2:$C$57,3,0)</f>
        <v>23</v>
      </c>
      <c r="Z39" s="27">
        <f>VLOOKUP(N39,ITEMS!$A$2:$C$57,3,0)</f>
        <v>22</v>
      </c>
      <c r="AA39" s="27">
        <f>VLOOKUP(O39,ITEMS!$A$2:$C$57,3,0)</f>
        <v>16</v>
      </c>
      <c r="AB39" s="27" t="str">
        <f t="shared" si="1"/>
        <v>[23,22,16]</v>
      </c>
      <c r="AC39" s="27">
        <f>VLOOKUP(R39,ITEMS!$A$2:$C$57,3,0)</f>
        <v>23</v>
      </c>
      <c r="AD39" s="27">
        <f>VLOOKUP(S39,ITEMS!$A$2:$C$57,3,0)</f>
        <v>19</v>
      </c>
      <c r="AE39" s="27">
        <f>VLOOKUP(T39,ITEMS!$A$2:$C$57,3,0)</f>
        <v>16</v>
      </c>
      <c r="AF39" s="27" t="str">
        <f t="shared" si="2"/>
        <v>[23,19,16]</v>
      </c>
      <c r="AG39" s="15" t="str">
        <f t="shared" si="3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H39" s="17" t="str">
        <f t="shared" si="4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I39" s="2" t="str">
        <f t="shared" si="5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J39" s="35" t="str">
        <f t="shared" si="6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K39" s="3"/>
      <c r="AL39" s="5"/>
    </row>
    <row r="40" spans="1:38" s="2" customFormat="1" ht="210" x14ac:dyDescent="0.25">
      <c r="A40" s="3"/>
      <c r="B40" s="3"/>
      <c r="C40"/>
      <c r="E40" s="24" t="s">
        <v>311</v>
      </c>
      <c r="F40" s="13" t="str">
        <f>CONCATENATE("""",VLOOKUP($H40,ITEMS!$A$2:$E$57,5,0)," / ",VLOOKUP($I40,ITEMS!$A$2:$E$57,5,0)," / ",VLOOKUP($J40,ITEMS!$A$2:$E$57,5,0),"""")</f>
        <v>"Mana Generation / Mana Generation / HP Regeneration"</v>
      </c>
      <c r="G40" s="13" t="str">
        <f>CONCATENATE("""",VLOOKUP($H40,ITEMS!$A$2:$F$57,6,0)," / ",VLOOKUP($I40,ITEMS!$A$2:$F$57,6,0)," / ",VLOOKUP($J40,ITEMS!$A$2:$F$57,6,0),"""")</f>
        <v>"Geração de Mana / Geração de Mana / Regeneração de Vida"</v>
      </c>
      <c r="H40" s="25" t="s">
        <v>13</v>
      </c>
      <c r="I40" s="25" t="s">
        <v>13</v>
      </c>
      <c r="J40" s="25" t="s">
        <v>43</v>
      </c>
      <c r="K40" s="13" t="str">
        <f>CONCATENATE("""",VLOOKUP($M40,ITEMS!$A$2:$E$57,5,0)," / ",VLOOKUP($N40,ITEMS!$A$2:$E$57,5,0)," / ",VLOOKUP($O40,ITEMS!$A$2:$E$57,5,0),"""")</f>
        <v>"HP Regeneration / HP Regeneration / Splash Damage"</v>
      </c>
      <c r="L40" s="13" t="str">
        <f>CONCATENATE("""",VLOOKUP($M40,ITEMS!$A$2:$F$57,6,0)," / ",VLOOKUP($N40,ITEMS!$A$2:$F$57,6,0)," / ",VLOOKUP($O40,ITEMS!$A$2:$F$57,6,0),"""")</f>
        <v>"Regeneração de Vida / Regeneração de Vida / Dano em área"</v>
      </c>
      <c r="M40" s="25" t="s">
        <v>43</v>
      </c>
      <c r="N40" s="25" t="s">
        <v>43</v>
      </c>
      <c r="O40" s="25" t="s">
        <v>23</v>
      </c>
      <c r="P40" s="13" t="str">
        <f>CONCATENATE("""",VLOOKUP($R40,ITEMS!$A$2:$E$57,5,0)," / ",VLOOKUP($S40,ITEMS!$A$2:$E$57,5,0)," / ",VLOOKUP($T40,ITEMS!$A$2:$E$57,5,0),"""")</f>
        <v>"Reflect Damage / Reflect Damage / HP Regeneration"</v>
      </c>
      <c r="Q40" s="13" t="str">
        <f>CONCATENATE("""",VLOOKUP($R40,ITEMS!$A$2:$F$57,6,0)," / ",VLOOKUP($S40,ITEMS!$A$2:$F$57,6,0)," / ",VLOOKUP($T40,ITEMS!$A$2:$F$57,6,0),"""")</f>
        <v>"Reflete Dano / Reflete Dano / Regeneração de Vida"</v>
      </c>
      <c r="R40" s="25" t="s">
        <v>349</v>
      </c>
      <c r="S40" s="25" t="s">
        <v>349</v>
      </c>
      <c r="T40" s="25" t="s">
        <v>43</v>
      </c>
      <c r="U40" s="27">
        <f>VLOOKUP(H40,ITEMS!$A$2:$C$57,3,0)</f>
        <v>14</v>
      </c>
      <c r="V40" s="27">
        <f>VLOOKUP(I40,ITEMS!$A$2:$C$57,3,0)</f>
        <v>14</v>
      </c>
      <c r="W40" s="27">
        <f>VLOOKUP(J40,ITEMS!$A$2:$C$57,3,0)</f>
        <v>77</v>
      </c>
      <c r="X40" s="27" t="str">
        <f t="shared" ref="X40" si="23">CONCATENATE("[",U40,",",V40,",",W40,"]")</f>
        <v>[14,14,77]</v>
      </c>
      <c r="Y40" s="27">
        <f>VLOOKUP(M40,ITEMS!$A$2:$C$57,3,0)</f>
        <v>77</v>
      </c>
      <c r="Z40" s="27">
        <f>VLOOKUP(N40,ITEMS!$A$2:$C$57,3,0)</f>
        <v>77</v>
      </c>
      <c r="AA40" s="27">
        <f>VLOOKUP(O40,ITEMS!$A$2:$C$57,3,0)</f>
        <v>27</v>
      </c>
      <c r="AB40" s="27" t="str">
        <f t="shared" ref="AB40" si="24">CONCATENATE("[",Y40,",",Z40,",",AA40,"]")</f>
        <v>[77,77,27]</v>
      </c>
      <c r="AC40" s="27">
        <f>VLOOKUP(R40,ITEMS!$A$2:$C$57,3,0)</f>
        <v>55</v>
      </c>
      <c r="AD40" s="27">
        <f>VLOOKUP(S40,ITEMS!$A$2:$C$57,3,0)</f>
        <v>55</v>
      </c>
      <c r="AE40" s="27">
        <f>VLOOKUP(T40,ITEMS!$A$2:$C$57,3,0)</f>
        <v>77</v>
      </c>
      <c r="AF40" s="27" t="str">
        <f t="shared" ref="AF40" si="25">CONCATENATE("[",AC40,",",AD40,",",AE40,"]")</f>
        <v>[55,55,77]</v>
      </c>
      <c r="AG40" s="15" t="str">
        <f t="shared" ref="AG40" si="26">CONCATENATE($AL$2,F40,$AL$4,X40,$AL$5,K40,$AL$7,AB40,$AL$8,P40,$AL$10,AF40,$AL$11)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"Reflect Damage / Reflect Damage / HP Regeneration",
          "items": [55,55,77]
        }
      ]</v>
      </c>
      <c r="AH40" s="17" t="str">
        <f t="shared" ref="AH40" si="27">AG40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"Reflect Damage / Reflect Damage / HP Regeneration",
          "items": [55,55,77]
        }
      ]</v>
      </c>
      <c r="AI40" s="2" t="str">
        <f t="shared" ref="AI40" si="28">CONCATENATE($AL$2,G40,$AL$4,X40,$AL$5,L40,$AL$7,AB40,$AL$8,Q40,$AL$10,AF40,$AL$11)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"Reflete Dano / Reflete Dano / Regeneração de Vida",
          "items": [55,55,77]
        }
      ]</v>
      </c>
      <c r="AJ40" s="35" t="str">
        <f t="shared" ref="AJ40" si="29">AI40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"Reflete Dano / Reflete Dano / Regeneração de Vida",
          "items": [55,55,77]
        }
      ]</v>
      </c>
      <c r="AK40" s="3"/>
      <c r="AL40" s="5"/>
    </row>
    <row r="41" spans="1:38" s="2" customFormat="1" ht="225" x14ac:dyDescent="0.25">
      <c r="A41" s="3"/>
      <c r="B41" s="3"/>
      <c r="C41"/>
      <c r="E41" s="24" t="s">
        <v>79</v>
      </c>
      <c r="F41" s="13" t="str">
        <f>CONCATENATE("""",VLOOKUP($H41,ITEMS!$A$2:$E$57,5,0)," / ",VLOOKUP($I41,ITEMS!$A$2:$E$57,5,0)," / ",VLOOKUP($J41,ITEMS!$A$2:$E$57,5,0),"""")</f>
        <v>"Reflect Damage / Magic Resistance / HP Regeneration"</v>
      </c>
      <c r="G41" s="13" t="str">
        <f>CONCATENATE("""",VLOOKUP($H41,ITEMS!$A$2:$F$57,6,0)," / ",VLOOKUP($I41,ITEMS!$A$2:$F$57,6,0)," / ",VLOOKUP($J41,ITEMS!$A$2:$F$57,6,0),"""")</f>
        <v>"Reflete Dano / Resistência Mágica / Regeneração de Vida"</v>
      </c>
      <c r="H41" s="25" t="s">
        <v>36</v>
      </c>
      <c r="I41" s="25" t="s">
        <v>40</v>
      </c>
      <c r="J41" s="25" t="s">
        <v>43</v>
      </c>
      <c r="K41" s="13" t="str">
        <f>CONCATENATE("""",VLOOKUP($M41,ITEMS!$A$2:$E$57,5,0)," / ",VLOOKUP($N41,ITEMS!$A$2:$E$57,5,0)," / ",VLOOKUP($O41,ITEMS!$A$2:$E$57,5,0),"""")</f>
        <v>"Reflect Damage / Revive / HP Regeneration"</v>
      </c>
      <c r="L41" s="13" t="str">
        <f>CONCATENATE("""",VLOOKUP($M41,ITEMS!$A$2:$F$57,6,0)," / ",VLOOKUP($N41,ITEMS!$A$2:$F$57,6,0)," / ",VLOOKUP($O41,ITEMS!$A$2:$F$57,6,0),"""")</f>
        <v>"Reflete Dano / Reviver / Regeneração de Vida"</v>
      </c>
      <c r="M41" s="25" t="s">
        <v>36</v>
      </c>
      <c r="N41" s="25" t="s">
        <v>14</v>
      </c>
      <c r="O41" s="25" t="s">
        <v>43</v>
      </c>
      <c r="P41" s="13" t="str">
        <f>CONCATENATE("""",VLOOKUP($R41,ITEMS!$A$2:$E$57,5,0)," / ",VLOOKUP($S41,ITEMS!$A$2:$E$57,5,0)," / ",VLOOKUP($T41,ITEMS!$A$2:$E$57,5,0),"""")</f>
        <v>"Debuffer (attack speed) / Magic Resistance / HP Regeneration"</v>
      </c>
      <c r="Q41" s="13" t="str">
        <f>CONCATENATE("""",VLOOKUP($R41,ITEMS!$A$2:$F$57,6,0)," / ",VLOOKUP($S41,ITEMS!$A$2:$F$57,6,0)," / ",VLOOKUP($T41,ITEMS!$A$2:$F$57,6,0),"""")</f>
        <v>"Debuffer (velocidade de ataque) / Resistência Mágica / Regeneração de Vida"</v>
      </c>
      <c r="R41" s="25" t="s">
        <v>345</v>
      </c>
      <c r="S41" s="25" t="s">
        <v>40</v>
      </c>
      <c r="T41" s="25" t="s">
        <v>43</v>
      </c>
      <c r="U41" s="27">
        <f>VLOOKUP(H41,ITEMS!$A$2:$C$57,3,0)</f>
        <v>55</v>
      </c>
      <c r="V41" s="27">
        <f>VLOOKUP(I41,ITEMS!$A$2:$C$57,3,0)</f>
        <v>66</v>
      </c>
      <c r="W41" s="27">
        <f>VLOOKUP(J41,ITEMS!$A$2:$C$57,3,0)</f>
        <v>77</v>
      </c>
      <c r="X41" s="27" t="str">
        <f t="shared" si="0"/>
        <v>[55,66,77]</v>
      </c>
      <c r="Y41" s="27">
        <f>VLOOKUP(M41,ITEMS!$A$2:$C$57,3,0)</f>
        <v>55</v>
      </c>
      <c r="Z41" s="27">
        <f>VLOOKUP(N41,ITEMS!$A$2:$C$57,3,0)</f>
        <v>15</v>
      </c>
      <c r="AA41" s="27">
        <f>VLOOKUP(O41,ITEMS!$A$2:$C$57,3,0)</f>
        <v>77</v>
      </c>
      <c r="AB41" s="27" t="str">
        <f t="shared" si="1"/>
        <v>[55,15,77]</v>
      </c>
      <c r="AC41" s="27">
        <f>VLOOKUP(R41,ITEMS!$A$2:$C$57,3,0)</f>
        <v>59</v>
      </c>
      <c r="AD41" s="27">
        <f>VLOOKUP(S41,ITEMS!$A$2:$C$57,3,0)</f>
        <v>66</v>
      </c>
      <c r="AE41" s="27">
        <f>VLOOKUP(T41,ITEMS!$A$2:$C$57,3,0)</f>
        <v>77</v>
      </c>
      <c r="AF41" s="27" t="str">
        <f t="shared" si="2"/>
        <v>[59,66,77]</v>
      </c>
      <c r="AG41" s="15" t="str">
        <f t="shared" si="3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H41" s="17" t="str">
        <f t="shared" si="4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I41" s="2" t="str">
        <f t="shared" si="5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J41" s="35" t="str">
        <f t="shared" si="6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K41" s="3"/>
      <c r="AL41" s="5"/>
    </row>
    <row r="42" spans="1:38" s="2" customFormat="1" ht="240" x14ac:dyDescent="0.25">
      <c r="A42" s="3"/>
      <c r="B42" s="3"/>
      <c r="C42"/>
      <c r="E42" s="24" t="s">
        <v>80</v>
      </c>
      <c r="F42" s="13" t="str">
        <f>CONCATENATE("""",VLOOKUP($H42,ITEMS!$A$2:$E$57,5,0)," / ",VLOOKUP($I42,ITEMS!$A$2:$E$57,5,0)," / ",VLOOKUP($J42,ITEMS!$A$2:$E$57,5,0),"""")</f>
        <v>"Mana Generation / Mana Generation / Attack Speed"</v>
      </c>
      <c r="G42" s="13" t="str">
        <f>CONCATENATE("""",VLOOKUP($H42,ITEMS!$A$2:$F$57,6,0)," / ",VLOOKUP($I42,ITEMS!$A$2:$F$57,6,0)," / ",VLOOKUP($J42,ITEMS!$A$2:$F$57,6,0),"""")</f>
        <v>"Geração de Mana / Geração de Mana / Velocidade de Ataque"</v>
      </c>
      <c r="H42" s="25" t="s">
        <v>13</v>
      </c>
      <c r="I42" s="25" t="s">
        <v>13</v>
      </c>
      <c r="J42" s="25" t="s">
        <v>19</v>
      </c>
      <c r="K42" s="13" t="str">
        <f>CONCATENATE("""",VLOOKUP($M42,ITEMS!$A$2:$E$57,5,0)," / ",VLOOKUP($N42,ITEMS!$A$2:$E$57,5,0)," / ",VLOOKUP($O42,ITEMS!$A$2:$E$57,5,0),"""")</f>
        <v>"Mana Generation / Mana Generation / Burn Damage / Debuffer (Prevent Heal)"</v>
      </c>
      <c r="L42" s="13" t="str">
        <f>CONCATENATE("""",VLOOKUP($M42,ITEMS!$A$2:$F$57,6,0)," / ",VLOOKUP($N42,ITEMS!$A$2:$F$57,6,0)," / ",VLOOKUP($O42,ITEMS!$A$2:$F$57,6,0),"""")</f>
        <v>"Geração de Mana / Geração de Mana / Dano de Queimadura / Debuffer (Previne Cura)"</v>
      </c>
      <c r="M42" s="25" t="s">
        <v>13</v>
      </c>
      <c r="N42" s="25" t="s">
        <v>13</v>
      </c>
      <c r="O42" s="25" t="s">
        <v>29</v>
      </c>
      <c r="P42" s="13" t="str">
        <f>CONCATENATE("""",VLOOKUP($R42,ITEMS!$A$2:$E$57,5,0)," / ",VLOOKUP($S42,ITEMS!$A$2:$E$57,5,0)," / ",VLOOKUP($T42,ITEMS!$A$2:$E$57,5,0),"""")</f>
        <v>"Mana Generation / Attack Damage / Life on Hit / Critical Damage / Critical Chance"</v>
      </c>
      <c r="Q42" s="13" t="str">
        <f>CONCATENATE("""",VLOOKUP($R42,ITEMS!$A$2:$F$57,6,0)," / ",VLOOKUP($S42,ITEMS!$A$2:$F$57,6,0)," / ",VLOOKUP($T42,ITEMS!$A$2:$F$57,6,0),"""")</f>
        <v>"Geração de Mana / Dano de Ataque / Vida ao acertar / Dano Crítico / Chance de Crítico"</v>
      </c>
      <c r="R42" s="25" t="s">
        <v>13</v>
      </c>
      <c r="S42" s="25" t="s">
        <v>315</v>
      </c>
      <c r="T42" s="25" t="s">
        <v>10</v>
      </c>
      <c r="U42" s="27">
        <f>VLOOKUP(H42,ITEMS!$A$2:$C$57,3,0)</f>
        <v>14</v>
      </c>
      <c r="V42" s="27">
        <f>VLOOKUP(I42,ITEMS!$A$2:$C$57,3,0)</f>
        <v>14</v>
      </c>
      <c r="W42" s="27">
        <f>VLOOKUP(J42,ITEMS!$A$2:$C$57,3,0)</f>
        <v>23</v>
      </c>
      <c r="X42" s="27" t="str">
        <f t="shared" si="0"/>
        <v>[14,14,23]</v>
      </c>
      <c r="Y42" s="27">
        <f>VLOOKUP(M42,ITEMS!$A$2:$C$57,3,0)</f>
        <v>14</v>
      </c>
      <c r="Z42" s="27">
        <f>VLOOKUP(N42,ITEMS!$A$2:$C$57,3,0)</f>
        <v>14</v>
      </c>
      <c r="AA42" s="27">
        <f>VLOOKUP(O42,ITEMS!$A$2:$C$57,3,0)</f>
        <v>37</v>
      </c>
      <c r="AB42" s="27" t="str">
        <f t="shared" si="1"/>
        <v>[14,14,37]</v>
      </c>
      <c r="AC42" s="27">
        <f>VLOOKUP(R42,ITEMS!$A$2:$C$57,3,0)</f>
        <v>14</v>
      </c>
      <c r="AD42" s="27">
        <f>VLOOKUP(S42,ITEMS!$A$2:$C$57,3,0)</f>
        <v>49</v>
      </c>
      <c r="AE42" s="27">
        <f>VLOOKUP(T42,ITEMS!$A$2:$C$57,3,0)</f>
        <v>19</v>
      </c>
      <c r="AF42" s="27" t="str">
        <f t="shared" si="2"/>
        <v>[14,49,19]</v>
      </c>
      <c r="AG42" s="15" t="str">
        <f t="shared" si="3"/>
        <v>"bestSets": [
        {
          "name": "Mana Generation / Mana Generation / Attack Speed",
          "items": [14,14,23]
        },
        {
          "name": "Mana Generation / Mana Generation / Burn Damage / Debuffer (Prevent Heal)",
          "items": [14,14,37]
        },
        {
          "name": "Mana Generation / Attack Damage / Life on Hit / Critical Damage / Critical Chance",
          "items": [14,49,19]
        }
      ]</v>
      </c>
      <c r="AH42" s="17" t="str">
        <f t="shared" si="4"/>
        <v>"bestSets": [
        {
          "name": "Mana Generation / Mana Generation / Attack Speed",
          "items": [14,14,23]
        },
        {
          "name": "Mana Generation / Mana Generation / Burn Damage / Debuffer (Prevent Heal)",
          "items": [14,14,37]
        },
        {
          "name": "Mana Generation / Attack Damage / Life on Hit / Critical Damage / Critical Chance",
          "items": [14,49,19]
        }
      ]</v>
      </c>
      <c r="AI42" s="2" t="str">
        <f t="shared" si="5"/>
        <v>"bestSets": [
        {
          "name": "Geração de Mana / Geração de Mana / Velocidade de Ataque",
          "items": [14,14,23]
        },
        {
          "name": "Geração de Mana / Geração de Mana / Dano de Queimadura / Debuffer (Previne Cura)",
          "items": [14,14,37]
        },
        {
          "name": "Geração de Mana / Dano de Ataque / Vida ao acertar / Dano Crítico / Chance de Crítico",
          "items": [14,49,19]
        }
      ]</v>
      </c>
      <c r="AJ42" s="35" t="str">
        <f t="shared" si="6"/>
        <v>"bestSets": [
        {
          "name": "Geração de Mana / Geração de Mana / Velocidade de Ataque",
          "items": [14,14,23]
        },
        {
          "name": "Geração de Mana / Geração de Mana / Dano de Queimadura / Debuffer (Previne Cura)",
          "items": [14,14,37]
        },
        {
          "name": "Geração de Mana / Dano de Ataque / Vida ao acertar / Dano Crítico / Chance de Crítico",
          "items": [14,49,19]
        }
      ]</v>
      </c>
      <c r="AK42" s="3"/>
      <c r="AL42" s="5"/>
    </row>
    <row r="43" spans="1:38" s="2" customFormat="1" ht="210" x14ac:dyDescent="0.25">
      <c r="A43" s="3"/>
      <c r="B43" s="3"/>
      <c r="C43"/>
      <c r="E43" s="24" t="s">
        <v>81</v>
      </c>
      <c r="F43" s="13" t="str">
        <f>CONCATENATE("""",VLOOKUP($H43,ITEMS!$A$2:$E$57,5,0)," / ",VLOOKUP($I43,ITEMS!$A$2:$E$57,5,0)," / ",VLOOKUP($J43,ITEMS!$A$2:$E$57,5,0),"""")</f>
        <v>"HP Regeneration / Revive / Debuffer (Slow)"</v>
      </c>
      <c r="G43" s="13" t="str">
        <f>CONCATENATE("""",VLOOKUP($H43,ITEMS!$A$2:$F$57,6,0)," / ",VLOOKUP($I43,ITEMS!$A$2:$F$57,6,0)," / ",VLOOKUP($J43,ITEMS!$A$2:$F$57,6,0),"""")</f>
        <v>"Regeneração de Vida / Reviver / Debuffer (Lentidão)"</v>
      </c>
      <c r="H43" s="25" t="s">
        <v>43</v>
      </c>
      <c r="I43" s="25" t="s">
        <v>14</v>
      </c>
      <c r="J43" s="25" t="s">
        <v>32</v>
      </c>
      <c r="K43" s="13" t="str">
        <f>CONCATENATE("""",VLOOKUP($M43,ITEMS!$A$2:$E$57,5,0)," / ",VLOOKUP($N43,ITEMS!$A$2:$E$57,5,0)," / ",VLOOKUP($O43,ITEMS!$A$2:$E$57,5,0),"""")</f>
        <v>"HP Regeneration / Splash Damage / HP Regeneration"</v>
      </c>
      <c r="L43" s="13" t="str">
        <f>CONCATENATE("""",VLOOKUP($M43,ITEMS!$A$2:$F$57,6,0)," / ",VLOOKUP($N43,ITEMS!$A$2:$F$57,6,0)," / ",VLOOKUP($O43,ITEMS!$A$2:$F$57,6,0),"""")</f>
        <v>"Regeneração de Vida / Dano em área / Regeneração de Vida"</v>
      </c>
      <c r="M43" s="25" t="s">
        <v>43</v>
      </c>
      <c r="N43" s="25" t="s">
        <v>23</v>
      </c>
      <c r="O43" s="25" t="s">
        <v>43</v>
      </c>
      <c r="P43" s="13" t="str">
        <f>CONCATENATE("""",VLOOKUP($R43,ITEMS!$A$2:$E$57,5,0)," / ",VLOOKUP($S43,ITEMS!$A$2:$E$57,5,0)," / ",VLOOKUP($T43,ITEMS!$A$2:$E$57,5,0),"""")</f>
        <v>"Debuffer (Slow) / HP Regeneration / Splash Damage"</v>
      </c>
      <c r="Q43" s="13" t="str">
        <f>CONCATENATE("""",VLOOKUP($R43,ITEMS!$A$2:$F$57,6,0)," / ",VLOOKUP($S43,ITEMS!$A$2:$F$57,6,0)," / ",VLOOKUP($T43,ITEMS!$A$2:$F$57,6,0),"""")</f>
        <v>"Debuffer (Lentidão) / Regeneração de Vida / Dano em área"</v>
      </c>
      <c r="R43" s="25" t="s">
        <v>32</v>
      </c>
      <c r="S43" s="25" t="s">
        <v>43</v>
      </c>
      <c r="T43" s="25" t="s">
        <v>23</v>
      </c>
      <c r="U43" s="27">
        <f>VLOOKUP(H43,ITEMS!$A$2:$C$57,3,0)</f>
        <v>77</v>
      </c>
      <c r="V43" s="27">
        <f>VLOOKUP(I43,ITEMS!$A$2:$C$57,3,0)</f>
        <v>15</v>
      </c>
      <c r="W43" s="27">
        <f>VLOOKUP(J43,ITEMS!$A$2:$C$57,3,0)</f>
        <v>45</v>
      </c>
      <c r="X43" s="27" t="str">
        <f t="shared" si="0"/>
        <v>[77,15,45]</v>
      </c>
      <c r="Y43" s="27">
        <f>VLOOKUP(M43,ITEMS!$A$2:$C$57,3,0)</f>
        <v>77</v>
      </c>
      <c r="Z43" s="27">
        <f>VLOOKUP(N43,ITEMS!$A$2:$C$57,3,0)</f>
        <v>27</v>
      </c>
      <c r="AA43" s="27">
        <f>VLOOKUP(O43,ITEMS!$A$2:$C$57,3,0)</f>
        <v>77</v>
      </c>
      <c r="AB43" s="27" t="str">
        <f t="shared" si="1"/>
        <v>[77,27,77]</v>
      </c>
      <c r="AC43" s="27">
        <f>VLOOKUP(R43,ITEMS!$A$2:$C$57,3,0)</f>
        <v>45</v>
      </c>
      <c r="AD43" s="27">
        <f>VLOOKUP(S43,ITEMS!$A$2:$C$57,3,0)</f>
        <v>77</v>
      </c>
      <c r="AE43" s="27">
        <f>VLOOKUP(T43,ITEMS!$A$2:$C$57,3,0)</f>
        <v>27</v>
      </c>
      <c r="AF43" s="27" t="str">
        <f t="shared" si="2"/>
        <v>[45,77,27]</v>
      </c>
      <c r="AG43" s="15" t="str">
        <f t="shared" si="3"/>
        <v>"bestSets": [
        {
          "name": "HP Regeneration / Revive / Debuffer (Slow)",
          "items": [77,15,45]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H43" s="17" t="str">
        <f t="shared" si="4"/>
        <v>"bestSets": [
        {
          "name": "HP Regeneration / Revive / Debuffer (Slow)",
          "items": [77,15,45]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I43" s="2" t="str">
        <f t="shared" si="5"/>
        <v>"bestSets": [
        {
          "name": "Regeneração de Vida / Reviver / Debuffer (Lentidão)",
          "items": [77,15,45]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J43" s="35" t="str">
        <f t="shared" si="6"/>
        <v>"bestSets": [
        {
          "name": "Regeneração de Vida / Reviver / Debuffer (Lentidão)",
          "items": [77,15,45]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K43" s="3"/>
      <c r="AL43" s="5"/>
    </row>
    <row r="44" spans="1:38" s="2" customFormat="1" ht="225" x14ac:dyDescent="0.25">
      <c r="A44" s="3"/>
      <c r="B44" s="3"/>
      <c r="C44"/>
      <c r="E44" s="24" t="s">
        <v>82</v>
      </c>
      <c r="F44" s="13" t="str">
        <f>CONCATENATE("""",VLOOKUP($H44,ITEMS!$A$2:$E$57,5,0)," / ",VLOOKUP($I44,ITEMS!$A$2:$E$57,5,0)," / ",VLOOKUP($J44,ITEMS!$A$2:$E$57,5,0),"""")</f>
        <v>"Revive / Life Steal / Critical Damage / Critical Chance"</v>
      </c>
      <c r="G44" s="13" t="str">
        <f>CONCATENATE("""",VLOOKUP($H44,ITEMS!$A$2:$F$57,6,0)," / ",VLOOKUP($I44,ITEMS!$A$2:$F$57,6,0)," / ",VLOOKUP($J44,ITEMS!$A$2:$F$57,6,0),"""")</f>
        <v>"Reviver / Roubo de Vida / Dano Crítico / Chance de Crítico"</v>
      </c>
      <c r="H44" s="25" t="s">
        <v>14</v>
      </c>
      <c r="I44" s="25" t="s">
        <v>15</v>
      </c>
      <c r="J44" s="25" t="s">
        <v>10</v>
      </c>
      <c r="K44" s="13" t="str">
        <f>CONCATENATE("""",VLOOKUP($M44,ITEMS!$A$2:$E$57,5,0)," / ",VLOOKUP($N44,ITEMS!$A$2:$E$57,5,0)," / ",VLOOKUP($O44,ITEMS!$A$2:$E$57,5,0),"""")</f>
        <v>"Attack Speed / Critical Damage / Critical Chance / Life Steal"</v>
      </c>
      <c r="L44" s="13" t="str">
        <f>CONCATENATE("""",VLOOKUP($M44,ITEMS!$A$2:$F$57,6,0)," / ",VLOOKUP($N44,ITEMS!$A$2:$F$57,6,0)," / ",VLOOKUP($O44,ITEMS!$A$2:$F$57,6,0),"""")</f>
        <v>"Velocidade de Ataque / Dano Crítico / Chance de Crítico / Roubo de Vida"</v>
      </c>
      <c r="M44" s="25" t="s">
        <v>19</v>
      </c>
      <c r="N44" s="25" t="s">
        <v>10</v>
      </c>
      <c r="O44" s="25" t="s">
        <v>15</v>
      </c>
      <c r="P44" s="13" t="str">
        <f>CONCATENATE("""",VLOOKUP($R44,ITEMS!$A$2:$E$57,5,0)," / ",VLOOKUP($S44,ITEMS!$A$2:$E$57,5,0)," / ",VLOOKUP($T44,ITEMS!$A$2:$E$57,5,0),"""")</f>
        <v>"Critical Damage / Critical Chance / Attack Speed / Buffer (Double Range) / Attack Damage / Life on Hit"</v>
      </c>
      <c r="Q44" s="13" t="str">
        <f>CONCATENATE("""",VLOOKUP($R44,ITEMS!$A$2:$F$57,6,0)," / ",VLOOKUP($S44,ITEMS!$A$2:$F$57,6,0)," / ",VLOOKUP($T44,ITEMS!$A$2:$F$57,6,0),"""")</f>
        <v>"Dano Crítico / Chance de Crítico / Velocidade de Ataque / Buffer (Dobra Alcance) / Dano de Ataque / Vida ao acertar"</v>
      </c>
      <c r="R44" s="25" t="s">
        <v>10</v>
      </c>
      <c r="S44" s="25" t="s">
        <v>18</v>
      </c>
      <c r="T44" s="25" t="s">
        <v>315</v>
      </c>
      <c r="U44" s="27">
        <f>VLOOKUP(H44,ITEMS!$A$2:$C$57,3,0)</f>
        <v>15</v>
      </c>
      <c r="V44" s="27">
        <f>VLOOKUP(I44,ITEMS!$A$2:$C$57,3,0)</f>
        <v>16</v>
      </c>
      <c r="W44" s="27">
        <f>VLOOKUP(J44,ITEMS!$A$2:$C$57,3,0)</f>
        <v>19</v>
      </c>
      <c r="X44" s="27" t="str">
        <f t="shared" si="0"/>
        <v>[15,16,19]</v>
      </c>
      <c r="Y44" s="27">
        <f>VLOOKUP(M44,ITEMS!$A$2:$C$57,3,0)</f>
        <v>23</v>
      </c>
      <c r="Z44" s="27">
        <f>VLOOKUP(N44,ITEMS!$A$2:$C$57,3,0)</f>
        <v>19</v>
      </c>
      <c r="AA44" s="27">
        <f>VLOOKUP(O44,ITEMS!$A$2:$C$57,3,0)</f>
        <v>16</v>
      </c>
      <c r="AB44" s="27" t="str">
        <f t="shared" si="1"/>
        <v>[23,19,16]</v>
      </c>
      <c r="AC44" s="27">
        <f>VLOOKUP(R44,ITEMS!$A$2:$C$57,3,0)</f>
        <v>19</v>
      </c>
      <c r="AD44" s="27">
        <f>VLOOKUP(S44,ITEMS!$A$2:$C$57,3,0)</f>
        <v>22</v>
      </c>
      <c r="AE44" s="27">
        <f>VLOOKUP(T44,ITEMS!$A$2:$C$57,3,0)</f>
        <v>49</v>
      </c>
      <c r="AF44" s="27" t="str">
        <f t="shared" si="2"/>
        <v>[19,22,49]</v>
      </c>
      <c r="AG44" s="15" t="str">
        <f t="shared" si="3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H44" s="17" t="str">
        <f t="shared" si="4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I44" s="2" t="str">
        <f t="shared" si="5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J44" s="35" t="str">
        <f t="shared" si="6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K44" s="3"/>
      <c r="AL44" s="5"/>
    </row>
    <row r="45" spans="1:38" s="2" customFormat="1" ht="225" x14ac:dyDescent="0.25">
      <c r="A45" s="3"/>
      <c r="B45" s="3"/>
      <c r="C45"/>
      <c r="E45" s="24" t="s">
        <v>83</v>
      </c>
      <c r="F45" s="13" t="str">
        <f>CONCATENATE("""",VLOOKUP($H45,ITEMS!$A$2:$E$57,5,0)," / ",VLOOKUP($I45,ITEMS!$A$2:$E$57,5,0)," / ",VLOOKUP($J45,ITEMS!$A$2:$E$57,5,0),"""")</f>
        <v>"Mana Generation / Revive / Burn Damage / Debuffer (Prevent Heal)"</v>
      </c>
      <c r="G45" s="13" t="str">
        <f>CONCATENATE("""",VLOOKUP($H45,ITEMS!$A$2:$F$57,6,0)," / ",VLOOKUP($I45,ITEMS!$A$2:$F$57,6,0)," / ",VLOOKUP($J45,ITEMS!$A$2:$F$57,6,0),"""")</f>
        <v>"Geração de Mana / Reviver / Dano de Queimadura / Debuffer (Previne Cura)"</v>
      </c>
      <c r="H45" s="25" t="s">
        <v>13</v>
      </c>
      <c r="I45" s="25" t="s">
        <v>14</v>
      </c>
      <c r="J45" s="25" t="s">
        <v>29</v>
      </c>
      <c r="K45" s="13" t="str">
        <f>CONCATENATE("""",VLOOKUP($M45,ITEMS!$A$2:$E$57,5,0)," / ",VLOOKUP($N45,ITEMS!$A$2:$E$57,5,0)," / ",VLOOKUP($O45,ITEMS!$A$2:$E$57,5,0),"""")</f>
        <v>"Mana Generation / Revive / Debuffer (Slow)"</v>
      </c>
      <c r="L45" s="13" t="str">
        <f>CONCATENATE("""",VLOOKUP($M45,ITEMS!$A$2:$F$57,6,0)," / ",VLOOKUP($N45,ITEMS!$A$2:$F$57,6,0)," / ",VLOOKUP($O45,ITEMS!$A$2:$F$57,6,0),"""")</f>
        <v>"Geração de Mana / Reviver / Debuffer (Lentidão)"</v>
      </c>
      <c r="M45" s="25" t="s">
        <v>13</v>
      </c>
      <c r="N45" s="25" t="s">
        <v>14</v>
      </c>
      <c r="O45" s="25" t="s">
        <v>32</v>
      </c>
      <c r="P45" s="13" t="str">
        <f>CONCATENATE("""",VLOOKUP($R45,ITEMS!$A$2:$E$57,5,0)," / ",VLOOKUP($S45,ITEMS!$A$2:$E$57,5,0)," / ",VLOOKUP($T45,ITEMS!$A$2:$E$57,5,0),"""")</f>
        <v>"Mana Generation / HP Regeneration / Magic Resistance"</v>
      </c>
      <c r="Q45" s="13" t="str">
        <f>CONCATENATE("""",VLOOKUP($R45,ITEMS!$A$2:$F$57,6,0)," / ",VLOOKUP($S45,ITEMS!$A$2:$F$57,6,0)," / ",VLOOKUP($T45,ITEMS!$A$2:$F$57,6,0),"""")</f>
        <v>"Geração de Mana / Regeneração de Vida / Resistência Mágica"</v>
      </c>
      <c r="R45" s="25" t="s">
        <v>31</v>
      </c>
      <c r="S45" s="25" t="s">
        <v>43</v>
      </c>
      <c r="T45" s="25" t="s">
        <v>40</v>
      </c>
      <c r="U45" s="27">
        <f>VLOOKUP(H45,ITEMS!$A$2:$C$57,3,0)</f>
        <v>14</v>
      </c>
      <c r="V45" s="27">
        <f>VLOOKUP(I45,ITEMS!$A$2:$C$57,3,0)</f>
        <v>15</v>
      </c>
      <c r="W45" s="27">
        <f>VLOOKUP(J45,ITEMS!$A$2:$C$57,3,0)</f>
        <v>37</v>
      </c>
      <c r="X45" s="27" t="str">
        <f t="shared" si="0"/>
        <v>[14,15,37]</v>
      </c>
      <c r="Y45" s="27">
        <f>VLOOKUP(M45,ITEMS!$A$2:$C$57,3,0)</f>
        <v>14</v>
      </c>
      <c r="Z45" s="27">
        <f>VLOOKUP(N45,ITEMS!$A$2:$C$57,3,0)</f>
        <v>15</v>
      </c>
      <c r="AA45" s="27">
        <f>VLOOKUP(O45,ITEMS!$A$2:$C$57,3,0)</f>
        <v>45</v>
      </c>
      <c r="AB45" s="27" t="str">
        <f t="shared" si="1"/>
        <v>[14,15,45]</v>
      </c>
      <c r="AC45" s="27">
        <f>VLOOKUP(R45,ITEMS!$A$2:$C$57,3,0)</f>
        <v>44</v>
      </c>
      <c r="AD45" s="27">
        <f>VLOOKUP(S45,ITEMS!$A$2:$C$57,3,0)</f>
        <v>77</v>
      </c>
      <c r="AE45" s="27">
        <f>VLOOKUP(T45,ITEMS!$A$2:$C$57,3,0)</f>
        <v>66</v>
      </c>
      <c r="AF45" s="27" t="str">
        <f t="shared" si="2"/>
        <v>[44,77,66]</v>
      </c>
      <c r="AG45" s="15" t="str">
        <f t="shared" si="3"/>
        <v>"bestSets": [
        {
          "name": "Mana Generation / Revive / Burn Damage / Debuffer (Prevent Heal)",
          "items": [14,15,37]
        },
        {
          "name": "Mana Generation / Revive / Debuffer (Slow)",
          "items": [14,15,45]
        },
        {
          "name": "Mana Generation / HP Regeneration / Magic Resistance",
          "items": [44,77,66]
        }
      ]</v>
      </c>
      <c r="AH45" s="17" t="str">
        <f t="shared" si="4"/>
        <v>"bestSets": [
        {
          "name": "Mana Generation / Revive / Burn Damage / Debuffer (Prevent Heal)",
          "items": [14,15,37]
        },
        {
          "name": "Mana Generation / Revive / Debuffer (Slow)",
          "items": [14,15,45]
        },
        {
          "name": "Mana Generation / HP Regeneration / Magic Resistance",
          "items": [44,77,66]
        }
      ]</v>
      </c>
      <c r="AI45" s="2" t="str">
        <f t="shared" si="5"/>
        <v>"bestSets": [
        {
          "name": "Geração de Mana / Reviver / Dano de Queimadura / Debuffer (Previne Cura)",
          "items": [14,15,37]
        },
        {
          "name": "Geração de Mana / Reviver / Debuffer (Lentidão)",
          "items": [14,15,45]
        },
        {
          "name": "Geração de Mana / Regeneração de Vida / Resistência Mágica",
          "items": [44,77,66]
        }
      ]</v>
      </c>
      <c r="AJ45" s="35" t="str">
        <f t="shared" si="6"/>
        <v>"bestSets": [
        {
          "name": "Geração de Mana / Reviver / Dano de Queimadura / Debuffer (Previne Cura)",
          "items": [14,15,37]
        },
        {
          "name": "Geração de Mana / Reviver / Debuffer (Lentidão)",
          "items": [14,15,45]
        },
        {
          "name": "Geração de Mana / Regeneração de Vida / Resistência Mágica",
          "items": [44,77,66]
        }
      ]</v>
      </c>
      <c r="AK45" s="3"/>
      <c r="AL45" s="5"/>
    </row>
    <row r="46" spans="1:38" s="2" customFormat="1" ht="225" x14ac:dyDescent="0.25">
      <c r="A46" s="3"/>
      <c r="B46" s="3"/>
      <c r="C46"/>
      <c r="E46" s="24" t="s">
        <v>84</v>
      </c>
      <c r="F46" s="13" t="str">
        <f>CONCATENATE("""",VLOOKUP($H46,ITEMS!$A$2:$E$57,5,0)," / ",VLOOKUP($I46,ITEMS!$A$2:$E$57,5,0)," / ",VLOOKUP($J46,ITEMS!$A$2:$E$57,5,0),"""")</f>
        <v>"HP Regeneration / Magic Resistance / Debuffer (attack speed)"</v>
      </c>
      <c r="G46" s="13" t="str">
        <f>CONCATENATE("""",VLOOKUP($H46,ITEMS!$A$2:$F$57,6,0)," / ",VLOOKUP($I46,ITEMS!$A$2:$F$57,6,0)," / ",VLOOKUP($J46,ITEMS!$A$2:$F$57,6,0),"""")</f>
        <v>"Regeneração de Vida / Resistência Mágica / Debuffer (velocidade de ataque)"</v>
      </c>
      <c r="H46" s="25" t="s">
        <v>43</v>
      </c>
      <c r="I46" s="25" t="s">
        <v>40</v>
      </c>
      <c r="J46" s="25" t="s">
        <v>345</v>
      </c>
      <c r="K46" s="13" t="str">
        <f>CONCATENATE("""",VLOOKUP($M46,ITEMS!$A$2:$E$57,5,0)," / ",VLOOKUP($N46,ITEMS!$A$2:$E$57,5,0)," / ",VLOOKUP($O46,ITEMS!$A$2:$E$57,5,0),"""")</f>
        <v>"HP Regeneration / Magic Resistance / Revive"</v>
      </c>
      <c r="L46" s="13" t="str">
        <f>CONCATENATE("""",VLOOKUP($M46,ITEMS!$A$2:$F$57,6,0)," / ",VLOOKUP($N46,ITEMS!$A$2:$F$57,6,0)," / ",VLOOKUP($O46,ITEMS!$A$2:$F$57,6,0),"""")</f>
        <v>"Regeneração de Vida / Resistência Mágica / Reviver"</v>
      </c>
      <c r="M46" s="25" t="s">
        <v>43</v>
      </c>
      <c r="N46" s="25" t="s">
        <v>40</v>
      </c>
      <c r="O46" s="25" t="s">
        <v>14</v>
      </c>
      <c r="P46" s="13" t="str">
        <f>CONCATENATE("""",VLOOKUP($R46,ITEMS!$A$2:$E$57,5,0)," / ",VLOOKUP($S46,ITEMS!$A$2:$E$57,5,0)," / ",VLOOKUP($T46,ITEMS!$A$2:$E$57,5,0),"""")</f>
        <v>"Debuffer (Slow) / Magic Resistance / HP Regeneration"</v>
      </c>
      <c r="Q46" s="13" t="str">
        <f>CONCATENATE("""",VLOOKUP($R46,ITEMS!$A$2:$F$57,6,0)," / ",VLOOKUP($S46,ITEMS!$A$2:$F$57,6,0)," / ",VLOOKUP($T46,ITEMS!$A$2:$F$57,6,0),"""")</f>
        <v>"Debuffer (Lentidão) / Resistência Mágica / Regeneração de Vida"</v>
      </c>
      <c r="R46" s="25" t="s">
        <v>32</v>
      </c>
      <c r="S46" s="25" t="s">
        <v>40</v>
      </c>
      <c r="T46" s="25" t="s">
        <v>43</v>
      </c>
      <c r="U46" s="27">
        <f>VLOOKUP(H46,ITEMS!$A$2:$C$57,3,0)</f>
        <v>77</v>
      </c>
      <c r="V46" s="27">
        <f>VLOOKUP(I46,ITEMS!$A$2:$C$57,3,0)</f>
        <v>66</v>
      </c>
      <c r="W46" s="27">
        <f>VLOOKUP(J46,ITEMS!$A$2:$C$57,3,0)</f>
        <v>59</v>
      </c>
      <c r="X46" s="27" t="str">
        <f t="shared" si="0"/>
        <v>[77,66,59]</v>
      </c>
      <c r="Y46" s="27">
        <f>VLOOKUP(M46,ITEMS!$A$2:$C$57,3,0)</f>
        <v>77</v>
      </c>
      <c r="Z46" s="27">
        <f>VLOOKUP(N46,ITEMS!$A$2:$C$57,3,0)</f>
        <v>66</v>
      </c>
      <c r="AA46" s="27">
        <f>VLOOKUP(O46,ITEMS!$A$2:$C$57,3,0)</f>
        <v>15</v>
      </c>
      <c r="AB46" s="27" t="str">
        <f t="shared" si="1"/>
        <v>[77,66,15]</v>
      </c>
      <c r="AC46" s="27">
        <f>VLOOKUP(R46,ITEMS!$A$2:$C$57,3,0)</f>
        <v>45</v>
      </c>
      <c r="AD46" s="27">
        <f>VLOOKUP(S46,ITEMS!$A$2:$C$57,3,0)</f>
        <v>66</v>
      </c>
      <c r="AE46" s="27">
        <f>VLOOKUP(T46,ITEMS!$A$2:$C$57,3,0)</f>
        <v>77</v>
      </c>
      <c r="AF46" s="27" t="str">
        <f t="shared" si="2"/>
        <v>[45,66,77]</v>
      </c>
      <c r="AG46" s="15" t="str">
        <f t="shared" si="3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H46" s="17" t="str">
        <f t="shared" si="4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I46" s="2" t="str">
        <f t="shared" si="5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J46" s="35" t="str">
        <f t="shared" si="6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K46" s="3"/>
      <c r="AL46" s="5"/>
    </row>
    <row r="47" spans="1:38" s="2" customFormat="1" ht="210" x14ac:dyDescent="0.25">
      <c r="A47" s="3"/>
      <c r="B47" s="3"/>
      <c r="E47" s="24" t="s">
        <v>85</v>
      </c>
      <c r="F47" s="13" t="str">
        <f>CONCATENATE("""",VLOOKUP($H47,ITEMS!$A$2:$E$57,5,0)," / ",VLOOKUP($I47,ITEMS!$A$2:$E$57,5,0)," / ",VLOOKUP($J47,ITEMS!$A$2:$E$57,5,0),"""")</f>
        <v>"Life Steal / HP Regeneration / Attack Speed"</v>
      </c>
      <c r="G47" s="13" t="str">
        <f>CONCATENATE("""",VLOOKUP($H47,ITEMS!$A$2:$F$57,6,0)," / ",VLOOKUP($I47,ITEMS!$A$2:$F$57,6,0)," / ",VLOOKUP($J47,ITEMS!$A$2:$F$57,6,0),"""")</f>
        <v>"Roubo de Vida / Regeneração de Vida / Velocidade de Ataque"</v>
      </c>
      <c r="H47" s="25" t="s">
        <v>12</v>
      </c>
      <c r="I47" s="25" t="s">
        <v>43</v>
      </c>
      <c r="J47" s="25" t="s">
        <v>19</v>
      </c>
      <c r="K47" s="13" t="str">
        <f>CONCATENATE("""",VLOOKUP($M47,ITEMS!$A$2:$E$57,5,0)," / ",VLOOKUP($N47,ITEMS!$A$2:$E$57,5,0)," / ",VLOOKUP($O47,ITEMS!$A$2:$E$57,5,0),"""")</f>
        <v>"Attack Speed / Reflect Damage / HP Regeneration"</v>
      </c>
      <c r="L47" s="13" t="str">
        <f>CONCATENATE("""",VLOOKUP($M47,ITEMS!$A$2:$F$57,6,0)," / ",VLOOKUP($N47,ITEMS!$A$2:$F$57,6,0)," / ",VLOOKUP($O47,ITEMS!$A$2:$F$57,6,0),"""")</f>
        <v>"Velocidade de Ataque / Reflete Dano / Regeneração de Vida"</v>
      </c>
      <c r="M47" s="25" t="s">
        <v>19</v>
      </c>
      <c r="N47" s="25" t="s">
        <v>36</v>
      </c>
      <c r="O47" s="25" t="s">
        <v>43</v>
      </c>
      <c r="P47" s="13" t="str">
        <f>CONCATENATE("""",VLOOKUP($R47,ITEMS!$A$2:$E$57,5,0)," / ",VLOOKUP($S47,ITEMS!$A$2:$E$57,5,0)," / ",VLOOKUP($T47,ITEMS!$A$2:$E$57,5,0),"""")</f>
        <v>"Splash Damage / HP Regeneration / Attack Speed"</v>
      </c>
      <c r="Q47" s="13" t="str">
        <f>CONCATENATE("""",VLOOKUP($R47,ITEMS!$A$2:$F$57,6,0)," / ",VLOOKUP($S47,ITEMS!$A$2:$F$57,6,0)," / ",VLOOKUP($T47,ITEMS!$A$2:$F$57,6,0),"""")</f>
        <v>"Dano em área / Regeneração de Vida / Velocidade de Ataque"</v>
      </c>
      <c r="R47" s="25" t="s">
        <v>23</v>
      </c>
      <c r="S47" s="25" t="s">
        <v>43</v>
      </c>
      <c r="T47" s="25" t="s">
        <v>19</v>
      </c>
      <c r="U47" s="27">
        <f>VLOOKUP(H47,ITEMS!$A$2:$C$57,3,0)</f>
        <v>13</v>
      </c>
      <c r="V47" s="27">
        <f>VLOOKUP(I47,ITEMS!$A$2:$C$57,3,0)</f>
        <v>77</v>
      </c>
      <c r="W47" s="27">
        <f>VLOOKUP(J47,ITEMS!$A$2:$C$57,3,0)</f>
        <v>23</v>
      </c>
      <c r="X47" s="27" t="str">
        <f t="shared" si="0"/>
        <v>[13,77,23]</v>
      </c>
      <c r="Y47" s="27">
        <f>VLOOKUP(M47,ITEMS!$A$2:$C$57,3,0)</f>
        <v>23</v>
      </c>
      <c r="Z47" s="27">
        <f>VLOOKUP(N47,ITEMS!$A$2:$C$57,3,0)</f>
        <v>55</v>
      </c>
      <c r="AA47" s="27">
        <f>VLOOKUP(O47,ITEMS!$A$2:$C$57,3,0)</f>
        <v>77</v>
      </c>
      <c r="AB47" s="27" t="str">
        <f t="shared" si="1"/>
        <v>[23,55,77]</v>
      </c>
      <c r="AC47" s="27">
        <f>VLOOKUP(R47,ITEMS!$A$2:$C$57,3,0)</f>
        <v>27</v>
      </c>
      <c r="AD47" s="27">
        <f>VLOOKUP(S47,ITEMS!$A$2:$C$57,3,0)</f>
        <v>77</v>
      </c>
      <c r="AE47" s="27">
        <f>VLOOKUP(T47,ITEMS!$A$2:$C$57,3,0)</f>
        <v>23</v>
      </c>
      <c r="AF47" s="27" t="str">
        <f t="shared" si="2"/>
        <v>[27,77,23]</v>
      </c>
      <c r="AG47" s="15" t="str">
        <f t="shared" si="3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H47" s="17" t="str">
        <f t="shared" si="4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I47" s="2" t="str">
        <f t="shared" si="5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J47" s="35" t="str">
        <f t="shared" si="6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K47" s="3"/>
      <c r="AL47" s="5"/>
    </row>
    <row r="48" spans="1:38" customFormat="1" ht="240" x14ac:dyDescent="0.25">
      <c r="A48" s="1"/>
      <c r="B48" s="1"/>
      <c r="D48" s="2"/>
      <c r="E48" s="24" t="s">
        <v>86</v>
      </c>
      <c r="F48" s="13" t="str">
        <f>CONCATENATE("""",VLOOKUP($H48,ITEMS!$A$2:$E$57,5,0)," / ",VLOOKUP($I48,ITEMS!$A$2:$E$57,5,0)," / ",VLOOKUP($J48,ITEMS!$A$2:$E$57,5,0),"""")</f>
        <v>"Burn Damage / Debuffer (Prevent Heal) / Revive / HP Regeneration"</v>
      </c>
      <c r="G48" s="13" t="str">
        <f>CONCATENATE("""",VLOOKUP($H48,ITEMS!$A$2:$F$57,6,0)," / ",VLOOKUP($I48,ITEMS!$A$2:$F$57,6,0)," / ",VLOOKUP($J48,ITEMS!$A$2:$F$57,6,0),"""")</f>
        <v>"Dano de Queimadura / Debuffer (Previne Cura) / Reviver / Regeneração de Vida"</v>
      </c>
      <c r="H48" s="25" t="s">
        <v>29</v>
      </c>
      <c r="I48" s="25" t="s">
        <v>14</v>
      </c>
      <c r="J48" s="25" t="s">
        <v>43</v>
      </c>
      <c r="K48" s="13" t="str">
        <f>CONCATENATE("""",VLOOKUP($M48,ITEMS!$A$2:$E$57,5,0)," / ",VLOOKUP($N48,ITEMS!$A$2:$E$57,5,0)," / ",VLOOKUP($O48,ITEMS!$A$2:$E$57,5,0),"""")</f>
        <v>"Mana Generation / Chance to Spell Crit / HP Regeneration"</v>
      </c>
      <c r="L48" s="13" t="str">
        <f>CONCATENATE("""",VLOOKUP($M48,ITEMS!$A$2:$F$57,6,0)," / ",VLOOKUP($N48,ITEMS!$A$2:$F$57,6,0)," / ",VLOOKUP($O48,ITEMS!$A$2:$F$57,6,0),"""")</f>
        <v>"Geração de Mana / Chance dos Feitiços darem dano Crítico / Regeneração de Vida"</v>
      </c>
      <c r="M48" s="25" t="s">
        <v>31</v>
      </c>
      <c r="N48" s="25" t="s">
        <v>314</v>
      </c>
      <c r="O48" s="25" t="s">
        <v>43</v>
      </c>
      <c r="P48" s="13" t="str">
        <f>CONCATENATE("""",VLOOKUP($R48,ITEMS!$A$2:$E$57,5,0)," / ",VLOOKUP($S48,ITEMS!$A$2:$E$57,5,0)," / ",VLOOKUP($T48,ITEMS!$A$2:$E$57,5,0),"""")</f>
        <v>"Revive / Magic Resistance / HP Regeneration"</v>
      </c>
      <c r="Q48" s="13" t="str">
        <f>CONCATENATE("""",VLOOKUP($R48,ITEMS!$A$2:$F$57,6,0)," / ",VLOOKUP($S48,ITEMS!$A$2:$F$57,6,0)," / ",VLOOKUP($T48,ITEMS!$A$2:$F$57,6,0),"""")</f>
        <v>"Reviver / Resistência Mágica / Regeneração de Vida"</v>
      </c>
      <c r="R48" s="25" t="s">
        <v>14</v>
      </c>
      <c r="S48" s="25" t="s">
        <v>40</v>
      </c>
      <c r="T48" s="25" t="s">
        <v>43</v>
      </c>
      <c r="U48" s="27">
        <f>VLOOKUP(H48,ITEMS!$A$2:$C$57,3,0)</f>
        <v>37</v>
      </c>
      <c r="V48" s="27">
        <f>VLOOKUP(I48,ITEMS!$A$2:$C$57,3,0)</f>
        <v>15</v>
      </c>
      <c r="W48" s="27">
        <f>VLOOKUP(J48,ITEMS!$A$2:$C$57,3,0)</f>
        <v>77</v>
      </c>
      <c r="X48" s="27" t="str">
        <f t="shared" si="0"/>
        <v>[37,15,77]</v>
      </c>
      <c r="Y48" s="27">
        <f>VLOOKUP(M48,ITEMS!$A$2:$C$57,3,0)</f>
        <v>44</v>
      </c>
      <c r="Z48" s="27">
        <f>VLOOKUP(N48,ITEMS!$A$2:$C$57,3,0)</f>
        <v>39</v>
      </c>
      <c r="AA48" s="27">
        <f>VLOOKUP(O48,ITEMS!$A$2:$C$57,3,0)</f>
        <v>77</v>
      </c>
      <c r="AB48" s="27" t="str">
        <f t="shared" si="1"/>
        <v>[44,39,77]</v>
      </c>
      <c r="AC48" s="27">
        <f>VLOOKUP(R48,ITEMS!$A$2:$C$57,3,0)</f>
        <v>15</v>
      </c>
      <c r="AD48" s="27">
        <f>VLOOKUP(S48,ITEMS!$A$2:$C$57,3,0)</f>
        <v>66</v>
      </c>
      <c r="AE48" s="27">
        <f>VLOOKUP(T48,ITEMS!$A$2:$C$57,3,0)</f>
        <v>77</v>
      </c>
      <c r="AF48" s="27" t="str">
        <f t="shared" si="2"/>
        <v>[15,66,77]</v>
      </c>
      <c r="AG48" s="15" t="str">
        <f t="shared" si="3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H48" s="17" t="str">
        <f t="shared" si="4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I48" s="2" t="str">
        <f t="shared" si="5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J48" s="35" t="str">
        <f t="shared" si="6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K48" s="3"/>
      <c r="AL48" s="5"/>
    </row>
    <row r="49" spans="1:38" customFormat="1" ht="255" x14ac:dyDescent="0.25">
      <c r="A49" s="1"/>
      <c r="B49" s="1"/>
      <c r="D49" s="2"/>
      <c r="E49" s="24" t="s">
        <v>87</v>
      </c>
      <c r="F49" s="13" t="str">
        <f>CONCATENATE("""",VLOOKUP($H49,ITEMS!$A$2:$E$57,5,0)," / ",VLOOKUP($I49,ITEMS!$A$2:$E$57,5,0)," / ",VLOOKUP($J49,ITEMS!$A$2:$E$57,5,0),"""")</f>
        <v>"Burn Damage / Debuffer (Prevent Heal) / Debuffer (Prevent Mana) / Debuffer (Reduce Star)"</v>
      </c>
      <c r="G49" s="13" t="str">
        <f>CONCATENATE("""",VLOOKUP($H49,ITEMS!$A$2:$F$57,6,0)," / ",VLOOKUP($I49,ITEMS!$A$2:$F$57,6,0)," / ",VLOOKUP($J49,ITEMS!$A$2:$F$57,6,0),"""")</f>
        <v>"Dano de Queimadura / Debuffer (Previne Cura) / Debuffer (Impede de Ganhar mana) / Debuffer (Reduz Estrela)"</v>
      </c>
      <c r="H49" s="25" t="s">
        <v>38</v>
      </c>
      <c r="I49" s="25" t="s">
        <v>33</v>
      </c>
      <c r="J49" s="25" t="s">
        <v>22</v>
      </c>
      <c r="K49" s="13" t="str">
        <f>CONCATENATE("""",VLOOKUP($M49,ITEMS!$A$2:$E$57,5,0)," / ",VLOOKUP($N49,ITEMS!$A$2:$E$57,5,0)," / ",VLOOKUP($O49,ITEMS!$A$2:$E$57,5,0),"""")</f>
        <v>"Attack Speed / Debuffer (Prevent Mana) / True Damage (Max Health)"</v>
      </c>
      <c r="L49" s="13" t="str">
        <f>CONCATENATE("""",VLOOKUP($M49,ITEMS!$A$2:$F$57,6,0)," / ",VLOOKUP($N49,ITEMS!$A$2:$F$57,6,0)," / ",VLOOKUP($O49,ITEMS!$A$2:$F$57,6,0),"""")</f>
        <v>"Velocidade de Ataque / Debuffer (Impede de Ganhar mana) / Dano Verdadeiro (Vida Máxima)"</v>
      </c>
      <c r="M49" s="25" t="s">
        <v>19</v>
      </c>
      <c r="N49" s="25" t="s">
        <v>347</v>
      </c>
      <c r="O49" s="25" t="s">
        <v>346</v>
      </c>
      <c r="P49" s="13" t="str">
        <f>CONCATENATE("""",VLOOKUP($R49,ITEMS!$A$2:$E$57,5,0)," / ",VLOOKUP($S49,ITEMS!$A$2:$E$57,5,0)," / ",VLOOKUP($T49,ITEMS!$A$2:$E$57,5,0),"""")</f>
        <v>"Burn Damage / Debuffer (Prevent Heal) / Debuffer (Prevent Mana) / True Damage (Max Health)"</v>
      </c>
      <c r="Q49" s="13" t="str">
        <f>CONCATENATE("""",VLOOKUP($R49,ITEMS!$A$2:$F$57,6,0)," / ",VLOOKUP($S49,ITEMS!$A$2:$F$57,6,0)," / ",VLOOKUP($T49,ITEMS!$A$2:$F$57,6,0),"""")</f>
        <v>"Dano de Queimadura / Debuffer (Previne Cura) / Debuffer (Impede de Ganhar mana) / Dano Verdadeiro (Vida Máxima)"</v>
      </c>
      <c r="R49" s="25" t="s">
        <v>38</v>
      </c>
      <c r="S49" s="25" t="s">
        <v>33</v>
      </c>
      <c r="T49" s="25" t="s">
        <v>321</v>
      </c>
      <c r="U49" s="27">
        <f>VLOOKUP(H49,ITEMS!$A$2:$C$57,3,0)</f>
        <v>57</v>
      </c>
      <c r="V49" s="27">
        <f>VLOOKUP(I49,ITEMS!$A$2:$C$57,3,0)</f>
        <v>46</v>
      </c>
      <c r="W49" s="27">
        <f>VLOOKUP(J49,ITEMS!$A$2:$C$57,3,0)</f>
        <v>26</v>
      </c>
      <c r="X49" s="27" t="str">
        <f t="shared" si="0"/>
        <v>[57,46,26]</v>
      </c>
      <c r="Y49" s="27">
        <f>VLOOKUP(M49,ITEMS!$A$2:$C$57,3,0)</f>
        <v>23</v>
      </c>
      <c r="Z49" s="27">
        <f>VLOOKUP(N49,ITEMS!$A$2:$C$57,3,0)</f>
        <v>46</v>
      </c>
      <c r="AA49" s="27">
        <f>VLOOKUP(O49,ITEMS!$A$2:$C$57,3,0)</f>
        <v>12</v>
      </c>
      <c r="AB49" s="27" t="str">
        <f t="shared" si="1"/>
        <v>[23,46,12]</v>
      </c>
      <c r="AC49" s="27">
        <f>VLOOKUP(R49,ITEMS!$A$2:$C$57,3,0)</f>
        <v>57</v>
      </c>
      <c r="AD49" s="27">
        <f>VLOOKUP(S49,ITEMS!$A$2:$C$57,3,0)</f>
        <v>46</v>
      </c>
      <c r="AE49" s="27">
        <f>VLOOKUP(T49,ITEMS!$A$2:$C$57,3,0)</f>
        <v>12</v>
      </c>
      <c r="AF49" s="27" t="str">
        <f t="shared" si="2"/>
        <v>[57,46,12]</v>
      </c>
      <c r="AG49" s="15" t="str">
        <f t="shared" si="3"/>
        <v>"bestSets": [
        {
          "name": "Burn Damage / Debuffer (Prevent Heal) / Debuffer (Prevent Mana) / Debuffer (Reduce Star)",
          "items": [57,46,26]
        },
        {
          "name": "Attack Speed / Debuffer (Prevent Mana) / True Damage (Max Health)",
          "items": [23,46,12]
        },
        {
          "name": "Burn Damage / Debuffer (Prevent Heal) / Debuffer (Prevent Mana) / True Damage (Max Health)",
          "items": [57,46,12]
        }
      ]</v>
      </c>
      <c r="AH49" s="17" t="str">
        <f t="shared" si="4"/>
        <v>"bestSets": [
        {
          "name": "Burn Damage / Debuffer (Prevent Heal) / Debuffer (Prevent Mana) / Debuffer (Reduce Star)",
          "items": [57,46,26]
        },
        {
          "name": "Attack Speed / Debuffer (Prevent Mana) / True Damage (Max Health)",
          "items": [23,46,12]
        },
        {
          "name": "Burn Damage / Debuffer (Prevent Heal) / Debuffer (Prevent Mana) / True Damage (Max Health)",
          "items": [57,46,12]
        }
      ]</v>
      </c>
      <c r="AI49" s="2" t="str">
        <f t="shared" si="5"/>
        <v>"bestSets": [
        {
          "name": "Dano de Queimadura / Debuffer (Previne Cura) / Debuffer (Impede de Ganhar mana) / Debuffer (Reduz Estrela)",
          "items": [57,46,26]
        },
        {
          "name": "Velocidade de Ataque / Debuffer (Impede de Ganhar mana) / Dano Verdadeiro (Vida Máxima)",
          "items": [23,46,12]
        },
        {
          "name": "Dano de Queimadura / Debuffer (Previne Cura) / Debuffer (Impede de Ganhar mana) / Dano Verdadeiro (Vida Máxima)",
          "items": [57,46,12]
        }
      ]</v>
      </c>
      <c r="AJ49" s="35" t="str">
        <f t="shared" si="6"/>
        <v>"bestSets": [
        {
          "name": "Dano de Queimadura / Debuffer (Previne Cura) / Debuffer (Impede de Ganhar mana) / Debuffer (Reduz Estrela)",
          "items": [57,46,26]
        },
        {
          "name": "Velocidade de Ataque / Debuffer (Impede de Ganhar mana) / Dano Verdadeiro (Vida Máxima)",
          "items": [23,46,12]
        },
        {
          "name": "Dano de Queimadura / Debuffer (Previne Cura) / Debuffer (Impede de Ganhar mana) / Dano Verdadeiro (Vida Máxima)",
          "items": [57,46,12]
        }
      ]</v>
      </c>
      <c r="AK49" s="3"/>
      <c r="AL49" s="5"/>
    </row>
    <row r="50" spans="1:38" customFormat="1" ht="210" x14ac:dyDescent="0.25">
      <c r="A50" s="1"/>
      <c r="B50" s="1"/>
      <c r="D50" s="2"/>
      <c r="E50" s="24" t="s">
        <v>350</v>
      </c>
      <c r="F50" s="13" t="str">
        <f>CONCATENATE("""",VLOOKUP($H50,ITEMS!$A$2:$E$57,5,0)," / ",VLOOKUP($I50,ITEMS!$A$2:$E$57,5,0)," / ",VLOOKUP($J50,ITEMS!$A$2:$E$57,5,0),"""")</f>
        <v>"Splash Damage / Splash Damage / Attack Speed"</v>
      </c>
      <c r="G50" s="13" t="str">
        <f>CONCATENATE("""",VLOOKUP($H50,ITEMS!$A$2:$F$57,6,0)," / ",VLOOKUP($I50,ITEMS!$A$2:$F$57,6,0)," / ",VLOOKUP($J50,ITEMS!$A$2:$F$57,6,0),"""")</f>
        <v>"Dano em área / Dano em área / Velocidade de Ataque"</v>
      </c>
      <c r="H50" s="25" t="s">
        <v>20</v>
      </c>
      <c r="I50" s="25" t="s">
        <v>20</v>
      </c>
      <c r="J50" s="25" t="s">
        <v>19</v>
      </c>
      <c r="K50" s="13" t="str">
        <f>CONCATENATE("""",VLOOKUP($M50,ITEMS!$A$2:$E$57,5,0)," / ",VLOOKUP($N50,ITEMS!$A$2:$E$57,5,0)," / ",VLOOKUP($O50,ITEMS!$A$2:$E$57,5,0),"""")</f>
        <v>"Attack Speed / Splash Damage / Mana Generation"</v>
      </c>
      <c r="L50" s="13" t="str">
        <f>CONCATENATE("""",VLOOKUP($M50,ITEMS!$A$2:$F$57,6,0)," / ",VLOOKUP($N50,ITEMS!$A$2:$F$57,6,0)," / ",VLOOKUP($O50,ITEMS!$A$2:$F$57,6,0),"""")</f>
        <v>"Velocidade de Ataque / Dano em área / Geração de Mana"</v>
      </c>
      <c r="M50" s="25" t="s">
        <v>19</v>
      </c>
      <c r="N50" s="25" t="s">
        <v>20</v>
      </c>
      <c r="O50" s="25" t="s">
        <v>13</v>
      </c>
      <c r="P50" s="13" t="str">
        <f>CONCATENATE("""",VLOOKUP($R50,ITEMS!$A$2:$E$57,5,0)," / ",VLOOKUP($S50,ITEMS!$A$2:$E$57,5,0)," / ",VLOOKUP($T50,ITEMS!$A$2:$E$57,5,0),"""")</f>
        <v>"Mana Generation / Mana Generation / Attack Speed"</v>
      </c>
      <c r="Q50" s="13" t="str">
        <f>CONCATENATE("""",VLOOKUP($R50,ITEMS!$A$2:$F$57,6,0)," / ",VLOOKUP($S50,ITEMS!$A$2:$F$57,6,0)," / ",VLOOKUP($T50,ITEMS!$A$2:$F$57,6,0),"""")</f>
        <v>"Geração de Mana / Geração de Mana / Velocidade de Ataque"</v>
      </c>
      <c r="R50" s="25" t="s">
        <v>13</v>
      </c>
      <c r="S50" s="25" t="s">
        <v>13</v>
      </c>
      <c r="T50" s="25" t="s">
        <v>19</v>
      </c>
      <c r="U50" s="27">
        <f>VLOOKUP(H50,ITEMS!$A$2:$C$57,3,0)</f>
        <v>24</v>
      </c>
      <c r="V50" s="27">
        <f>VLOOKUP(I50,ITEMS!$A$2:$C$57,3,0)</f>
        <v>24</v>
      </c>
      <c r="W50" s="27">
        <f>VLOOKUP(J50,ITEMS!$A$2:$C$57,3,0)</f>
        <v>23</v>
      </c>
      <c r="X50" s="27" t="str">
        <f t="shared" si="0"/>
        <v>[24,24,23]</v>
      </c>
      <c r="Y50" s="27">
        <f>VLOOKUP(M50,ITEMS!$A$2:$C$57,3,0)</f>
        <v>23</v>
      </c>
      <c r="Z50" s="27">
        <f>VLOOKUP(N50,ITEMS!$A$2:$C$57,3,0)</f>
        <v>24</v>
      </c>
      <c r="AA50" s="27">
        <f>VLOOKUP(O50,ITEMS!$A$2:$C$57,3,0)</f>
        <v>14</v>
      </c>
      <c r="AB50" s="27" t="str">
        <f t="shared" si="1"/>
        <v>[23,24,14]</v>
      </c>
      <c r="AC50" s="27">
        <f>VLOOKUP(R50,ITEMS!$A$2:$C$57,3,0)</f>
        <v>14</v>
      </c>
      <c r="AD50" s="27">
        <f>VLOOKUP(S50,ITEMS!$A$2:$C$57,3,0)</f>
        <v>14</v>
      </c>
      <c r="AE50" s="27">
        <f>VLOOKUP(T50,ITEMS!$A$2:$C$57,3,0)</f>
        <v>23</v>
      </c>
      <c r="AF50" s="27" t="str">
        <f t="shared" si="2"/>
        <v>[14,14,23]</v>
      </c>
      <c r="AG50" s="15" t="str">
        <f t="shared" si="3"/>
        <v>"bestSets": [
        {
          "name": "Splash Damage / Splash Damage / Attack Speed",
          "items": [24,24,23]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H50" s="17" t="str">
        <f t="shared" si="4"/>
        <v>"bestSets": [
        {
          "name": "Splash Damage / Splash Damage / Attack Speed",
          "items": [24,24,23]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I50" s="2" t="str">
        <f t="shared" si="5"/>
        <v>"bestSets": [
        {
          "name": "Dano em área / Dano em área / Velocidade de Ataque",
          "items": [24,24,23]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J50" s="35" t="str">
        <f t="shared" si="6"/>
        <v>"bestSets": [
        {
          "name": "Dano em área / Dano em área / Velocidade de Ataque",
          "items": [24,24,23]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K50" s="3"/>
      <c r="AL50" s="5"/>
    </row>
    <row r="51" spans="1:38" customFormat="1" ht="255" x14ac:dyDescent="0.25">
      <c r="A51" s="1"/>
      <c r="B51" s="1"/>
      <c r="E51" s="24" t="s">
        <v>89</v>
      </c>
      <c r="F51" s="13" t="str">
        <f>CONCATENATE("""",VLOOKUP($H51,ITEMS!$A$2:$E$57,5,0)," / ",VLOOKUP($I51,ITEMS!$A$2:$E$57,5,0)," / ",VLOOKUP($J51,ITEMS!$A$2:$E$57,5,0),"""")</f>
        <v>"Mirror Attack / Debuffer (Prevent Mana) / Attack Speed"</v>
      </c>
      <c r="G51" s="13" t="str">
        <f>CONCATENATE("""",VLOOKUP($H51,ITEMS!$A$2:$F$57,6,0)," / ",VLOOKUP($I51,ITEMS!$A$2:$F$57,6,0)," / ",VLOOKUP($J51,ITEMS!$A$2:$F$57,6,0),"""")</f>
        <v>"Ataque Espelhado / Debuffer (Impede de Ganhar mana) / Velocidade de Ataque"</v>
      </c>
      <c r="H51" s="25" t="s">
        <v>42</v>
      </c>
      <c r="I51" s="25" t="s">
        <v>33</v>
      </c>
      <c r="J51" s="25" t="s">
        <v>19</v>
      </c>
      <c r="K51" s="13" t="str">
        <f>CONCATENATE("""",VLOOKUP($M51,ITEMS!$A$2:$E$57,5,0)," / ",VLOOKUP($N51,ITEMS!$A$2:$E$57,5,0)," / ",VLOOKUP($O51,ITEMS!$A$2:$E$57,5,0),"""")</f>
        <v>"Attack Speed / Mana Generation / Critical Damage / Critical Chance"</v>
      </c>
      <c r="L51" s="13" t="str">
        <f>CONCATENATE("""",VLOOKUP($M51,ITEMS!$A$2:$F$57,6,0)," / ",VLOOKUP($N51,ITEMS!$A$2:$F$57,6,0)," / ",VLOOKUP($O51,ITEMS!$A$2:$F$57,6,0),"""")</f>
        <v>"Velocidade de Ataque / Geração de Mana / Dano Crítico / Chance de Crítico"</v>
      </c>
      <c r="M51" s="25" t="s">
        <v>19</v>
      </c>
      <c r="N51" s="25" t="s">
        <v>13</v>
      </c>
      <c r="O51" s="25" t="s">
        <v>10</v>
      </c>
      <c r="P51" s="13" t="str">
        <f>CONCATENATE("""",VLOOKUP($R51,ITEMS!$A$2:$E$57,5,0)," / ",VLOOKUP($S51,ITEMS!$A$2:$E$57,5,0)," / ",VLOOKUP($T51,ITEMS!$A$2:$E$57,5,0),"""")</f>
        <v>"Mirror Attack / Attack Speed / True Damage (Max Health)"</v>
      </c>
      <c r="Q51" s="13" t="str">
        <f>CONCATENATE("""",VLOOKUP($R51,ITEMS!$A$2:$F$57,6,0)," / ",VLOOKUP($S51,ITEMS!$A$2:$F$57,6,0)," / ",VLOOKUP($T51,ITEMS!$A$2:$F$57,6,0),"""")</f>
        <v>"Ataque Espelhado / Velocidade de Ataque / Dano Verdadeiro (Vida Máxima)"</v>
      </c>
      <c r="R51" s="25" t="s">
        <v>42</v>
      </c>
      <c r="S51" s="25" t="s">
        <v>19</v>
      </c>
      <c r="T51" s="25" t="s">
        <v>321</v>
      </c>
      <c r="U51" s="27">
        <f>VLOOKUP(H51,ITEMS!$A$2:$C$57,3,0)</f>
        <v>68</v>
      </c>
      <c r="V51" s="27">
        <f>VLOOKUP(I51,ITEMS!$A$2:$C$57,3,0)</f>
        <v>46</v>
      </c>
      <c r="W51" s="27">
        <f>VLOOKUP(J51,ITEMS!$A$2:$C$57,3,0)</f>
        <v>23</v>
      </c>
      <c r="X51" s="27" t="str">
        <f t="shared" si="0"/>
        <v>[68,46,23]</v>
      </c>
      <c r="Y51" s="27">
        <f>VLOOKUP(M51,ITEMS!$A$2:$C$57,3,0)</f>
        <v>23</v>
      </c>
      <c r="Z51" s="27">
        <f>VLOOKUP(N51,ITEMS!$A$2:$C$57,3,0)</f>
        <v>14</v>
      </c>
      <c r="AA51" s="27">
        <f>VLOOKUP(O51,ITEMS!$A$2:$C$57,3,0)</f>
        <v>19</v>
      </c>
      <c r="AB51" s="27" t="str">
        <f t="shared" si="1"/>
        <v>[23,14,19]</v>
      </c>
      <c r="AC51" s="27">
        <f>VLOOKUP(R51,ITEMS!$A$2:$C$57,3,0)</f>
        <v>68</v>
      </c>
      <c r="AD51" s="27">
        <f>VLOOKUP(S51,ITEMS!$A$2:$C$57,3,0)</f>
        <v>23</v>
      </c>
      <c r="AE51" s="27">
        <f>VLOOKUP(T51,ITEMS!$A$2:$C$57,3,0)</f>
        <v>12</v>
      </c>
      <c r="AF51" s="27" t="str">
        <f t="shared" si="2"/>
        <v>[68,23,12]</v>
      </c>
      <c r="AG51" s="15" t="str">
        <f t="shared" si="3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"Mirror Attack / Attack Speed / True Damage (Max Health)",
          "items": [68,23,12]
        }
      ]</v>
      </c>
      <c r="AH51" s="17" t="str">
        <f t="shared" si="4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"Mirror Attack / Attack Speed / True Damage (Max Health)",
          "items": [68,23,12]
        }
      ]</v>
      </c>
      <c r="AI51" s="2" t="str">
        <f t="shared" si="5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"Ataque Espelhado / Velocidade de Ataque / Dano Verdadeiro (Vida Máxima)",
          "items": [68,23,12]
        }
      ]</v>
      </c>
      <c r="AJ51" s="35" t="str">
        <f t="shared" si="6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"Ataque Espelhado / Velocidade de Ataque / Dano Verdadeiro (Vida Máxima)",
          "items": [68,23,12]
        }
      ]</v>
      </c>
      <c r="AK51" s="3"/>
      <c r="AL51" s="5"/>
    </row>
    <row r="52" spans="1:38" customFormat="1" ht="255" x14ac:dyDescent="0.25">
      <c r="A52" s="1"/>
      <c r="B52" s="1"/>
      <c r="E52" s="24" t="s">
        <v>90</v>
      </c>
      <c r="F52" s="13" t="str">
        <f>CONCATENATE("""",VLOOKUP($H52,ITEMS!$A$2:$E$57,5,0)," / ",VLOOKUP($I52,ITEMS!$A$2:$E$57,5,0)," / ",VLOOKUP($J52,ITEMS!$A$2:$E$57,5,0),"""")</f>
        <v>"Mirror Attack / Debuffer (Prevent Mana) / Attack Speed"</v>
      </c>
      <c r="G52" s="13" t="str">
        <f>CONCATENATE("""",VLOOKUP($H52,ITEMS!$A$2:$F$57,6,0)," / ",VLOOKUP($I52,ITEMS!$A$2:$F$57,6,0)," / ",VLOOKUP($J52,ITEMS!$A$2:$F$57,6,0),"""")</f>
        <v>"Ataque Espelhado / Debuffer (Impede de Ganhar mana) / Velocidade de Ataque"</v>
      </c>
      <c r="H52" s="25" t="s">
        <v>42</v>
      </c>
      <c r="I52" s="25" t="s">
        <v>33</v>
      </c>
      <c r="J52" s="25" t="s">
        <v>19</v>
      </c>
      <c r="K52" s="13" t="str">
        <f>CONCATENATE("""",VLOOKUP($M52,ITEMS!$A$2:$E$57,5,0)," / ",VLOOKUP($N52,ITEMS!$A$2:$E$57,5,0)," / ",VLOOKUP($O52,ITEMS!$A$2:$E$57,5,0),"""")</f>
        <v>"Attack Speed / Attack Speed / Buffer (Double Range) / Critical Damage / Critical Chance"</v>
      </c>
      <c r="L52" s="13" t="str">
        <f>CONCATENATE("""",VLOOKUP($M52,ITEMS!$A$2:$F$57,6,0)," / ",VLOOKUP($N52,ITEMS!$A$2:$F$57,6,0)," / ",VLOOKUP($O52,ITEMS!$A$2:$F$57,6,0),"""")</f>
        <v>"Velocidade de Ataque / Velocidade de Ataque / Buffer (Dobra Alcance) / Dano Crítico / Chance de Crítico"</v>
      </c>
      <c r="M52" s="25" t="s">
        <v>19</v>
      </c>
      <c r="N52" s="25" t="s">
        <v>18</v>
      </c>
      <c r="O52" s="25" t="s">
        <v>10</v>
      </c>
      <c r="P52" s="13" t="str">
        <f>CONCATENATE("""",VLOOKUP($R52,ITEMS!$A$2:$E$57,5,0)," / ",VLOOKUP($S52,ITEMS!$A$2:$E$57,5,0)," / ",VLOOKUP($T52,ITEMS!$A$2:$E$57,5,0),"""")</f>
        <v>"Mirror Attack / True Damage (Max Health) / Attack Speed"</v>
      </c>
      <c r="Q52" s="13" t="str">
        <f>CONCATENATE("""",VLOOKUP($R52,ITEMS!$A$2:$F$57,6,0)," / ",VLOOKUP($S52,ITEMS!$A$2:$F$57,6,0)," / ",VLOOKUP($T52,ITEMS!$A$2:$F$57,6,0),"""")</f>
        <v>"Ataque Espelhado / Dano Verdadeiro (Vida Máxima) / Velocidade de Ataque"</v>
      </c>
      <c r="R52" s="25" t="s">
        <v>42</v>
      </c>
      <c r="S52" s="25" t="s">
        <v>346</v>
      </c>
      <c r="T52" s="25" t="s">
        <v>19</v>
      </c>
      <c r="U52" s="27">
        <f>VLOOKUP(H52,ITEMS!$A$2:$C$57,3,0)</f>
        <v>68</v>
      </c>
      <c r="V52" s="27">
        <f>VLOOKUP(I52,ITEMS!$A$2:$C$57,3,0)</f>
        <v>46</v>
      </c>
      <c r="W52" s="27">
        <f>VLOOKUP(J52,ITEMS!$A$2:$C$57,3,0)</f>
        <v>23</v>
      </c>
      <c r="X52" s="27" t="str">
        <f t="shared" si="0"/>
        <v>[68,46,23]</v>
      </c>
      <c r="Y52" s="27">
        <f>VLOOKUP(M52,ITEMS!$A$2:$C$57,3,0)</f>
        <v>23</v>
      </c>
      <c r="Z52" s="27">
        <f>VLOOKUP(N52,ITEMS!$A$2:$C$57,3,0)</f>
        <v>22</v>
      </c>
      <c r="AA52" s="27">
        <f>VLOOKUP(O52,ITEMS!$A$2:$C$57,3,0)</f>
        <v>19</v>
      </c>
      <c r="AB52" s="27" t="str">
        <f t="shared" si="1"/>
        <v>[23,22,19]</v>
      </c>
      <c r="AC52" s="27">
        <f>VLOOKUP(R52,ITEMS!$A$2:$C$57,3,0)</f>
        <v>68</v>
      </c>
      <c r="AD52" s="27">
        <f>VLOOKUP(S52,ITEMS!$A$2:$C$57,3,0)</f>
        <v>12</v>
      </c>
      <c r="AE52" s="27">
        <f>VLOOKUP(T52,ITEMS!$A$2:$C$57,3,0)</f>
        <v>23</v>
      </c>
      <c r="AF52" s="27" t="str">
        <f t="shared" si="2"/>
        <v>[68,12,23]</v>
      </c>
      <c r="AG52" s="15" t="str">
        <f t="shared" si="3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"Mirror Attack / True Damage (Max Health) / Attack Speed",
          "items": [68,12,23]
        }
      ]</v>
      </c>
      <c r="AH52" s="17" t="str">
        <f t="shared" si="4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"Mirror Attack / True Damage (Max Health) / Attack Speed",
          "items": [68,12,23]
        }
      ]</v>
      </c>
      <c r="AI52" s="2" t="str">
        <f t="shared" si="5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"Ataque Espelhado / Dano Verdadeiro (Vida Máxima) / Velocidade de Ataque",
          "items": [68,12,23]
        }
      ]</v>
      </c>
      <c r="AJ52" s="35" t="str">
        <f t="shared" si="6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"Ataque Espelhado / Dano Verdadeiro (Vida Máxima) / Velocidade de Ataque",
          "items": [68,12,23]
        }
      ]</v>
      </c>
      <c r="AK52" s="3"/>
      <c r="AL52" s="5"/>
    </row>
    <row r="53" spans="1:38" ht="225" x14ac:dyDescent="0.25">
      <c r="D53"/>
      <c r="E53" s="24" t="s">
        <v>91</v>
      </c>
      <c r="F53" s="13" t="str">
        <f>CONCATENATE("""",VLOOKUP($H53,ITEMS!$A$2:$E$57,5,0)," / ",VLOOKUP($I53,ITEMS!$A$2:$E$57,5,0)," / ",VLOOKUP($J53,ITEMS!$A$2:$E$57,5,0),"""")</f>
        <v>"Mana Generation / Mana Generation / Mana Generation"</v>
      </c>
      <c r="G53" s="13" t="str">
        <f>CONCATENATE("""",VLOOKUP($H53,ITEMS!$A$2:$F$57,6,0)," / ",VLOOKUP($I53,ITEMS!$A$2:$F$57,6,0)," / ",VLOOKUP($J53,ITEMS!$A$2:$F$57,6,0),"""")</f>
        <v>"Geração de Mana / Geração de Mana / Geração de Mana"</v>
      </c>
      <c r="H53" s="25" t="s">
        <v>13</v>
      </c>
      <c r="I53" s="25" t="s">
        <v>13</v>
      </c>
      <c r="J53" s="25" t="s">
        <v>31</v>
      </c>
      <c r="K53" s="13" t="str">
        <f>CONCATENATE("""",VLOOKUP($M53,ITEMS!$A$2:$E$57,5,0)," / ",VLOOKUP($N53,ITEMS!$A$2:$E$57,5,0)," / ",VLOOKUP($O53,ITEMS!$A$2:$E$57,5,0),"""")</f>
        <v>"Mana Generation / Chance to Spell Crit / Mana Generation"</v>
      </c>
      <c r="L53" s="13" t="str">
        <f>CONCATENATE("""",VLOOKUP($M53,ITEMS!$A$2:$F$57,6,0)," / ",VLOOKUP($N53,ITEMS!$A$2:$F$57,6,0)," / ",VLOOKUP($O53,ITEMS!$A$2:$F$57,6,0),"""")</f>
        <v>"Geração de Mana / Chance dos Feitiços darem dano Crítico / Geração de Mana"</v>
      </c>
      <c r="M53" s="25" t="s">
        <v>13</v>
      </c>
      <c r="N53" s="25" t="s">
        <v>314</v>
      </c>
      <c r="O53" s="25" t="s">
        <v>31</v>
      </c>
      <c r="P53" s="13" t="str">
        <f>CONCATENATE("""",VLOOKUP($R53,ITEMS!$A$2:$E$57,5,0)," / ",VLOOKUP($S53,ITEMS!$A$2:$E$57,5,0)," / ",VLOOKUP($T53,ITEMS!$A$2:$E$57,5,0),"""")</f>
        <v>"Mana Generation / Attack Speed / Mana Generation"</v>
      </c>
      <c r="Q53" s="13" t="str">
        <f>CONCATENATE("""",VLOOKUP($R53,ITEMS!$A$2:$F$57,6,0)," / ",VLOOKUP($S53,ITEMS!$A$2:$F$57,6,0)," / ",VLOOKUP($T53,ITEMS!$A$2:$F$57,6,0),"""")</f>
        <v>"Geração de Mana / Velocidade de Ataque / Geração de Mana"</v>
      </c>
      <c r="R53" s="25" t="s">
        <v>31</v>
      </c>
      <c r="S53" s="25" t="s">
        <v>19</v>
      </c>
      <c r="T53" s="25" t="s">
        <v>13</v>
      </c>
      <c r="U53" s="27">
        <f>VLOOKUP(H53,ITEMS!$A$2:$C$57,3,0)</f>
        <v>14</v>
      </c>
      <c r="V53" s="27">
        <f>VLOOKUP(I53,ITEMS!$A$2:$C$57,3,0)</f>
        <v>14</v>
      </c>
      <c r="W53" s="27">
        <f>VLOOKUP(J53,ITEMS!$A$2:$C$57,3,0)</f>
        <v>44</v>
      </c>
      <c r="X53" s="27" t="str">
        <f t="shared" si="0"/>
        <v>[14,14,44]</v>
      </c>
      <c r="Y53" s="27">
        <f>VLOOKUP(M53,ITEMS!$A$2:$C$57,3,0)</f>
        <v>14</v>
      </c>
      <c r="Z53" s="27">
        <f>VLOOKUP(N53,ITEMS!$A$2:$C$57,3,0)</f>
        <v>39</v>
      </c>
      <c r="AA53" s="27">
        <f>VLOOKUP(O53,ITEMS!$A$2:$C$57,3,0)</f>
        <v>44</v>
      </c>
      <c r="AB53" s="27" t="str">
        <f t="shared" si="1"/>
        <v>[14,39,44]</v>
      </c>
      <c r="AC53" s="27">
        <f>VLOOKUP(R53,ITEMS!$A$2:$C$57,3,0)</f>
        <v>44</v>
      </c>
      <c r="AD53" s="27">
        <f>VLOOKUP(S53,ITEMS!$A$2:$C$57,3,0)</f>
        <v>23</v>
      </c>
      <c r="AE53" s="27">
        <f>VLOOKUP(T53,ITEMS!$A$2:$C$57,3,0)</f>
        <v>14</v>
      </c>
      <c r="AF53" s="27" t="str">
        <f t="shared" si="2"/>
        <v>[44,23,14]</v>
      </c>
      <c r="AG53" s="15" t="str">
        <f t="shared" si="3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H53" s="17" t="str">
        <f t="shared" si="4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I53" s="2" t="str">
        <f t="shared" si="5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J53" s="35" t="str">
        <f t="shared" si="6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K53" s="3"/>
      <c r="AL53" s="5"/>
    </row>
    <row r="54" spans="1:38" ht="210" x14ac:dyDescent="0.25">
      <c r="D54"/>
      <c r="E54" s="24" t="s">
        <v>236</v>
      </c>
      <c r="F54" s="13" t="str">
        <f>CONCATENATE("""",VLOOKUP($H54,ITEMS!$A$2:$E$57,5,0)," / ",VLOOKUP($I54,ITEMS!$A$2:$E$57,5,0)," / ",VLOOKUP($J54,ITEMS!$A$2:$E$57,5,0),"""")</f>
        <v>"HP Regeneration / HP Regeneration / Revive"</v>
      </c>
      <c r="G54" s="13" t="str">
        <f>CONCATENATE("""",VLOOKUP($H54,ITEMS!$A$2:$F$57,6,0)," / ",VLOOKUP($I54,ITEMS!$A$2:$F$57,6,0)," / ",VLOOKUP($J54,ITEMS!$A$2:$F$57,6,0),"""")</f>
        <v>"Regeneração de Vida / Regeneração de Vida / Reviver"</v>
      </c>
      <c r="H54" s="25" t="s">
        <v>43</v>
      </c>
      <c r="I54" s="25" t="s">
        <v>43</v>
      </c>
      <c r="J54" s="25" t="s">
        <v>14</v>
      </c>
      <c r="K54" s="13" t="str">
        <f>CONCATENATE("""",VLOOKUP($M54,ITEMS!$A$2:$E$57,5,0)," / ",VLOOKUP($N54,ITEMS!$A$2:$E$57,5,0)," / ",VLOOKUP($O54,ITEMS!$A$2:$E$57,5,0),"""")</f>
        <v>"Debuffer (Slow) / Magic Resistance / HP Regeneration"</v>
      </c>
      <c r="L54" s="13" t="str">
        <f>CONCATENATE("""",VLOOKUP($M54,ITEMS!$A$2:$F$57,6,0)," / ",VLOOKUP($N54,ITEMS!$A$2:$F$57,6,0)," / ",VLOOKUP($O54,ITEMS!$A$2:$F$57,6,0),"""")</f>
        <v>"Debuffer (Lentidão) / Resistência Mágica / Regeneração de Vida"</v>
      </c>
      <c r="M54" s="25" t="s">
        <v>32</v>
      </c>
      <c r="N54" s="25" t="s">
        <v>40</v>
      </c>
      <c r="O54" s="25" t="s">
        <v>43</v>
      </c>
      <c r="P54" s="13" t="str">
        <f>CONCATENATE("""",VLOOKUP($R54,ITEMS!$A$2:$E$57,5,0)," / ",VLOOKUP($S54,ITEMS!$A$2:$E$57,5,0)," / ",VLOOKUP($T54,ITEMS!$A$2:$E$57,5,0),"""")</f>
        <v>"Splash Damage / HP Regeneration / HP Regeneration"</v>
      </c>
      <c r="Q54" s="13" t="str">
        <f>CONCATENATE("""",VLOOKUP($R54,ITEMS!$A$2:$F$57,6,0)," / ",VLOOKUP($S54,ITEMS!$A$2:$F$57,6,0)," / ",VLOOKUP($T54,ITEMS!$A$2:$F$57,6,0),"""")</f>
        <v>"Dano em área / Regeneração de Vida / Regeneração de Vida"</v>
      </c>
      <c r="R54" s="25" t="s">
        <v>23</v>
      </c>
      <c r="S54" s="25" t="s">
        <v>43</v>
      </c>
      <c r="T54" s="25" t="s">
        <v>43</v>
      </c>
      <c r="U54" s="27">
        <f>VLOOKUP(H54,ITEMS!$A$2:$C$57,3,0)</f>
        <v>77</v>
      </c>
      <c r="V54" s="27">
        <f>VLOOKUP(I54,ITEMS!$A$2:$C$57,3,0)</f>
        <v>77</v>
      </c>
      <c r="W54" s="27">
        <f>VLOOKUP(J54,ITEMS!$A$2:$C$57,3,0)</f>
        <v>15</v>
      </c>
      <c r="X54" s="27" t="str">
        <f t="shared" si="0"/>
        <v>[77,77,15]</v>
      </c>
      <c r="Y54" s="27">
        <f>VLOOKUP(M54,ITEMS!$A$2:$C$57,3,0)</f>
        <v>45</v>
      </c>
      <c r="Z54" s="27">
        <f>VLOOKUP(N54,ITEMS!$A$2:$C$57,3,0)</f>
        <v>66</v>
      </c>
      <c r="AA54" s="27">
        <f>VLOOKUP(O54,ITEMS!$A$2:$C$57,3,0)</f>
        <v>77</v>
      </c>
      <c r="AB54" s="27" t="str">
        <f t="shared" ref="AB54" si="30">CONCATENATE("[",Y54,",",Z54,",",AA54,"]")</f>
        <v>[45,66,77]</v>
      </c>
      <c r="AC54" s="27">
        <f>VLOOKUP(R54,ITEMS!$A$2:$C$57,3,0)</f>
        <v>27</v>
      </c>
      <c r="AD54" s="27">
        <f>VLOOKUP(S54,ITEMS!$A$2:$C$57,3,0)</f>
        <v>77</v>
      </c>
      <c r="AE54" s="27">
        <f>VLOOKUP(T54,ITEMS!$A$2:$C$57,3,0)</f>
        <v>77</v>
      </c>
      <c r="AF54" s="27" t="str">
        <f t="shared" ref="AF54" si="31">CONCATENATE("[",AC54,",",AD54,",",AE54,"]")</f>
        <v>[27,77,77]</v>
      </c>
      <c r="AG54" s="15" t="str">
        <f t="shared" si="3"/>
        <v>"bestSets": [
        {
          "name": "HP Regeneration / HP Regeneration / Revive",
          "items": [77,77,15]
        },
        {
          "name": "Debuffer (Slow) / Magic Resistance / HP Regeneration",
          "items": [45,66,77]
        },
        {
          "name": "Splash Damage / HP Regeneration / HP Regeneration",
          "items": [27,77,77]
        }
      ]</v>
      </c>
      <c r="AH54" s="17" t="str">
        <f t="shared" si="4"/>
        <v>"bestSets": [
        {
          "name": "HP Regeneration / HP Regeneration / Revive",
          "items": [77,77,15]
        },
        {
          "name": "Debuffer (Slow) / Magic Resistance / HP Regeneration",
          "items": [45,66,77]
        },
        {
          "name": "Splash Damage / HP Regeneration / HP Regeneration",
          "items": [27,77,77]
        }
      ]</v>
      </c>
      <c r="AI54" s="2" t="str">
        <f t="shared" si="5"/>
        <v>"bestSets": [
        {
          "name": "Regeneração de Vida / Regeneração de Vida / Reviver",
          "items": [77,77,15]
        },
        {
          "name": "Debuffer (Lentidão) / Resistência Mágica / Regeneração de Vida",
          "items": [45,66,77]
        },
        {
          "name": "Dano em área / Regeneração de Vida / Regeneração de Vida",
          "items": [27,77,77]
        }
      ]</v>
      </c>
      <c r="AJ54" s="35" t="str">
        <f t="shared" si="6"/>
        <v>"bestSets": [
        {
          "name": "Regeneração de Vida / Regeneração de Vida / Reviver",
          "items": [77,77,15]
        },
        {
          "name": "Debuffer (Lentidão) / Resistência Mágica / Regeneração de Vida",
          "items": [45,66,77]
        },
        {
          "name": "Dano em área / Regeneração de Vida / Regeneração de Vida",
          "items": [27,77,77]
        }
      ]</v>
      </c>
      <c r="AK54" s="3"/>
      <c r="AL54" s="5"/>
    </row>
    <row r="55" spans="1:38" ht="255" x14ac:dyDescent="0.25">
      <c r="D55"/>
      <c r="E55" s="24" t="s">
        <v>92</v>
      </c>
      <c r="F55" s="13" t="str">
        <f>CONCATENATE("""",VLOOKUP($H55,ITEMS!$A$2:$E$57,5,0)," / ",VLOOKUP($I55,ITEMS!$A$2:$E$57,5,0)," / ",VLOOKUP($J55,ITEMS!$A$2:$E$57,5,0),"""")</f>
        <v>"Attack Speed / Buffer (Double Range) / Attack Speed / Buffer (Double Range) / Debuffer (Prevent Mana)"</v>
      </c>
      <c r="G55" s="13" t="str">
        <f>CONCATENATE("""",VLOOKUP($H55,ITEMS!$A$2:$F$57,6,0)," / ",VLOOKUP($I55,ITEMS!$A$2:$F$57,6,0)," / ",VLOOKUP($J55,ITEMS!$A$2:$F$57,6,0),"""")</f>
        <v>"Velocidade de Ataque / Buffer (Dobra Alcance) / Velocidade de Ataque / Buffer (Dobra Alcance) / Debuffer (Impede de Ganhar mana)"</v>
      </c>
      <c r="H55" s="25" t="s">
        <v>18</v>
      </c>
      <c r="I55" s="25" t="s">
        <v>18</v>
      </c>
      <c r="J55" s="25" t="s">
        <v>33</v>
      </c>
      <c r="K55" s="13" t="str">
        <f>CONCATENATE("""",VLOOKUP($M55,ITEMS!$A$2:$E$57,5,0)," / ",VLOOKUP($N55,ITEMS!$A$2:$E$57,5,0)," / ",VLOOKUP($O55,ITEMS!$A$2:$E$57,5,0),"""")</f>
        <v>"Attack Speed / Buffer (Double Range) / True Damage (Max Health) / Debuffer (Disarm)"</v>
      </c>
      <c r="L55" s="13" t="str">
        <f>CONCATENATE("""",VLOOKUP($M55,ITEMS!$A$2:$F$57,6,0)," / ",VLOOKUP($N55,ITEMS!$A$2:$F$57,6,0)," / ",VLOOKUP($O55,ITEMS!$A$2:$F$57,6,0),"""")</f>
        <v>"Velocidade de Ataque / Buffer (Dobra Alcance) / Dano Verdadeiro (Vida Máxima) / Debuffer (Desarmar)"</v>
      </c>
      <c r="M55" s="25" t="s">
        <v>18</v>
      </c>
      <c r="N55" s="25" t="s">
        <v>321</v>
      </c>
      <c r="O55" s="25" t="s">
        <v>37</v>
      </c>
      <c r="P55" s="13" t="str">
        <f>CONCATENATE("""",VLOOKUP($R55,ITEMS!$A$2:$E$57,5,0)," / ",VLOOKUP($S55,ITEMS!$A$2:$E$57,5,0)," / ",VLOOKUP($T55,ITEMS!$A$2:$E$57,5,0),"""")</f>
        <v>"Attack Speed / Buffer (Double Range) / Burn Damage / Debuffer (Prevent Heal) / Debuffer (Disarm)"</v>
      </c>
      <c r="Q55" s="13" t="str">
        <f>CONCATENATE("""",VLOOKUP($R55,ITEMS!$A$2:$F$57,6,0)," / ",VLOOKUP($S55,ITEMS!$A$2:$F$57,6,0)," / ",VLOOKUP($T55,ITEMS!$A$2:$F$57,6,0),"""")</f>
        <v>"Velocidade de Ataque / Buffer (Dobra Alcance) / Dano de Queimadura / Debuffer (Previne Cura) / Debuffer (Desarmar)"</v>
      </c>
      <c r="R55" s="25" t="s">
        <v>18</v>
      </c>
      <c r="S55" s="25" t="s">
        <v>38</v>
      </c>
      <c r="T55" s="25" t="s">
        <v>37</v>
      </c>
      <c r="U55" s="27">
        <f>VLOOKUP(H55,ITEMS!$A$2:$C$57,3,0)</f>
        <v>22</v>
      </c>
      <c r="V55" s="27">
        <f>VLOOKUP(I55,ITEMS!$A$2:$C$57,3,0)</f>
        <v>22</v>
      </c>
      <c r="W55" s="27">
        <f>VLOOKUP(J55,ITEMS!$A$2:$C$57,3,0)</f>
        <v>46</v>
      </c>
      <c r="X55" s="27" t="str">
        <f t="shared" si="0"/>
        <v>[22,22,46]</v>
      </c>
      <c r="Y55" s="27">
        <f>VLOOKUP(M55,ITEMS!$A$2:$C$57,3,0)</f>
        <v>22</v>
      </c>
      <c r="Z55" s="27">
        <f>VLOOKUP(N55,ITEMS!$A$2:$C$57,3,0)</f>
        <v>12</v>
      </c>
      <c r="AA55" s="27">
        <f>VLOOKUP(O55,ITEMS!$A$2:$C$57,3,0)</f>
        <v>56</v>
      </c>
      <c r="AB55" s="27" t="str">
        <f t="shared" si="1"/>
        <v>[22,12,56]</v>
      </c>
      <c r="AC55" s="27">
        <f>VLOOKUP(R55,ITEMS!$A$2:$C$57,3,0)</f>
        <v>22</v>
      </c>
      <c r="AD55" s="27">
        <f>VLOOKUP(S55,ITEMS!$A$2:$C$57,3,0)</f>
        <v>57</v>
      </c>
      <c r="AE55" s="27">
        <f>VLOOKUP(T55,ITEMS!$A$2:$C$57,3,0)</f>
        <v>56</v>
      </c>
      <c r="AF55" s="27" t="str">
        <f t="shared" si="2"/>
        <v>[22,57,56]</v>
      </c>
      <c r="AG55" s="15" t="str">
        <f t="shared" si="3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H55" s="17" t="str">
        <f t="shared" si="4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I55" s="2" t="str">
        <f t="shared" si="5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J55" s="35" t="str">
        <f t="shared" si="6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K55" s="3"/>
      <c r="AL55" s="5"/>
    </row>
    <row r="56" spans="1:38" ht="210" x14ac:dyDescent="0.25">
      <c r="D56"/>
      <c r="E56" s="24" t="s">
        <v>93</v>
      </c>
      <c r="F56" s="13" t="str">
        <f>CONCATENATE("""",VLOOKUP($H56,ITEMS!$A$2:$E$57,5,0)," / ",VLOOKUP($I56,ITEMS!$A$2:$E$57,5,0)," / ",VLOOKUP($J56,ITEMS!$A$2:$E$57,5,0),"""")</f>
        <v>"Revive / HP Regeneration / HP Regeneration"</v>
      </c>
      <c r="G56" s="13" t="str">
        <f>CONCATENATE("""",VLOOKUP($H56,ITEMS!$A$2:$F$57,6,0)," / ",VLOOKUP($I56,ITEMS!$A$2:$F$57,6,0)," / ",VLOOKUP($J56,ITEMS!$A$2:$F$57,6,0),"""")</f>
        <v>"Reviver / Regeneração de Vida / Regeneração de Vida"</v>
      </c>
      <c r="H56" s="25" t="s">
        <v>14</v>
      </c>
      <c r="I56" s="25" t="s">
        <v>43</v>
      </c>
      <c r="J56" s="25" t="s">
        <v>43</v>
      </c>
      <c r="K56" s="13" t="str">
        <f>CONCATENATE("""",VLOOKUP($M56,ITEMS!$A$2:$E$57,5,0)," / ",VLOOKUP($N56,ITEMS!$A$2:$E$57,5,0)," / ",VLOOKUP($O56,ITEMS!$A$2:$E$57,5,0),"""")</f>
        <v>"Debuffer (Slow) / HP Regeneration / Revive"</v>
      </c>
      <c r="L56" s="13" t="str">
        <f>CONCATENATE("""",VLOOKUP($M56,ITEMS!$A$2:$F$57,6,0)," / ",VLOOKUP($N56,ITEMS!$A$2:$F$57,6,0)," / ",VLOOKUP($O56,ITEMS!$A$2:$F$57,6,0),"""")</f>
        <v>"Debuffer (Lentidão) / Regeneração de Vida / Reviver"</v>
      </c>
      <c r="M56" s="25" t="s">
        <v>32</v>
      </c>
      <c r="N56" s="25" t="s">
        <v>43</v>
      </c>
      <c r="O56" s="25" t="s">
        <v>14</v>
      </c>
      <c r="P56" s="13" t="str">
        <f>CONCATENATE("""",VLOOKUP($R56,ITEMS!$A$2:$E$57,5,0)," / ",VLOOKUP($S56,ITEMS!$A$2:$E$57,5,0)," / ",VLOOKUP($T56,ITEMS!$A$2:$E$57,5,0),"""")</f>
        <v>"HP Regeneration / HP Regeneration / Splash Damage"</v>
      </c>
      <c r="Q56" s="13" t="str">
        <f>CONCATENATE("""",VLOOKUP($R56,ITEMS!$A$2:$F$57,6,0)," / ",VLOOKUP($S56,ITEMS!$A$2:$F$57,6,0)," / ",VLOOKUP($T56,ITEMS!$A$2:$F$57,6,0),"""")</f>
        <v>"Regeneração de Vida / Regeneração de Vida / Dano em área"</v>
      </c>
      <c r="R56" s="25" t="s">
        <v>43</v>
      </c>
      <c r="S56" s="25" t="s">
        <v>43</v>
      </c>
      <c r="T56" s="25" t="s">
        <v>23</v>
      </c>
      <c r="U56" s="27">
        <f>VLOOKUP(H56,ITEMS!$A$2:$C$57,3,0)</f>
        <v>15</v>
      </c>
      <c r="V56" s="27">
        <f>VLOOKUP(I56,ITEMS!$A$2:$C$57,3,0)</f>
        <v>77</v>
      </c>
      <c r="W56" s="27">
        <f>VLOOKUP(J56,ITEMS!$A$2:$C$57,3,0)</f>
        <v>77</v>
      </c>
      <c r="X56" s="27" t="str">
        <f t="shared" si="0"/>
        <v>[15,77,77]</v>
      </c>
      <c r="Y56" s="27">
        <f>VLOOKUP(M56,ITEMS!$A$2:$C$57,3,0)</f>
        <v>45</v>
      </c>
      <c r="Z56" s="27">
        <f>VLOOKUP(N56,ITEMS!$A$2:$C$57,3,0)</f>
        <v>77</v>
      </c>
      <c r="AA56" s="27">
        <f>VLOOKUP(O56,ITEMS!$A$2:$C$57,3,0)</f>
        <v>15</v>
      </c>
      <c r="AB56" s="27" t="str">
        <f t="shared" si="1"/>
        <v>[45,77,15]</v>
      </c>
      <c r="AC56" s="27">
        <f>VLOOKUP(R56,ITEMS!$A$2:$C$57,3,0)</f>
        <v>77</v>
      </c>
      <c r="AD56" s="27">
        <f>VLOOKUP(S56,ITEMS!$A$2:$C$57,3,0)</f>
        <v>77</v>
      </c>
      <c r="AE56" s="27">
        <f>VLOOKUP(T56,ITEMS!$A$2:$C$57,3,0)</f>
        <v>27</v>
      </c>
      <c r="AF56" s="27" t="str">
        <f t="shared" si="2"/>
        <v>[77,77,27]</v>
      </c>
      <c r="AG56" s="15" t="str">
        <f t="shared" si="3"/>
        <v>"bestSets": [
        {
          "name": "Revive / HP Regeneration / HP Regeneration",
          "items": [15,77,77]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H56" s="17" t="str">
        <f t="shared" si="4"/>
        <v>"bestSets": [
        {
          "name": "Revive / HP Regeneration / HP Regeneration",
          "items": [15,77,77]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I56" s="2" t="str">
        <f t="shared" si="5"/>
        <v>"bestSets": [
        {
          "name": "Reviver / Regeneração de Vida / Regeneração de Vida",
          "items": [15,77,77]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J56" s="35" t="str">
        <f t="shared" si="6"/>
        <v>"bestSets": [
        {
          "name": "Reviver / Regeneração de Vida / Regeneração de Vida",
          "items": [15,77,77]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K56" s="3"/>
      <c r="AL56" s="5"/>
    </row>
    <row r="57" spans="1:38" ht="210" x14ac:dyDescent="0.25">
      <c r="E57" s="24" t="s">
        <v>94</v>
      </c>
      <c r="F57" s="13" t="str">
        <f>CONCATENATE("""",VLOOKUP($H57,ITEMS!$A$2:$E$57,5,0)," / ",VLOOKUP($I57,ITEMS!$A$2:$E$57,5,0)," / ",VLOOKUP($J57,ITEMS!$A$2:$E$57,5,0),"""")</f>
        <v>"Mana Generation / Magic Resistance / Splash Damage"</v>
      </c>
      <c r="G57" s="13" t="str">
        <f>CONCATENATE("""",VLOOKUP($H57,ITEMS!$A$2:$F$57,6,0)," / ",VLOOKUP($I57,ITEMS!$A$2:$F$57,6,0)," / ",VLOOKUP($J57,ITEMS!$A$2:$F$57,6,0),"""")</f>
        <v>"Geração de Mana / Resistência Mágica / Dano em área"</v>
      </c>
      <c r="H57" s="25" t="s">
        <v>31</v>
      </c>
      <c r="I57" s="25" t="s">
        <v>40</v>
      </c>
      <c r="J57" s="25" t="s">
        <v>26</v>
      </c>
      <c r="K57" s="13" t="str">
        <f>CONCATENATE("""",VLOOKUP($M57,ITEMS!$A$2:$E$57,5,0)," / ",VLOOKUP($N57,ITEMS!$A$2:$E$57,5,0)," / ",VLOOKUP($O57,ITEMS!$A$2:$E$57,5,0),"""")</f>
        <v>"Attack Speed / Mana Generation / HP Regeneration"</v>
      </c>
      <c r="L57" s="13" t="str">
        <f>CONCATENATE("""",VLOOKUP($M57,ITEMS!$A$2:$F$57,6,0)," / ",VLOOKUP($N57,ITEMS!$A$2:$F$57,6,0)," / ",VLOOKUP($O57,ITEMS!$A$2:$F$57,6,0),"""")</f>
        <v>"Velocidade de Ataque / Geração de Mana / Regeneração de Vida"</v>
      </c>
      <c r="M57" s="25" t="s">
        <v>19</v>
      </c>
      <c r="N57" s="25" t="s">
        <v>31</v>
      </c>
      <c r="O57" s="25" t="s">
        <v>43</v>
      </c>
      <c r="P57" s="13" t="str">
        <f>CONCATENATE("""",VLOOKUP($R57,ITEMS!$A$2:$E$57,5,0)," / ",VLOOKUP($S57,ITEMS!$A$2:$E$57,5,0)," / ",VLOOKUP($T57,ITEMS!$A$2:$E$57,5,0),"""")</f>
        <v>"Mana Generation / Critical Damage / Critical Chance / Life Steal"</v>
      </c>
      <c r="Q57" s="13" t="str">
        <f>CONCATENATE("""",VLOOKUP($R57,ITEMS!$A$2:$F$57,6,0)," / ",VLOOKUP($S57,ITEMS!$A$2:$F$57,6,0)," / ",VLOOKUP($T57,ITEMS!$A$2:$F$57,6,0),"""")</f>
        <v>"Geração de Mana / Dano Crítico / Chance de Crítico / Roubo de Vida"</v>
      </c>
      <c r="R57" s="25" t="s">
        <v>31</v>
      </c>
      <c r="S57" s="25" t="s">
        <v>10</v>
      </c>
      <c r="T57" s="25" t="s">
        <v>12</v>
      </c>
      <c r="U57" s="27">
        <f>VLOOKUP(H57,ITEMS!$A$2:$C$57,3,0)</f>
        <v>44</v>
      </c>
      <c r="V57" s="27">
        <f>VLOOKUP(I57,ITEMS!$A$2:$C$57,3,0)</f>
        <v>66</v>
      </c>
      <c r="W57" s="27">
        <f>VLOOKUP(J57,ITEMS!$A$2:$C$57,3,0)</f>
        <v>34</v>
      </c>
      <c r="X57" s="27" t="str">
        <f t="shared" si="0"/>
        <v>[44,66,34]</v>
      </c>
      <c r="Y57" s="27">
        <f>VLOOKUP(M57,ITEMS!$A$2:$C$57,3,0)</f>
        <v>23</v>
      </c>
      <c r="Z57" s="27">
        <f>VLOOKUP(N57,ITEMS!$A$2:$C$57,3,0)</f>
        <v>44</v>
      </c>
      <c r="AA57" s="27">
        <f>VLOOKUP(O57,ITEMS!$A$2:$C$57,3,0)</f>
        <v>77</v>
      </c>
      <c r="AB57" s="27" t="str">
        <f t="shared" si="1"/>
        <v>[23,44,77]</v>
      </c>
      <c r="AC57" s="27">
        <f>VLOOKUP(R57,ITEMS!$A$2:$C$57,3,0)</f>
        <v>44</v>
      </c>
      <c r="AD57" s="27">
        <f>VLOOKUP(S57,ITEMS!$A$2:$C$57,3,0)</f>
        <v>19</v>
      </c>
      <c r="AE57" s="27">
        <f>VLOOKUP(T57,ITEMS!$A$2:$C$57,3,0)</f>
        <v>13</v>
      </c>
      <c r="AF57" s="27" t="str">
        <f t="shared" si="2"/>
        <v>[44,19,13]</v>
      </c>
      <c r="AG57" s="15" t="str">
        <f t="shared" si="3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H57" s="17" t="str">
        <f t="shared" si="4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I57" s="2" t="str">
        <f t="shared" si="5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  <c r="AJ57" s="35" t="str">
        <f t="shared" si="6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</row>
    <row r="58" spans="1:38" ht="240" x14ac:dyDescent="0.25">
      <c r="E58" s="24" t="s">
        <v>95</v>
      </c>
      <c r="F58" s="13" t="str">
        <f>CONCATENATE("""",VLOOKUP($H58,ITEMS!$A$2:$E$57,5,0)," / ",VLOOKUP($I58,ITEMS!$A$2:$E$57,5,0)," / ",VLOOKUP($J58,ITEMS!$A$2:$E$57,5,0),"""")</f>
        <v>"Critical Damage / Critical Chance / Revive / Life Steal"</v>
      </c>
      <c r="G58" s="13" t="str">
        <f>CONCATENATE("""",VLOOKUP($H58,ITEMS!$A$2:$F$57,6,0)," / ",VLOOKUP($I58,ITEMS!$A$2:$F$57,6,0)," / ",VLOOKUP($J58,ITEMS!$A$2:$F$57,6,0),"""")</f>
        <v>"Dano Crítico / Chance de Crítico / Reviver / Roubo de Vida"</v>
      </c>
      <c r="H58" s="25" t="s">
        <v>10</v>
      </c>
      <c r="I58" s="25" t="s">
        <v>14</v>
      </c>
      <c r="J58" s="25" t="s">
        <v>15</v>
      </c>
      <c r="K58" s="13" t="str">
        <f>CONCATENATE("""",VLOOKUP($M58,ITEMS!$A$2:$E$57,5,0)," / ",VLOOKUP($N58,ITEMS!$A$2:$E$57,5,0)," / ",VLOOKUP($O58,ITEMS!$A$2:$E$57,5,0),"""")</f>
        <v>"Critical Damage / Critical Chance / Attack Speed / Buffer (Double Range) / Life Steal"</v>
      </c>
      <c r="L58" s="13" t="str">
        <f>CONCATENATE("""",VLOOKUP($M58,ITEMS!$A$2:$F$57,6,0)," / ",VLOOKUP($N58,ITEMS!$A$2:$F$57,6,0)," / ",VLOOKUP($O58,ITEMS!$A$2:$F$57,6,0),"""")</f>
        <v>"Dano Crítico / Chance de Crítico / Velocidade de Ataque / Buffer (Dobra Alcance) / Roubo de Vida"</v>
      </c>
      <c r="M58" s="25" t="s">
        <v>10</v>
      </c>
      <c r="N58" s="25" t="s">
        <v>18</v>
      </c>
      <c r="O58" s="25" t="s">
        <v>15</v>
      </c>
      <c r="P58" s="13" t="str">
        <f>CONCATENATE("""",VLOOKUP($R58,ITEMS!$A$2:$E$57,5,0)," / ",VLOOKUP($S58,ITEMS!$A$2:$E$57,5,0)," / ",VLOOKUP($T58,ITEMS!$A$2:$E$57,5,0),"""")</f>
        <v>"Attack Speed / Critical Damage / Critical Chance / Attack Damage / Life on Hit"</v>
      </c>
      <c r="Q58" s="13" t="str">
        <f>CONCATENATE("""",VLOOKUP($R58,ITEMS!$A$2:$F$57,6,0)," / ",VLOOKUP($S58,ITEMS!$A$2:$F$57,6,0)," / ",VLOOKUP($T58,ITEMS!$A$2:$F$57,6,0),"""")</f>
        <v>"Velocidade de Ataque / Dano Crítico / Chance de Crítico / Dano de Ataque / Vida ao acertar"</v>
      </c>
      <c r="R58" s="25" t="s">
        <v>19</v>
      </c>
      <c r="S58" s="25" t="s">
        <v>10</v>
      </c>
      <c r="T58" s="25" t="s">
        <v>315</v>
      </c>
      <c r="U58" s="27">
        <f>VLOOKUP(H58,ITEMS!$A$2:$C$57,3,0)</f>
        <v>19</v>
      </c>
      <c r="V58" s="27">
        <f>VLOOKUP(I58,ITEMS!$A$2:$C$57,3,0)</f>
        <v>15</v>
      </c>
      <c r="W58" s="27">
        <f>VLOOKUP(J58,ITEMS!$A$2:$C$57,3,0)</f>
        <v>16</v>
      </c>
      <c r="X58" s="27" t="str">
        <f t="shared" si="0"/>
        <v>[19,15,16]</v>
      </c>
      <c r="Y58" s="27">
        <f>VLOOKUP(M58,ITEMS!$A$2:$C$57,3,0)</f>
        <v>19</v>
      </c>
      <c r="Z58" s="27">
        <f>VLOOKUP(N58,ITEMS!$A$2:$C$57,3,0)</f>
        <v>22</v>
      </c>
      <c r="AA58" s="27">
        <f>VLOOKUP(O58,ITEMS!$A$2:$C$57,3,0)</f>
        <v>16</v>
      </c>
      <c r="AB58" s="27" t="str">
        <f t="shared" si="1"/>
        <v>[19,22,16]</v>
      </c>
      <c r="AC58" s="27">
        <f>VLOOKUP(R58,ITEMS!$A$2:$C$57,3,0)</f>
        <v>23</v>
      </c>
      <c r="AD58" s="27">
        <f>VLOOKUP(S58,ITEMS!$A$2:$C$57,3,0)</f>
        <v>19</v>
      </c>
      <c r="AE58" s="27">
        <f>VLOOKUP(T58,ITEMS!$A$2:$C$57,3,0)</f>
        <v>49</v>
      </c>
      <c r="AF58" s="27" t="str">
        <f t="shared" si="2"/>
        <v>[23,19,49]</v>
      </c>
      <c r="AG58" s="15" t="str">
        <f t="shared" si="3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H58" s="17" t="str">
        <f t="shared" si="4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I58" s="2" t="str">
        <f t="shared" si="5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  <c r="AJ58" s="35" t="str">
        <f t="shared" si="6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</row>
    <row r="59" spans="1:38" x14ac:dyDescent="0.25">
      <c r="Y59" s="6"/>
      <c r="Z59" s="6"/>
      <c r="AA59" s="6"/>
      <c r="AB59" s="6"/>
      <c r="AC59" s="6"/>
      <c r="AD59" s="6"/>
      <c r="AE59" s="6"/>
      <c r="AF59" s="6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B41:AB58 X41:X58 AI25:AI58 X25:X39 AB25:AB39 AB2:AB23 X2:X23 AI2:AI23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ITEMS!$A$2:$A$57</xm:f>
          </x14:formula1>
          <xm:sqref>R2:T4 M7:O7 R7:T8 R10:R11 T10:T11 T13:T14 S10:S14 T16:T22 S16:S26 T24:T26 M34:O34 S28:T37 R13:R37 T40:T46 R53:T58 R50:S50 T48:T50 M55:O55 R39:S48 H54:I54</xm:sqref>
        </x14:dataValidation>
        <x14:dataValidation type="list" allowBlank="1" showInputMessage="1" showErrorMessage="1">
          <x14:formula1>
            <xm:f>ITEMS!$A$2:$A$57</xm:f>
          </x14:formula1>
          <xm:sqref>R5:T5 M4:O4 M6:O6 M8:O9 T12 O11:O12 S15:T15 O14:O15 O17:O20 T27 N11:N20 T23 N22:O26 M11:M29 N28:N29 O28:O32 M31:N33 T39 R38:T38 M35:O40 O42:O45 M57:O57 T47 M47:O54 M42:N44</xm:sqref>
        </x14:dataValidation>
        <x14:dataValidation type="list" allowBlank="1" showInputMessage="1" showErrorMessage="1">
          <x14:formula1>
            <xm:f>ITEMS!$A$2:$A$57</xm:f>
          </x14:formula1>
          <xm:sqref>M30:N30 M2:O3 M5:O5 R6:T6 R9:T9 M10:O10 R12 O13 O16 N21:O21 N27:O27 S27 M58:O58 O33 M41:O41 M45:N45 M46:O46 R49:S49 R51:T52 M56:O56 J2:J58 H2:I53 H55:I58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opLeftCell="A2" workbookViewId="0">
      <selection activeCell="B17" sqref="B16:B17"/>
    </sheetView>
  </sheetViews>
  <sheetFormatPr defaultColWidth="8.85546875" defaultRowHeight="15" x14ac:dyDescent="0.25"/>
  <cols>
    <col min="2" max="2" width="48.42578125" customWidth="1"/>
    <col min="3" max="17" width="48.28515625" customWidth="1"/>
  </cols>
  <sheetData>
    <row r="1" spans="2:9" x14ac:dyDescent="0.25">
      <c r="B1" t="s">
        <v>113</v>
      </c>
    </row>
    <row r="2" spans="2:9" s="8" customFormat="1" ht="180" x14ac:dyDescent="0.25">
      <c r="B2" s="7" t="s">
        <v>109</v>
      </c>
      <c r="C2" s="7" t="s">
        <v>114</v>
      </c>
      <c r="D2" s="7" t="s">
        <v>115</v>
      </c>
      <c r="E2" s="7" t="s">
        <v>116</v>
      </c>
      <c r="F2" s="7" t="s">
        <v>117</v>
      </c>
      <c r="G2" s="7" t="s">
        <v>115</v>
      </c>
      <c r="H2" s="7" t="s">
        <v>116</v>
      </c>
      <c r="I2" s="7" t="s">
        <v>118</v>
      </c>
    </row>
    <row r="3" spans="2:9" s="8" customFormat="1" x14ac:dyDescent="0.25">
      <c r="B3" s="7"/>
      <c r="C3" s="7"/>
      <c r="D3" s="7"/>
      <c r="E3" s="7"/>
      <c r="F3" s="7"/>
      <c r="G3" s="7"/>
      <c r="H3" s="7"/>
      <c r="I3" s="7"/>
    </row>
    <row r="4" spans="2:9" ht="45" x14ac:dyDescent="0.25">
      <c r="B4" t="s">
        <v>121</v>
      </c>
      <c r="C4" s="7" t="s">
        <v>114</v>
      </c>
    </row>
    <row r="5" spans="2:9" ht="30" x14ac:dyDescent="0.25">
      <c r="B5" t="s">
        <v>122</v>
      </c>
      <c r="C5" s="7" t="s">
        <v>115</v>
      </c>
    </row>
    <row r="6" spans="2:9" ht="30" x14ac:dyDescent="0.25">
      <c r="B6" t="s">
        <v>123</v>
      </c>
      <c r="C6" s="7" t="s">
        <v>120</v>
      </c>
    </row>
    <row r="7" spans="2:9" ht="60" x14ac:dyDescent="0.25">
      <c r="B7" t="s">
        <v>124</v>
      </c>
      <c r="C7" s="7" t="s">
        <v>117</v>
      </c>
    </row>
    <row r="8" spans="2:9" ht="30" x14ac:dyDescent="0.25">
      <c r="B8" t="s">
        <v>125</v>
      </c>
      <c r="C8" s="7" t="s">
        <v>115</v>
      </c>
    </row>
    <row r="9" spans="2:9" ht="30" x14ac:dyDescent="0.25">
      <c r="B9" t="s">
        <v>126</v>
      </c>
      <c r="C9" s="7" t="s">
        <v>120</v>
      </c>
    </row>
    <row r="10" spans="2:9" ht="45" x14ac:dyDescent="0.25">
      <c r="B10" t="s">
        <v>127</v>
      </c>
      <c r="C10" s="7" t="s">
        <v>118</v>
      </c>
    </row>
    <row r="13" spans="2:9" x14ac:dyDescent="0.25">
      <c r="E13" t="s">
        <v>244</v>
      </c>
      <c r="F13" t="s">
        <v>261</v>
      </c>
    </row>
    <row r="14" spans="2:9" x14ac:dyDescent="0.25">
      <c r="E14" t="s">
        <v>245</v>
      </c>
      <c r="F14" t="s">
        <v>246</v>
      </c>
    </row>
    <row r="15" spans="2:9" x14ac:dyDescent="0.25">
      <c r="E15" t="s">
        <v>241</v>
      </c>
      <c r="F15" t="s">
        <v>247</v>
      </c>
    </row>
    <row r="16" spans="2:9" x14ac:dyDescent="0.25">
      <c r="E16" t="s">
        <v>248</v>
      </c>
      <c r="F16" t="s">
        <v>262</v>
      </c>
    </row>
    <row r="17" spans="5:6" x14ac:dyDescent="0.25">
      <c r="E17" t="s">
        <v>249</v>
      </c>
      <c r="F17" t="s">
        <v>250</v>
      </c>
    </row>
    <row r="18" spans="5:6" x14ac:dyDescent="0.25">
      <c r="E18" t="s">
        <v>188</v>
      </c>
      <c r="F18" t="s">
        <v>251</v>
      </c>
    </row>
    <row r="19" spans="5:6" x14ac:dyDescent="0.25">
      <c r="E19" t="s">
        <v>252</v>
      </c>
      <c r="F19" t="s">
        <v>253</v>
      </c>
    </row>
    <row r="20" spans="5:6" x14ac:dyDescent="0.25">
      <c r="E20" t="s">
        <v>254</v>
      </c>
      <c r="F20" t="s">
        <v>255</v>
      </c>
    </row>
    <row r="21" spans="5:6" x14ac:dyDescent="0.25">
      <c r="E21" t="s">
        <v>256</v>
      </c>
      <c r="F21" t="s">
        <v>257</v>
      </c>
    </row>
    <row r="22" spans="5:6" x14ac:dyDescent="0.25">
      <c r="E22" t="s">
        <v>239</v>
      </c>
      <c r="F22" t="s">
        <v>239</v>
      </c>
    </row>
    <row r="23" spans="5:6" x14ac:dyDescent="0.25">
      <c r="E23" t="s">
        <v>239</v>
      </c>
      <c r="F23" t="s">
        <v>239</v>
      </c>
    </row>
    <row r="24" spans="5:6" x14ac:dyDescent="0.25">
      <c r="E24" t="s">
        <v>242</v>
      </c>
      <c r="F24" t="s">
        <v>258</v>
      </c>
    </row>
    <row r="25" spans="5:6" x14ac:dyDescent="0.25">
      <c r="E25" t="s">
        <v>259</v>
      </c>
      <c r="F25" t="s">
        <v>263</v>
      </c>
    </row>
    <row r="26" spans="5:6" x14ac:dyDescent="0.25">
      <c r="E26" t="s">
        <v>260</v>
      </c>
      <c r="F26" t="s">
        <v>264</v>
      </c>
    </row>
    <row r="27" spans="5:6" x14ac:dyDescent="0.25">
      <c r="E27" t="s">
        <v>239</v>
      </c>
      <c r="F27" t="s">
        <v>239</v>
      </c>
    </row>
    <row r="32" spans="5:6" x14ac:dyDescent="0.25">
      <c r="E32" t="s">
        <v>239</v>
      </c>
      <c r="F32" t="s">
        <v>239</v>
      </c>
    </row>
    <row r="33" spans="5:6" x14ac:dyDescent="0.25">
      <c r="E33" t="s">
        <v>239</v>
      </c>
      <c r="F33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pane ySplit="1" topLeftCell="A53" activePane="bottomLeft" state="frozen"/>
      <selection activeCell="F27" sqref="F27"/>
      <selection pane="bottomLeft" activeCell="C21" sqref="C21"/>
    </sheetView>
  </sheetViews>
  <sheetFormatPr defaultColWidth="8.85546875" defaultRowHeight="54.75" customHeight="1" x14ac:dyDescent="0.3"/>
  <cols>
    <col min="1" max="1" width="30.42578125" style="1" customWidth="1"/>
    <col min="2" max="2" width="41.7109375" style="1" bestFit="1" customWidth="1"/>
    <col min="3" max="3" width="9.140625" style="1"/>
    <col min="4" max="4" width="10.28515625" customWidth="1"/>
    <col min="5" max="5" width="45.5703125" style="33" bestFit="1" customWidth="1"/>
    <col min="6" max="6" width="56.7109375" style="33" bestFit="1" customWidth="1"/>
  </cols>
  <sheetData>
    <row r="1" spans="1:6" ht="54.75" customHeight="1" x14ac:dyDescent="0.25">
      <c r="A1" s="18" t="s">
        <v>1</v>
      </c>
      <c r="B1" s="18" t="s">
        <v>129</v>
      </c>
      <c r="C1" s="18" t="s">
        <v>0</v>
      </c>
      <c r="D1" s="19" t="s">
        <v>105</v>
      </c>
      <c r="E1" s="18" t="s">
        <v>238</v>
      </c>
      <c r="F1" s="18" t="s">
        <v>280</v>
      </c>
    </row>
    <row r="2" spans="1:6" s="2" customFormat="1" ht="54.75" customHeight="1" x14ac:dyDescent="0.3">
      <c r="A2" s="18" t="s">
        <v>2</v>
      </c>
      <c r="B2" s="18" t="s">
        <v>130</v>
      </c>
      <c r="C2" s="18">
        <v>1</v>
      </c>
      <c r="D2" s="20"/>
      <c r="E2" s="18" t="s">
        <v>239</v>
      </c>
      <c r="F2" s="18" t="s">
        <v>239</v>
      </c>
    </row>
    <row r="3" spans="1:6" s="2" customFormat="1" ht="54.75" customHeight="1" x14ac:dyDescent="0.3">
      <c r="A3" s="18" t="s">
        <v>24</v>
      </c>
      <c r="B3" s="18" t="s">
        <v>151</v>
      </c>
      <c r="C3" s="18">
        <v>28</v>
      </c>
      <c r="D3" s="20"/>
      <c r="E3" s="18" t="s">
        <v>240</v>
      </c>
      <c r="F3" s="18" t="s">
        <v>206</v>
      </c>
    </row>
    <row r="4" spans="1:6" s="2" customFormat="1" ht="54.75" customHeight="1" x14ac:dyDescent="0.3">
      <c r="A4" s="18" t="s">
        <v>6</v>
      </c>
      <c r="B4" s="18" t="s">
        <v>132</v>
      </c>
      <c r="C4" s="18">
        <v>5</v>
      </c>
      <c r="D4" s="20"/>
      <c r="E4" s="18" t="s">
        <v>239</v>
      </c>
      <c r="F4" s="18" t="s">
        <v>239</v>
      </c>
    </row>
    <row r="5" spans="1:6" s="2" customFormat="1" ht="54.75" customHeight="1" x14ac:dyDescent="0.3">
      <c r="A5" s="18" t="s">
        <v>22</v>
      </c>
      <c r="B5" s="18" t="s">
        <v>147</v>
      </c>
      <c r="C5" s="18">
        <v>26</v>
      </c>
      <c r="D5" s="20"/>
      <c r="E5" s="18" t="s">
        <v>270</v>
      </c>
      <c r="F5" s="18" t="s">
        <v>281</v>
      </c>
    </row>
    <row r="6" spans="1:6" s="2" customFormat="1" ht="54.75" customHeight="1" x14ac:dyDescent="0.3">
      <c r="A6" s="18" t="s">
        <v>35</v>
      </c>
      <c r="B6" s="18" t="s">
        <v>35</v>
      </c>
      <c r="C6" s="18">
        <v>48</v>
      </c>
      <c r="D6" s="20"/>
      <c r="E6" s="18" t="s">
        <v>173</v>
      </c>
      <c r="F6" s="18" t="s">
        <v>197</v>
      </c>
    </row>
    <row r="7" spans="1:6" s="2" customFormat="1" ht="54.75" customHeight="1" x14ac:dyDescent="0.25">
      <c r="A7" s="18" t="s">
        <v>320</v>
      </c>
      <c r="B7" s="18"/>
      <c r="C7" s="18">
        <v>11</v>
      </c>
      <c r="D7"/>
      <c r="E7" s="18" t="s">
        <v>336</v>
      </c>
      <c r="F7" s="18" t="s">
        <v>337</v>
      </c>
    </row>
    <row r="8" spans="1:6" s="2" customFormat="1" ht="54.75" customHeight="1" x14ac:dyDescent="0.3">
      <c r="A8" s="18" t="s">
        <v>40</v>
      </c>
      <c r="B8" s="18" t="s">
        <v>158</v>
      </c>
      <c r="C8" s="18">
        <v>66</v>
      </c>
      <c r="D8" s="20"/>
      <c r="E8" s="18" t="s">
        <v>267</v>
      </c>
      <c r="F8" s="18" t="s">
        <v>303</v>
      </c>
    </row>
    <row r="9" spans="1:6" s="2" customFormat="1" ht="54.75" customHeight="1" x14ac:dyDescent="0.3">
      <c r="A9" s="18" t="s">
        <v>45</v>
      </c>
      <c r="B9" s="18" t="s">
        <v>168</v>
      </c>
      <c r="C9" s="18">
        <v>88</v>
      </c>
      <c r="D9" s="20"/>
      <c r="E9" s="18" t="s">
        <v>268</v>
      </c>
      <c r="F9" s="18" t="s">
        <v>282</v>
      </c>
    </row>
    <row r="10" spans="1:6" s="2" customFormat="1" ht="54.75" customHeight="1" x14ac:dyDescent="0.3">
      <c r="A10" s="18" t="s">
        <v>32</v>
      </c>
      <c r="B10" s="18" t="s">
        <v>155</v>
      </c>
      <c r="C10" s="18">
        <v>45</v>
      </c>
      <c r="D10" s="20"/>
      <c r="E10" s="18" t="s">
        <v>269</v>
      </c>
      <c r="F10" s="18" t="s">
        <v>283</v>
      </c>
    </row>
    <row r="11" spans="1:6" s="2" customFormat="1" ht="54.75" customHeight="1" x14ac:dyDescent="0.3">
      <c r="A11" s="18" t="s">
        <v>44</v>
      </c>
      <c r="B11" s="18" t="s">
        <v>167</v>
      </c>
      <c r="C11" s="18">
        <v>78</v>
      </c>
      <c r="D11" s="20"/>
      <c r="E11" s="18" t="s">
        <v>179</v>
      </c>
      <c r="F11" s="18" t="s">
        <v>179</v>
      </c>
    </row>
    <row r="12" spans="1:6" s="2" customFormat="1" ht="54.75" customHeight="1" x14ac:dyDescent="0.25">
      <c r="A12" s="18" t="s">
        <v>321</v>
      </c>
      <c r="B12" s="18"/>
      <c r="C12" s="18">
        <v>12</v>
      </c>
      <c r="D12"/>
      <c r="E12" s="18" t="s">
        <v>338</v>
      </c>
      <c r="F12" s="18" t="s">
        <v>339</v>
      </c>
    </row>
    <row r="13" spans="1:6" s="2" customFormat="1" ht="54.75" customHeight="1" x14ac:dyDescent="0.3">
      <c r="A13" s="18" t="s">
        <v>8</v>
      </c>
      <c r="B13" s="18" t="s">
        <v>136</v>
      </c>
      <c r="C13" s="18">
        <v>7</v>
      </c>
      <c r="D13" s="20"/>
      <c r="E13" s="18" t="s">
        <v>239</v>
      </c>
      <c r="F13" s="18" t="s">
        <v>239</v>
      </c>
    </row>
    <row r="14" spans="1:6" s="2" customFormat="1" ht="54.75" customHeight="1" x14ac:dyDescent="0.3">
      <c r="A14" s="18" t="s">
        <v>14</v>
      </c>
      <c r="B14" s="18" t="s">
        <v>140</v>
      </c>
      <c r="C14" s="18">
        <v>15</v>
      </c>
      <c r="D14" s="20"/>
      <c r="E14" s="18" t="s">
        <v>243</v>
      </c>
      <c r="F14" s="18" t="s">
        <v>284</v>
      </c>
    </row>
    <row r="15" spans="1:6" s="2" customFormat="1" ht="54.75" customHeight="1" x14ac:dyDescent="0.3">
      <c r="A15" s="18" t="s">
        <v>19</v>
      </c>
      <c r="B15" s="18" t="s">
        <v>148</v>
      </c>
      <c r="C15" s="18">
        <v>23</v>
      </c>
      <c r="D15" s="20"/>
      <c r="E15" s="18" t="s">
        <v>244</v>
      </c>
      <c r="F15" s="18" t="s">
        <v>285</v>
      </c>
    </row>
    <row r="16" spans="1:6" s="2" customFormat="1" ht="54.75" customHeight="1" x14ac:dyDescent="0.25">
      <c r="A16" s="18" t="s">
        <v>315</v>
      </c>
      <c r="B16" s="18"/>
      <c r="C16" s="18">
        <v>49</v>
      </c>
      <c r="D16"/>
      <c r="E16" s="18" t="s">
        <v>328</v>
      </c>
      <c r="F16" s="18" t="s">
        <v>329</v>
      </c>
    </row>
    <row r="17" spans="1:16" s="2" customFormat="1" ht="54.75" customHeight="1" x14ac:dyDescent="0.3">
      <c r="A17" s="18" t="s">
        <v>12</v>
      </c>
      <c r="B17" s="18" t="s">
        <v>142</v>
      </c>
      <c r="C17" s="18">
        <v>13</v>
      </c>
      <c r="D17" s="20"/>
      <c r="E17" s="18" t="s">
        <v>245</v>
      </c>
      <c r="F17" s="18" t="s">
        <v>286</v>
      </c>
    </row>
    <row r="18" spans="1:16" s="2" customFormat="1" ht="54.75" customHeight="1" x14ac:dyDescent="0.3">
      <c r="A18" s="18" t="s">
        <v>33</v>
      </c>
      <c r="B18" s="18" t="s">
        <v>33</v>
      </c>
      <c r="C18" s="18">
        <v>46</v>
      </c>
      <c r="D18" s="20"/>
      <c r="E18" s="18" t="s">
        <v>271</v>
      </c>
      <c r="F18" s="18" t="s">
        <v>287</v>
      </c>
    </row>
    <row r="19" spans="1:16" s="2" customFormat="1" ht="54.75" customHeight="1" x14ac:dyDescent="0.25">
      <c r="A19" s="18" t="s">
        <v>345</v>
      </c>
      <c r="B19" s="18"/>
      <c r="C19" s="18">
        <v>59</v>
      </c>
      <c r="D19"/>
      <c r="E19" s="18" t="s">
        <v>331</v>
      </c>
      <c r="F19" s="18" t="s">
        <v>330</v>
      </c>
    </row>
    <row r="20" spans="1:16" s="2" customFormat="1" ht="54.75" customHeight="1" x14ac:dyDescent="0.3">
      <c r="A20" s="18" t="s">
        <v>10</v>
      </c>
      <c r="B20" s="18" t="s">
        <v>138</v>
      </c>
      <c r="C20" s="18">
        <v>19</v>
      </c>
      <c r="D20" s="20"/>
      <c r="E20" s="18" t="s">
        <v>322</v>
      </c>
      <c r="F20" s="18" t="s">
        <v>323</v>
      </c>
    </row>
    <row r="21" spans="1:16" s="2" customFormat="1" ht="54.75" customHeight="1" x14ac:dyDescent="0.3">
      <c r="A21" s="18" t="s">
        <v>28</v>
      </c>
      <c r="B21" s="18" t="s">
        <v>159</v>
      </c>
      <c r="C21" s="18">
        <v>36</v>
      </c>
      <c r="D21" s="20"/>
      <c r="E21" s="18" t="s">
        <v>249</v>
      </c>
      <c r="F21" s="18" t="s">
        <v>288</v>
      </c>
    </row>
    <row r="22" spans="1:16" s="2" customFormat="1" ht="54.75" customHeight="1" x14ac:dyDescent="0.25">
      <c r="A22" s="18" t="s">
        <v>314</v>
      </c>
      <c r="B22" s="18"/>
      <c r="C22" s="18">
        <v>39</v>
      </c>
      <c r="D22"/>
      <c r="E22" s="18" t="s">
        <v>326</v>
      </c>
      <c r="F22" s="18" t="s">
        <v>327</v>
      </c>
    </row>
    <row r="23" spans="1:16" s="2" customFormat="1" ht="54.75" customHeight="1" x14ac:dyDescent="0.3">
      <c r="A23" s="18" t="s">
        <v>39</v>
      </c>
      <c r="B23" s="18" t="s">
        <v>157</v>
      </c>
      <c r="C23" s="18">
        <v>58</v>
      </c>
      <c r="D23" s="20"/>
      <c r="E23" s="18" t="s">
        <v>188</v>
      </c>
      <c r="F23" s="18" t="s">
        <v>211</v>
      </c>
    </row>
    <row r="24" spans="1:16" s="2" customFormat="1" ht="54.75" customHeight="1" x14ac:dyDescent="0.3">
      <c r="A24" s="18" t="s">
        <v>27</v>
      </c>
      <c r="B24" s="18" t="s">
        <v>154</v>
      </c>
      <c r="C24" s="18">
        <v>35</v>
      </c>
      <c r="D24" s="20"/>
      <c r="E24" s="18" t="s">
        <v>272</v>
      </c>
      <c r="F24" s="18" t="s">
        <v>289</v>
      </c>
    </row>
    <row r="25" spans="1:16" s="2" customFormat="1" ht="54.75" customHeight="1" x14ac:dyDescent="0.3">
      <c r="A25" s="18" t="s">
        <v>26</v>
      </c>
      <c r="B25" s="18" t="s">
        <v>163</v>
      </c>
      <c r="C25" s="18">
        <v>34</v>
      </c>
      <c r="D25" s="20"/>
      <c r="E25" s="18" t="s">
        <v>254</v>
      </c>
      <c r="F25" s="18" t="s">
        <v>290</v>
      </c>
    </row>
    <row r="26" spans="1:16" s="2" customFormat="1" ht="54.75" customHeight="1" x14ac:dyDescent="0.25">
      <c r="A26" s="18" t="s">
        <v>319</v>
      </c>
      <c r="B26" s="18"/>
      <c r="C26" s="18">
        <v>89</v>
      </c>
      <c r="D26"/>
      <c r="E26" s="18" t="s">
        <v>194</v>
      </c>
      <c r="F26" s="18" t="s">
        <v>194</v>
      </c>
    </row>
    <row r="27" spans="1:16" s="2" customFormat="1" ht="54.75" customHeight="1" x14ac:dyDescent="0.3">
      <c r="A27" s="18" t="s">
        <v>29</v>
      </c>
      <c r="B27" s="18" t="s">
        <v>29</v>
      </c>
      <c r="C27" s="18">
        <v>37</v>
      </c>
      <c r="D27" s="20"/>
      <c r="E27" s="34" t="s">
        <v>273</v>
      </c>
      <c r="F27" s="18" t="s">
        <v>307</v>
      </c>
    </row>
    <row r="28" spans="1:16" s="2" customFormat="1" ht="54.75" customHeight="1" x14ac:dyDescent="0.3">
      <c r="A28" s="18" t="s">
        <v>4</v>
      </c>
      <c r="B28" s="18" t="s">
        <v>134</v>
      </c>
      <c r="C28" s="18">
        <v>3</v>
      </c>
      <c r="D28" s="20"/>
      <c r="E28" s="18" t="s">
        <v>239</v>
      </c>
      <c r="F28" s="18" t="s">
        <v>239</v>
      </c>
      <c r="M28"/>
    </row>
    <row r="29" spans="1:16" s="2" customFormat="1" ht="54.75" customHeight="1" x14ac:dyDescent="0.3">
      <c r="A29" s="18" t="s">
        <v>7</v>
      </c>
      <c r="B29" s="18" t="s">
        <v>133</v>
      </c>
      <c r="C29" s="18">
        <v>6</v>
      </c>
      <c r="D29" s="20"/>
      <c r="E29" s="18" t="s">
        <v>239</v>
      </c>
      <c r="F29" s="18" t="s">
        <v>239</v>
      </c>
      <c r="L29"/>
      <c r="P29"/>
    </row>
    <row r="30" spans="1:16" s="2" customFormat="1" ht="54.75" customHeight="1" x14ac:dyDescent="0.3">
      <c r="A30" s="18" t="s">
        <v>21</v>
      </c>
      <c r="B30" s="18" t="s">
        <v>169</v>
      </c>
      <c r="C30" s="18">
        <v>25</v>
      </c>
      <c r="D30" s="20"/>
      <c r="E30" s="18" t="s">
        <v>274</v>
      </c>
      <c r="F30" s="18" t="s">
        <v>291</v>
      </c>
      <c r="P30"/>
    </row>
    <row r="31" spans="1:16" s="2" customFormat="1" ht="54.75" customHeight="1" x14ac:dyDescent="0.25">
      <c r="A31" s="18" t="s">
        <v>316</v>
      </c>
      <c r="B31" s="18"/>
      <c r="C31" s="18">
        <v>69</v>
      </c>
      <c r="D31"/>
      <c r="E31" s="18" t="s">
        <v>343</v>
      </c>
      <c r="F31" s="18" t="s">
        <v>344</v>
      </c>
    </row>
    <row r="32" spans="1:16" s="2" customFormat="1" ht="54.75" customHeight="1" x14ac:dyDescent="0.3">
      <c r="A32" s="18" t="s">
        <v>25</v>
      </c>
      <c r="B32" s="18" t="s">
        <v>162</v>
      </c>
      <c r="C32" s="18">
        <v>33</v>
      </c>
      <c r="D32" s="20"/>
      <c r="E32" s="18" t="s">
        <v>259</v>
      </c>
      <c r="F32" s="18" t="s">
        <v>292</v>
      </c>
    </row>
    <row r="33" spans="1:6" s="2" customFormat="1" ht="54.75" customHeight="1" x14ac:dyDescent="0.3">
      <c r="A33" s="18" t="s">
        <v>18</v>
      </c>
      <c r="B33" s="18" t="s">
        <v>146</v>
      </c>
      <c r="C33" s="18">
        <v>22</v>
      </c>
      <c r="D33" s="20"/>
      <c r="E33" s="34" t="s">
        <v>340</v>
      </c>
      <c r="F33" s="18" t="s">
        <v>341</v>
      </c>
    </row>
    <row r="34" spans="1:6" s="2" customFormat="1" ht="54.75" customHeight="1" x14ac:dyDescent="0.3">
      <c r="A34" s="18" t="s">
        <v>3</v>
      </c>
      <c r="B34" s="18" t="s">
        <v>131</v>
      </c>
      <c r="C34" s="18">
        <v>2</v>
      </c>
      <c r="D34" s="20"/>
      <c r="E34" s="18" t="s">
        <v>239</v>
      </c>
      <c r="F34" s="18" t="s">
        <v>239</v>
      </c>
    </row>
    <row r="35" spans="1:6" s="2" customFormat="1" ht="54.75" customHeight="1" x14ac:dyDescent="0.3">
      <c r="A35" s="18" t="s">
        <v>38</v>
      </c>
      <c r="B35" s="18" t="s">
        <v>156</v>
      </c>
      <c r="C35" s="18">
        <v>57</v>
      </c>
      <c r="D35" s="20"/>
      <c r="E35" s="18" t="s">
        <v>273</v>
      </c>
      <c r="F35" s="18" t="s">
        <v>307</v>
      </c>
    </row>
    <row r="36" spans="1:6" s="2" customFormat="1" ht="54.75" customHeight="1" x14ac:dyDescent="0.3">
      <c r="A36" s="18" t="s">
        <v>34</v>
      </c>
      <c r="B36" s="18" t="s">
        <v>165</v>
      </c>
      <c r="C36" s="18">
        <v>47</v>
      </c>
      <c r="D36" s="20"/>
      <c r="E36" s="18" t="s">
        <v>293</v>
      </c>
      <c r="F36" s="18" t="s">
        <v>294</v>
      </c>
    </row>
    <row r="37" spans="1:6" s="2" customFormat="1" ht="54.75" customHeight="1" x14ac:dyDescent="0.25">
      <c r="A37" s="18" t="s">
        <v>313</v>
      </c>
      <c r="B37" s="18"/>
      <c r="C37" s="18">
        <v>29</v>
      </c>
      <c r="D37"/>
      <c r="E37" s="18" t="s">
        <v>324</v>
      </c>
      <c r="F37" s="18" t="s">
        <v>325</v>
      </c>
    </row>
    <row r="38" spans="1:6" s="2" customFormat="1" ht="54.75" customHeight="1" x14ac:dyDescent="0.3">
      <c r="A38" s="18" t="s">
        <v>42</v>
      </c>
      <c r="B38" s="18" t="s">
        <v>161</v>
      </c>
      <c r="C38" s="18">
        <v>68</v>
      </c>
      <c r="D38" s="20"/>
      <c r="E38" s="18" t="s">
        <v>265</v>
      </c>
      <c r="F38" s="18" t="s">
        <v>295</v>
      </c>
    </row>
    <row r="39" spans="1:6" s="2" customFormat="1" ht="54.75" customHeight="1" x14ac:dyDescent="0.3">
      <c r="A39" s="18" t="s">
        <v>31</v>
      </c>
      <c r="B39" s="18" t="s">
        <v>164</v>
      </c>
      <c r="C39" s="18">
        <v>44</v>
      </c>
      <c r="D39" s="20"/>
      <c r="E39" s="18" t="s">
        <v>266</v>
      </c>
      <c r="F39" s="18" t="s">
        <v>296</v>
      </c>
    </row>
    <row r="40" spans="1:6" s="2" customFormat="1" ht="54.75" customHeight="1" x14ac:dyDescent="0.25">
      <c r="A40" s="18" t="s">
        <v>312</v>
      </c>
      <c r="B40" s="18"/>
      <c r="C40" s="18">
        <v>9</v>
      </c>
      <c r="D40"/>
      <c r="E40" s="18" t="s">
        <v>239</v>
      </c>
      <c r="F40" s="18" t="s">
        <v>239</v>
      </c>
    </row>
    <row r="41" spans="1:6" s="2" customFormat="1" ht="54.75" customHeight="1" x14ac:dyDescent="0.3">
      <c r="A41" s="18" t="s">
        <v>9</v>
      </c>
      <c r="B41" s="18" t="s">
        <v>137</v>
      </c>
      <c r="C41" s="18">
        <v>8</v>
      </c>
      <c r="D41" s="20"/>
      <c r="E41" s="18" t="s">
        <v>239</v>
      </c>
      <c r="F41" s="18" t="s">
        <v>239</v>
      </c>
    </row>
    <row r="42" spans="1:6" s="2" customFormat="1" ht="54.75" customHeight="1" x14ac:dyDescent="0.3">
      <c r="A42" s="18" t="s">
        <v>9</v>
      </c>
      <c r="B42" s="18" t="s">
        <v>137</v>
      </c>
      <c r="C42" s="18">
        <v>100</v>
      </c>
      <c r="D42" s="20"/>
      <c r="E42" s="18" t="s">
        <v>239</v>
      </c>
      <c r="F42" s="18" t="s">
        <v>239</v>
      </c>
    </row>
    <row r="43" spans="1:6" s="2" customFormat="1" ht="54.75" customHeight="1" x14ac:dyDescent="0.3">
      <c r="A43" s="18" t="s">
        <v>13</v>
      </c>
      <c r="B43" s="18" t="s">
        <v>143</v>
      </c>
      <c r="C43" s="18">
        <v>14</v>
      </c>
      <c r="D43" s="20"/>
      <c r="E43" s="18" t="s">
        <v>266</v>
      </c>
      <c r="F43" s="18" t="s">
        <v>296</v>
      </c>
    </row>
    <row r="44" spans="1:6" s="2" customFormat="1" ht="54.75" customHeight="1" x14ac:dyDescent="0.3">
      <c r="A44" s="18" t="s">
        <v>20</v>
      </c>
      <c r="B44" s="18" t="s">
        <v>149</v>
      </c>
      <c r="C44" s="18">
        <v>24</v>
      </c>
      <c r="D44" s="20"/>
      <c r="E44" s="18" t="s">
        <v>254</v>
      </c>
      <c r="F44" s="18" t="s">
        <v>290</v>
      </c>
    </row>
    <row r="45" spans="1:6" s="2" customFormat="1" ht="54.75" customHeight="1" x14ac:dyDescent="0.3">
      <c r="A45" s="18" t="s">
        <v>37</v>
      </c>
      <c r="B45" s="18" t="s">
        <v>153</v>
      </c>
      <c r="C45" s="18">
        <v>56</v>
      </c>
      <c r="D45" s="20"/>
      <c r="E45" s="18" t="s">
        <v>275</v>
      </c>
      <c r="F45" s="18" t="s">
        <v>297</v>
      </c>
    </row>
    <row r="46" spans="1:6" s="2" customFormat="1" ht="54.75" customHeight="1" x14ac:dyDescent="0.3">
      <c r="A46" s="18" t="s">
        <v>11</v>
      </c>
      <c r="B46" s="18" t="s">
        <v>139</v>
      </c>
      <c r="C46" s="18">
        <v>12</v>
      </c>
      <c r="D46" s="20"/>
      <c r="E46" s="18" t="s">
        <v>276</v>
      </c>
      <c r="F46" s="18" t="s">
        <v>298</v>
      </c>
    </row>
    <row r="47" spans="1:6" s="2" customFormat="1" ht="54.75" customHeight="1" x14ac:dyDescent="0.3">
      <c r="A47" s="18" t="s">
        <v>5</v>
      </c>
      <c r="B47" s="18" t="s">
        <v>135</v>
      </c>
      <c r="C47" s="18">
        <v>4</v>
      </c>
      <c r="D47" s="20"/>
      <c r="E47" s="18" t="s">
        <v>239</v>
      </c>
      <c r="F47" s="18" t="s">
        <v>239</v>
      </c>
    </row>
    <row r="48" spans="1:6" s="2" customFormat="1" ht="54.75" customHeight="1" x14ac:dyDescent="0.3">
      <c r="A48" s="18" t="s">
        <v>15</v>
      </c>
      <c r="B48" s="18" t="s">
        <v>141</v>
      </c>
      <c r="C48" s="18">
        <v>16</v>
      </c>
      <c r="D48" s="20"/>
      <c r="E48" s="18" t="s">
        <v>245</v>
      </c>
      <c r="F48" s="18" t="s">
        <v>286</v>
      </c>
    </row>
    <row r="49" spans="1:6" s="2" customFormat="1" ht="54.75" customHeight="1" x14ac:dyDescent="0.25">
      <c r="A49" s="18" t="s">
        <v>318</v>
      </c>
      <c r="B49" s="18"/>
      <c r="C49" s="18">
        <v>99</v>
      </c>
      <c r="D49"/>
      <c r="E49" s="18" t="s">
        <v>334</v>
      </c>
      <c r="F49" s="18" t="s">
        <v>335</v>
      </c>
    </row>
    <row r="50" spans="1:6" s="2" customFormat="1" ht="54.75" customHeight="1" x14ac:dyDescent="0.3">
      <c r="A50" s="18" t="s">
        <v>36</v>
      </c>
      <c r="B50" s="18" t="s">
        <v>152</v>
      </c>
      <c r="C50" s="18">
        <v>55</v>
      </c>
      <c r="D50" s="20"/>
      <c r="E50" s="34" t="s">
        <v>249</v>
      </c>
      <c r="F50" s="18" t="s">
        <v>288</v>
      </c>
    </row>
    <row r="51" spans="1:6" s="2" customFormat="1" ht="54.75" customHeight="1" x14ac:dyDescent="0.3">
      <c r="A51" s="18" t="s">
        <v>23</v>
      </c>
      <c r="B51" s="18" t="s">
        <v>150</v>
      </c>
      <c r="C51" s="18">
        <v>27</v>
      </c>
      <c r="D51" s="20"/>
      <c r="E51" s="18" t="s">
        <v>254</v>
      </c>
      <c r="F51" s="18" t="s">
        <v>290</v>
      </c>
    </row>
    <row r="52" spans="1:6" s="2" customFormat="1" ht="54.75" customHeight="1" x14ac:dyDescent="0.25">
      <c r="A52" s="18" t="s">
        <v>317</v>
      </c>
      <c r="B52" s="18"/>
      <c r="C52" s="18">
        <v>79</v>
      </c>
      <c r="D52"/>
      <c r="E52" s="18" t="s">
        <v>332</v>
      </c>
      <c r="F52" s="18" t="s">
        <v>333</v>
      </c>
    </row>
    <row r="53" spans="1:6" s="2" customFormat="1" ht="54.75" customHeight="1" x14ac:dyDescent="0.3">
      <c r="A53" s="18" t="s">
        <v>43</v>
      </c>
      <c r="B53" s="18" t="s">
        <v>166</v>
      </c>
      <c r="C53" s="18">
        <v>77</v>
      </c>
      <c r="D53" s="20"/>
      <c r="E53" s="18" t="s">
        <v>279</v>
      </c>
      <c r="F53" s="18" t="s">
        <v>299</v>
      </c>
    </row>
    <row r="54" spans="1:6" s="2" customFormat="1" ht="54.75" customHeight="1" x14ac:dyDescent="0.3">
      <c r="A54" s="18" t="s">
        <v>17</v>
      </c>
      <c r="B54" s="18" t="s">
        <v>145</v>
      </c>
      <c r="C54" s="18">
        <v>18</v>
      </c>
      <c r="D54" s="20"/>
      <c r="E54" s="18" t="s">
        <v>178</v>
      </c>
      <c r="F54" s="18" t="s">
        <v>208</v>
      </c>
    </row>
    <row r="55" spans="1:6" s="2" customFormat="1" ht="54.75" customHeight="1" x14ac:dyDescent="0.3">
      <c r="A55" s="18" t="s">
        <v>30</v>
      </c>
      <c r="B55" s="18" t="s">
        <v>30</v>
      </c>
      <c r="C55" s="18">
        <v>38</v>
      </c>
      <c r="D55" s="20"/>
      <c r="E55" s="18" t="s">
        <v>176</v>
      </c>
      <c r="F55" s="18" t="s">
        <v>207</v>
      </c>
    </row>
    <row r="56" spans="1:6" s="2" customFormat="1" ht="54.75" customHeight="1" x14ac:dyDescent="0.3">
      <c r="A56" s="18" t="s">
        <v>16</v>
      </c>
      <c r="B56" s="18" t="s">
        <v>144</v>
      </c>
      <c r="C56" s="18">
        <v>17</v>
      </c>
      <c r="D56" s="20"/>
      <c r="E56" s="18" t="s">
        <v>277</v>
      </c>
      <c r="F56" s="18" t="s">
        <v>300</v>
      </c>
    </row>
    <row r="57" spans="1:6" s="2" customFormat="1" ht="54.75" customHeight="1" x14ac:dyDescent="0.3">
      <c r="A57" s="18" t="s">
        <v>41</v>
      </c>
      <c r="B57" s="18" t="s">
        <v>160</v>
      </c>
      <c r="C57" s="18">
        <v>67</v>
      </c>
      <c r="D57" s="20"/>
      <c r="E57" s="18" t="s">
        <v>278</v>
      </c>
      <c r="F57" s="18" t="s">
        <v>301</v>
      </c>
    </row>
    <row r="58" spans="1:6" s="2" customFormat="1" ht="54.75" customHeight="1" x14ac:dyDescent="0.25">
      <c r="A58" s="3"/>
      <c r="B58" s="3"/>
      <c r="C58" s="3"/>
      <c r="E58" s="18"/>
      <c r="F58" s="18"/>
    </row>
  </sheetData>
  <autoFilter ref="A1:D57"/>
  <sortState ref="A2:F57">
    <sortCondition ref="A2:A5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workbookViewId="0">
      <selection activeCell="G18" sqref="G18"/>
    </sheetView>
  </sheetViews>
  <sheetFormatPr defaultColWidth="8.85546875" defaultRowHeight="15" x14ac:dyDescent="0.25"/>
  <cols>
    <col min="1" max="1" width="9.140625" style="1"/>
    <col min="2" max="2" width="12.42578125" style="1" bestFit="1" customWidth="1"/>
    <col min="3" max="3" width="16.7109375" style="1" bestFit="1" customWidth="1"/>
    <col min="4" max="4" width="23.85546875" style="1" bestFit="1" customWidth="1"/>
    <col min="5" max="5" width="19.42578125" style="1" customWidth="1"/>
    <col min="6" max="6" width="29.140625" style="1" bestFit="1" customWidth="1"/>
  </cols>
  <sheetData>
    <row r="1" spans="1:7" x14ac:dyDescent="0.25">
      <c r="A1" s="21" t="s">
        <v>0</v>
      </c>
      <c r="B1" s="21" t="s">
        <v>170</v>
      </c>
      <c r="C1" s="21" t="s">
        <v>171</v>
      </c>
      <c r="D1" s="21" t="s">
        <v>172</v>
      </c>
      <c r="E1" s="22" t="s">
        <v>215</v>
      </c>
      <c r="F1" s="22" t="s">
        <v>216</v>
      </c>
      <c r="G1" s="23" t="s">
        <v>224</v>
      </c>
    </row>
    <row r="2" spans="1:7" x14ac:dyDescent="0.25">
      <c r="A2" s="1">
        <v>1</v>
      </c>
      <c r="B2" s="1" t="s">
        <v>46</v>
      </c>
      <c r="C2" s="1" t="s">
        <v>173</v>
      </c>
      <c r="D2" s="1" t="s">
        <v>174</v>
      </c>
      <c r="E2" s="1" t="s">
        <v>197</v>
      </c>
      <c r="F2" s="1" t="s">
        <v>206</v>
      </c>
      <c r="G2" s="1">
        <v>3</v>
      </c>
    </row>
    <row r="3" spans="1:7" x14ac:dyDescent="0.25">
      <c r="A3" s="1">
        <v>2</v>
      </c>
      <c r="B3" s="1" t="s">
        <v>47</v>
      </c>
      <c r="C3" s="1" t="s">
        <v>175</v>
      </c>
      <c r="D3" s="1" t="s">
        <v>176</v>
      </c>
      <c r="E3" s="1" t="s">
        <v>198</v>
      </c>
      <c r="F3" s="1" t="s">
        <v>207</v>
      </c>
      <c r="G3" s="1">
        <v>2</v>
      </c>
    </row>
    <row r="4" spans="1:7" x14ac:dyDescent="0.25">
      <c r="A4" s="1">
        <v>3</v>
      </c>
      <c r="B4" s="1" t="s">
        <v>48</v>
      </c>
      <c r="C4" s="1" t="s">
        <v>177</v>
      </c>
      <c r="D4" s="1" t="s">
        <v>178</v>
      </c>
      <c r="E4" s="1" t="s">
        <v>177</v>
      </c>
      <c r="F4" s="1" t="s">
        <v>208</v>
      </c>
      <c r="G4" s="1">
        <v>4</v>
      </c>
    </row>
    <row r="5" spans="1:7" x14ac:dyDescent="0.25">
      <c r="A5" s="1">
        <v>4</v>
      </c>
      <c r="B5" s="1" t="s">
        <v>49</v>
      </c>
      <c r="C5" s="1" t="s">
        <v>179</v>
      </c>
      <c r="D5" s="1" t="s">
        <v>180</v>
      </c>
      <c r="E5" s="1" t="s">
        <v>179</v>
      </c>
      <c r="F5" s="1" t="s">
        <v>209</v>
      </c>
      <c r="G5" s="1">
        <v>5</v>
      </c>
    </row>
    <row r="6" spans="1:7" x14ac:dyDescent="0.25">
      <c r="A6" s="1">
        <v>5</v>
      </c>
      <c r="B6" s="1" t="s">
        <v>50</v>
      </c>
      <c r="C6" s="1" t="s">
        <v>179</v>
      </c>
      <c r="D6" s="1" t="s">
        <v>181</v>
      </c>
      <c r="E6" s="1" t="s">
        <v>179</v>
      </c>
      <c r="F6" s="1" t="s">
        <v>214</v>
      </c>
      <c r="G6" s="1">
        <v>3</v>
      </c>
    </row>
    <row r="7" spans="1:7" x14ac:dyDescent="0.25">
      <c r="A7" s="1">
        <v>6</v>
      </c>
      <c r="B7" s="1" t="s">
        <v>51</v>
      </c>
      <c r="C7" s="1" t="s">
        <v>182</v>
      </c>
      <c r="D7" s="1" t="s">
        <v>176</v>
      </c>
      <c r="E7" s="1" t="s">
        <v>199</v>
      </c>
      <c r="F7" s="1" t="s">
        <v>207</v>
      </c>
      <c r="G7" s="1">
        <v>4</v>
      </c>
    </row>
    <row r="8" spans="1:7" x14ac:dyDescent="0.25">
      <c r="A8" s="1">
        <v>7</v>
      </c>
      <c r="B8" s="1" t="s">
        <v>52</v>
      </c>
      <c r="C8" s="1" t="s">
        <v>183</v>
      </c>
      <c r="D8" s="1" t="s">
        <v>184</v>
      </c>
      <c r="E8" s="1" t="s">
        <v>200</v>
      </c>
      <c r="F8" s="1" t="s">
        <v>210</v>
      </c>
      <c r="G8" s="1">
        <v>2</v>
      </c>
    </row>
    <row r="9" spans="1:7" x14ac:dyDescent="0.25">
      <c r="A9" s="1">
        <v>8</v>
      </c>
      <c r="B9" s="1" t="s">
        <v>53</v>
      </c>
      <c r="C9" s="1" t="s">
        <v>173</v>
      </c>
      <c r="D9" s="1" t="s">
        <v>180</v>
      </c>
      <c r="E9" s="1" t="s">
        <v>197</v>
      </c>
      <c r="F9" s="1" t="s">
        <v>209</v>
      </c>
      <c r="G9" s="1">
        <v>4</v>
      </c>
    </row>
    <row r="10" spans="1:7" x14ac:dyDescent="0.25">
      <c r="A10" s="1">
        <v>9</v>
      </c>
      <c r="B10" s="1" t="s">
        <v>54</v>
      </c>
      <c r="C10" s="1" t="s">
        <v>179</v>
      </c>
      <c r="D10" s="1" t="s">
        <v>185</v>
      </c>
      <c r="E10" s="1" t="s">
        <v>179</v>
      </c>
      <c r="F10" s="1" t="s">
        <v>185</v>
      </c>
      <c r="G10" s="1">
        <v>2</v>
      </c>
    </row>
    <row r="11" spans="1:7" x14ac:dyDescent="0.25">
      <c r="A11" s="1">
        <v>10</v>
      </c>
      <c r="B11" s="1" t="s">
        <v>55</v>
      </c>
      <c r="C11" s="1" t="s">
        <v>186</v>
      </c>
      <c r="D11" s="1" t="s">
        <v>184</v>
      </c>
      <c r="E11" s="1" t="s">
        <v>201</v>
      </c>
      <c r="F11" s="1" t="s">
        <v>210</v>
      </c>
      <c r="G11" s="1">
        <v>4</v>
      </c>
    </row>
    <row r="12" spans="1:7" x14ac:dyDescent="0.25">
      <c r="A12" s="1">
        <v>11</v>
      </c>
      <c r="B12" s="1" t="s">
        <v>56</v>
      </c>
      <c r="C12" s="1" t="s">
        <v>187</v>
      </c>
      <c r="D12" s="1" t="s">
        <v>188</v>
      </c>
      <c r="E12" s="1" t="s">
        <v>187</v>
      </c>
      <c r="F12" s="1" t="s">
        <v>211</v>
      </c>
      <c r="G12" s="1">
        <v>1</v>
      </c>
    </row>
    <row r="13" spans="1:7" x14ac:dyDescent="0.25">
      <c r="A13" s="1">
        <v>12</v>
      </c>
      <c r="B13" s="1" t="s">
        <v>57</v>
      </c>
      <c r="C13" s="1" t="s">
        <v>187</v>
      </c>
      <c r="D13" s="1" t="s">
        <v>174</v>
      </c>
      <c r="E13" s="1" t="s">
        <v>187</v>
      </c>
      <c r="F13" s="1" t="s">
        <v>206</v>
      </c>
      <c r="G13" s="1">
        <v>4</v>
      </c>
    </row>
    <row r="14" spans="1:7" x14ac:dyDescent="0.25">
      <c r="A14" s="1">
        <v>13</v>
      </c>
      <c r="B14" s="1" t="s">
        <v>58</v>
      </c>
      <c r="C14" s="1" t="s">
        <v>173</v>
      </c>
      <c r="D14" s="1" t="s">
        <v>189</v>
      </c>
      <c r="E14" s="1" t="s">
        <v>197</v>
      </c>
      <c r="F14" s="1" t="s">
        <v>212</v>
      </c>
      <c r="G14" s="1">
        <v>1</v>
      </c>
    </row>
    <row r="15" spans="1:7" x14ac:dyDescent="0.25">
      <c r="A15" s="1">
        <v>14</v>
      </c>
      <c r="B15" s="1" t="s">
        <v>59</v>
      </c>
      <c r="C15" s="1" t="s">
        <v>173</v>
      </c>
      <c r="D15" s="1" t="s">
        <v>178</v>
      </c>
      <c r="E15" s="1" t="s">
        <v>197</v>
      </c>
      <c r="F15" s="1" t="s">
        <v>208</v>
      </c>
      <c r="G15" s="1">
        <v>3</v>
      </c>
    </row>
    <row r="16" spans="1:7" x14ac:dyDescent="0.25">
      <c r="A16" s="1">
        <v>15</v>
      </c>
      <c r="B16" s="1" t="s">
        <v>60</v>
      </c>
      <c r="C16" s="1" t="s">
        <v>190</v>
      </c>
      <c r="D16" s="1" t="s">
        <v>174</v>
      </c>
      <c r="E16" s="1" t="s">
        <v>202</v>
      </c>
      <c r="F16" s="1" t="s">
        <v>206</v>
      </c>
      <c r="G16" s="1">
        <v>1</v>
      </c>
    </row>
    <row r="17" spans="1:7" x14ac:dyDescent="0.25">
      <c r="A17" s="1">
        <v>16</v>
      </c>
      <c r="B17" s="1" t="s">
        <v>191</v>
      </c>
      <c r="C17" s="1" t="s">
        <v>192</v>
      </c>
      <c r="D17" s="1" t="s">
        <v>221</v>
      </c>
      <c r="E17" s="1" t="s">
        <v>203</v>
      </c>
      <c r="F17" s="1" t="s">
        <v>223</v>
      </c>
      <c r="G17" s="4">
        <v>3</v>
      </c>
    </row>
    <row r="18" spans="1:7" x14ac:dyDescent="0.25">
      <c r="A18" s="1">
        <v>17</v>
      </c>
      <c r="B18" s="1" t="s">
        <v>61</v>
      </c>
      <c r="C18" s="1" t="s">
        <v>190</v>
      </c>
      <c r="D18" s="1" t="s">
        <v>188</v>
      </c>
      <c r="E18" s="1" t="s">
        <v>202</v>
      </c>
      <c r="F18" s="1" t="s">
        <v>211</v>
      </c>
      <c r="G18" s="4">
        <v>1</v>
      </c>
    </row>
    <row r="19" spans="1:7" x14ac:dyDescent="0.25">
      <c r="A19" s="1">
        <v>18</v>
      </c>
      <c r="B19" s="1" t="s">
        <v>62</v>
      </c>
      <c r="C19" s="1" t="s">
        <v>217</v>
      </c>
      <c r="D19" s="1" t="s">
        <v>189</v>
      </c>
      <c r="E19" s="1" t="s">
        <v>222</v>
      </c>
      <c r="F19" s="1" t="s">
        <v>212</v>
      </c>
      <c r="G19" s="4">
        <v>4</v>
      </c>
    </row>
    <row r="20" spans="1:7" x14ac:dyDescent="0.25">
      <c r="A20" s="1">
        <v>19</v>
      </c>
      <c r="B20" s="1" t="s">
        <v>63</v>
      </c>
      <c r="C20" s="1" t="s">
        <v>192</v>
      </c>
      <c r="D20" s="1" t="s">
        <v>193</v>
      </c>
      <c r="E20" s="1" t="s">
        <v>203</v>
      </c>
      <c r="F20" s="1" t="s">
        <v>213</v>
      </c>
      <c r="G20" s="4">
        <v>1</v>
      </c>
    </row>
    <row r="21" spans="1:7" x14ac:dyDescent="0.25">
      <c r="A21" s="1">
        <v>20</v>
      </c>
      <c r="B21" s="1" t="s">
        <v>64</v>
      </c>
      <c r="C21" s="1" t="s">
        <v>195</v>
      </c>
      <c r="D21" s="1" t="s">
        <v>176</v>
      </c>
      <c r="E21" s="1" t="s">
        <v>204</v>
      </c>
      <c r="F21" s="1" t="s">
        <v>207</v>
      </c>
      <c r="G21" s="4">
        <v>5</v>
      </c>
    </row>
    <row r="22" spans="1:7" x14ac:dyDescent="0.25">
      <c r="A22" s="1">
        <v>21</v>
      </c>
      <c r="B22" s="1" t="s">
        <v>65</v>
      </c>
      <c r="C22" s="1" t="s">
        <v>186</v>
      </c>
      <c r="D22" s="1" t="s">
        <v>176</v>
      </c>
      <c r="E22" s="1" t="s">
        <v>201</v>
      </c>
      <c r="F22" s="1" t="s">
        <v>207</v>
      </c>
      <c r="G22" s="4">
        <v>1</v>
      </c>
    </row>
    <row r="23" spans="1:7" x14ac:dyDescent="0.25">
      <c r="A23" s="1">
        <v>22</v>
      </c>
      <c r="B23" s="1" t="s">
        <v>66</v>
      </c>
      <c r="C23" s="1" t="s">
        <v>187</v>
      </c>
      <c r="D23" s="1" t="s">
        <v>178</v>
      </c>
      <c r="E23" s="1" t="s">
        <v>187</v>
      </c>
      <c r="F23" s="1" t="s">
        <v>208</v>
      </c>
      <c r="G23" s="4">
        <v>3</v>
      </c>
    </row>
    <row r="24" spans="1:7" x14ac:dyDescent="0.25">
      <c r="A24" s="1">
        <v>23</v>
      </c>
      <c r="B24" s="1" t="s">
        <v>67</v>
      </c>
      <c r="C24" s="1" t="s">
        <v>190</v>
      </c>
      <c r="D24" s="1" t="s">
        <v>188</v>
      </c>
      <c r="E24" s="1" t="s">
        <v>202</v>
      </c>
      <c r="F24" s="1" t="s">
        <v>211</v>
      </c>
      <c r="G24" s="4">
        <v>5</v>
      </c>
    </row>
    <row r="25" spans="1:7" x14ac:dyDescent="0.25">
      <c r="A25" s="1">
        <v>24</v>
      </c>
      <c r="B25" s="1" t="s">
        <v>68</v>
      </c>
      <c r="C25" s="1" t="s">
        <v>218</v>
      </c>
      <c r="D25" s="1" t="s">
        <v>180</v>
      </c>
      <c r="E25" s="1" t="s">
        <v>218</v>
      </c>
      <c r="F25" s="1" t="s">
        <v>209</v>
      </c>
      <c r="G25" s="4">
        <v>3</v>
      </c>
    </row>
    <row r="26" spans="1:7" x14ac:dyDescent="0.25">
      <c r="A26" s="1">
        <v>25</v>
      </c>
      <c r="B26" s="1" t="s">
        <v>69</v>
      </c>
      <c r="C26" s="1" t="s">
        <v>186</v>
      </c>
      <c r="D26" s="1" t="s">
        <v>178</v>
      </c>
      <c r="E26" s="1" t="s">
        <v>201</v>
      </c>
      <c r="F26" s="1" t="s">
        <v>208</v>
      </c>
      <c r="G26" s="4">
        <v>1</v>
      </c>
    </row>
    <row r="27" spans="1:7" x14ac:dyDescent="0.25">
      <c r="A27" s="1">
        <v>26</v>
      </c>
      <c r="B27" s="1" t="s">
        <v>70</v>
      </c>
      <c r="C27" s="1" t="s">
        <v>195</v>
      </c>
      <c r="D27" s="1" t="s">
        <v>181</v>
      </c>
      <c r="E27" s="1" t="s">
        <v>204</v>
      </c>
      <c r="F27" s="1" t="s">
        <v>214</v>
      </c>
      <c r="G27" s="4">
        <v>4</v>
      </c>
    </row>
    <row r="28" spans="1:7" x14ac:dyDescent="0.25">
      <c r="A28" s="1">
        <v>27</v>
      </c>
      <c r="B28" s="1" t="s">
        <v>71</v>
      </c>
      <c r="C28" s="1" t="s">
        <v>190</v>
      </c>
      <c r="D28" s="1" t="s">
        <v>185</v>
      </c>
      <c r="E28" s="1" t="s">
        <v>202</v>
      </c>
      <c r="F28" s="1" t="s">
        <v>185</v>
      </c>
      <c r="G28" s="4">
        <v>4</v>
      </c>
    </row>
    <row r="29" spans="1:7" x14ac:dyDescent="0.25">
      <c r="A29" s="1">
        <v>28</v>
      </c>
      <c r="B29" s="1" t="s">
        <v>72</v>
      </c>
      <c r="C29" s="1" t="s">
        <v>179</v>
      </c>
      <c r="D29" s="1" t="s">
        <v>180</v>
      </c>
      <c r="E29" s="1" t="s">
        <v>179</v>
      </c>
      <c r="F29" s="1" t="s">
        <v>209</v>
      </c>
      <c r="G29" s="4">
        <v>2</v>
      </c>
    </row>
    <row r="30" spans="1:7" x14ac:dyDescent="0.25">
      <c r="A30" s="1">
        <v>29</v>
      </c>
      <c r="B30" s="1" t="s">
        <v>73</v>
      </c>
      <c r="C30" s="1" t="s">
        <v>190</v>
      </c>
      <c r="D30" s="1" t="s">
        <v>193</v>
      </c>
      <c r="E30" s="1" t="s">
        <v>202</v>
      </c>
      <c r="F30" s="1" t="s">
        <v>213</v>
      </c>
      <c r="G30" s="4">
        <v>2</v>
      </c>
    </row>
    <row r="31" spans="1:7" x14ac:dyDescent="0.25">
      <c r="A31" s="1">
        <v>30</v>
      </c>
      <c r="B31" s="1" t="s">
        <v>74</v>
      </c>
      <c r="C31" s="1" t="s">
        <v>194</v>
      </c>
      <c r="D31" s="1" t="s">
        <v>176</v>
      </c>
      <c r="E31" s="1" t="s">
        <v>194</v>
      </c>
      <c r="F31" s="1" t="s">
        <v>207</v>
      </c>
      <c r="G31" s="4">
        <v>2</v>
      </c>
    </row>
    <row r="32" spans="1:7" x14ac:dyDescent="0.25">
      <c r="A32" s="1">
        <v>31</v>
      </c>
      <c r="B32" s="1" t="s">
        <v>75</v>
      </c>
      <c r="C32" s="1" t="s">
        <v>192</v>
      </c>
      <c r="D32" s="1" t="s">
        <v>193</v>
      </c>
      <c r="E32" s="1" t="s">
        <v>203</v>
      </c>
      <c r="F32" s="1" t="s">
        <v>213</v>
      </c>
      <c r="G32" s="4">
        <v>5</v>
      </c>
    </row>
    <row r="33" spans="1:7" x14ac:dyDescent="0.25">
      <c r="A33" s="1">
        <v>32</v>
      </c>
      <c r="B33" s="1" t="s">
        <v>76</v>
      </c>
      <c r="C33" s="1" t="s">
        <v>195</v>
      </c>
      <c r="D33" s="1" t="s">
        <v>188</v>
      </c>
      <c r="E33" s="1" t="s">
        <v>204</v>
      </c>
      <c r="F33" s="1" t="s">
        <v>211</v>
      </c>
      <c r="G33" s="4">
        <v>1</v>
      </c>
    </row>
    <row r="34" spans="1:7" x14ac:dyDescent="0.25">
      <c r="A34" s="1">
        <v>33</v>
      </c>
      <c r="B34" s="1" t="s">
        <v>77</v>
      </c>
      <c r="C34" s="1" t="s">
        <v>173</v>
      </c>
      <c r="D34" s="1" t="s">
        <v>176</v>
      </c>
      <c r="E34" s="1" t="s">
        <v>197</v>
      </c>
      <c r="F34" s="1" t="s">
        <v>207</v>
      </c>
      <c r="G34" s="4">
        <v>3</v>
      </c>
    </row>
    <row r="35" spans="1:7" x14ac:dyDescent="0.25">
      <c r="A35" s="1">
        <v>34</v>
      </c>
      <c r="B35" s="1" t="s">
        <v>78</v>
      </c>
      <c r="C35" s="1" t="s">
        <v>175</v>
      </c>
      <c r="D35" s="1" t="s">
        <v>189</v>
      </c>
      <c r="E35" s="1" t="s">
        <v>198</v>
      </c>
      <c r="F35" s="1" t="s">
        <v>212</v>
      </c>
      <c r="G35" s="4">
        <v>1</v>
      </c>
    </row>
    <row r="36" spans="1:7" x14ac:dyDescent="0.25">
      <c r="A36" s="1">
        <v>35</v>
      </c>
      <c r="B36" s="1" t="s">
        <v>79</v>
      </c>
      <c r="C36" s="1" t="s">
        <v>194</v>
      </c>
      <c r="D36" s="1" t="s">
        <v>188</v>
      </c>
      <c r="E36" s="1" t="s">
        <v>194</v>
      </c>
      <c r="F36" s="1" t="s">
        <v>211</v>
      </c>
      <c r="G36" s="4">
        <v>3</v>
      </c>
    </row>
    <row r="37" spans="1:7" x14ac:dyDescent="0.25">
      <c r="A37" s="1">
        <v>36</v>
      </c>
      <c r="B37" s="1" t="s">
        <v>80</v>
      </c>
      <c r="C37" s="1" t="s">
        <v>192</v>
      </c>
      <c r="D37" s="1" t="s">
        <v>178</v>
      </c>
      <c r="E37" s="1" t="s">
        <v>203</v>
      </c>
      <c r="F37" s="1" t="s">
        <v>208</v>
      </c>
      <c r="G37" s="4">
        <v>2</v>
      </c>
    </row>
    <row r="38" spans="1:7" x14ac:dyDescent="0.25">
      <c r="A38" s="1">
        <v>37</v>
      </c>
      <c r="B38" s="1" t="s">
        <v>81</v>
      </c>
      <c r="C38" s="1" t="s">
        <v>186</v>
      </c>
      <c r="D38" s="1" t="s">
        <v>184</v>
      </c>
      <c r="E38" s="1" t="s">
        <v>201</v>
      </c>
      <c r="F38" s="1" t="s">
        <v>210</v>
      </c>
      <c r="G38" s="4">
        <v>2</v>
      </c>
    </row>
    <row r="39" spans="1:7" x14ac:dyDescent="0.25">
      <c r="A39" s="1">
        <v>38</v>
      </c>
      <c r="B39" s="1" t="s">
        <v>82</v>
      </c>
      <c r="C39" s="1" t="s">
        <v>175</v>
      </c>
      <c r="D39" s="1" t="s">
        <v>178</v>
      </c>
      <c r="E39" s="1" t="s">
        <v>198</v>
      </c>
      <c r="F39" s="1" t="s">
        <v>208</v>
      </c>
      <c r="G39" s="4">
        <v>3</v>
      </c>
    </row>
    <row r="40" spans="1:7" x14ac:dyDescent="0.25">
      <c r="A40" s="1">
        <v>39</v>
      </c>
      <c r="B40" s="1" t="s">
        <v>83</v>
      </c>
      <c r="C40" s="1" t="s">
        <v>179</v>
      </c>
      <c r="D40" s="1" t="s">
        <v>188</v>
      </c>
      <c r="E40" s="1" t="s">
        <v>179</v>
      </c>
      <c r="F40" s="1" t="s">
        <v>211</v>
      </c>
      <c r="G40" s="4">
        <v>4</v>
      </c>
    </row>
    <row r="41" spans="1:7" x14ac:dyDescent="0.25">
      <c r="A41" s="1">
        <v>40</v>
      </c>
      <c r="B41" s="1" t="s">
        <v>84</v>
      </c>
      <c r="C41" s="1" t="s">
        <v>177</v>
      </c>
      <c r="D41" s="1" t="s">
        <v>174</v>
      </c>
      <c r="E41" s="1" t="s">
        <v>177</v>
      </c>
      <c r="F41" s="1" t="s">
        <v>206</v>
      </c>
      <c r="G41" s="4">
        <v>2</v>
      </c>
    </row>
    <row r="42" spans="1:7" x14ac:dyDescent="0.25">
      <c r="A42" s="1">
        <v>41</v>
      </c>
      <c r="B42" s="1" t="s">
        <v>85</v>
      </c>
      <c r="C42" s="1" t="s">
        <v>182</v>
      </c>
      <c r="D42" s="1" t="s">
        <v>189</v>
      </c>
      <c r="E42" s="1" t="s">
        <v>199</v>
      </c>
      <c r="F42" s="1" t="s">
        <v>212</v>
      </c>
      <c r="G42" s="4">
        <v>3</v>
      </c>
    </row>
    <row r="43" spans="1:7" x14ac:dyDescent="0.25">
      <c r="A43" s="1">
        <v>42</v>
      </c>
      <c r="B43" s="1" t="s">
        <v>86</v>
      </c>
      <c r="C43" s="1" t="s">
        <v>219</v>
      </c>
      <c r="D43" s="1" t="s">
        <v>189</v>
      </c>
      <c r="E43" s="1" t="s">
        <v>220</v>
      </c>
      <c r="F43" s="1" t="s">
        <v>212</v>
      </c>
      <c r="G43" s="4">
        <v>5</v>
      </c>
    </row>
    <row r="44" spans="1:7" x14ac:dyDescent="0.25">
      <c r="A44" s="1">
        <v>43</v>
      </c>
      <c r="B44" s="1" t="s">
        <v>87</v>
      </c>
      <c r="C44" s="1" t="s">
        <v>194</v>
      </c>
      <c r="D44" s="1" t="s">
        <v>193</v>
      </c>
      <c r="E44" s="1" t="s">
        <v>194</v>
      </c>
      <c r="F44" s="1" t="s">
        <v>213</v>
      </c>
      <c r="G44" s="4">
        <v>1</v>
      </c>
    </row>
    <row r="45" spans="1:7" x14ac:dyDescent="0.25">
      <c r="A45" s="1">
        <v>44</v>
      </c>
      <c r="B45" s="1" t="s">
        <v>88</v>
      </c>
      <c r="C45" s="1" t="s">
        <v>192</v>
      </c>
      <c r="D45" s="1" t="s">
        <v>176</v>
      </c>
      <c r="E45" s="1" t="s">
        <v>203</v>
      </c>
      <c r="F45" s="1" t="s">
        <v>207</v>
      </c>
      <c r="G45" s="4">
        <v>2</v>
      </c>
    </row>
    <row r="46" spans="1:7" x14ac:dyDescent="0.25">
      <c r="A46" s="1">
        <v>45</v>
      </c>
      <c r="B46" s="1" t="s">
        <v>89</v>
      </c>
      <c r="C46" s="1" t="s">
        <v>173</v>
      </c>
      <c r="D46" s="1" t="s">
        <v>181</v>
      </c>
      <c r="E46" s="1" t="s">
        <v>197</v>
      </c>
      <c r="F46" s="1" t="s">
        <v>214</v>
      </c>
      <c r="G46" s="4">
        <v>2</v>
      </c>
    </row>
    <row r="47" spans="1:7" x14ac:dyDescent="0.25">
      <c r="A47" s="1">
        <v>46</v>
      </c>
      <c r="B47" s="1" t="s">
        <v>90</v>
      </c>
      <c r="C47" s="1" t="s">
        <v>190</v>
      </c>
      <c r="D47" s="1" t="s">
        <v>181</v>
      </c>
      <c r="E47" s="1" t="s">
        <v>202</v>
      </c>
      <c r="F47" s="1" t="s">
        <v>214</v>
      </c>
      <c r="G47" s="4">
        <v>1</v>
      </c>
    </row>
    <row r="48" spans="1:7" x14ac:dyDescent="0.25">
      <c r="A48" s="1">
        <v>47</v>
      </c>
      <c r="B48" s="1" t="s">
        <v>91</v>
      </c>
      <c r="C48" s="1" t="s">
        <v>194</v>
      </c>
      <c r="D48" s="1" t="s">
        <v>176</v>
      </c>
      <c r="E48" s="1" t="s">
        <v>194</v>
      </c>
      <c r="F48" s="1" t="s">
        <v>207</v>
      </c>
      <c r="G48" s="4">
        <v>3</v>
      </c>
    </row>
    <row r="49" spans="1:7" x14ac:dyDescent="0.25">
      <c r="A49" s="1">
        <v>48</v>
      </c>
      <c r="B49" s="1" t="s">
        <v>92</v>
      </c>
      <c r="C49" s="1" t="s">
        <v>179</v>
      </c>
      <c r="D49" s="1" t="s">
        <v>184</v>
      </c>
      <c r="E49" s="1" t="s">
        <v>179</v>
      </c>
      <c r="F49" s="1" t="s">
        <v>210</v>
      </c>
      <c r="G49" s="4">
        <v>3</v>
      </c>
    </row>
    <row r="50" spans="1:7" x14ac:dyDescent="0.25">
      <c r="A50" s="1">
        <v>49</v>
      </c>
      <c r="B50" s="1" t="s">
        <v>93</v>
      </c>
      <c r="C50" s="1" t="s">
        <v>175</v>
      </c>
      <c r="D50" s="1" t="s">
        <v>184</v>
      </c>
      <c r="E50" s="1" t="s">
        <v>198</v>
      </c>
      <c r="F50" s="1" t="s">
        <v>210</v>
      </c>
      <c r="G50" s="4">
        <v>1</v>
      </c>
    </row>
    <row r="51" spans="1:7" x14ac:dyDescent="0.25">
      <c r="A51" s="1">
        <v>50</v>
      </c>
      <c r="B51" s="1" t="s">
        <v>94</v>
      </c>
      <c r="C51" s="1" t="s">
        <v>196</v>
      </c>
      <c r="D51" s="1" t="s">
        <v>174</v>
      </c>
      <c r="E51" s="1" t="s">
        <v>205</v>
      </c>
      <c r="F51" s="1" t="s">
        <v>206</v>
      </c>
      <c r="G51" s="4">
        <v>5</v>
      </c>
    </row>
    <row r="52" spans="1:7" x14ac:dyDescent="0.25">
      <c r="A52" s="1">
        <v>51</v>
      </c>
      <c r="B52" s="1" t="s">
        <v>95</v>
      </c>
      <c r="C52" s="1" t="s">
        <v>177</v>
      </c>
      <c r="D52" s="1" t="s">
        <v>178</v>
      </c>
      <c r="E52" s="1" t="s">
        <v>177</v>
      </c>
      <c r="F52" s="1" t="s">
        <v>208</v>
      </c>
      <c r="G52" s="4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ITEM SETS</vt:lpstr>
      <vt:lpstr>JSN</vt:lpstr>
      <vt:lpstr>ITEMS</vt:lpstr>
      <vt:lpstr>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Brunno Augusto</dc:creator>
  <cp:lastModifiedBy>Brunno Augusto</cp:lastModifiedBy>
  <dcterms:created xsi:type="dcterms:W3CDTF">2019-07-15T03:38:26Z</dcterms:created>
  <dcterms:modified xsi:type="dcterms:W3CDTF">2019-10-15T01:32:10Z</dcterms:modified>
</cp:coreProperties>
</file>