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348" tabRatio="924"/>
  </bookViews>
  <sheets>
    <sheet name="Request Form" sheetId="1" r:id="rId1"/>
    <sheet name="Form1_A" sheetId="2" r:id="rId2"/>
    <sheet name="Form1_B&amp;C" sheetId="3" r:id="rId3"/>
    <sheet name="KRA I" sheetId="5" r:id="rId4"/>
    <sheet name="Form2_A" sheetId="6" r:id="rId5"/>
    <sheet name="Form2-B" sheetId="10" r:id="rId6"/>
    <sheet name="Form2_C" sheetId="7" r:id="rId7"/>
    <sheet name="KRA II" sheetId="13" r:id="rId8"/>
    <sheet name="Form 3-A&amp;B" sheetId="12" r:id="rId9"/>
    <sheet name="Form 3-C&amp;D" sheetId="28" r:id="rId10"/>
    <sheet name="KRA III" sheetId="29" r:id="rId11"/>
    <sheet name="Form 4-A&amp;B" sheetId="30" r:id="rId12"/>
    <sheet name="Form 4-C&amp;D" sheetId="31" r:id="rId13"/>
    <sheet name="KRA IV" sheetId="32" r:id="rId14"/>
    <sheet name="ISS-FACULTY" sheetId="38" r:id="rId15"/>
  </sheets>
  <definedNames>
    <definedName name="_xlnm._FilterDatabase" localSheetId="14" hidden="1">'ISS-FACULTY'!$G$42:$P$42</definedName>
    <definedName name="_Hlk52200068" localSheetId="14">'ISS-FACULTY'!$A$8</definedName>
    <definedName name="_Hlk70067385" localSheetId="14">'ISS-FACULTY'!$A$12</definedName>
    <definedName name="_Hlk70067443" localSheetId="14">'ISS-FACULTY'!#REF!</definedName>
    <definedName name="_Hlk70607563" localSheetId="14">'ISS-FACULTY'!#REF!</definedName>
    <definedName name="_Hlk70998323" localSheetId="14">'ISS-FACULTY'!#REF!</definedName>
    <definedName name="_Hlk71030296" localSheetId="14">'ISS-FACULTY'!#REF!</definedName>
    <definedName name="_Hlk71043400" localSheetId="14">'ISS-FACULTY'!#REF!</definedName>
    <definedName name="_Hlk71049332" localSheetId="14">'ISS-FACULTY'!#REF!</definedName>
    <definedName name="_Hlk71055540" localSheetId="14">'ISS-FACULTY'!#REF!</definedName>
    <definedName name="_Hlk71069142" localSheetId="14">'ISS-FACULTY'!#REF!</definedName>
    <definedName name="_Hlk71538176" localSheetId="14">'ISS-FACULTY'!#REF!</definedName>
    <definedName name="_Hlk83620185" localSheetId="14">'ISS-FACULTY'!#REF!</definedName>
    <definedName name="_Hlk84255927" localSheetId="14">'ISS-FACULTY'!#REF!</definedName>
    <definedName name="_xlnm.Print_Area" localSheetId="8">'Form 3-A&amp;B'!$A$1:$L$160</definedName>
    <definedName name="_xlnm.Print_Area" localSheetId="9">'Form 3-C&amp;D'!$B$1:$I$52</definedName>
    <definedName name="_xlnm.Print_Area" localSheetId="11">'Form 4-A&amp;B'!$A$1:$J$89</definedName>
    <definedName name="_xlnm.Print_Area" localSheetId="12">'Form 4-C&amp;D'!$A$1:$I$63</definedName>
    <definedName name="_xlnm.Print_Area" localSheetId="1">Form1_A!$A$1:$L$52</definedName>
    <definedName name="_xlnm.Print_Area" localSheetId="2">'Form1_B&amp;C'!$A$1:$K$107</definedName>
    <definedName name="_xlnm.Print_Area" localSheetId="4">Form2_A!$A$1:$K$135</definedName>
    <definedName name="_xlnm.Print_Area" localSheetId="6">Form2_C!$A$1:$L$86</definedName>
    <definedName name="_xlnm.Print_Area" localSheetId="5">'Form2-B'!$A$1:$K$201</definedName>
    <definedName name="_xlnm.Print_Area" localSheetId="14">'ISS-FACULTY'!$A$1:$Q$63</definedName>
    <definedName name="_xlnm.Print_Area" localSheetId="3">'KRA I'!$A$1:$I$51</definedName>
    <definedName name="_xlnm.Print_Area" localSheetId="7">'KRA II'!$A$1:$I$73</definedName>
    <definedName name="_xlnm.Print_Area" localSheetId="10">'KRA III'!$A$1:$I$50</definedName>
    <definedName name="_xlnm.Print_Area" localSheetId="13">'KRA IV'!$A$1:$I$47</definedName>
    <definedName name="_xlnm.Print_Area" localSheetId="0">'Request Form'!$A$1:$H$43</definedName>
  </definedNames>
  <calcPr calcId="145621"/>
</workbook>
</file>

<file path=xl/calcChain.xml><?xml version="1.0" encoding="utf-8"?>
<calcChain xmlns="http://schemas.openxmlformats.org/spreadsheetml/2006/main">
  <c r="O61" i="30" l="1"/>
  <c r="H61" i="30"/>
  <c r="Q88" i="12"/>
  <c r="K88" i="12"/>
  <c r="H54" i="30" l="1"/>
  <c r="O54" i="30" s="1"/>
  <c r="O53" i="30"/>
  <c r="H53" i="30"/>
  <c r="H52" i="30"/>
  <c r="O52" i="30" s="1"/>
  <c r="O51" i="30"/>
  <c r="H51" i="30"/>
  <c r="O50" i="30"/>
  <c r="H50" i="30"/>
  <c r="O55" i="30"/>
  <c r="H55" i="30"/>
  <c r="H58" i="30"/>
  <c r="O58" i="30" s="1"/>
  <c r="H57" i="30"/>
  <c r="O57" i="30" s="1"/>
  <c r="H56" i="30"/>
  <c r="O56" i="30" s="1"/>
  <c r="Q145" i="12"/>
  <c r="K145" i="12"/>
  <c r="Q146" i="12"/>
  <c r="K146" i="12"/>
  <c r="K142" i="12"/>
  <c r="Q142" i="12" s="1"/>
  <c r="Q143" i="12"/>
  <c r="K143" i="12"/>
  <c r="K144" i="12"/>
  <c r="Q144" i="12" s="1"/>
  <c r="Q126" i="12"/>
  <c r="K126" i="12"/>
  <c r="Q125" i="12"/>
  <c r="K125" i="12"/>
  <c r="K124" i="12"/>
  <c r="Q124" i="12" s="1"/>
  <c r="K123" i="12"/>
  <c r="Q123" i="12" s="1"/>
  <c r="Q122" i="12"/>
  <c r="K122" i="12"/>
  <c r="K86" i="12"/>
  <c r="Q86" i="12" s="1"/>
  <c r="Q87" i="12"/>
  <c r="K87" i="12"/>
  <c r="K84" i="12"/>
  <c r="Q84" i="12" s="1"/>
  <c r="K83" i="12"/>
  <c r="Q83" i="12" s="1"/>
  <c r="Q52" i="12"/>
  <c r="K52" i="12"/>
  <c r="Q53" i="12"/>
  <c r="K53" i="12"/>
  <c r="K54" i="12"/>
  <c r="Q54" i="12" s="1"/>
  <c r="Q51" i="12"/>
  <c r="K51" i="12"/>
  <c r="Q50" i="12"/>
  <c r="K50" i="12"/>
  <c r="K85" i="12"/>
  <c r="Q85" i="12" s="1"/>
  <c r="K82" i="12"/>
  <c r="Q82" i="12" s="1"/>
  <c r="Q81" i="12"/>
  <c r="K81" i="12"/>
  <c r="K33" i="7"/>
  <c r="Q33" i="7" s="1"/>
  <c r="Q19" i="7"/>
  <c r="K19" i="7"/>
  <c r="Q20" i="7"/>
  <c r="K20" i="7"/>
  <c r="K49" i="7"/>
  <c r="Q49" i="7"/>
  <c r="K46" i="7"/>
  <c r="Q46" i="7" s="1"/>
  <c r="Q45" i="7"/>
  <c r="K45" i="7"/>
  <c r="K44" i="7"/>
  <c r="Q44" i="7" s="1"/>
  <c r="K73" i="7"/>
  <c r="K70" i="7"/>
  <c r="Q70" i="7" s="1"/>
  <c r="K66" i="7"/>
  <c r="Q66" i="7" s="1"/>
  <c r="Q67" i="7"/>
  <c r="K67" i="7"/>
  <c r="Q68" i="7"/>
  <c r="K68" i="7"/>
  <c r="K69" i="7"/>
  <c r="Q69" i="7" s="1"/>
  <c r="N39" i="13" l="1"/>
  <c r="H39" i="13"/>
  <c r="H22" i="28"/>
  <c r="P33" i="10" l="1"/>
  <c r="Q18" i="7"/>
  <c r="K15" i="7"/>
  <c r="Q15" i="7" s="1"/>
  <c r="K14" i="7"/>
  <c r="K13" i="7"/>
  <c r="K22" i="7"/>
  <c r="Q22" i="7" s="1"/>
  <c r="K21" i="7"/>
  <c r="Q21" i="7" s="1"/>
  <c r="K18" i="7"/>
  <c r="K17" i="7"/>
  <c r="Q17" i="7" s="1"/>
  <c r="K16" i="7"/>
  <c r="Q16" i="7" s="1"/>
  <c r="K23" i="7" l="1"/>
  <c r="P41" i="6"/>
  <c r="I31" i="6" l="1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26" i="3"/>
  <c r="I25" i="3"/>
  <c r="I24" i="3"/>
  <c r="I23" i="3"/>
  <c r="I22" i="3"/>
  <c r="I21" i="3"/>
  <c r="I20" i="3"/>
  <c r="I19" i="3"/>
  <c r="I18" i="3"/>
  <c r="I17" i="3"/>
  <c r="I16" i="3"/>
  <c r="I15" i="3"/>
  <c r="I12" i="3"/>
  <c r="I13" i="3"/>
  <c r="I14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K41" i="2"/>
  <c r="K25" i="2"/>
  <c r="K121" i="12" l="1"/>
  <c r="Q121" i="12" s="1"/>
  <c r="K120" i="12"/>
  <c r="Q120" i="12" s="1"/>
  <c r="K119" i="12"/>
  <c r="Q119" i="12" s="1"/>
  <c r="K118" i="12"/>
  <c r="Q118" i="12" s="1"/>
  <c r="K117" i="12"/>
  <c r="Q117" i="12" s="1"/>
  <c r="K116" i="12"/>
  <c r="Q116" i="12" s="1"/>
  <c r="K115" i="12"/>
  <c r="Q115" i="12" s="1"/>
  <c r="K114" i="12"/>
  <c r="Q114" i="12" s="1"/>
  <c r="K113" i="12"/>
  <c r="Q113" i="12" s="1"/>
  <c r="K112" i="12"/>
  <c r="Q112" i="12" s="1"/>
  <c r="K111" i="12"/>
  <c r="Q111" i="12" s="1"/>
  <c r="H23" i="31" l="1"/>
  <c r="N23" i="31" s="1"/>
  <c r="H21" i="31"/>
  <c r="N21" i="31" s="1"/>
  <c r="H22" i="31"/>
  <c r="N22" i="31" s="1"/>
  <c r="H20" i="31"/>
  <c r="N20" i="31" s="1"/>
  <c r="H17" i="31"/>
  <c r="N17" i="31" s="1"/>
  <c r="H15" i="31"/>
  <c r="N15" i="31" s="1"/>
  <c r="H16" i="31"/>
  <c r="N16" i="31" s="1"/>
  <c r="H18" i="31"/>
  <c r="N18" i="31" s="1"/>
  <c r="K63" i="7"/>
  <c r="Q63" i="7" s="1"/>
  <c r="K64" i="7"/>
  <c r="Q64" i="7" s="1"/>
  <c r="K58" i="7"/>
  <c r="Q58" i="7" s="1"/>
  <c r="K60" i="7"/>
  <c r="Q60" i="7" s="1"/>
  <c r="K61" i="7"/>
  <c r="Q61" i="7" s="1"/>
  <c r="K59" i="7"/>
  <c r="Q59" i="7" s="1"/>
  <c r="K62" i="7"/>
  <c r="Q62" i="7" s="1"/>
  <c r="K65" i="7"/>
  <c r="Q65" i="7" s="1"/>
  <c r="W6" i="38" l="1"/>
  <c r="W5" i="38"/>
  <c r="K4" i="32"/>
  <c r="K3" i="32"/>
  <c r="T20" i="2"/>
  <c r="J25" i="12" l="1"/>
  <c r="T5" i="38" l="1"/>
  <c r="AG40" i="38"/>
  <c r="N48" i="38"/>
  <c r="N40" i="38"/>
  <c r="K136" i="12"/>
  <c r="K148" i="12"/>
  <c r="K147" i="12"/>
  <c r="K141" i="12"/>
  <c r="K140" i="12"/>
  <c r="K139" i="12"/>
  <c r="K138" i="12"/>
  <c r="K137" i="12"/>
  <c r="K135" i="12"/>
  <c r="K134" i="12"/>
  <c r="J33" i="12"/>
  <c r="J32" i="12"/>
  <c r="J31" i="12"/>
  <c r="J30" i="12"/>
  <c r="J29" i="12"/>
  <c r="J28" i="12"/>
  <c r="J27" i="12"/>
  <c r="J26" i="12"/>
  <c r="K149" i="12" l="1"/>
  <c r="H28" i="29" s="1"/>
  <c r="I28" i="29" s="1"/>
  <c r="AX44" i="38"/>
  <c r="AX45" i="38" s="1"/>
  <c r="AG41" i="38"/>
  <c r="N41" i="38"/>
  <c r="T6" i="38"/>
  <c r="T4" i="38"/>
  <c r="AG48" i="38"/>
  <c r="R25" i="38"/>
  <c r="R19" i="38"/>
  <c r="R14" i="38"/>
  <c r="R9" i="38"/>
  <c r="R2" i="38"/>
  <c r="R1" i="38"/>
  <c r="K27" i="32"/>
  <c r="K22" i="32"/>
  <c r="K15" i="32"/>
  <c r="K10" i="32"/>
  <c r="K1" i="32"/>
  <c r="K43" i="31"/>
  <c r="K31" i="31"/>
  <c r="K29" i="31"/>
  <c r="K9" i="31"/>
  <c r="K7" i="31"/>
  <c r="K1" i="31"/>
  <c r="H50" i="31"/>
  <c r="N50" i="31" s="1"/>
  <c r="H51" i="31"/>
  <c r="N51" i="31" s="1"/>
  <c r="I73" i="30"/>
  <c r="O73" i="30" s="1"/>
  <c r="I72" i="30"/>
  <c r="O72" i="30" s="1"/>
  <c r="I71" i="30"/>
  <c r="O71" i="30" s="1"/>
  <c r="H38" i="30"/>
  <c r="O38" i="30" s="1"/>
  <c r="H37" i="30"/>
  <c r="O37" i="30" s="1"/>
  <c r="H36" i="30"/>
  <c r="O36" i="30" s="1"/>
  <c r="I17" i="30"/>
  <c r="O17" i="30" s="1"/>
  <c r="I18" i="30"/>
  <c r="O18" i="30" s="1"/>
  <c r="I15" i="30"/>
  <c r="O15" i="30" s="1"/>
  <c r="I16" i="30"/>
  <c r="O16" i="30" s="1"/>
  <c r="I14" i="30"/>
  <c r="O14" i="30" s="1"/>
  <c r="L66" i="30"/>
  <c r="L42" i="30"/>
  <c r="L31" i="30"/>
  <c r="L27" i="30"/>
  <c r="L25" i="30"/>
  <c r="L23" i="30"/>
  <c r="L9" i="30"/>
  <c r="L7" i="30"/>
  <c r="L1" i="30"/>
  <c r="K36" i="29"/>
  <c r="K31" i="29"/>
  <c r="K15" i="29"/>
  <c r="K9" i="29"/>
  <c r="K4" i="29"/>
  <c r="M4" i="29"/>
  <c r="K3" i="29"/>
  <c r="K1" i="29"/>
  <c r="M1" i="29"/>
  <c r="M3" i="29"/>
  <c r="M9" i="29"/>
  <c r="M15" i="29"/>
  <c r="M31" i="29"/>
  <c r="AA40" i="29"/>
  <c r="AA42" i="29" s="1"/>
  <c r="AA41" i="29"/>
  <c r="K28" i="28"/>
  <c r="K27" i="28"/>
  <c r="K25" i="28"/>
  <c r="K15" i="28"/>
  <c r="K7" i="28"/>
  <c r="K1" i="28"/>
  <c r="N1" i="28"/>
  <c r="N132" i="12"/>
  <c r="N131" i="12"/>
  <c r="N101" i="12"/>
  <c r="N93" i="12"/>
  <c r="N73" i="12"/>
  <c r="N59" i="12"/>
  <c r="N23" i="12"/>
  <c r="N39" i="12"/>
  <c r="N38" i="12"/>
  <c r="N36" i="12"/>
  <c r="N9" i="12"/>
  <c r="N7" i="12"/>
  <c r="N1" i="12"/>
  <c r="K57" i="13"/>
  <c r="K43" i="13"/>
  <c r="K30" i="13"/>
  <c r="K22" i="13"/>
  <c r="K17" i="13"/>
  <c r="K12" i="13"/>
  <c r="K5" i="13"/>
  <c r="K4" i="13"/>
  <c r="K1" i="13"/>
  <c r="N51" i="7"/>
  <c r="N37" i="7"/>
  <c r="N25" i="7"/>
  <c r="N10" i="7"/>
  <c r="N9" i="7"/>
  <c r="N7" i="7"/>
  <c r="N1" i="7"/>
  <c r="M135" i="10"/>
  <c r="M149" i="10"/>
  <c r="M150" i="10"/>
  <c r="M164" i="10"/>
  <c r="M165" i="10"/>
  <c r="M179" i="10"/>
  <c r="M118" i="10"/>
  <c r="M119" i="10"/>
  <c r="M120" i="10"/>
  <c r="M121" i="10"/>
  <c r="M104" i="10"/>
  <c r="M90" i="10"/>
  <c r="M89" i="10"/>
  <c r="M70" i="10"/>
  <c r="M51" i="10"/>
  <c r="M50" i="10"/>
  <c r="M31" i="10"/>
  <c r="M12" i="10"/>
  <c r="M11" i="10"/>
  <c r="M10" i="10"/>
  <c r="M9" i="10"/>
  <c r="M7" i="10"/>
  <c r="M1" i="10"/>
  <c r="M108" i="6"/>
  <c r="M89" i="6"/>
  <c r="M88" i="6"/>
  <c r="M74" i="6"/>
  <c r="M60" i="6"/>
  <c r="M59" i="6"/>
  <c r="M34" i="6"/>
  <c r="M10" i="6"/>
  <c r="M9" i="6"/>
  <c r="M7" i="6"/>
  <c r="M1" i="6"/>
  <c r="M84" i="3"/>
  <c r="M75" i="3"/>
  <c r="AG42" i="38" l="1"/>
  <c r="AX42" i="38" s="1"/>
  <c r="N42" i="38"/>
  <c r="AT42" i="38" s="1"/>
  <c r="AT44" i="38"/>
  <c r="K10" i="5" l="1"/>
  <c r="M66" i="3"/>
  <c r="M65" i="3"/>
  <c r="M63" i="3"/>
  <c r="M49" i="3"/>
  <c r="M29" i="3"/>
  <c r="M10" i="3"/>
  <c r="M9" i="3"/>
  <c r="M7" i="3"/>
  <c r="M28" i="2"/>
  <c r="M12" i="2"/>
  <c r="M7" i="2"/>
  <c r="P186" i="10" l="1"/>
  <c r="Q186" i="10" s="1"/>
  <c r="J186" i="10"/>
  <c r="P184" i="10"/>
  <c r="Q184" i="10" s="1"/>
  <c r="J184" i="10"/>
  <c r="P183" i="10"/>
  <c r="Q183" i="10" s="1"/>
  <c r="J183" i="10"/>
  <c r="P187" i="10"/>
  <c r="Q187" i="10" s="1"/>
  <c r="J187" i="10"/>
  <c r="P185" i="10"/>
  <c r="Q185" i="10" s="1"/>
  <c r="J185" i="10"/>
  <c r="P188" i="10"/>
  <c r="Q188" i="10" s="1"/>
  <c r="J188" i="10"/>
  <c r="I173" i="10"/>
  <c r="P173" i="10" s="1"/>
  <c r="I172" i="10"/>
  <c r="P172" i="10" s="1"/>
  <c r="I170" i="10"/>
  <c r="P170" i="10" s="1"/>
  <c r="I171" i="10"/>
  <c r="P171" i="10" s="1"/>
  <c r="I169" i="10"/>
  <c r="P169" i="10" s="1"/>
  <c r="I174" i="10"/>
  <c r="P174" i="10" s="1"/>
  <c r="J156" i="10"/>
  <c r="P156" i="10" s="1"/>
  <c r="J157" i="10"/>
  <c r="P157" i="10" s="1"/>
  <c r="J155" i="10"/>
  <c r="P155" i="10" s="1"/>
  <c r="J154" i="10"/>
  <c r="P154" i="10" s="1"/>
  <c r="J160" i="10"/>
  <c r="P160" i="10" s="1"/>
  <c r="J159" i="10"/>
  <c r="P159" i="10" s="1"/>
  <c r="J161" i="10"/>
  <c r="P161" i="10" s="1"/>
  <c r="P143" i="10"/>
  <c r="J143" i="10"/>
  <c r="Q143" i="10" s="1"/>
  <c r="P144" i="10"/>
  <c r="J144" i="10"/>
  <c r="Q144" i="10" s="1"/>
  <c r="P142" i="10"/>
  <c r="J142" i="10"/>
  <c r="Q142" i="10" s="1"/>
  <c r="P141" i="10"/>
  <c r="J141" i="10"/>
  <c r="Q141" i="10" s="1"/>
  <c r="I128" i="10"/>
  <c r="P128" i="10" s="1"/>
  <c r="I127" i="10"/>
  <c r="P127" i="10" s="1"/>
  <c r="I129" i="10"/>
  <c r="P129" i="10" s="1"/>
  <c r="I130" i="10"/>
  <c r="P130" i="10" s="1"/>
  <c r="J108" i="10"/>
  <c r="P108" i="10" s="1"/>
  <c r="J107" i="10"/>
  <c r="P107" i="10" s="1"/>
  <c r="J110" i="10"/>
  <c r="P110" i="10" s="1"/>
  <c r="J109" i="10"/>
  <c r="P109" i="10" s="1"/>
  <c r="J112" i="10"/>
  <c r="P112" i="10" s="1"/>
  <c r="J111" i="10"/>
  <c r="P111" i="10" s="1"/>
  <c r="J97" i="10"/>
  <c r="P97" i="10" s="1"/>
  <c r="J96" i="10"/>
  <c r="P96" i="10" s="1"/>
  <c r="J99" i="10"/>
  <c r="P99" i="10" s="1"/>
  <c r="J95" i="10"/>
  <c r="P95" i="10" s="1"/>
  <c r="J94" i="10"/>
  <c r="P94" i="10" s="1"/>
  <c r="J93" i="10"/>
  <c r="P93" i="10" s="1"/>
  <c r="P81" i="10"/>
  <c r="Q81" i="10" s="1"/>
  <c r="J81" i="10"/>
  <c r="P78" i="10"/>
  <c r="Q78" i="10" s="1"/>
  <c r="J78" i="10"/>
  <c r="P77" i="10"/>
  <c r="Q77" i="10" s="1"/>
  <c r="J77" i="10"/>
  <c r="P76" i="10"/>
  <c r="Q76" i="10" s="1"/>
  <c r="J76" i="10"/>
  <c r="P82" i="10"/>
  <c r="Q82" i="10" s="1"/>
  <c r="J82" i="10"/>
  <c r="P80" i="10"/>
  <c r="Q80" i="10" s="1"/>
  <c r="J80" i="10"/>
  <c r="P79" i="10"/>
  <c r="Q79" i="10" s="1"/>
  <c r="J79" i="10"/>
  <c r="I64" i="10"/>
  <c r="P64" i="10" s="1"/>
  <c r="I63" i="10"/>
  <c r="P63" i="10" s="1"/>
  <c r="I62" i="10"/>
  <c r="P62" i="10" s="1"/>
  <c r="I61" i="10"/>
  <c r="P61" i="10" s="1"/>
  <c r="I60" i="10"/>
  <c r="P60" i="10" s="1"/>
  <c r="I59" i="10"/>
  <c r="P59" i="10" s="1"/>
  <c r="I65" i="10"/>
  <c r="P65" i="10" s="1"/>
  <c r="P41" i="10"/>
  <c r="Q41" i="10" s="1"/>
  <c r="J41" i="10"/>
  <c r="Q40" i="10"/>
  <c r="P40" i="10"/>
  <c r="J40" i="10"/>
  <c r="P39" i="10"/>
  <c r="Q39" i="10" s="1"/>
  <c r="J39" i="10"/>
  <c r="P42" i="10"/>
  <c r="Q42" i="10" s="1"/>
  <c r="J42" i="10"/>
  <c r="P38" i="10"/>
  <c r="Q38" i="10" s="1"/>
  <c r="J38" i="10"/>
  <c r="P44" i="10"/>
  <c r="Q44" i="10" s="1"/>
  <c r="J44" i="10"/>
  <c r="P43" i="10"/>
  <c r="Q43" i="10" s="1"/>
  <c r="J43" i="10"/>
  <c r="I23" i="10"/>
  <c r="P23" i="10" s="1"/>
  <c r="I20" i="10"/>
  <c r="P20" i="10" s="1"/>
  <c r="I19" i="10"/>
  <c r="P19" i="10" s="1"/>
  <c r="I18" i="10"/>
  <c r="P18" i="10" s="1"/>
  <c r="I24" i="10"/>
  <c r="P24" i="10" s="1"/>
  <c r="I22" i="10"/>
  <c r="P22" i="10" s="1"/>
  <c r="I21" i="10"/>
  <c r="P21" i="10" s="1"/>
  <c r="P122" i="6"/>
  <c r="Q122" i="6" s="1"/>
  <c r="J122" i="6"/>
  <c r="P114" i="6"/>
  <c r="Q114" i="6" s="1"/>
  <c r="J114" i="6"/>
  <c r="P113" i="6"/>
  <c r="Q113" i="6" s="1"/>
  <c r="J113" i="6"/>
  <c r="P112" i="6"/>
  <c r="Q112" i="6" s="1"/>
  <c r="J112" i="6"/>
  <c r="P111" i="6"/>
  <c r="Q111" i="6" s="1"/>
  <c r="J111" i="6"/>
  <c r="P118" i="6"/>
  <c r="Q118" i="6" s="1"/>
  <c r="J118" i="6"/>
  <c r="P117" i="6"/>
  <c r="Q117" i="6" s="1"/>
  <c r="J117" i="6"/>
  <c r="P116" i="6"/>
  <c r="Q116" i="6" s="1"/>
  <c r="J116" i="6"/>
  <c r="P115" i="6"/>
  <c r="Q115" i="6" s="1"/>
  <c r="J115" i="6"/>
  <c r="P99" i="6"/>
  <c r="Q99" i="6" s="1"/>
  <c r="J99" i="6"/>
  <c r="P98" i="6"/>
  <c r="Q98" i="6" s="1"/>
  <c r="J98" i="6"/>
  <c r="P97" i="6"/>
  <c r="Q97" i="6" s="1"/>
  <c r="J97" i="6"/>
  <c r="P96" i="6"/>
  <c r="Q96" i="6" s="1"/>
  <c r="J96" i="6"/>
  <c r="P95" i="6"/>
  <c r="Q95" i="6" s="1"/>
  <c r="J95" i="6"/>
  <c r="P102" i="6"/>
  <c r="Q102" i="6" s="1"/>
  <c r="J102" i="6"/>
  <c r="P101" i="6"/>
  <c r="Q101" i="6" s="1"/>
  <c r="J101" i="6"/>
  <c r="P100" i="6"/>
  <c r="Q100" i="6" s="1"/>
  <c r="J100" i="6"/>
  <c r="P103" i="6"/>
  <c r="Q103" i="6" s="1"/>
  <c r="J103" i="6"/>
  <c r="P81" i="6"/>
  <c r="Q81" i="6" s="1"/>
  <c r="J81" i="6"/>
  <c r="P80" i="6"/>
  <c r="Q80" i="6" s="1"/>
  <c r="J80" i="6"/>
  <c r="P79" i="6"/>
  <c r="Q79" i="6" s="1"/>
  <c r="J79" i="6"/>
  <c r="I67" i="6"/>
  <c r="P67" i="6" s="1"/>
  <c r="I68" i="6"/>
  <c r="P68" i="6" s="1"/>
  <c r="I69" i="6"/>
  <c r="P69" i="6" s="1"/>
  <c r="P50" i="6"/>
  <c r="Q50" i="6" s="1"/>
  <c r="J50" i="6"/>
  <c r="P49" i="6"/>
  <c r="Q49" i="6" s="1"/>
  <c r="J49" i="6"/>
  <c r="P48" i="6"/>
  <c r="Q48" i="6" s="1"/>
  <c r="J48" i="6"/>
  <c r="P47" i="6"/>
  <c r="Q47" i="6" s="1"/>
  <c r="J47" i="6"/>
  <c r="P46" i="6"/>
  <c r="Q46" i="6" s="1"/>
  <c r="J46" i="6"/>
  <c r="P51" i="6"/>
  <c r="Q51" i="6" s="1"/>
  <c r="J51" i="6"/>
  <c r="P45" i="6"/>
  <c r="Q45" i="6" s="1"/>
  <c r="J45" i="6"/>
  <c r="P44" i="6"/>
  <c r="Q44" i="6" s="1"/>
  <c r="J44" i="6"/>
  <c r="P43" i="6"/>
  <c r="Q43" i="6" s="1"/>
  <c r="J43" i="6"/>
  <c r="P42" i="6"/>
  <c r="Q42" i="6" s="1"/>
  <c r="J42" i="6"/>
  <c r="P26" i="6"/>
  <c r="P25" i="6"/>
  <c r="P24" i="6"/>
  <c r="P23" i="6"/>
  <c r="P22" i="6"/>
  <c r="P27" i="6"/>
  <c r="P21" i="6"/>
  <c r="P20" i="6"/>
  <c r="P19" i="6"/>
  <c r="P18" i="6"/>
  <c r="I92" i="3"/>
  <c r="P92" i="3" s="1"/>
  <c r="I56" i="3"/>
  <c r="P56" i="3" s="1"/>
  <c r="I57" i="3"/>
  <c r="P57" i="3" s="1"/>
  <c r="P42" i="3"/>
  <c r="Q42" i="3" s="1"/>
  <c r="P41" i="3"/>
  <c r="Q41" i="3" s="1"/>
  <c r="P40" i="3"/>
  <c r="Q40" i="3" s="1"/>
  <c r="P39" i="3"/>
  <c r="Q39" i="3" s="1"/>
  <c r="P38" i="3"/>
  <c r="Q38" i="3" s="1"/>
  <c r="P44" i="3"/>
  <c r="Q44" i="3" s="1"/>
  <c r="P43" i="3"/>
  <c r="Q43" i="3" s="1"/>
  <c r="P45" i="3"/>
  <c r="Q45" i="3" s="1"/>
  <c r="P24" i="3"/>
  <c r="P23" i="3"/>
  <c r="P21" i="3"/>
  <c r="P22" i="3"/>
  <c r="P19" i="3"/>
  <c r="P18" i="3"/>
  <c r="P20" i="3"/>
  <c r="A6" i="38" l="1"/>
  <c r="A5" i="38"/>
  <c r="A4" i="38"/>
  <c r="A8" i="32"/>
  <c r="A7" i="32"/>
  <c r="A6" i="32"/>
  <c r="I32" i="6" l="1"/>
  <c r="A7" i="29" l="1"/>
  <c r="M7" i="29" s="1"/>
  <c r="A6" i="29"/>
  <c r="M6" i="29" s="1"/>
  <c r="A5" i="29"/>
  <c r="M5" i="29" s="1"/>
  <c r="A5" i="30"/>
  <c r="A4" i="30"/>
  <c r="A3" i="30"/>
  <c r="A5" i="31"/>
  <c r="A4" i="31"/>
  <c r="A3" i="31"/>
  <c r="A8" i="13"/>
  <c r="A7" i="13"/>
  <c r="A6" i="13"/>
  <c r="A8" i="5"/>
  <c r="A7" i="5"/>
  <c r="A6" i="5"/>
  <c r="P32" i="3"/>
  <c r="Q32" i="3" s="1"/>
  <c r="I70" i="3"/>
  <c r="I69" i="3"/>
  <c r="I90" i="3"/>
  <c r="I95" i="3"/>
  <c r="I94" i="3"/>
  <c r="I93" i="3"/>
  <c r="I91" i="3"/>
  <c r="I89" i="3"/>
  <c r="I88" i="3"/>
  <c r="I87" i="3"/>
  <c r="I86" i="3"/>
  <c r="O65" i="3"/>
  <c r="Q36" i="2" l="1"/>
  <c r="Q20" i="2"/>
  <c r="K26" i="2"/>
  <c r="B5" i="28"/>
  <c r="B4" i="28"/>
  <c r="B3" i="28"/>
  <c r="A5" i="12"/>
  <c r="A4" i="12"/>
  <c r="A3" i="12"/>
  <c r="A5" i="7"/>
  <c r="A4" i="7"/>
  <c r="A3" i="7"/>
  <c r="A5" i="10"/>
  <c r="A4" i="10"/>
  <c r="A3" i="10"/>
  <c r="A5" i="6"/>
  <c r="A4" i="6"/>
  <c r="A3" i="6"/>
  <c r="A5" i="3"/>
  <c r="A4" i="3"/>
  <c r="A3" i="3"/>
  <c r="P1" i="2"/>
  <c r="M27" i="32" l="1"/>
  <c r="M22" i="32"/>
  <c r="M15" i="32"/>
  <c r="M10" i="32"/>
  <c r="M8" i="32"/>
  <c r="M7" i="32"/>
  <c r="M6" i="32"/>
  <c r="M4" i="32"/>
  <c r="M3" i="32"/>
  <c r="M1" i="32"/>
  <c r="M43" i="31"/>
  <c r="M31" i="31"/>
  <c r="M29" i="31"/>
  <c r="M9" i="31"/>
  <c r="M7" i="31"/>
  <c r="M5" i="31"/>
  <c r="M4" i="31"/>
  <c r="M3" i="31"/>
  <c r="M1" i="31"/>
  <c r="H47" i="31"/>
  <c r="H52" i="31"/>
  <c r="H49" i="31"/>
  <c r="H48" i="31"/>
  <c r="H46" i="31"/>
  <c r="H13" i="31"/>
  <c r="H40" i="31"/>
  <c r="H39" i="31"/>
  <c r="H38" i="31"/>
  <c r="H37" i="31"/>
  <c r="H36" i="31"/>
  <c r="H35" i="31"/>
  <c r="N35" i="31" s="1"/>
  <c r="H34" i="31"/>
  <c r="N34" i="31" s="1"/>
  <c r="H12" i="31"/>
  <c r="N12" i="31" s="1"/>
  <c r="H26" i="31"/>
  <c r="H25" i="31"/>
  <c r="H24" i="31"/>
  <c r="H19" i="31"/>
  <c r="H14" i="31"/>
  <c r="N66" i="30"/>
  <c r="N42" i="30"/>
  <c r="N31" i="30"/>
  <c r="N27" i="30"/>
  <c r="N25" i="30"/>
  <c r="N23" i="30"/>
  <c r="N9" i="30"/>
  <c r="N7" i="30"/>
  <c r="N5" i="30"/>
  <c r="N4" i="30"/>
  <c r="N3" i="30"/>
  <c r="N1" i="30"/>
  <c r="H39" i="30"/>
  <c r="H35" i="30"/>
  <c r="H34" i="30"/>
  <c r="H33" i="30"/>
  <c r="H29" i="30"/>
  <c r="I11" i="30"/>
  <c r="H44" i="30"/>
  <c r="I20" i="30"/>
  <c r="I19" i="30"/>
  <c r="I13" i="30"/>
  <c r="I12" i="30"/>
  <c r="N28" i="28"/>
  <c r="N27" i="28"/>
  <c r="N25" i="28"/>
  <c r="N15" i="28"/>
  <c r="N7" i="28"/>
  <c r="N5" i="28"/>
  <c r="N4" i="28"/>
  <c r="N3" i="28"/>
  <c r="H31" i="28"/>
  <c r="H38" i="29" s="1"/>
  <c r="H39" i="29" s="1"/>
  <c r="I39" i="29" s="1"/>
  <c r="O11" i="30" l="1"/>
  <c r="I21" i="30"/>
  <c r="H27" i="31"/>
  <c r="H24" i="32" s="1"/>
  <c r="H40" i="30"/>
  <c r="H17" i="32" s="1"/>
  <c r="O31" i="28"/>
  <c r="H23" i="28"/>
  <c r="H13" i="5"/>
  <c r="P132" i="12"/>
  <c r="P131" i="12"/>
  <c r="P101" i="12"/>
  <c r="P93" i="12"/>
  <c r="P73" i="12"/>
  <c r="P59" i="12"/>
  <c r="P39" i="12"/>
  <c r="P38" i="12"/>
  <c r="P36" i="12"/>
  <c r="P23" i="12"/>
  <c r="P9" i="12"/>
  <c r="P7" i="12"/>
  <c r="P5" i="12"/>
  <c r="P4" i="12"/>
  <c r="P3" i="12"/>
  <c r="P1" i="12"/>
  <c r="K67" i="12"/>
  <c r="Q67" i="12" s="1"/>
  <c r="K49" i="12"/>
  <c r="Q49" i="12" s="1"/>
  <c r="K66" i="12"/>
  <c r="Q66" i="12" s="1"/>
  <c r="K48" i="12"/>
  <c r="Q48" i="12" s="1"/>
  <c r="Q30" i="12"/>
  <c r="K65" i="12"/>
  <c r="Q65" i="12" s="1"/>
  <c r="K68" i="12"/>
  <c r="Q68" i="12" s="1"/>
  <c r="K47" i="12"/>
  <c r="Q47" i="12" s="1"/>
  <c r="Q141" i="12"/>
  <c r="K56" i="12"/>
  <c r="Q56" i="12" s="1"/>
  <c r="K46" i="12"/>
  <c r="Q46" i="12" s="1"/>
  <c r="K17" i="12"/>
  <c r="Q17" i="12" s="1"/>
  <c r="K128" i="12"/>
  <c r="K127" i="12"/>
  <c r="K110" i="12"/>
  <c r="Q110" i="12" s="1"/>
  <c r="K109" i="12"/>
  <c r="Q109" i="12" s="1"/>
  <c r="K108" i="12"/>
  <c r="Q108" i="12" s="1"/>
  <c r="K107" i="12"/>
  <c r="K106" i="12"/>
  <c r="K105" i="12"/>
  <c r="K104" i="12"/>
  <c r="K98" i="12"/>
  <c r="Q98" i="12" s="1"/>
  <c r="M24" i="29" s="1"/>
  <c r="N24" i="29" s="1"/>
  <c r="K97" i="12"/>
  <c r="K96" i="12"/>
  <c r="K95" i="12"/>
  <c r="K79" i="12"/>
  <c r="K77" i="12"/>
  <c r="K76" i="12"/>
  <c r="K70" i="12"/>
  <c r="K69" i="12"/>
  <c r="K64" i="12"/>
  <c r="K63" i="12"/>
  <c r="K62" i="12"/>
  <c r="K61" i="12"/>
  <c r="K90" i="12"/>
  <c r="K89" i="12"/>
  <c r="K80" i="12"/>
  <c r="K78" i="12"/>
  <c r="K55" i="12"/>
  <c r="K45" i="12"/>
  <c r="K44" i="12"/>
  <c r="K43" i="12"/>
  <c r="K42" i="12"/>
  <c r="K20" i="12"/>
  <c r="K19" i="12"/>
  <c r="K18" i="12"/>
  <c r="K16" i="12"/>
  <c r="K15" i="12"/>
  <c r="K14" i="12"/>
  <c r="K13" i="12"/>
  <c r="K12" i="12"/>
  <c r="K129" i="12" l="1"/>
  <c r="J34" i="12"/>
  <c r="K21" i="12"/>
  <c r="M55" i="13"/>
  <c r="M28" i="13"/>
  <c r="M10" i="13"/>
  <c r="M8" i="13"/>
  <c r="M7" i="13"/>
  <c r="M6" i="13"/>
  <c r="M4" i="13"/>
  <c r="M3" i="13"/>
  <c r="M1" i="13"/>
  <c r="P10" i="7"/>
  <c r="P9" i="7"/>
  <c r="P7" i="7"/>
  <c r="P5" i="7"/>
  <c r="P4" i="7"/>
  <c r="P3" i="7"/>
  <c r="P1" i="7"/>
  <c r="K57" i="7"/>
  <c r="Q57" i="7" s="1"/>
  <c r="K71" i="7"/>
  <c r="Q71" i="7" s="1"/>
  <c r="K34" i="7"/>
  <c r="Q34" i="7" s="1"/>
  <c r="K32" i="7"/>
  <c r="Q32" i="7" s="1"/>
  <c r="K31" i="7"/>
  <c r="Q31" i="7" s="1"/>
  <c r="K30" i="7"/>
  <c r="Q30" i="7" s="1"/>
  <c r="K29" i="7"/>
  <c r="Q29" i="7" s="1"/>
  <c r="K28" i="7"/>
  <c r="Q28" i="7" s="1"/>
  <c r="K48" i="7"/>
  <c r="Q48" i="7" s="1"/>
  <c r="K47" i="7"/>
  <c r="Q47" i="7" s="1"/>
  <c r="K43" i="7"/>
  <c r="Q43" i="7" s="1"/>
  <c r="K42" i="7"/>
  <c r="Q42" i="7" s="1"/>
  <c r="K41" i="7"/>
  <c r="Q41" i="7" s="1"/>
  <c r="K40" i="7"/>
  <c r="K39" i="7"/>
  <c r="K27" i="7"/>
  <c r="Q27" i="7" s="1"/>
  <c r="P181" i="10"/>
  <c r="Q181" i="10" s="1"/>
  <c r="J181" i="10"/>
  <c r="J189" i="10"/>
  <c r="J182" i="10"/>
  <c r="J190" i="10"/>
  <c r="I176" i="10"/>
  <c r="I175" i="10"/>
  <c r="I168" i="10"/>
  <c r="I167" i="10"/>
  <c r="P167" i="10" s="1"/>
  <c r="J153" i="10"/>
  <c r="J152" i="10"/>
  <c r="P152" i="10" s="1"/>
  <c r="P190" i="10"/>
  <c r="Q190" i="10" s="1"/>
  <c r="P189" i="10"/>
  <c r="Q189" i="10" s="1"/>
  <c r="P182" i="10"/>
  <c r="Q182" i="10" s="1"/>
  <c r="J138" i="10"/>
  <c r="J137" i="10"/>
  <c r="P137" i="10"/>
  <c r="Q137" i="10" s="1"/>
  <c r="P146" i="10"/>
  <c r="P145" i="10"/>
  <c r="P140" i="10"/>
  <c r="P139" i="10"/>
  <c r="P138" i="10"/>
  <c r="O179" i="10"/>
  <c r="O165" i="10"/>
  <c r="O164" i="10"/>
  <c r="O150" i="10"/>
  <c r="O149" i="10"/>
  <c r="O135" i="10"/>
  <c r="O121" i="10"/>
  <c r="O120" i="10"/>
  <c r="O119" i="10"/>
  <c r="O118" i="10"/>
  <c r="O104" i="10"/>
  <c r="O90" i="10"/>
  <c r="O89" i="10"/>
  <c r="O70" i="10"/>
  <c r="O51" i="10"/>
  <c r="P72" i="10"/>
  <c r="Q72" i="10" s="1"/>
  <c r="P86" i="10"/>
  <c r="Q86" i="10" s="1"/>
  <c r="P85" i="10"/>
  <c r="Q85" i="10" s="1"/>
  <c r="P84" i="10"/>
  <c r="Q84" i="10" s="1"/>
  <c r="P83" i="10"/>
  <c r="Q83" i="10" s="1"/>
  <c r="P75" i="10"/>
  <c r="Q75" i="10" s="1"/>
  <c r="P74" i="10"/>
  <c r="Q74" i="10" s="1"/>
  <c r="P73" i="10"/>
  <c r="Q73" i="10" s="1"/>
  <c r="I53" i="10"/>
  <c r="Q33" i="10"/>
  <c r="Q47" i="10"/>
  <c r="Q46" i="10"/>
  <c r="Q45" i="10"/>
  <c r="P47" i="10"/>
  <c r="P46" i="10"/>
  <c r="P45" i="10"/>
  <c r="P37" i="10"/>
  <c r="Q37" i="10" s="1"/>
  <c r="P36" i="10"/>
  <c r="Q36" i="10" s="1"/>
  <c r="P35" i="10"/>
  <c r="Q35" i="10" s="1"/>
  <c r="P34" i="10"/>
  <c r="Q34" i="10" s="1"/>
  <c r="P37" i="6"/>
  <c r="I14" i="10"/>
  <c r="P14" i="10" s="1"/>
  <c r="O50" i="10"/>
  <c r="O31" i="10"/>
  <c r="O12" i="10"/>
  <c r="O11" i="10"/>
  <c r="O10" i="10"/>
  <c r="O9" i="10"/>
  <c r="O7" i="10"/>
  <c r="O5" i="10"/>
  <c r="O4" i="10"/>
  <c r="O3" i="10"/>
  <c r="O1" i="10"/>
  <c r="J158" i="10"/>
  <c r="J146" i="10"/>
  <c r="J145" i="10"/>
  <c r="J140" i="10"/>
  <c r="J139" i="10"/>
  <c r="Q139" i="10" s="1"/>
  <c r="I125" i="10"/>
  <c r="I126" i="10"/>
  <c r="P126" i="10" s="1"/>
  <c r="I132" i="10"/>
  <c r="I131" i="10"/>
  <c r="I124" i="10"/>
  <c r="I123" i="10"/>
  <c r="J106" i="10"/>
  <c r="J92" i="10"/>
  <c r="P92" i="10" s="1"/>
  <c r="J113" i="10"/>
  <c r="J98" i="10"/>
  <c r="J101" i="10"/>
  <c r="J100" i="10"/>
  <c r="J75" i="10"/>
  <c r="I57" i="10"/>
  <c r="P57" i="10" s="1"/>
  <c r="I26" i="10"/>
  <c r="P26" i="10" s="1"/>
  <c r="I27" i="10"/>
  <c r="P27" i="10" s="1"/>
  <c r="I28" i="10"/>
  <c r="P28" i="10" s="1"/>
  <c r="J45" i="10"/>
  <c r="J46" i="10"/>
  <c r="J47" i="10"/>
  <c r="J86" i="10"/>
  <c r="J85" i="10"/>
  <c r="J84" i="10"/>
  <c r="J83" i="10"/>
  <c r="J74" i="10"/>
  <c r="J73" i="10"/>
  <c r="J72" i="10"/>
  <c r="I67" i="10"/>
  <c r="I66" i="10"/>
  <c r="I58" i="10"/>
  <c r="I56" i="10"/>
  <c r="I55" i="10"/>
  <c r="I54" i="10"/>
  <c r="J34" i="10"/>
  <c r="I15" i="10"/>
  <c r="J37" i="10"/>
  <c r="J36" i="10"/>
  <c r="J35" i="10"/>
  <c r="J33" i="10"/>
  <c r="I25" i="10"/>
  <c r="I17" i="10"/>
  <c r="I16" i="10"/>
  <c r="P124" i="6"/>
  <c r="Q124" i="6" s="1"/>
  <c r="P123" i="6"/>
  <c r="Q123" i="6" s="1"/>
  <c r="P121" i="6"/>
  <c r="Q121" i="6" s="1"/>
  <c r="P120" i="6"/>
  <c r="Q120" i="6" s="1"/>
  <c r="P119" i="6"/>
  <c r="Q119" i="6" s="1"/>
  <c r="P110" i="6"/>
  <c r="Q110" i="6" s="1"/>
  <c r="P92" i="6"/>
  <c r="Q92" i="6" s="1"/>
  <c r="P93" i="6"/>
  <c r="Q93" i="6" s="1"/>
  <c r="P94" i="6"/>
  <c r="Q94" i="6" s="1"/>
  <c r="P104" i="6"/>
  <c r="Q104" i="6" s="1"/>
  <c r="P105" i="6"/>
  <c r="Q105" i="6" s="1"/>
  <c r="P91" i="6"/>
  <c r="Q91" i="6" s="1"/>
  <c r="J37" i="6"/>
  <c r="J38" i="6"/>
  <c r="J39" i="6"/>
  <c r="J40" i="6"/>
  <c r="J41" i="6"/>
  <c r="J52" i="6"/>
  <c r="J53" i="6"/>
  <c r="J54" i="6"/>
  <c r="J55" i="6"/>
  <c r="J56" i="6"/>
  <c r="J76" i="6"/>
  <c r="I62" i="6"/>
  <c r="O108" i="6"/>
  <c r="O89" i="6"/>
  <c r="O88" i="6"/>
  <c r="O74" i="6"/>
  <c r="O60" i="6"/>
  <c r="O59" i="6"/>
  <c r="O34" i="6"/>
  <c r="O10" i="6"/>
  <c r="O9" i="6"/>
  <c r="O7" i="6"/>
  <c r="O5" i="6"/>
  <c r="O4" i="6"/>
  <c r="O3" i="6"/>
  <c r="O1" i="6"/>
  <c r="P82" i="6"/>
  <c r="Q82" i="6" s="1"/>
  <c r="J82" i="6"/>
  <c r="I66" i="6"/>
  <c r="P66" i="6" s="1"/>
  <c r="J85" i="6"/>
  <c r="J84" i="6"/>
  <c r="J83" i="6"/>
  <c r="J78" i="6"/>
  <c r="J77" i="6"/>
  <c r="I65" i="6"/>
  <c r="P65" i="6" s="1"/>
  <c r="Q35" i="7" l="1"/>
  <c r="J57" i="6"/>
  <c r="H14" i="13" s="1"/>
  <c r="I177" i="10"/>
  <c r="J86" i="6"/>
  <c r="H13" i="13"/>
  <c r="K35" i="7"/>
  <c r="Q48" i="10"/>
  <c r="M34" i="13" s="1"/>
  <c r="Q191" i="10"/>
  <c r="J191" i="10"/>
  <c r="Q87" i="10"/>
  <c r="M37" i="13" s="1"/>
  <c r="J48" i="10"/>
  <c r="H34" i="13" s="1"/>
  <c r="I29" i="10"/>
  <c r="H33" i="13" s="1"/>
  <c r="I68" i="10"/>
  <c r="H36" i="13" s="1"/>
  <c r="J87" i="10"/>
  <c r="Q125" i="6"/>
  <c r="Q106" i="6"/>
  <c r="I71" i="6"/>
  <c r="I70" i="6"/>
  <c r="I64" i="6"/>
  <c r="P64" i="6" s="1"/>
  <c r="I63" i="6"/>
  <c r="M27" i="5"/>
  <c r="M10" i="5"/>
  <c r="M17" i="5"/>
  <c r="M8" i="5"/>
  <c r="M7" i="5"/>
  <c r="M6" i="5"/>
  <c r="M4" i="5"/>
  <c r="M3" i="5"/>
  <c r="M1" i="5"/>
  <c r="O84" i="3"/>
  <c r="O75" i="3"/>
  <c r="O66" i="3"/>
  <c r="O63" i="3"/>
  <c r="O49" i="3"/>
  <c r="P33" i="3"/>
  <c r="Q33" i="3" s="1"/>
  <c r="I55" i="3"/>
  <c r="P55" i="3" s="1"/>
  <c r="I58" i="3"/>
  <c r="P58" i="3" s="1"/>
  <c r="I59" i="3"/>
  <c r="P59" i="3" s="1"/>
  <c r="P36" i="3"/>
  <c r="Q36" i="3" s="1"/>
  <c r="P15" i="3"/>
  <c r="P14" i="3"/>
  <c r="O29" i="3"/>
  <c r="O10" i="3"/>
  <c r="O9" i="3"/>
  <c r="O7" i="3"/>
  <c r="O5" i="3"/>
  <c r="O4" i="3"/>
  <c r="O3" i="3"/>
  <c r="O1" i="3"/>
  <c r="P32" i="2"/>
  <c r="P12" i="2"/>
  <c r="P7" i="2"/>
  <c r="P5" i="2"/>
  <c r="P4" i="2"/>
  <c r="P3" i="2"/>
  <c r="I60" i="3"/>
  <c r="I54" i="3"/>
  <c r="I53" i="3"/>
  <c r="P53" i="3" s="1"/>
  <c r="I52" i="3"/>
  <c r="P52" i="3" s="1"/>
  <c r="I51" i="3"/>
  <c r="E5" i="2"/>
  <c r="E4" i="2"/>
  <c r="D4" i="30" s="1"/>
  <c r="E3" i="2"/>
  <c r="I72" i="6" l="1"/>
  <c r="Q3" i="2"/>
  <c r="W4" i="38"/>
  <c r="I27" i="3"/>
  <c r="J47" i="3"/>
  <c r="H21" i="5" s="1"/>
  <c r="D6" i="38"/>
  <c r="D8" i="32"/>
  <c r="N8" i="32" s="1"/>
  <c r="D7" i="29"/>
  <c r="N7" i="29" s="1"/>
  <c r="D8" i="13"/>
  <c r="N8" i="13" s="1"/>
  <c r="Q5" i="2"/>
  <c r="D7" i="32"/>
  <c r="D6" i="29"/>
  <c r="N6" i="29" s="1"/>
  <c r="D7" i="13"/>
  <c r="N7" i="13" s="1"/>
  <c r="Q4" i="2"/>
  <c r="E3" i="28"/>
  <c r="O3" i="28" s="1"/>
  <c r="D6" i="32"/>
  <c r="N6" i="32" s="1"/>
  <c r="D4" i="38"/>
  <c r="D5" i="29"/>
  <c r="N5" i="29" s="1"/>
  <c r="D6" i="13"/>
  <c r="N6" i="13" s="1"/>
  <c r="H15" i="13"/>
  <c r="H18" i="13"/>
  <c r="I96" i="3"/>
  <c r="H31" i="5" s="1"/>
  <c r="P51" i="3"/>
  <c r="I61" i="3"/>
  <c r="H23" i="5" s="1"/>
  <c r="H24" i="5" s="1"/>
  <c r="P16" i="3"/>
  <c r="Q37" i="2"/>
  <c r="Q23" i="2"/>
  <c r="Q22" i="2"/>
  <c r="Q21" i="2"/>
  <c r="N7" i="32" l="1"/>
  <c r="P76" i="6"/>
  <c r="Q76" i="6" s="1"/>
  <c r="P85" i="6"/>
  <c r="Q85" i="6" s="1"/>
  <c r="P84" i="6"/>
  <c r="Q84" i="6" s="1"/>
  <c r="P83" i="6"/>
  <c r="Q83" i="6" s="1"/>
  <c r="P78" i="6"/>
  <c r="Q78" i="6" s="1"/>
  <c r="P77" i="6"/>
  <c r="Q77" i="6" s="1"/>
  <c r="P56" i="6"/>
  <c r="Q56" i="6" s="1"/>
  <c r="P55" i="6"/>
  <c r="Q55" i="6" s="1"/>
  <c r="P54" i="6"/>
  <c r="Q54" i="6" s="1"/>
  <c r="P53" i="6"/>
  <c r="Q53" i="6" s="1"/>
  <c r="P52" i="6"/>
  <c r="Q52" i="6" s="1"/>
  <c r="Q41" i="6"/>
  <c r="P40" i="6"/>
  <c r="Q40" i="6" s="1"/>
  <c r="P39" i="6"/>
  <c r="Q39" i="6" s="1"/>
  <c r="P38" i="6"/>
  <c r="Q38" i="6" s="1"/>
  <c r="Q37" i="6"/>
  <c r="Q86" i="6" l="1"/>
  <c r="P46" i="3"/>
  <c r="Q46" i="3" s="1"/>
  <c r="P37" i="3"/>
  <c r="Q37" i="3" s="1"/>
  <c r="P35" i="3"/>
  <c r="Q35" i="3" s="1"/>
  <c r="P34" i="3"/>
  <c r="Q34" i="3" s="1"/>
  <c r="Q47" i="3" l="1"/>
  <c r="M21" i="5" s="1"/>
  <c r="T37" i="2"/>
  <c r="O39" i="30" l="1"/>
  <c r="O35" i="30"/>
  <c r="O34" i="30"/>
  <c r="O33" i="30"/>
  <c r="O29" i="30"/>
  <c r="Q90" i="12"/>
  <c r="Q89" i="12"/>
  <c r="Q79" i="12"/>
  <c r="Q80" i="12"/>
  <c r="Q70" i="12"/>
  <c r="Q69" i="12"/>
  <c r="Q55" i="12"/>
  <c r="Q31" i="12"/>
  <c r="Q29" i="12"/>
  <c r="Q18" i="12"/>
  <c r="Q19" i="12"/>
  <c r="Q33" i="12"/>
  <c r="Q32" i="12"/>
  <c r="Q20" i="12"/>
  <c r="Q16" i="12"/>
  <c r="Q27" i="12"/>
  <c r="Q15" i="12"/>
  <c r="P176" i="10"/>
  <c r="P175" i="10"/>
  <c r="P168" i="10"/>
  <c r="P158" i="10"/>
  <c r="P153" i="10"/>
  <c r="Q146" i="10"/>
  <c r="Q145" i="10"/>
  <c r="Q140" i="10"/>
  <c r="Q138" i="10"/>
  <c r="P132" i="10"/>
  <c r="P131" i="10"/>
  <c r="P125" i="10"/>
  <c r="P124" i="10"/>
  <c r="J121" i="6"/>
  <c r="J105" i="6"/>
  <c r="J94" i="6"/>
  <c r="P70" i="6"/>
  <c r="P29" i="6"/>
  <c r="P30" i="6"/>
  <c r="P28" i="6"/>
  <c r="P31" i="6"/>
  <c r="P62" i="6"/>
  <c r="P63" i="6"/>
  <c r="P71" i="6"/>
  <c r="J91" i="6"/>
  <c r="J92" i="6"/>
  <c r="J93" i="6"/>
  <c r="J104" i="6"/>
  <c r="J110" i="6"/>
  <c r="J119" i="6"/>
  <c r="J120" i="6"/>
  <c r="J123" i="6"/>
  <c r="J124" i="6"/>
  <c r="P93" i="3"/>
  <c r="P58" i="10"/>
  <c r="P56" i="10"/>
  <c r="P25" i="10"/>
  <c r="P17" i="10"/>
  <c r="P16" i="10"/>
  <c r="J125" i="6" l="1"/>
  <c r="J106" i="6"/>
  <c r="P72" i="6"/>
  <c r="O40" i="30"/>
  <c r="M17" i="32" s="1"/>
  <c r="N17" i="32" s="1"/>
  <c r="J147" i="10"/>
  <c r="H47" i="13" s="1"/>
  <c r="H50" i="13"/>
  <c r="P123" i="10"/>
  <c r="P133" i="10" s="1"/>
  <c r="M46" i="13" s="1"/>
  <c r="I133" i="10"/>
  <c r="H46" i="13" s="1"/>
  <c r="P162" i="10"/>
  <c r="M48" i="13" s="1"/>
  <c r="J162" i="10"/>
  <c r="H48" i="13" s="1"/>
  <c r="M51" i="13"/>
  <c r="H51" i="13"/>
  <c r="Q147" i="10"/>
  <c r="M47" i="13" s="1"/>
  <c r="P177" i="10"/>
  <c r="M50" i="13" s="1"/>
  <c r="H52" i="13" l="1"/>
  <c r="M52" i="13"/>
  <c r="P13" i="6"/>
  <c r="P15" i="6"/>
  <c r="P14" i="6"/>
  <c r="P16" i="6"/>
  <c r="P17" i="6"/>
  <c r="P86" i="3" l="1"/>
  <c r="P60" i="3"/>
  <c r="P54" i="3"/>
  <c r="I72" i="3"/>
  <c r="P72" i="3" s="1"/>
  <c r="I81" i="3"/>
  <c r="P81" i="3" s="1"/>
  <c r="I80" i="3"/>
  <c r="P80" i="3" s="1"/>
  <c r="I79" i="3"/>
  <c r="P79" i="3" s="1"/>
  <c r="I78" i="3"/>
  <c r="P95" i="3"/>
  <c r="P94" i="3"/>
  <c r="P91" i="3"/>
  <c r="P90" i="3"/>
  <c r="P89" i="3"/>
  <c r="P88" i="3"/>
  <c r="P87" i="3"/>
  <c r="I71" i="3"/>
  <c r="P70" i="3"/>
  <c r="P61" i="3" l="1"/>
  <c r="M23" i="5" s="1"/>
  <c r="M24" i="5" s="1"/>
  <c r="I82" i="3"/>
  <c r="H30" i="5" s="1"/>
  <c r="I73" i="3"/>
  <c r="H29" i="5" s="1"/>
  <c r="P69" i="3"/>
  <c r="P78" i="3"/>
  <c r="P82" i="3" s="1"/>
  <c r="M30" i="5" s="1"/>
  <c r="P71" i="3"/>
  <c r="P96" i="3"/>
  <c r="M31" i="5" s="1"/>
  <c r="H32" i="5" l="1"/>
  <c r="H33" i="5" s="1"/>
  <c r="P73" i="3"/>
  <c r="M29" i="5" s="1"/>
  <c r="M32" i="5" s="1"/>
  <c r="M33" i="5" s="1"/>
  <c r="N33" i="5" s="1"/>
  <c r="P26" i="3"/>
  <c r="P25" i="3"/>
  <c r="I33" i="5" l="1"/>
  <c r="K56" i="7"/>
  <c r="Q56" i="7" s="1"/>
  <c r="K42" i="2" l="1"/>
  <c r="H14" i="5" s="1"/>
  <c r="H15" i="5" s="1"/>
  <c r="N47" i="31"/>
  <c r="N46" i="31"/>
  <c r="N52" i="31"/>
  <c r="N48" i="31"/>
  <c r="N24" i="31"/>
  <c r="N19" i="31"/>
  <c r="N13" i="31"/>
  <c r="N26" i="31"/>
  <c r="N25" i="31"/>
  <c r="N14" i="31"/>
  <c r="O19" i="30"/>
  <c r="O20" i="30"/>
  <c r="I77" i="30"/>
  <c r="O77" i="30" s="1"/>
  <c r="I76" i="30"/>
  <c r="O76" i="30" s="1"/>
  <c r="I75" i="30"/>
  <c r="O75" i="30" s="1"/>
  <c r="I74" i="30"/>
  <c r="O74" i="30" s="1"/>
  <c r="I70" i="30"/>
  <c r="O70" i="30" s="1"/>
  <c r="I69" i="30"/>
  <c r="O69" i="30" s="1"/>
  <c r="I68" i="30"/>
  <c r="O68" i="30" s="1"/>
  <c r="H63" i="30"/>
  <c r="O63" i="30" s="1"/>
  <c r="H62" i="30"/>
  <c r="O62" i="30" s="1"/>
  <c r="H60" i="30"/>
  <c r="O60" i="30" s="1"/>
  <c r="H59" i="30"/>
  <c r="O59" i="30" s="1"/>
  <c r="H49" i="30"/>
  <c r="O49" i="30" s="1"/>
  <c r="H48" i="30"/>
  <c r="O48" i="30" s="1"/>
  <c r="H47" i="30"/>
  <c r="O47" i="30" s="1"/>
  <c r="H46" i="30"/>
  <c r="O46" i="30" s="1"/>
  <c r="H45" i="30"/>
  <c r="O45" i="30" s="1"/>
  <c r="O44" i="30"/>
  <c r="T22" i="2"/>
  <c r="T21" i="2"/>
  <c r="O18" i="28"/>
  <c r="H33" i="29"/>
  <c r="H34" i="29" s="1"/>
  <c r="I34" i="29" s="1"/>
  <c r="R18" i="28"/>
  <c r="O19" i="28"/>
  <c r="R19" i="28"/>
  <c r="O20" i="28"/>
  <c r="R20" i="28"/>
  <c r="O21" i="28"/>
  <c r="R21" i="28"/>
  <c r="AB41" i="29"/>
  <c r="AB40" i="29"/>
  <c r="I15" i="5" l="1"/>
  <c r="P23" i="28"/>
  <c r="S23" i="28" s="1"/>
  <c r="M33" i="29" s="1"/>
  <c r="M34" i="29" s="1"/>
  <c r="N34" i="29" s="1"/>
  <c r="H25" i="32"/>
  <c r="I25" i="32" s="1"/>
  <c r="N27" i="31"/>
  <c r="O78" i="30"/>
  <c r="O64" i="30"/>
  <c r="AB42" i="29"/>
  <c r="AC42" i="29" s="1"/>
  <c r="H22" i="29"/>
  <c r="H21" i="29"/>
  <c r="I21" i="29" s="1"/>
  <c r="Q95" i="12"/>
  <c r="M21" i="29" s="1"/>
  <c r="N21" i="29" s="1"/>
  <c r="Q148" i="12"/>
  <c r="Q147" i="12"/>
  <c r="Q140" i="12"/>
  <c r="Q139" i="12"/>
  <c r="Q138" i="12"/>
  <c r="Q137" i="12"/>
  <c r="Q136" i="12"/>
  <c r="Q135" i="12"/>
  <c r="Q134" i="12"/>
  <c r="Q128" i="12"/>
  <c r="Q127" i="12"/>
  <c r="Q107" i="12"/>
  <c r="Q106" i="12"/>
  <c r="Q104" i="12"/>
  <c r="Q97" i="12"/>
  <c r="M23" i="29" s="1"/>
  <c r="Q96" i="12"/>
  <c r="M22" i="29" s="1"/>
  <c r="Q78" i="12"/>
  <c r="Q77" i="12"/>
  <c r="Q64" i="12"/>
  <c r="Q63" i="12"/>
  <c r="Q62" i="12"/>
  <c r="Q45" i="12"/>
  <c r="Q44" i="12"/>
  <c r="Q43" i="12"/>
  <c r="M24" i="32" l="1"/>
  <c r="M25" i="32" s="1"/>
  <c r="N25" i="32" s="1"/>
  <c r="AI28" i="38" s="1"/>
  <c r="P10" i="38"/>
  <c r="P28" i="38"/>
  <c r="Q99" i="12"/>
  <c r="H24" i="29"/>
  <c r="I24" i="29" s="1"/>
  <c r="H23" i="29"/>
  <c r="AI22" i="38"/>
  <c r="K57" i="12"/>
  <c r="H17" i="29" s="1"/>
  <c r="Q42" i="12"/>
  <c r="Q57" i="12" s="1"/>
  <c r="M17" i="29" s="1"/>
  <c r="H25" i="29"/>
  <c r="K91" i="12"/>
  <c r="H19" i="29" s="1"/>
  <c r="K71" i="12"/>
  <c r="H18" i="29" s="1"/>
  <c r="Q149" i="12"/>
  <c r="Q76" i="12"/>
  <c r="Q91" i="12" s="1"/>
  <c r="M19" i="29" s="1"/>
  <c r="Q105" i="12"/>
  <c r="K99" i="12"/>
  <c r="Q61" i="12"/>
  <c r="Q71" i="12" s="1"/>
  <c r="M18" i="29" s="1"/>
  <c r="Q28" i="12"/>
  <c r="Q26" i="12"/>
  <c r="Q14" i="12"/>
  <c r="K53" i="7"/>
  <c r="Q53" i="7" s="1"/>
  <c r="K72" i="7"/>
  <c r="Q72" i="7" s="1"/>
  <c r="K55" i="7"/>
  <c r="Q55" i="7" s="1"/>
  <c r="K54" i="7"/>
  <c r="Q54" i="7" s="1"/>
  <c r="Q14" i="7"/>
  <c r="Q73" i="7" l="1"/>
  <c r="M28" i="29"/>
  <c r="N28" i="29" s="1"/>
  <c r="Q129" i="12"/>
  <c r="M25" i="29" s="1"/>
  <c r="M26" i="29" s="1"/>
  <c r="H26" i="29"/>
  <c r="H29" i="29" s="1"/>
  <c r="Q39" i="7"/>
  <c r="M59" i="13"/>
  <c r="Q13" i="7"/>
  <c r="Q13" i="12"/>
  <c r="Q12" i="12"/>
  <c r="Q25" i="12"/>
  <c r="Q34" i="12" s="1"/>
  <c r="M12" i="29" s="1"/>
  <c r="Q40" i="7"/>
  <c r="Q38" i="2"/>
  <c r="T39" i="2"/>
  <c r="T38" i="2"/>
  <c r="T36" i="2"/>
  <c r="Q39" i="2"/>
  <c r="T23" i="2"/>
  <c r="Q23" i="7" l="1"/>
  <c r="M58" i="13" s="1"/>
  <c r="R41" i="2"/>
  <c r="U41" i="2" s="1"/>
  <c r="M14" i="5" s="1"/>
  <c r="R25" i="2"/>
  <c r="U25" i="2" s="1"/>
  <c r="M13" i="5" s="1"/>
  <c r="M29" i="29"/>
  <c r="N29" i="29" s="1"/>
  <c r="AI21" i="38" s="1"/>
  <c r="I29" i="29"/>
  <c r="M24" i="13"/>
  <c r="N24" i="13" s="1"/>
  <c r="M23" i="13"/>
  <c r="N23" i="13" s="1"/>
  <c r="M19" i="13"/>
  <c r="Q21" i="12"/>
  <c r="M11" i="29" s="1"/>
  <c r="M13" i="29" s="1"/>
  <c r="N13" i="29" s="1"/>
  <c r="M18" i="13"/>
  <c r="H24" i="13"/>
  <c r="I24" i="13" s="1"/>
  <c r="H23" i="13"/>
  <c r="I23" i="13" s="1"/>
  <c r="H25" i="13" l="1"/>
  <c r="M25" i="13"/>
  <c r="M20" i="13"/>
  <c r="M15" i="5"/>
  <c r="N15" i="5" l="1"/>
  <c r="AI20" i="38"/>
  <c r="AI12" i="38"/>
  <c r="P17" i="3"/>
  <c r="AI10" i="38" l="1"/>
  <c r="P13" i="3"/>
  <c r="C4" i="6" l="1"/>
  <c r="P4" i="6" s="1"/>
  <c r="C5" i="6"/>
  <c r="P5" i="6" s="1"/>
  <c r="D6" i="5"/>
  <c r="N6" i="5" s="1"/>
  <c r="C3" i="6" l="1"/>
  <c r="P3" i="6" s="1"/>
  <c r="C5" i="31" l="1"/>
  <c r="N5" i="31" s="1"/>
  <c r="C4" i="31"/>
  <c r="N4" i="31" s="1"/>
  <c r="C3" i="31"/>
  <c r="N3" i="31" s="1"/>
  <c r="P53" i="10"/>
  <c r="P67" i="10"/>
  <c r="P66" i="10"/>
  <c r="P55" i="10"/>
  <c r="P54" i="10"/>
  <c r="C5" i="3"/>
  <c r="P5" i="3" s="1"/>
  <c r="C4" i="3"/>
  <c r="P4" i="3" s="1"/>
  <c r="C3" i="3"/>
  <c r="D8" i="5"/>
  <c r="N8" i="5" s="1"/>
  <c r="D7" i="5"/>
  <c r="N7" i="5" s="1"/>
  <c r="P3" i="3" l="1"/>
  <c r="P68" i="10"/>
  <c r="M36" i="13" s="1"/>
  <c r="P12" i="6"/>
  <c r="P32" i="6" l="1"/>
  <c r="M13" i="13" s="1"/>
  <c r="D5" i="12" l="1"/>
  <c r="Q5" i="12" s="1"/>
  <c r="D4" i="12"/>
  <c r="Q4" i="12" s="1"/>
  <c r="D3" i="12"/>
  <c r="Q3" i="12" s="1"/>
  <c r="E5" i="28"/>
  <c r="O5" i="28" s="1"/>
  <c r="E4" i="28"/>
  <c r="O4" i="28" s="1"/>
  <c r="D5" i="30"/>
  <c r="O5" i="30" s="1"/>
  <c r="O4" i="30"/>
  <c r="D3" i="30"/>
  <c r="O3" i="30" s="1"/>
  <c r="D5" i="10"/>
  <c r="P5" i="10" s="1"/>
  <c r="D4" i="10"/>
  <c r="P4" i="10" s="1"/>
  <c r="D3" i="10"/>
  <c r="P3" i="10" s="1"/>
  <c r="D5" i="7"/>
  <c r="Q5" i="7" s="1"/>
  <c r="D4" i="7"/>
  <c r="Q4" i="7" s="1"/>
  <c r="D3" i="7"/>
  <c r="Q3" i="7" s="1"/>
  <c r="J115" i="10"/>
  <c r="P115" i="10" s="1"/>
  <c r="J114" i="10"/>
  <c r="P114" i="10" s="1"/>
  <c r="P106" i="10"/>
  <c r="P101" i="10"/>
  <c r="P100" i="10"/>
  <c r="P113" i="10" l="1"/>
  <c r="P116" i="10" s="1"/>
  <c r="M40" i="13" s="1"/>
  <c r="N40" i="13" s="1"/>
  <c r="J116" i="10"/>
  <c r="H40" i="13" s="1"/>
  <c r="I40" i="13" s="1"/>
  <c r="P98" i="10"/>
  <c r="P102" i="10" s="1"/>
  <c r="M39" i="13" s="1"/>
  <c r="J102" i="10"/>
  <c r="I39" i="13" s="1"/>
  <c r="H41" i="13" s="1"/>
  <c r="M60" i="13"/>
  <c r="O32" i="28"/>
  <c r="M38" i="29" s="1"/>
  <c r="M39" i="29" s="1"/>
  <c r="N39" i="29" l="1"/>
  <c r="N40" i="29" s="1"/>
  <c r="M40" i="29"/>
  <c r="M61" i="13"/>
  <c r="M62" i="13" s="1"/>
  <c r="N62" i="13" s="1"/>
  <c r="N40" i="31"/>
  <c r="N39" i="31"/>
  <c r="N38" i="31"/>
  <c r="O13" i="30"/>
  <c r="O12" i="30"/>
  <c r="D5" i="38"/>
  <c r="O21" i="30" l="1"/>
  <c r="M12" i="32" s="1"/>
  <c r="M13" i="32" s="1"/>
  <c r="N49" i="31"/>
  <c r="N53" i="31" s="1"/>
  <c r="M30" i="32" s="1"/>
  <c r="N36" i="31"/>
  <c r="N37" i="31"/>
  <c r="AI17" i="38"/>
  <c r="I78" i="30"/>
  <c r="H64" i="30"/>
  <c r="I17" i="32"/>
  <c r="H53" i="31"/>
  <c r="H30" i="32" s="1"/>
  <c r="H41" i="31"/>
  <c r="H29" i="32" s="1"/>
  <c r="H12" i="32"/>
  <c r="H13" i="32" s="1"/>
  <c r="H31" i="32" l="1"/>
  <c r="I31" i="32" s="1"/>
  <c r="I13" i="32"/>
  <c r="P23" i="38"/>
  <c r="N13" i="32"/>
  <c r="H18" i="32"/>
  <c r="M18" i="32"/>
  <c r="N18" i="32" s="1"/>
  <c r="M19" i="32"/>
  <c r="N19" i="32" s="1"/>
  <c r="H19" i="32"/>
  <c r="I19" i="32" s="1"/>
  <c r="N41" i="31"/>
  <c r="M29" i="32" s="1"/>
  <c r="M31" i="32" s="1"/>
  <c r="N31" i="32" s="1"/>
  <c r="AI29" i="38" s="1"/>
  <c r="M20" i="32" l="1"/>
  <c r="N20" i="32" s="1"/>
  <c r="I18" i="32"/>
  <c r="P29" i="38"/>
  <c r="P26" i="38"/>
  <c r="AI26" i="38"/>
  <c r="AI23" i="38"/>
  <c r="AI24" i="38" s="1"/>
  <c r="H20" i="32" l="1"/>
  <c r="H32" i="32" s="1"/>
  <c r="AC35" i="38"/>
  <c r="AE35" i="38" s="1"/>
  <c r="AC34" i="38"/>
  <c r="AE34" i="38" s="1"/>
  <c r="AC37" i="38"/>
  <c r="AE37" i="38" s="1"/>
  <c r="AC38" i="38"/>
  <c r="AE38" i="38" s="1"/>
  <c r="AC36" i="38"/>
  <c r="AE36" i="38" s="1"/>
  <c r="M32" i="32"/>
  <c r="P22" i="38"/>
  <c r="I20" i="32" l="1"/>
  <c r="I32" i="32" s="1"/>
  <c r="AI27" i="38"/>
  <c r="AI30" i="38" s="1"/>
  <c r="N32" i="32"/>
  <c r="P27" i="38" l="1"/>
  <c r="P30" i="38" s="1"/>
  <c r="M36" i="38" s="1"/>
  <c r="O36" i="38" s="1"/>
  <c r="AF36" i="38"/>
  <c r="AH36" i="38" s="1"/>
  <c r="AF34" i="38"/>
  <c r="AH34" i="38" s="1"/>
  <c r="AF38" i="38"/>
  <c r="AH38" i="38" s="1"/>
  <c r="AF35" i="38"/>
  <c r="AH35" i="38" s="1"/>
  <c r="AF37" i="38"/>
  <c r="AH37" i="38" s="1"/>
  <c r="M37" i="38" l="1"/>
  <c r="O37" i="38" s="1"/>
  <c r="M35" i="38"/>
  <c r="O35" i="38" s="1"/>
  <c r="M38" i="38"/>
  <c r="O38" i="38" s="1"/>
  <c r="M34" i="38"/>
  <c r="O34" i="38" s="1"/>
  <c r="P12" i="3"/>
  <c r="P27" i="3" s="1"/>
  <c r="M20" i="5" l="1"/>
  <c r="M22" i="5" s="1"/>
  <c r="M25" i="5" s="1"/>
  <c r="N25" i="5" s="1"/>
  <c r="N34" i="5" l="1"/>
  <c r="M34" i="5"/>
  <c r="H12" i="29"/>
  <c r="H61" i="13"/>
  <c r="H11" i="29"/>
  <c r="H13" i="29" l="1"/>
  <c r="I13" i="29" s="1"/>
  <c r="I40" i="29" s="1"/>
  <c r="H60" i="13"/>
  <c r="H59" i="13"/>
  <c r="H40" i="29" l="1"/>
  <c r="P20" i="38"/>
  <c r="H58" i="13"/>
  <c r="P15" i="10"/>
  <c r="H62" i="13" l="1"/>
  <c r="I62" i="13" s="1"/>
  <c r="P17" i="38" s="1"/>
  <c r="P29" i="10"/>
  <c r="M33" i="13" s="1"/>
  <c r="H37" i="13"/>
  <c r="H53" i="13" s="1"/>
  <c r="N41" i="13" l="1"/>
  <c r="M41" i="13"/>
  <c r="I53" i="13"/>
  <c r="M53" i="13"/>
  <c r="N53" i="13" s="1"/>
  <c r="P21" i="38"/>
  <c r="P24" i="38" s="1"/>
  <c r="H19" i="13"/>
  <c r="H20" i="13" s="1"/>
  <c r="H26" i="13" l="1"/>
  <c r="I26" i="13" s="1"/>
  <c r="J35" i="38"/>
  <c r="L35" i="38" s="1"/>
  <c r="J34" i="38"/>
  <c r="L34" i="38" s="1"/>
  <c r="J38" i="38"/>
  <c r="L38" i="38" s="1"/>
  <c r="J36" i="38"/>
  <c r="L36" i="38" s="1"/>
  <c r="J37" i="38"/>
  <c r="L37" i="38" s="1"/>
  <c r="H63" i="13" l="1"/>
  <c r="I63" i="13" s="1"/>
  <c r="Q57" i="6"/>
  <c r="M14" i="13" s="1"/>
  <c r="M15" i="13" s="1"/>
  <c r="M26" i="13" s="1"/>
  <c r="N26" i="13" s="1"/>
  <c r="P15" i="38"/>
  <c r="M63" i="13" l="1"/>
  <c r="N63" i="13" s="1"/>
  <c r="AI15" i="38"/>
  <c r="P12" i="38" l="1"/>
  <c r="AI11" i="38" l="1"/>
  <c r="AI13" i="38" s="1"/>
  <c r="W36" i="38" l="1"/>
  <c r="Y36" i="38" s="1"/>
  <c r="W34" i="38"/>
  <c r="Y34" i="38" s="1"/>
  <c r="W38" i="38"/>
  <c r="Y38" i="38" s="1"/>
  <c r="W37" i="38"/>
  <c r="Y37" i="38" s="1"/>
  <c r="W35" i="38"/>
  <c r="Y35" i="38" s="1"/>
  <c r="P16" i="38"/>
  <c r="P18" i="38" s="1"/>
  <c r="AI16" i="38" l="1"/>
  <c r="AI18" i="38" s="1"/>
  <c r="G34" i="38"/>
  <c r="I34" i="38" s="1"/>
  <c r="Z38" i="38" l="1"/>
  <c r="AB38" i="38" s="1"/>
  <c r="AI38" i="38" s="1"/>
  <c r="Z37" i="38"/>
  <c r="AB37" i="38" s="1"/>
  <c r="AI37" i="38" s="1"/>
  <c r="Z36" i="38"/>
  <c r="AB36" i="38" s="1"/>
  <c r="AI36" i="38" s="1"/>
  <c r="Z35" i="38"/>
  <c r="AB35" i="38" s="1"/>
  <c r="AI35" i="38" s="1"/>
  <c r="Z34" i="38"/>
  <c r="AB34" i="38" s="1"/>
  <c r="AI34" i="38" s="1"/>
  <c r="G36" i="38"/>
  <c r="G38" i="38"/>
  <c r="G37" i="38"/>
  <c r="G35" i="38"/>
  <c r="AX43" i="38" l="1"/>
  <c r="AG43" i="38" s="1"/>
  <c r="I35" i="38"/>
  <c r="I37" i="38"/>
  <c r="I38" i="38"/>
  <c r="I36" i="38"/>
  <c r="H20" i="5"/>
  <c r="H22" i="5" s="1"/>
  <c r="H25" i="5" s="1"/>
  <c r="H34" i="5" s="1"/>
  <c r="I25" i="5" l="1"/>
  <c r="I34" i="5" s="1"/>
  <c r="P11" i="38" l="1"/>
  <c r="P13" i="38" s="1"/>
  <c r="D38" i="38" s="1"/>
  <c r="F38" i="38" s="1"/>
  <c r="P38" i="38" s="1"/>
  <c r="D34" i="38" l="1"/>
  <c r="F34" i="38" s="1"/>
  <c r="P34" i="38" s="1"/>
  <c r="D35" i="38"/>
  <c r="F35" i="38" s="1"/>
  <c r="P35" i="38" s="1"/>
  <c r="D37" i="38"/>
  <c r="F37" i="38" s="1"/>
  <c r="P37" i="38" s="1"/>
  <c r="D36" i="38"/>
  <c r="F36" i="38" s="1"/>
  <c r="P36" i="38" s="1"/>
  <c r="AT45" i="38" s="1"/>
  <c r="AT43" i="38" l="1"/>
  <c r="N43" i="38" s="1"/>
</calcChain>
</file>

<file path=xl/comments1.xml><?xml version="1.0" encoding="utf-8"?>
<comments xmlns="http://schemas.openxmlformats.org/spreadsheetml/2006/main">
  <authors>
    <author>Localuser</author>
  </authors>
  <commentList>
    <comment ref="N41" authorId="0">
      <text>
        <r>
          <rPr>
            <sz val="9"/>
            <color indexed="81"/>
            <rFont val="Tahoma"/>
            <family val="2"/>
          </rPr>
          <t>Reference:
Form 4-A&amp;B
Item 1.1 For Doctorate Degree</t>
        </r>
      </text>
    </comment>
  </commentList>
</comments>
</file>

<file path=xl/sharedStrings.xml><?xml version="1.0" encoding="utf-8"?>
<sst xmlns="http://schemas.openxmlformats.org/spreadsheetml/2006/main" count="2658" uniqueCount="661">
  <si>
    <t>Points</t>
  </si>
  <si>
    <t>KRA I - INSTRUCTION</t>
  </si>
  <si>
    <t>Prepared by:</t>
  </si>
  <si>
    <t>Date:</t>
  </si>
  <si>
    <t>Venue</t>
  </si>
  <si>
    <t>1st Semester</t>
  </si>
  <si>
    <t>2nd Semester</t>
  </si>
  <si>
    <t>No.</t>
  </si>
  <si>
    <t>OVERALL AVERAGE RATING</t>
  </si>
  <si>
    <t>Evaluation Period</t>
  </si>
  <si>
    <t>FACULTY POSITION RECLASSIFICATION FOR SUCs</t>
  </si>
  <si>
    <t>Name and Signature</t>
  </si>
  <si>
    <t>Date Published</t>
  </si>
  <si>
    <t>Equivalent Points</t>
  </si>
  <si>
    <t>TOTAL</t>
  </si>
  <si>
    <t>TOTAL POINTS</t>
  </si>
  <si>
    <t>SUMMARY OF POINTS</t>
  </si>
  <si>
    <t xml:space="preserve">TOTAL POINTS </t>
  </si>
  <si>
    <t>Title of Journal Article</t>
  </si>
  <si>
    <t>Allowable Points</t>
  </si>
  <si>
    <t>GRAND TOTAL POINTS FOR KRA 1 (MAX - 100 points)</t>
  </si>
  <si>
    <t>Name of Journal</t>
  </si>
  <si>
    <t>Funding Source</t>
  </si>
  <si>
    <t>Title of Research</t>
  </si>
  <si>
    <t>Name of the Invention</t>
  </si>
  <si>
    <t>Published</t>
  </si>
  <si>
    <t>Granted</t>
  </si>
  <si>
    <t>SOLE INVENTOR</t>
  </si>
  <si>
    <t>WITH MULTIPLE INVENTORS</t>
  </si>
  <si>
    <t>Name of Patented Product</t>
  </si>
  <si>
    <t>SOLE DEVELOPER</t>
  </si>
  <si>
    <t>Name of the Software</t>
  </si>
  <si>
    <t>WITH MULTIPLE DEVELOPERS</t>
  </si>
  <si>
    <t>Title of Creative Work</t>
  </si>
  <si>
    <t>Title of Design</t>
  </si>
  <si>
    <t>Title of Literary Publication</t>
  </si>
  <si>
    <t>Name of Publication</t>
  </si>
  <si>
    <t>KRA III - EXTENSION</t>
  </si>
  <si>
    <t>TOTAL POINTS FOR CRITERION B (MAX - 100 points)</t>
  </si>
  <si>
    <t>TOTAL POINTS FOR CRITERION C (MAX - 100 points)</t>
  </si>
  <si>
    <t>Requirement</t>
  </si>
  <si>
    <t>Total</t>
  </si>
  <si>
    <t>Period of Engagement</t>
  </si>
  <si>
    <t>1.</t>
  </si>
  <si>
    <t>2.</t>
  </si>
  <si>
    <t>3.</t>
  </si>
  <si>
    <t>Writer of regular newspaper column</t>
  </si>
  <si>
    <t>Host of TV/Radio Program</t>
  </si>
  <si>
    <t>Name of Community</t>
  </si>
  <si>
    <t>CLIENT SATISFACTION RATING</t>
  </si>
  <si>
    <t>President</t>
  </si>
  <si>
    <t>1.4</t>
  </si>
  <si>
    <t>1.1</t>
  </si>
  <si>
    <t>1.2</t>
  </si>
  <si>
    <t>1.3</t>
  </si>
  <si>
    <t>1.5</t>
  </si>
  <si>
    <t>2.1</t>
  </si>
  <si>
    <t>2.2</t>
  </si>
  <si>
    <t>Judge/Examiner for local/international research awards and academic competitions</t>
  </si>
  <si>
    <t>GRAND TOTAL POINTS FOR KRA III (MAX - 100 points)</t>
  </si>
  <si>
    <t>KRA IV - PROFESSIONAL DEVELOPMENT</t>
  </si>
  <si>
    <t>Name of Organization</t>
  </si>
  <si>
    <t>Name of the Award</t>
  </si>
  <si>
    <t>International</t>
  </si>
  <si>
    <t>Local</t>
  </si>
  <si>
    <t>Regional</t>
  </si>
  <si>
    <t>INDICATORS</t>
  </si>
  <si>
    <t>3.1</t>
  </si>
  <si>
    <t>3.2</t>
  </si>
  <si>
    <t>Institutional</t>
  </si>
  <si>
    <t>Department/Program Head</t>
  </si>
  <si>
    <t>TOTAL POINTS FOR CRITERION A</t>
  </si>
  <si>
    <t>TOTAL POINTS FOR CRITERION B</t>
  </si>
  <si>
    <t>TOTAL POINTS FOR CRITERION D</t>
  </si>
  <si>
    <t>Name of HEI/s</t>
  </si>
  <si>
    <t>Name of Conference/Training</t>
  </si>
  <si>
    <t>Organizer</t>
  </si>
  <si>
    <t>Title of Paper</t>
  </si>
  <si>
    <t>Date Presented</t>
  </si>
  <si>
    <t>TOTAL POINTS FOR CRITERION C</t>
  </si>
  <si>
    <t>GRAND TOTAL POINTS FOR KRA IV (MAX - 100 points)</t>
  </si>
  <si>
    <t>Name of Partner</t>
  </si>
  <si>
    <t>Period Covered</t>
  </si>
  <si>
    <t>QA-related Services Provided</t>
  </si>
  <si>
    <t>Services</t>
  </si>
  <si>
    <t>1.4.1</t>
  </si>
  <si>
    <t>1.4.2</t>
  </si>
  <si>
    <t>1.4.3</t>
  </si>
  <si>
    <t>1.4.4</t>
  </si>
  <si>
    <t>No. of engagements</t>
  </si>
  <si>
    <t>Title of the Training</t>
  </si>
  <si>
    <t>1.4.2  Writer of regular newspaper column</t>
  </si>
  <si>
    <t>1.4.3  Host of TV/Radio Program</t>
  </si>
  <si>
    <t>CRITERION C - QUALITY OF EXTENSION (MAX = 20 POINTS)</t>
  </si>
  <si>
    <t>Designation</t>
  </si>
  <si>
    <t>Name of HEI</t>
  </si>
  <si>
    <t>CRITERION A - SERVICE TO THE INSTITUTION (MAX = 30 POINTS)</t>
  </si>
  <si>
    <t>CRITERION B - SERVICE TO THE COMMUNITY (MAX = 50 POINTS)</t>
  </si>
  <si>
    <t>CRITERION D - BONUS CRITERION (MAX = 20 POINTS)</t>
  </si>
  <si>
    <t xml:space="preserve">1. </t>
  </si>
  <si>
    <t>CRITERION A - RESEARCH OUTPUTS (MAX = 100 POINTS)</t>
  </si>
  <si>
    <t>CRITERION A – INVOLVEMENT IN PROFESSIONAL ORGANIZATIONS (MAX = 20 POINTS)</t>
  </si>
  <si>
    <t>CRITERION B - CONTINUING DEVELOPMENT (MAX = 60 POINTS)</t>
  </si>
  <si>
    <t>CRITERION C - AWARDS AND RECOGNITION (MAX = 20 POINTS)</t>
  </si>
  <si>
    <t>CRITERION D - BONUS INDICATOR FOR NEWLY HIRED FACULTY (MAX = 20 POINTS)</t>
  </si>
  <si>
    <t>CRITERION C – AWARDS AND RECOGNITION (MAX = 20 POINTS)</t>
  </si>
  <si>
    <t>CRITERION A – INVOLVEMENT IN PROFESSIONAL ORGANIZATION (MAX = 20 POINTS)</t>
  </si>
  <si>
    <t>CRITERION B – CONTINUING DEVELOPMENT (MAX = 60 POINTS)</t>
  </si>
  <si>
    <t>TOTAL POINTS FOR CRITERION B (MAX = 20 points)</t>
  </si>
  <si>
    <t>TOTAL POINTS FOR CRITERION C (MAX = 20 POINTS)</t>
  </si>
  <si>
    <t>RESEARCH OUTPUT TRANSLATED INTO PROJECT, POLICY OR PRODUCT</t>
  </si>
  <si>
    <t>CRITERION B - INVENTIONS (MAX = 100 POINTS)</t>
  </si>
  <si>
    <t xml:space="preserve">2.2 </t>
  </si>
  <si>
    <t>CRITERION C - CREATIVE WORKS (MAX = 100 POINTS)</t>
  </si>
  <si>
    <t>Performing Arts</t>
  </si>
  <si>
    <t>Exhibitions</t>
  </si>
  <si>
    <t>Designs</t>
  </si>
  <si>
    <t>Literary Publication</t>
  </si>
  <si>
    <t>GRAND TOTAL POINTS FOR KRA II (MAX - 100 points)</t>
  </si>
  <si>
    <t>2.1.1</t>
  </si>
  <si>
    <t>2.1.2</t>
  </si>
  <si>
    <t>INVENTION PATENTS</t>
  </si>
  <si>
    <t xml:space="preserve">1.1.1 </t>
  </si>
  <si>
    <t xml:space="preserve">1.1.2 </t>
  </si>
  <si>
    <t>1.1.1  Invention Patent</t>
  </si>
  <si>
    <t>1.2  Commercialized Patented Product</t>
  </si>
  <si>
    <t>Area/Place Commercialized</t>
  </si>
  <si>
    <t>No. of Citation</t>
  </si>
  <si>
    <t>2.1.1  Sole Developer</t>
  </si>
  <si>
    <t>2.1.2  Co-Developer</t>
  </si>
  <si>
    <t>Patentable Inventions</t>
  </si>
  <si>
    <t xml:space="preserve">          - Sole Inventor</t>
  </si>
  <si>
    <t xml:space="preserve">          - Co-inventor</t>
  </si>
  <si>
    <t>CRITERION A - TEACHING EFFECTIVENESS (MAX = 60 POINTS)</t>
  </si>
  <si>
    <t>FACULTY PERFORMANCE</t>
  </si>
  <si>
    <t>CRITERION A - INSTRUCTION (MAX = 60 POINTS)</t>
  </si>
  <si>
    <t>Student Evaluation (60%)</t>
  </si>
  <si>
    <t>Supervisor's Evaluation (40%)</t>
  </si>
  <si>
    <t>Contributor</t>
  </si>
  <si>
    <t>International Indexing Body</t>
  </si>
  <si>
    <t>Lead Researcher</t>
  </si>
  <si>
    <t>2.1.1 New Software Products</t>
  </si>
  <si>
    <t>CRITERIA</t>
  </si>
  <si>
    <t>INDIVIDUAL SUMMARY SHEET</t>
  </si>
  <si>
    <t>KRA I - INSTRUCTION (100 POINTS)</t>
  </si>
  <si>
    <t>KRA II - RESEARCH, INNOVATION AND/OR CREATIVE WORK (100 POINTS)</t>
  </si>
  <si>
    <t>KRA III - EXTENSION SERVICES (100 POINTS)</t>
  </si>
  <si>
    <t>KRA IV - PROFESSIONAL DEVELOPMENT (100 POINTS)</t>
  </si>
  <si>
    <t>Faculty Rank</t>
  </si>
  <si>
    <t>Total Points</t>
  </si>
  <si>
    <t>Weight</t>
  </si>
  <si>
    <t>Score Bracket</t>
  </si>
  <si>
    <t>41-50</t>
  </si>
  <si>
    <t>51-60</t>
  </si>
  <si>
    <t>71-80</t>
  </si>
  <si>
    <t>81-90</t>
  </si>
  <si>
    <t>91-100</t>
  </si>
  <si>
    <t>No. of Sub-rank Increment</t>
  </si>
  <si>
    <t>Instructor (I-III)</t>
  </si>
  <si>
    <t>Asst. Professor (I-IV)</t>
  </si>
  <si>
    <t>Assoc. Professor (I-V)</t>
  </si>
  <si>
    <t>Professor (I-VI)</t>
  </si>
  <si>
    <t>ADVISER</t>
  </si>
  <si>
    <t>PANEL</t>
  </si>
  <si>
    <t>KRA 1</t>
  </si>
  <si>
    <t>KRA 2</t>
  </si>
  <si>
    <t>KRA 3</t>
  </si>
  <si>
    <t>KRA 4</t>
  </si>
  <si>
    <t>Faculty Score</t>
  </si>
  <si>
    <t>Explanation for Non-Acceptance</t>
  </si>
  <si>
    <t>Acceptable</t>
  </si>
  <si>
    <t>Validated Score</t>
  </si>
  <si>
    <t>Lead</t>
  </si>
  <si>
    <t>Board Approval
(Board Reso. No.)</t>
  </si>
  <si>
    <t>Legend:</t>
  </si>
  <si>
    <t>Evaluated by:</t>
  </si>
  <si>
    <t>Name of Sponsor Organization</t>
  </si>
  <si>
    <t>Validated by:</t>
  </si>
  <si>
    <t>1st SEMESTER</t>
  </si>
  <si>
    <t>2nd SEMESTER</t>
  </si>
  <si>
    <t>Validation of Documents</t>
  </si>
  <si>
    <t>Name of the Academic Competition</t>
  </si>
  <si>
    <t>Complete Evaluation</t>
  </si>
  <si>
    <t>On Part-Time</t>
  </si>
  <si>
    <t>Conforme:</t>
  </si>
  <si>
    <t>Reviewer or Its Equivalent</t>
  </si>
  <si>
    <t>Link to Evidence from Google Drive</t>
  </si>
  <si>
    <t>Faculty Points</t>
  </si>
  <si>
    <t>Citation Index</t>
  </si>
  <si>
    <t>Accepted</t>
  </si>
  <si>
    <t>Date of Application</t>
  </si>
  <si>
    <t>Patent Application Stage</t>
  </si>
  <si>
    <t>Type of Product</t>
  </si>
  <si>
    <t>New Creation</t>
  </si>
  <si>
    <t>Own Work</t>
  </si>
  <si>
    <t>Work of Others</t>
  </si>
  <si>
    <t>Visual Arts</t>
  </si>
  <si>
    <t>Architecture</t>
  </si>
  <si>
    <t>Film</t>
  </si>
  <si>
    <t>Multimedia</t>
  </si>
  <si>
    <t>Type of Creative Work</t>
  </si>
  <si>
    <t>Engineering</t>
  </si>
  <si>
    <t>Industrial Design</t>
  </si>
  <si>
    <t>Reviewer, Evaluator or Its Equivalent</t>
  </si>
  <si>
    <t>Novel</t>
  </si>
  <si>
    <t>Short Story</t>
  </si>
  <si>
    <t>Essay</t>
  </si>
  <si>
    <t>Poetry</t>
  </si>
  <si>
    <t>Type of Literary Publication</t>
  </si>
  <si>
    <t>Others</t>
  </si>
  <si>
    <t>Name of Publisher/Press</t>
  </si>
  <si>
    <t>Lead Coordinator</t>
  </si>
  <si>
    <t>Assistant Coordinator</t>
  </si>
  <si>
    <t>Lead Contributor</t>
  </si>
  <si>
    <t>Co-contributor</t>
  </si>
  <si>
    <t>Appointment Period</t>
  </si>
  <si>
    <t>Title of the Event/Activity</t>
  </si>
  <si>
    <t>Role</t>
  </si>
  <si>
    <t>Writer of occasional newspaper column</t>
  </si>
  <si>
    <t>Guesting as technical expert for TV or radio program/print media/online media</t>
  </si>
  <si>
    <t>Type of Participation</t>
  </si>
  <si>
    <t>Facilitator</t>
  </si>
  <si>
    <t>Participant</t>
  </si>
  <si>
    <t>Local or International</t>
  </si>
  <si>
    <t>Research Award</t>
  </si>
  <si>
    <t>Academic Competition</t>
  </si>
  <si>
    <t>FACULTY SCORE</t>
  </si>
  <si>
    <t>TOTAL FACULTY SCORE</t>
  </si>
  <si>
    <t>Degree</t>
  </si>
  <si>
    <t>Degree Name</t>
  </si>
  <si>
    <t>Scope of the Award</t>
  </si>
  <si>
    <t>Faculty member</t>
  </si>
  <si>
    <t>Designation/Position</t>
  </si>
  <si>
    <t>Vice President, Dean or Director</t>
  </si>
  <si>
    <t>Technical/Skilled</t>
  </si>
  <si>
    <t>Managerial/Supervisory</t>
  </si>
  <si>
    <t>Support/Administrative</t>
  </si>
  <si>
    <t>VALIDATED SCORE</t>
  </si>
  <si>
    <t>SELECT OPTION</t>
  </si>
  <si>
    <t>NO. OF TIMES AS PANEL MEMBER</t>
  </si>
  <si>
    <t xml:space="preserve">TOTAL </t>
  </si>
  <si>
    <t>Classification</t>
  </si>
  <si>
    <t>PATENTABLE INVENTIONS, UTILITY MODELS AND INDUSTRIAL DESIGNS</t>
  </si>
  <si>
    <t>COMMERCIALIZED PATENTED PRODUCTS</t>
  </si>
  <si>
    <t>COPYRIGHTED AND UTILIZED SOFTWARE PRODUCTS</t>
  </si>
  <si>
    <t>FOR EVERY SUCCESSFUL LINKAGE, NETWORKING OR PARTNERSHIP ACTIVITY</t>
  </si>
  <si>
    <t>PROFESSIONAL/EXPERTISE-BASED SERVICES</t>
  </si>
  <si>
    <t>FOR SERVICES IN ACCREDITATION, EVALUATION, ASSESSMENT WORKS AND OTHER RELATED EDUCATION QA ACTIVITIES</t>
  </si>
  <si>
    <t>SERVICES AS JUDGE OR EXAMINER FOR LOCAL/INTERNATIONAL RESEARCH AWARDS AND ACADEMIC COMPETITIONS</t>
  </si>
  <si>
    <t>SERVICES THROUGH MEDIA AS:</t>
  </si>
  <si>
    <t>FOR EVERY HOUR OF TRAINING COURSE, SEMINAR, WORKSHOP CONDUCTED AS A RESOURCE PERSON, CONVENOR, FACILITATOR, MODERATOR, KEYNOTE/PLENARY SPEAKER OR PANELIST</t>
  </si>
  <si>
    <t>FOR EVERY SERVICE-ORIENTED PROJECT IN THE COMMUNITY PARTICIPATED, INCLUDING ADVOCACY INITIATIVES</t>
  </si>
  <si>
    <t>CLIENT SATISFACTION RATING FOR OUTREACH AND EXTENSION PROJECTS</t>
  </si>
  <si>
    <t>FOR ADMINISTRATIVE DESIGNATION</t>
  </si>
  <si>
    <t>HIGHEST ADMINISTRATIVE DESIGNATION HELD FOR AT LEAST ONE YEAR WITH THE EVALUATION PERIOD</t>
  </si>
  <si>
    <t>EDUCATIONAL QUALIFICATIONS (MAX - 40 POINTS)</t>
  </si>
  <si>
    <t>FOR EVERY PARTICIPATION IN CONFERENCES, SEMINARS, WORKSHOPS, INDUSTRY IMMERSION (MAX = 10 POINTS)</t>
  </si>
  <si>
    <t>FOR EVERY PAPER PRESENTATION IN CONFERENCES (MAX = 10 POINTS)</t>
  </si>
  <si>
    <t>FOR EVERY AWARD OF DISTINCTION RECEIVED IN RECOGNITION OF ACHIEVEMENT IN RELEVANT AREAS OF SPECIALIZATION, PROFESSION AND/OR ASSIGNMENT OF THE FACULTY CONCERNED.</t>
  </si>
  <si>
    <t>FOR EVERY YEAR OF FULL-TIME ACADEMIC SERVICE IN AN INSTITUTION OF HIGHER LEARNING AS:</t>
  </si>
  <si>
    <t>FOR EVERY YEAR OF INDUSTRY EXPERIENCE (NON-ACADEMIC ORGANIZATION):</t>
  </si>
  <si>
    <t>Score</t>
  </si>
  <si>
    <t>Remarks</t>
  </si>
  <si>
    <t>College/Univ. Prof.</t>
  </si>
  <si>
    <t>PTS</t>
  </si>
  <si>
    <t>Textbook</t>
  </si>
  <si>
    <t>AY 2019-2020</t>
  </si>
  <si>
    <t>AY 2020-2021</t>
  </si>
  <si>
    <t>AY 2021-2022</t>
  </si>
  <si>
    <t>AY 2022-2023</t>
  </si>
  <si>
    <t>Name of Faculty and Signature</t>
  </si>
  <si>
    <t xml:space="preserve">Name of IEC Chair and Signature </t>
  </si>
  <si>
    <t xml:space="preserve">Name of IEC Member and Signature </t>
  </si>
  <si>
    <t>Name of REC Member and Signature</t>
  </si>
  <si>
    <t>Name of End-user</t>
  </si>
  <si>
    <t>Type of IM</t>
  </si>
  <si>
    <t>Textbook Chapter</t>
  </si>
  <si>
    <t>SOLE AUTHORSHIP</t>
  </si>
  <si>
    <t>CO-AUTHORSHIP</t>
  </si>
  <si>
    <t>Publisher/ Repository</t>
  </si>
  <si>
    <t>Date Published
(mm/dd/yyyy)</t>
  </si>
  <si>
    <t>Title of IM</t>
  </si>
  <si>
    <t>Date Approved for Use (mm/dd/yyyy)</t>
  </si>
  <si>
    <t>Type of Program</t>
  </si>
  <si>
    <t>New Program</t>
  </si>
  <si>
    <t>Revised Program</t>
  </si>
  <si>
    <t>Testing Material</t>
  </si>
  <si>
    <t>SPECIAL/CAPSTONE PROJECT</t>
  </si>
  <si>
    <t>UNDERGRADUATE THESIS</t>
  </si>
  <si>
    <t>MASTER'S THESIS</t>
  </si>
  <si>
    <t>DISSERTATION</t>
  </si>
  <si>
    <t>NO. OF STUDENT ADVISEE</t>
  </si>
  <si>
    <t>Academic Year Implemented</t>
  </si>
  <si>
    <t>2021-2022</t>
  </si>
  <si>
    <t>Date Awarded
(mm/dd/yyyy)</t>
  </si>
  <si>
    <t>Sub-Total</t>
  </si>
  <si>
    <t>Type of Research Output</t>
  </si>
  <si>
    <t>Book</t>
  </si>
  <si>
    <t>Journal Article</t>
  </si>
  <si>
    <t>Book Chapter</t>
  </si>
  <si>
    <t>Monograph</t>
  </si>
  <si>
    <t>Other Peer-Reviewed Output</t>
  </si>
  <si>
    <t>Name of Journal / Publisher</t>
  </si>
  <si>
    <t>Title of Research Output</t>
  </si>
  <si>
    <t>Date Completed
(mm/dd/yyyy)</t>
  </si>
  <si>
    <t>Name of Project, Policy or Product</t>
  </si>
  <si>
    <t>Utility Model</t>
  </si>
  <si>
    <t>UTILITY MODELS AND INDUSTRIAL DESIGNS</t>
  </si>
  <si>
    <t>Type of Patent</t>
  </si>
  <si>
    <t>Name of Invention</t>
  </si>
  <si>
    <t>Date Granted
(mm/dd/yyyy)</t>
  </si>
  <si>
    <t>Date of Application
(mm/dd/yyyy)</t>
  </si>
  <si>
    <t>Application Date
(mm/dd/yyyy)</t>
  </si>
  <si>
    <t>Date Patented
(mm/dd/yyyy)</t>
  </si>
  <si>
    <t>Date Product was first Commercialized (mm/dd/yyyy)</t>
  </si>
  <si>
    <t>Date Copyrighted
(mm/dd/yyyy)</t>
  </si>
  <si>
    <t>Specify New Features</t>
  </si>
  <si>
    <t>Sole Developer</t>
  </si>
  <si>
    <t>Co-developer</t>
  </si>
  <si>
    <t>Date Registered
(mm/dd/yyyy)</t>
  </si>
  <si>
    <t>Type of Plant/Animal or Microbe</t>
  </si>
  <si>
    <t>Date Accepted, Published or Granted (mm/dd/yyyy)</t>
  </si>
  <si>
    <t>Date Accepted, Published, or Granted (mm/dd/yyyy)</t>
  </si>
  <si>
    <t>Exhibition Date
(mm/dd/yyyy)</t>
  </si>
  <si>
    <t>1.1.2  Utility Model and Industrial Design</t>
  </si>
  <si>
    <t>Date of activity
(mm/dd/yyyy)</t>
  </si>
  <si>
    <t>Scope</t>
  </si>
  <si>
    <t>Nature of the Award</t>
  </si>
  <si>
    <t>Date of Event
(mm/dd/yyyy)</t>
  </si>
  <si>
    <t>Activity Date
(mm/dd/yyyy)</t>
  </si>
  <si>
    <t>Date of Activity
(mm/dd/yyyy)</t>
  </si>
  <si>
    <t>Lead Organizer</t>
  </si>
  <si>
    <t>Co-organizer</t>
  </si>
  <si>
    <t>Committee Member</t>
  </si>
  <si>
    <t>Name of Doctorate Degree
(provide complete name of the program)</t>
  </si>
  <si>
    <t>Name of Institution where the degree was earned</t>
  </si>
  <si>
    <t>Is the faculty Qualified for the automatic 1 sub-rank increase?</t>
  </si>
  <si>
    <t>YES</t>
  </si>
  <si>
    <t>NO</t>
  </si>
  <si>
    <t>ADDITIONAL DEGREES</t>
  </si>
  <si>
    <t>Additional Doctorate Degree</t>
  </si>
  <si>
    <t>Additional Master's Degree</t>
  </si>
  <si>
    <t>Post-Masters Diploma/Certificate</t>
  </si>
  <si>
    <t>Post-Doctorate Diploma/Certificate</t>
  </si>
  <si>
    <t>FOR DOCTORATE DEGREE (First Time)</t>
  </si>
  <si>
    <t>Title of the Conference</t>
  </si>
  <si>
    <t>Conference Organizer</t>
  </si>
  <si>
    <t>Date the Award was Given
(mm/dd/yyyy)</t>
  </si>
  <si>
    <t>CRITERION D – BONUS INDICATORS FOR NEWLY APPOINTED FACULTY (MAX = 20 POINTS)</t>
  </si>
  <si>
    <t>Current Faculty Rank</t>
  </si>
  <si>
    <t>Qualified for Auto. 1-Sub Rank (for PhD)?</t>
  </si>
  <si>
    <t>Base Rank</t>
  </si>
  <si>
    <t>Qualified for Auto. 1-Sub Rank (for Awards)?</t>
  </si>
  <si>
    <t>Final Faculty Rank</t>
  </si>
  <si>
    <t>61-70</t>
  </si>
  <si>
    <t>INSTRUCTOR I</t>
  </si>
  <si>
    <t>President or OIC President</t>
  </si>
  <si>
    <t>Vice-President</t>
  </si>
  <si>
    <t>Chancellor</t>
  </si>
  <si>
    <t>Vice-Chancellor</t>
  </si>
  <si>
    <t>Campus Director/Administrator/Head</t>
  </si>
  <si>
    <t>Faculty Regent</t>
  </si>
  <si>
    <t>Office Director</t>
  </si>
  <si>
    <t>Project Head</t>
  </si>
  <si>
    <t>Dean</t>
  </si>
  <si>
    <t>Associate Dean</t>
  </si>
  <si>
    <t>College Secretary</t>
  </si>
  <si>
    <t>Program Chair/Project Head</t>
  </si>
  <si>
    <t>Department-level Committee Chair</t>
  </si>
  <si>
    <t>Department-level Committee Member</t>
  </si>
  <si>
    <t>a)</t>
  </si>
  <si>
    <t>b)</t>
  </si>
  <si>
    <t>c)</t>
  </si>
  <si>
    <t>d)</t>
  </si>
  <si>
    <t>ON APPROVED STUDY LEAVE</t>
  </si>
  <si>
    <t>ON APPROVED SABBATICAL LEAVE</t>
  </si>
  <si>
    <t>ON APPROVED MATERNITY LEAVE</t>
  </si>
  <si>
    <t>Link to Evidence 
from Google Drive</t>
  </si>
  <si>
    <t>ACCEPTABLE</t>
  </si>
  <si>
    <t>NOT ACCEPTABLE</t>
  </si>
  <si>
    <t>1st SEM Rating
as Validated</t>
  </si>
  <si>
    <t>2nd SEM Rating
as Validated</t>
  </si>
  <si>
    <t>VALIDATED RATING</t>
  </si>
  <si>
    <t>Ratings</t>
  </si>
  <si>
    <t>AVERAGE STUDENT EVALUATION RATING PER SEMESTER</t>
  </si>
  <si>
    <t>SUPERVISOR'S RATING PER SEMESTER</t>
  </si>
  <si>
    <t>SUC FACULTY POSITION RECLASSIFICATION</t>
  </si>
  <si>
    <t>REQUEST FORM</t>
  </si>
  <si>
    <t>LAST NAME:</t>
  </si>
  <si>
    <t>MIDDLE NAME:</t>
  </si>
  <si>
    <t>FIRST NAME, EXT.:</t>
  </si>
  <si>
    <t>CURRENT FACULTY RANK:</t>
  </si>
  <si>
    <t>DATE OF APPOINTMENT:</t>
  </si>
  <si>
    <t>MODE OF APPOINTMENT:</t>
  </si>
  <si>
    <t>INSTRUCTOR II</t>
  </si>
  <si>
    <t>INSTRUCTOR III</t>
  </si>
  <si>
    <t>ASSISTANT PROFESSOR I</t>
  </si>
  <si>
    <t>ASSISTANT PROFESSOR II</t>
  </si>
  <si>
    <t>ASSISTANT PROFESSOR III</t>
  </si>
  <si>
    <t>ASSISTANT PROFESSOR IV</t>
  </si>
  <si>
    <t>ASSOCIATE PROFESSOR I</t>
  </si>
  <si>
    <t>ASSOCIATE PROFESSOR II</t>
  </si>
  <si>
    <t>ASSOCIATE PROFESSOR IV</t>
  </si>
  <si>
    <t>ASSOCIATE PROFESSOR V</t>
  </si>
  <si>
    <t>PROFESSOR I</t>
  </si>
  <si>
    <t>PROFESSOR II</t>
  </si>
  <si>
    <t>PROFESSOR III</t>
  </si>
  <si>
    <t>PROFESSOR IV</t>
  </si>
  <si>
    <t>PROFESSOR V</t>
  </si>
  <si>
    <t>PROFESSOR VI</t>
  </si>
  <si>
    <t>COLLEGE PROFESSOR</t>
  </si>
  <si>
    <t>UNIVERSITY PROFESSOR</t>
  </si>
  <si>
    <t>NEW APPOINTMENT</t>
  </si>
  <si>
    <t>NBC 461</t>
  </si>
  <si>
    <t>INSTITUTIONAL PROMOTION</t>
  </si>
  <si>
    <t>NAME OF SUC:</t>
  </si>
  <si>
    <t>CAMPUS:</t>
  </si>
  <si>
    <t>ADDRESS:</t>
  </si>
  <si>
    <t>HIGHEST EDUCATIONAL ATTAINMENT</t>
  </si>
  <si>
    <t>NAME OF DEGREE:</t>
  </si>
  <si>
    <t>NAME OF HEI:</t>
  </si>
  <si>
    <t>YEAR GRADUATED:</t>
  </si>
  <si>
    <t>PERSONAL INFORMATION</t>
  </si>
  <si>
    <t>CURRENT EMPLOYMENT STATUS</t>
  </si>
  <si>
    <t>I attest that all information provided in this request for position reclassification are true, accurate and complete. I understand that any falsification of these documents may lead to my disqualification from position reclassification for this evaluation cycle.</t>
  </si>
  <si>
    <t>Attached to this request form are my self-accomplished Individual Summary Sheet (ISS) and its attached forms; checklist of evidence submitted; and photocopy of the sets of evidence based on my ISS. The electronic copies of the ISS and the evidence are available in my google drive that I will willingly share with the Evaluation Committees for the validation of the information submitted.</t>
  </si>
  <si>
    <t>&lt;Link to Evidence from Google Drive&gt;</t>
  </si>
  <si>
    <t>REASON FOR DEDUCTING THE DIVISOR</t>
  </si>
  <si>
    <t>NOT APPLICABLE</t>
  </si>
  <si>
    <t>Multimedia Teaching Material</t>
  </si>
  <si>
    <t>2019-2020</t>
  </si>
  <si>
    <t>2020-2021</t>
  </si>
  <si>
    <t>2022-2023</t>
  </si>
  <si>
    <t>Validated % Contribution
(specify new %, if applicable)</t>
  </si>
  <si>
    <t>Validated Score
(specify new score, if applicable)</t>
  </si>
  <si>
    <t>REMARKS</t>
  </si>
  <si>
    <t>CRITERION B - CURRICULUM AND INSTRUCTIONAL MATERIALS DEVELOPMENT (MAX = 30 POINTS)</t>
  </si>
  <si>
    <t>Date implemented, adopted or developed
(mm/dd/yyyy)</t>
  </si>
  <si>
    <t>FOR EVERY RESEARCH PUBLICATION CITED BY OTHER AUTHORS</t>
  </si>
  <si>
    <t>No. of Validated Citations
(specify new value, if applicable</t>
  </si>
  <si>
    <t xml:space="preserve">Date of Propagation based on Certification </t>
  </si>
  <si>
    <t xml:space="preserve">1.2.1  </t>
  </si>
  <si>
    <t>LOCAL (MAX = 20 POINTS)</t>
  </si>
  <si>
    <t>INTERNATIONAL (MAX = 30 POINTS)</t>
  </si>
  <si>
    <t>1.2.2</t>
  </si>
  <si>
    <t>NEW SOFTWARE PRODUCTS (COMPUTER PROGRAM)</t>
  </si>
  <si>
    <t>UPDATED SOFTWARE PRODUCTS</t>
  </si>
  <si>
    <t>Type (Plant, Animal or Microbe)</t>
  </si>
  <si>
    <t>Date Utilized
(mm/dd/yyyy)</t>
  </si>
  <si>
    <t>Title of Creative Performing Art</t>
  </si>
  <si>
    <t>Type of Performing Art</t>
  </si>
  <si>
    <t>Venue of Performance</t>
  </si>
  <si>
    <t>Date Copyrighted / Date Performed (mm/dd/yyyy)</t>
  </si>
  <si>
    <t>Venue of Exhibit</t>
  </si>
  <si>
    <t>Drama/Theater</t>
  </si>
  <si>
    <t>Choreography/Dance</t>
  </si>
  <si>
    <t>Song/Music</t>
  </si>
  <si>
    <t>Architectural Design</t>
  </si>
  <si>
    <t>Film/Short Film</t>
  </si>
  <si>
    <t>Photography</t>
  </si>
  <si>
    <t>Painting/Drawing</t>
  </si>
  <si>
    <t>Sculpture</t>
  </si>
  <si>
    <t>EXHIBITION (e.g. VISUAL ART, ARCHITECTURE, FILM AND MULTIMEDIA)</t>
  </si>
  <si>
    <t>LITERARY PUBLICATIONS (e.g. NOVEL, SHORT STORY, ESSAY AND POETRY)</t>
  </si>
  <si>
    <t>Venue of Activity/Exhibit</t>
  </si>
  <si>
    <t>Activity/Exhibition Date
(mm/dd/yyyy)</t>
  </si>
  <si>
    <t>MOA</t>
  </si>
  <si>
    <t>Expiration
(mm/dd/yyyy)</t>
  </si>
  <si>
    <t>Total Amount</t>
  </si>
  <si>
    <t>Name of Agency/Organization</t>
  </si>
  <si>
    <t>Start</t>
  </si>
  <si>
    <t>End</t>
  </si>
  <si>
    <t>Name of Media</t>
  </si>
  <si>
    <t>Period of Engagement
(mm/dd/yyyy to mm/dd/yyyy)</t>
  </si>
  <si>
    <t>Title of Newspaper Column or TV/Radio Program</t>
  </si>
  <si>
    <t>start date</t>
  </si>
  <si>
    <t>end date</t>
  </si>
  <si>
    <t>Total No. of Hours</t>
  </si>
  <si>
    <t>No. of Beneficiaries</t>
  </si>
  <si>
    <t>Nature of Partnership</t>
  </si>
  <si>
    <t>Activities conducted based on MOA
(not necessarily involving the faculty)</t>
  </si>
  <si>
    <t>INSTITUTIONAL SOCIAL RESPONSIBILITY</t>
  </si>
  <si>
    <t>SPECIFY NUMBER OF SEMESTERS THAT WILL BE DEDUCTED FROM THE DIVISOR, IF APPLICABLE →</t>
  </si>
  <si>
    <r>
      <rPr>
        <b/>
        <sz val="10"/>
        <color theme="1"/>
        <rFont val="Arial Narrow"/>
        <family val="2"/>
      </rPr>
      <t>CLIENT SATISFACTION RATING:</t>
    </r>
    <r>
      <rPr>
        <sz val="10"/>
        <color theme="1"/>
        <rFont val="Arial Narrow"/>
        <family val="2"/>
      </rPr>
      <t xml:space="preserve"> </t>
    </r>
    <r>
      <rPr>
        <i/>
        <sz val="10"/>
        <color theme="1"/>
        <rFont val="Arial Narrow"/>
        <family val="2"/>
      </rPr>
      <t>Enter average rating received by the faculty/semester.  For newly appointed faculty from private HEI, LUCs, TESDA/DepEd schools who decided to proceed with the evaluation, put "0" in semesters with no client satisfaction rating.</t>
    </r>
  </si>
  <si>
    <t xml:space="preserve">1.1  </t>
  </si>
  <si>
    <t>Accreditation, evaluation, assessment &amp; other related educational QA activities.</t>
  </si>
  <si>
    <t>For every service-oriented project in the community (including advocacy initiatives)</t>
  </si>
  <si>
    <t>Effectivity Period
(mm/dd/yyyy to mm/dd/yyyy)</t>
  </si>
  <si>
    <t xml:space="preserve"> </t>
  </si>
  <si>
    <t>University/College Secretary</t>
  </si>
  <si>
    <t>Institution-level Committee Chair</t>
  </si>
  <si>
    <t>Institution-level Committee Member</t>
  </si>
  <si>
    <t>Department Head</t>
  </si>
  <si>
    <t>Officer</t>
  </si>
  <si>
    <t>Type of Organization</t>
  </si>
  <si>
    <t>Activity of the organization participated by the faculty</t>
  </si>
  <si>
    <t>Role or contribution to the activity of the organization</t>
  </si>
  <si>
    <t>Board Member</t>
  </si>
  <si>
    <t>Committee Chair</t>
  </si>
  <si>
    <t>Moderator</t>
  </si>
  <si>
    <t>Venue of the Award Ceremony</t>
  </si>
  <si>
    <t>Award-Giving Body/Organization</t>
  </si>
  <si>
    <t>No. of Years</t>
  </si>
  <si>
    <t>start</t>
  </si>
  <si>
    <t>end</t>
  </si>
  <si>
    <t>Start
(mm/dd/yyyy)</t>
  </si>
  <si>
    <t>Name of Company/Organization</t>
  </si>
  <si>
    <t>RESEARCH PUBLICATION CITED</t>
  </si>
  <si>
    <t>Contribution</t>
  </si>
  <si>
    <t>Name of End user/s</t>
  </si>
  <si>
    <t>No. of Deployment</t>
  </si>
  <si>
    <t>Title of the Project/Consultancy</t>
  </si>
  <si>
    <t>Services  through media</t>
  </si>
  <si>
    <t>CRITERION C - THESIS, DISSERTATION AND MENTORSHIP SERVICES (MAX = 10 POINTS)</t>
  </si>
  <si>
    <t>CRITERION C - THESIS, DISSERTATION AND  MENTORSHIP SERVICES (MAX = 10 POINTS)</t>
  </si>
  <si>
    <t>KRA II - RESEARCH, INNOVATION AND CREATIVE WORK</t>
  </si>
  <si>
    <t>CRITERION C - QUALITY OF EXTENSION SERVICES (MAX = 20 POINTS)</t>
  </si>
  <si>
    <r>
      <t xml:space="preserve">FACULTY PERFORMANCE. </t>
    </r>
    <r>
      <rPr>
        <i/>
        <sz val="10"/>
        <color theme="1"/>
        <rFont val="Arial Narrow"/>
        <family val="2"/>
      </rPr>
      <t>Enter average rating received by the faculty/semester.  For newly appointed faculty from private HEI, LUCs, TESDA/DepEd schools who still decided to proceed with the evaluation, put "0" in semesters with no student and supervisor's evaluation.</t>
    </r>
  </si>
  <si>
    <t>REASON FOR REDUCING THE DIVISOR</t>
  </si>
  <si>
    <r>
      <t xml:space="preserve">NUMBER OF SEMESTERS THAT WILL BE DEDUCTED FROM THE DIVISOR, IF APPLICABLE </t>
    </r>
    <r>
      <rPr>
        <b/>
        <sz val="10"/>
        <color theme="1"/>
        <rFont val="Arial Black"/>
        <family val="2"/>
      </rPr>
      <t>→</t>
    </r>
  </si>
  <si>
    <t>SUPERVISOR'S EVALUATION (40%)</t>
  </si>
  <si>
    <t>STUDENT EVALUATION (60%)</t>
  </si>
  <si>
    <t>Title of Instructional Material</t>
  </si>
  <si>
    <t>Type of Instructional Material</t>
  </si>
  <si>
    <t>ACADEMIC PROGRAMS DEVELOPED/REVISED AND IMPLEMENTED</t>
  </si>
  <si>
    <r>
      <t xml:space="preserve">Name of Academic Degree Program
</t>
    </r>
    <r>
      <rPr>
        <i/>
        <sz val="10"/>
        <rFont val="Arial Narrow"/>
        <family val="2"/>
      </rPr>
      <t>(provide complete name of the program)</t>
    </r>
  </si>
  <si>
    <t>FOR SERVICES RENDERED TO STUDENTS AS:</t>
  </si>
  <si>
    <t>FOR SERVICES RENDERED AS MENTOR</t>
  </si>
  <si>
    <t>Award Received</t>
  </si>
  <si>
    <t>INSTRUCTIONAL MATERIALS DEVELOPED AND APPROVED</t>
  </si>
  <si>
    <t>ACADEMIC PROGRAM DEVELOPED/REVISED AND IMPLEMENTED</t>
  </si>
  <si>
    <t>SERVICES RENDERED AS ADVISER, PANEL OR MENTOR</t>
  </si>
  <si>
    <t>FOR EVERY SCHOLARLY RESEARCH PAPER/EDUCATIONAL OR TECHNICAL ARTICLE AND OTHER OUTPUTS PUBLISHED</t>
  </si>
  <si>
    <t>LEAD RESEARCHER</t>
  </si>
  <si>
    <t>Reviewer or Equivalent
(if applicable)</t>
  </si>
  <si>
    <t>International Indexing Body
(if applicable)</t>
  </si>
  <si>
    <t>FOR EVERY RESEARCH OUTPUT TRANSLATED INTO PROJECT, POLICY OR PRODUCT AS:</t>
  </si>
  <si>
    <t>FOR EVERY PATENDED INVENTION</t>
  </si>
  <si>
    <t>LOCAL AUTHORS (MAX = 40 POINTS)</t>
  </si>
  <si>
    <t>INTERNATIONAL AUTHORS (MAX = 60 POINTS)</t>
  </si>
  <si>
    <t>FOR EVERY NON-PATENTABLE INVENTION</t>
  </si>
  <si>
    <t>NEW PLANT VARIETY OR ANIMAL BREEDS DEVELOPED/NEW MICROBIAL STRAINS ISOLATED THAT ARE PROPAGATED OR REPRODUCED</t>
  </si>
  <si>
    <t>Name of End User/s</t>
  </si>
  <si>
    <t>Name of Plant Variety, Animal Breed,
or Microbial Strain</t>
  </si>
  <si>
    <t>FOR EVERY CREATIVE WORK CREATED, PERFORMED. PRESENTED, EXHIBITED AND PUBLISHED</t>
  </si>
  <si>
    <t>NEW CREATIVE PERFORMING ARTWORK (e.g. MUSIC, DANCE AND THEATRE)</t>
  </si>
  <si>
    <t>Name of Plant Variety, Animal Breed
or Microbial Strain</t>
  </si>
  <si>
    <t>JURIED OR PEER-REVIEWED DESIGNS (e.g. ARCHITECTURE, ENGINEERING, INDUSTRIAL DESIGN)</t>
  </si>
  <si>
    <t>SCHOLARLY RESEARCHE PAPERS PUBLISHED</t>
  </si>
  <si>
    <t>PATENTED INVENTIONS</t>
  </si>
  <si>
    <t>NON-PATENTABLE INVENTIONS</t>
  </si>
  <si>
    <t xml:space="preserve">2.1  Copyrighted and Utilized Software Products </t>
  </si>
  <si>
    <t>Sole Authorship</t>
  </si>
  <si>
    <t>Co-Authorship</t>
  </si>
  <si>
    <t>Adviser</t>
  </si>
  <si>
    <t>Panel</t>
  </si>
  <si>
    <t>Mentor</t>
  </si>
  <si>
    <t xml:space="preserve">          a.  Sole Developer</t>
  </si>
  <si>
    <t xml:space="preserve">          b.  Co-Developer</t>
  </si>
  <si>
    <t>2.1.2  Updated Software Products</t>
  </si>
  <si>
    <t>New Plant Variety, Animal Breed, New Microbial Strain</t>
  </si>
  <si>
    <t>Faculty role in the forging of partnership</t>
  </si>
  <si>
    <t>TOTAL CONTRIBUTION TO INCOME GENERATION</t>
  </si>
  <si>
    <t>Name of the Commercialized Product,
Funded Project, or Project with Industry</t>
  </si>
  <si>
    <t>FOR SERVICES AS A SHORT-TERM CONSULTANT/EXPERT</t>
  </si>
  <si>
    <t>Name of Community Extension Activity</t>
  </si>
  <si>
    <t>Head</t>
  </si>
  <si>
    <t>LINKAGES, NETWORKING AND PARTNESHIP</t>
  </si>
  <si>
    <t>CONTRIBUTION TO INCOME GENERATION</t>
  </si>
  <si>
    <t>PROFEESIONAL EXPERTISE-BASED SERVICES</t>
  </si>
  <si>
    <t xml:space="preserve">For services rendered as a short-term consultant/expert </t>
  </si>
  <si>
    <t>For every hour of training/seminar/workshop conducted as Resource Person/Convenor/ Facilitator / Moderator/Keynote Speaker/Plenary Speaker/Panelist</t>
  </si>
  <si>
    <t>CLIENT SATISFACTION RATING FOR OUTREACH AND EXTENSION ACTIVITIES</t>
  </si>
  <si>
    <t>ADMINISTRATIVE DESIGNATION</t>
  </si>
  <si>
    <t>FOR CURRENT INDIVIDUAL MEMBERSHIP AND ACTIVE ROLE/CONTRIBUTION IN PROFESSIONAL ORGANIZATION, LEARNED/HONOR/SCIENTIFIC SOCIETY</t>
  </si>
  <si>
    <t>MEMBERSHIP AND ROLE/CONTRIBUTION IN ORGANIZATIONS, SCIENTIFIC SOCIETY, ETC.</t>
  </si>
  <si>
    <t>EDUCATIONAL QUALIFICATION (MAX - 40 POINTS)</t>
  </si>
  <si>
    <t>PAPER PRESENTATION IN CENFERENCES (Max = 10 POINTS)</t>
  </si>
  <si>
    <t>AWARDS AND DISTINCTIONS RECEIVED</t>
  </si>
  <si>
    <t>ACADEMIC SERVICE IN HIGHER EDUCATION</t>
  </si>
  <si>
    <t>INDUSTRY SERVICES (NON-ACADEMIC ORGANIZATIONS)</t>
  </si>
  <si>
    <t xml:space="preserve"> Note: should be accompanied by a Certification using FORM II-B1a</t>
  </si>
  <si>
    <t>ASSOCIATE PROFESSOR III</t>
  </si>
  <si>
    <t>No. of Sub-Rank Increment based on Reclassified Rank</t>
  </si>
  <si>
    <t>No. of Sub-Rank Increment based on Base Rank</t>
  </si>
  <si>
    <t>Initial Reclassified Rank (first computation)</t>
  </si>
  <si>
    <t>Reclassified Rank (recomputation)</t>
  </si>
  <si>
    <t>COLLEGE/UNIV PROFESSOR</t>
  </si>
  <si>
    <t>sub-rank</t>
  </si>
  <si>
    <t>FOR EVERY INSTRUCTIONAL MATERIAL DEVELOPED AND APPROVED FOR USE</t>
  </si>
  <si>
    <t>SOLE/CO-DEVELOPER</t>
  </si>
  <si>
    <t>REMARKS
1st Semester</t>
  </si>
  <si>
    <t>REMARKS
2nd Semester</t>
  </si>
  <si>
    <t>CREATIVE WORKS PERFORMED, EXHIBITED, DESIGNED &amp; PUBLISHED</t>
  </si>
  <si>
    <t>1ST SEMESTER</t>
  </si>
  <si>
    <t>2ND SEMESTER</t>
  </si>
  <si>
    <t>Year/s Citation Published</t>
  </si>
  <si>
    <t>Coverage Period
(mm/dd/yyyy to mm/dd/yyyy)</t>
  </si>
  <si>
    <t>Asst. Prof. (I-IV)</t>
  </si>
  <si>
    <t>Assoc. Prof. (I-V)</t>
  </si>
  <si>
    <t>Col./Univ. Prof.</t>
  </si>
  <si>
    <t>No. of Increment based on Reclassified Rank</t>
  </si>
  <si>
    <t>No. of Increment based on Base Rank</t>
  </si>
  <si>
    <t>Qualified for Auto. 1-Sub Rank (for Awards)</t>
  </si>
  <si>
    <t>Final Recommended Faculty Rank</t>
  </si>
  <si>
    <r>
      <t xml:space="preserve">Criterion A – </t>
    </r>
    <r>
      <rPr>
        <b/>
        <sz val="10"/>
        <color theme="1"/>
        <rFont val="Arial Narrow"/>
        <family val="2"/>
      </rPr>
      <t>Teaching Effectiveness</t>
    </r>
    <r>
      <rPr>
        <sz val="10"/>
        <color theme="1"/>
        <rFont val="Arial Narrow"/>
        <family val="2"/>
      </rPr>
      <t xml:space="preserve"> (60 points)</t>
    </r>
  </si>
  <si>
    <r>
      <t xml:space="preserve">Criterion B – </t>
    </r>
    <r>
      <rPr>
        <b/>
        <sz val="10"/>
        <color theme="1"/>
        <rFont val="Arial Narrow"/>
        <family val="2"/>
      </rPr>
      <t>Curriculum and/or Instructional Materials Developed</t>
    </r>
    <r>
      <rPr>
        <sz val="10"/>
        <color theme="1"/>
        <rFont val="Arial Narrow"/>
        <family val="2"/>
      </rPr>
      <t xml:space="preserve"> (30 points)</t>
    </r>
  </si>
  <si>
    <r>
      <t xml:space="preserve">Criterion C – </t>
    </r>
    <r>
      <rPr>
        <b/>
        <sz val="10"/>
        <color theme="1"/>
        <rFont val="Arial Narrow"/>
        <family val="2"/>
      </rPr>
      <t>Special Proj., Capstone Proj., Thesis, Dissertation &amp; Mentorship Services</t>
    </r>
    <r>
      <rPr>
        <sz val="10"/>
        <color theme="1"/>
        <rFont val="Arial Narrow"/>
        <family val="2"/>
      </rPr>
      <t xml:space="preserve"> (10 points)</t>
    </r>
  </si>
  <si>
    <r>
      <t>Criterion A –</t>
    </r>
    <r>
      <rPr>
        <b/>
        <sz val="10"/>
        <color theme="1"/>
        <rFont val="Arial Narrow"/>
        <family val="2"/>
      </rPr>
      <t xml:space="preserve"> Research Outputs Published</t>
    </r>
    <r>
      <rPr>
        <sz val="10"/>
        <color theme="1"/>
        <rFont val="Arial Narrow"/>
        <family val="2"/>
      </rPr>
      <t xml:space="preserve"> (100 points)</t>
    </r>
  </si>
  <si>
    <r>
      <t xml:space="preserve">Criterion B – </t>
    </r>
    <r>
      <rPr>
        <b/>
        <sz val="10"/>
        <color theme="1"/>
        <rFont val="Arial Narrow"/>
        <family val="2"/>
      </rPr>
      <t>Inventions</t>
    </r>
    <r>
      <rPr>
        <sz val="10"/>
        <color theme="1"/>
        <rFont val="Arial Narrow"/>
        <family val="2"/>
      </rPr>
      <t xml:space="preserve"> (100 points)</t>
    </r>
  </si>
  <si>
    <r>
      <rPr>
        <sz val="10"/>
        <color theme="1"/>
        <rFont val="Arial Narrow"/>
        <family val="2"/>
      </rPr>
      <t xml:space="preserve">Criterion C – </t>
    </r>
    <r>
      <rPr>
        <b/>
        <sz val="10"/>
        <color theme="1"/>
        <rFont val="Arial Narrow"/>
        <family val="2"/>
      </rPr>
      <t>Creative Works</t>
    </r>
    <r>
      <rPr>
        <sz val="10"/>
        <color theme="1"/>
        <rFont val="Arial Narrow"/>
        <family val="2"/>
      </rPr>
      <t xml:space="preserve"> (100 points)</t>
    </r>
  </si>
  <si>
    <r>
      <t xml:space="preserve">Criterion A – </t>
    </r>
    <r>
      <rPr>
        <b/>
        <sz val="10"/>
        <color theme="1"/>
        <rFont val="Arial Narrow"/>
        <family val="2"/>
      </rPr>
      <t xml:space="preserve">Service to the Institution </t>
    </r>
    <r>
      <rPr>
        <sz val="10"/>
        <color theme="1"/>
        <rFont val="Arial Narrow"/>
        <family val="2"/>
      </rPr>
      <t>(30 points)</t>
    </r>
  </si>
  <si>
    <r>
      <t xml:space="preserve">Criterion B – </t>
    </r>
    <r>
      <rPr>
        <b/>
        <sz val="10"/>
        <color theme="1"/>
        <rFont val="Arial Narrow"/>
        <family val="2"/>
      </rPr>
      <t>Service to the Community</t>
    </r>
    <r>
      <rPr>
        <sz val="10"/>
        <color theme="1"/>
        <rFont val="Arial Narrow"/>
        <family val="2"/>
      </rPr>
      <t xml:space="preserve"> (50 points)</t>
    </r>
  </si>
  <si>
    <r>
      <t xml:space="preserve">Criterion C – </t>
    </r>
    <r>
      <rPr>
        <b/>
        <sz val="10"/>
        <color theme="1"/>
        <rFont val="Arial Narrow"/>
        <family val="2"/>
      </rPr>
      <t>Quality of Extension Service</t>
    </r>
    <r>
      <rPr>
        <sz val="10"/>
        <color theme="1"/>
        <rFont val="Arial Narrow"/>
        <family val="2"/>
      </rPr>
      <t xml:space="preserve"> (20 points)</t>
    </r>
  </si>
  <si>
    <r>
      <t xml:space="preserve">Criterion D – </t>
    </r>
    <r>
      <rPr>
        <b/>
        <sz val="10"/>
        <color theme="1"/>
        <rFont val="Arial Narrow"/>
        <family val="2"/>
      </rPr>
      <t>Bonus Criterion</t>
    </r>
    <r>
      <rPr>
        <sz val="10"/>
        <color theme="1"/>
        <rFont val="Arial Narrow"/>
        <family val="2"/>
      </rPr>
      <t xml:space="preserve"> (20 points)</t>
    </r>
  </si>
  <si>
    <r>
      <t xml:space="preserve">Criterion A – </t>
    </r>
    <r>
      <rPr>
        <b/>
        <sz val="10"/>
        <color theme="1"/>
        <rFont val="Arial Narrow"/>
        <family val="2"/>
      </rPr>
      <t xml:space="preserve">Involvement in Professional Organization </t>
    </r>
    <r>
      <rPr>
        <sz val="10"/>
        <color theme="1"/>
        <rFont val="Arial Narrow"/>
        <family val="2"/>
      </rPr>
      <t>(20 points)</t>
    </r>
  </si>
  <si>
    <r>
      <t xml:space="preserve">Criterion B – </t>
    </r>
    <r>
      <rPr>
        <b/>
        <sz val="10"/>
        <color theme="1"/>
        <rFont val="Arial Narrow"/>
        <family val="2"/>
      </rPr>
      <t xml:space="preserve">Continuing Development </t>
    </r>
    <r>
      <rPr>
        <sz val="10"/>
        <color theme="1"/>
        <rFont val="Arial Narrow"/>
        <family val="2"/>
      </rPr>
      <t>(60 points)</t>
    </r>
  </si>
  <si>
    <r>
      <t xml:space="preserve">Criterion C – </t>
    </r>
    <r>
      <rPr>
        <b/>
        <sz val="10"/>
        <color theme="1"/>
        <rFont val="Arial Narrow"/>
        <family val="2"/>
      </rPr>
      <t>Awards and Recognition</t>
    </r>
    <r>
      <rPr>
        <sz val="10"/>
        <color theme="1"/>
        <rFont val="Arial Narrow"/>
        <family val="2"/>
      </rPr>
      <t xml:space="preserve"> (20 points)</t>
    </r>
  </si>
  <si>
    <t>Name and Signature of IEC Chair</t>
  </si>
  <si>
    <t>Name and Signature of IEC Member</t>
  </si>
  <si>
    <t>Name and Signature of Faculty</t>
  </si>
  <si>
    <t>Date</t>
  </si>
  <si>
    <t>Acknowledgment:</t>
  </si>
  <si>
    <t>Name &amp; Signature of REC/EAC/CC Member</t>
  </si>
  <si>
    <t>Name &amp; Signature of REC/EAC/CC Chair</t>
  </si>
  <si>
    <t>VALIDATED BY:</t>
  </si>
  <si>
    <t>EVALUATED BY:</t>
  </si>
  <si>
    <t>Manual/Module/Workbook</t>
  </si>
  <si>
    <t>Note: Every IM with Multiple Authors should be Accompanied by a Certification using FORM 1-B1a</t>
  </si>
  <si>
    <t>% Contribution</t>
  </si>
  <si>
    <t xml:space="preserve">% Contribution </t>
  </si>
  <si>
    <t>CONTRIBUTOR (should be accompanied by a Certification using FORM 2-A2a)</t>
  </si>
  <si>
    <t>Note: Every Research Output with Multiple Authors should be accompanied by a Certification using FORM 2-A1a</t>
  </si>
  <si>
    <t xml:space="preserve"> Note: should be accompanied by a Certification using FORM 2-B1a</t>
  </si>
  <si>
    <t xml:space="preserve"> Note: should be accompanied by a Certification using FORM 2-B1b</t>
  </si>
  <si>
    <t>Organizer of the Event
(or Publisher if applicable)</t>
  </si>
  <si>
    <t>Organizer of the Event</t>
  </si>
  <si>
    <r>
      <t>3.1  Local (</t>
    </r>
    <r>
      <rPr>
        <b/>
        <sz val="11"/>
        <color theme="1"/>
        <rFont val="Arial Narrow"/>
        <family val="2"/>
      </rPr>
      <t>MAX = 40 POINTS</t>
    </r>
    <r>
      <rPr>
        <sz val="11"/>
        <color theme="1"/>
        <rFont val="Arial Narrow"/>
        <family val="2"/>
      </rPr>
      <t>)</t>
    </r>
  </si>
  <si>
    <r>
      <t>3.2  International (</t>
    </r>
    <r>
      <rPr>
        <b/>
        <sz val="11"/>
        <color theme="1"/>
        <rFont val="Arial Narrow"/>
        <family val="2"/>
      </rPr>
      <t>MAX = 60 POINTS</t>
    </r>
    <r>
      <rPr>
        <sz val="11"/>
        <color theme="1"/>
        <rFont val="Arial Narrow"/>
        <family val="2"/>
      </rPr>
      <t>)</t>
    </r>
  </si>
  <si>
    <r>
      <t>1.2.1  Local (</t>
    </r>
    <r>
      <rPr>
        <b/>
        <sz val="11"/>
        <color theme="1"/>
        <rFont val="Arial Narrow"/>
        <family val="2"/>
      </rPr>
      <t>MAX = 20 POINTS</t>
    </r>
    <r>
      <rPr>
        <sz val="11"/>
        <color theme="1"/>
        <rFont val="Arial Narrow"/>
        <family val="2"/>
      </rPr>
      <t>)</t>
    </r>
  </si>
  <si>
    <r>
      <t>1.2.2  International (</t>
    </r>
    <r>
      <rPr>
        <b/>
        <sz val="11"/>
        <color theme="1"/>
        <rFont val="Arial Narrow"/>
        <family val="2"/>
      </rPr>
      <t>MAX = 30 POINTS</t>
    </r>
    <r>
      <rPr>
        <sz val="11"/>
        <color theme="1"/>
        <rFont val="Arial Narrow"/>
        <family val="2"/>
      </rPr>
      <t>)</t>
    </r>
  </si>
  <si>
    <r>
      <t>1.4.1  Writer of occasional newspaper column (</t>
    </r>
    <r>
      <rPr>
        <b/>
        <sz val="11"/>
        <color theme="1"/>
        <rFont val="Arial Narrow"/>
        <family val="2"/>
      </rPr>
      <t>MAX = 10 POINTS</t>
    </r>
    <r>
      <rPr>
        <sz val="11"/>
        <color theme="1"/>
        <rFont val="Arial Narrow"/>
        <family val="2"/>
      </rPr>
      <t>)</t>
    </r>
  </si>
  <si>
    <r>
      <t>1.4.4  Guesting as technical expert for TV/radio program/print/online media (</t>
    </r>
    <r>
      <rPr>
        <b/>
        <sz val="11"/>
        <color theme="1"/>
        <rFont val="Arial Narrow"/>
        <family val="2"/>
      </rPr>
      <t>MAX = 10 POINTS</t>
    </r>
    <r>
      <rPr>
        <sz val="11"/>
        <color theme="1"/>
        <rFont val="Arial Narrow"/>
        <family val="2"/>
      </rPr>
      <t>)</t>
    </r>
  </si>
  <si>
    <t>INSTITUTIONAL RESPONSIBILITY (MAX = 30 POINTS)</t>
  </si>
  <si>
    <t>PARTICIPATION IN CONFERENCES, SEMINARS, WORKSHOPS, IMMERSIONS (Max = 10 PTS)</t>
  </si>
  <si>
    <t>Name and Signature of REC/EAC/CC Member</t>
  </si>
  <si>
    <t>Name and Signature of REC/EAC/CC Chair</t>
  </si>
  <si>
    <t xml:space="preserve">Name and Signature of REC/EAC/CC Chair </t>
  </si>
  <si>
    <t xml:space="preserve">Name and Signature of REC/EAC/CC Member </t>
  </si>
  <si>
    <t xml:space="preserve">Name and Signature of IEC Member </t>
  </si>
  <si>
    <t xml:space="preserve">Name and Signature of IEC Chair </t>
  </si>
  <si>
    <t>MAALIW</t>
  </si>
  <si>
    <t>RENATO III</t>
  </si>
  <si>
    <t>RACELIS</t>
  </si>
  <si>
    <t>DOCTOR IN INFORMATION TECHNOLOGY</t>
  </si>
  <si>
    <t>SOUTHERN LUZON STATE UNIVERSITY</t>
  </si>
  <si>
    <t>AMA COMPUTER UNIVERSITY</t>
  </si>
  <si>
    <t>MAIN CAMPUS</t>
  </si>
  <si>
    <t>QUEZON AVENUE, BRGY. KULAPI, LUCBAN, QUEZON</t>
  </si>
  <si>
    <t>AUGUST 9, 2023</t>
  </si>
  <si>
    <t>RENATO R. MAALIW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</si>
</sst>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m/d/yyyy;@"/>
    <numFmt numFmtId="165" formatCode="mm/dd/yyyy;@"/>
    <numFmt numFmtId="166" formatCode="#,##0.00_ ;\-#,##0.00\ "/>
    <numFmt numFmtId="167" formatCode="#,##0_ ;\-#,##0\ "/>
  </numFmts>
  <fonts count="60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Arial Narrow"/>
      <family val="2"/>
    </font>
    <font>
      <b/>
      <sz val="11"/>
      <color theme="4" tint="-0.249977111117893"/>
      <name val="Arial Narrow"/>
      <family val="2"/>
    </font>
    <font>
      <b/>
      <sz val="14"/>
      <name val="Arial Narrow"/>
      <family val="2"/>
    </font>
    <font>
      <sz val="10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1"/>
      <name val="Arial Narrow"/>
      <family val="2"/>
    </font>
    <font>
      <b/>
      <sz val="14"/>
      <color theme="4" tint="-0.249977111117893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 tint="0.499984740745262"/>
      <name val="Arial Narrow"/>
      <family val="2"/>
    </font>
    <font>
      <b/>
      <sz val="11"/>
      <name val="Arial"/>
      <family val="2"/>
    </font>
    <font>
      <i/>
      <sz val="10"/>
      <name val="Arial Narrow"/>
      <family val="2"/>
    </font>
    <font>
      <b/>
      <sz val="12"/>
      <name val="Arial Narrow"/>
      <family val="2"/>
    </font>
    <font>
      <sz val="10"/>
      <color theme="1" tint="0.499984740745262"/>
      <name val="Arial Narrow"/>
      <family val="2"/>
    </font>
    <font>
      <sz val="10"/>
      <color theme="5" tint="-0.249977111117893"/>
      <name val="Arial Narrow"/>
      <family val="2"/>
    </font>
    <font>
      <b/>
      <sz val="10"/>
      <color theme="9" tint="-0.249977111117893"/>
      <name val="Arial Narrow"/>
      <family val="2"/>
    </font>
    <font>
      <sz val="10"/>
      <color rgb="FF0070C0"/>
      <name val="Arial Narrow"/>
      <family val="2"/>
    </font>
    <font>
      <b/>
      <sz val="10"/>
      <color theme="4" tint="-0.249977111117893"/>
      <name val="Arial Narrow"/>
      <family val="2"/>
    </font>
    <font>
      <sz val="10"/>
      <color theme="4" tint="-0.249977111117893"/>
      <name val="Arial Narrow"/>
      <family val="2"/>
    </font>
    <font>
      <sz val="10"/>
      <color rgb="FF00B050"/>
      <name val="Arial Narrow"/>
      <family val="2"/>
    </font>
    <font>
      <u/>
      <sz val="10"/>
      <color theme="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2"/>
      <color rgb="FFC00000"/>
      <name val="Arial Narrow"/>
      <family val="2"/>
    </font>
    <font>
      <sz val="10"/>
      <color rgb="FFC00000"/>
      <name val="Arial Narrow"/>
      <family val="2"/>
    </font>
    <font>
      <b/>
      <sz val="10"/>
      <color rgb="FFC00000"/>
      <name val="Arial Narrow"/>
      <family val="2"/>
    </font>
    <font>
      <sz val="11"/>
      <color rgb="FFC00000"/>
      <name val="Arial Narrow"/>
      <family val="2"/>
    </font>
    <font>
      <b/>
      <sz val="11"/>
      <color rgb="FFC00000"/>
      <name val="Arial Narrow"/>
      <family val="2"/>
    </font>
    <font>
      <b/>
      <sz val="10"/>
      <color rgb="FFFF0000"/>
      <name val="Arial Narrow"/>
      <family val="2"/>
    </font>
    <font>
      <sz val="12"/>
      <name val="Arial"/>
      <family val="2"/>
    </font>
    <font>
      <sz val="11"/>
      <color theme="0" tint="-0.499984740745262"/>
      <name val="Arial Narrow"/>
      <family val="2"/>
    </font>
    <font>
      <sz val="12"/>
      <color theme="1"/>
      <name val="Arial Narrow"/>
      <family val="2"/>
    </font>
    <font>
      <u/>
      <sz val="10"/>
      <name val="Arial Narrow"/>
      <family val="2"/>
    </font>
    <font>
      <sz val="10"/>
      <color theme="3" tint="0.499984740745262"/>
      <name val="Arial Narrow"/>
      <family val="2"/>
    </font>
    <font>
      <b/>
      <sz val="10"/>
      <color theme="1"/>
      <name val="Arial Black"/>
      <family val="2"/>
    </font>
    <font>
      <b/>
      <i/>
      <sz val="10"/>
      <name val="Arial Narrow"/>
      <family val="2"/>
    </font>
    <font>
      <sz val="14"/>
      <name val="Arial Narrow"/>
      <family val="2"/>
    </font>
    <font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4"/>
      <color rgb="FFC00000"/>
      <name val="Arial Narrow"/>
      <family val="2"/>
    </font>
    <font>
      <sz val="14"/>
      <color rgb="FFFF0000"/>
      <name val="Arial Narrow"/>
      <family val="2"/>
    </font>
    <font>
      <sz val="9"/>
      <color indexed="81"/>
      <name val="Tahoma"/>
      <family val="2"/>
    </font>
    <font>
      <sz val="10"/>
      <color theme="0" tint="-0.499984740745262"/>
      <name val="Arial Narrow"/>
      <family val="2"/>
    </font>
    <font>
      <u/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66"/>
        <bgColor indexed="64"/>
      </patternFill>
    </fill>
  </fills>
  <borders count="1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718">
    <xf numFmtId="0" fontId="0" fillId="0" borderId="0" xfId="0" applyFont="1" applyAlignment="1"/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Fill="1" applyAlignment="1">
      <alignment vertical="top"/>
    </xf>
    <xf numFmtId="0" fontId="4" fillId="0" borderId="0" xfId="0" applyFont="1" applyFill="1" applyAlignment="1"/>
    <xf numFmtId="0" fontId="5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6" fillId="0" borderId="0" xfId="0" applyFont="1" applyFill="1" applyAlignment="1">
      <alignment vertical="top"/>
    </xf>
    <xf numFmtId="0" fontId="6" fillId="0" borderId="0" xfId="0" applyFont="1" applyFill="1" applyAlignment="1"/>
    <xf numFmtId="0" fontId="8" fillId="0" borderId="1" xfId="0" applyFont="1" applyBorder="1" applyAlignment="1">
      <alignment vertical="top"/>
    </xf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 applyProtection="1">
      <alignment vertical="top"/>
      <protection locked="0"/>
    </xf>
    <xf numFmtId="0" fontId="10" fillId="0" borderId="0" xfId="0" applyFont="1" applyAlignment="1" applyProtection="1">
      <alignment vertical="top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top"/>
      <protection locked="0"/>
    </xf>
    <xf numFmtId="0" fontId="5" fillId="0" borderId="1" xfId="0" applyFont="1" applyFill="1" applyBorder="1" applyAlignment="1">
      <alignment vertical="center"/>
    </xf>
    <xf numFmtId="0" fontId="4" fillId="0" borderId="77" xfId="0" applyFont="1" applyBorder="1" applyAlignment="1">
      <alignment vertical="top"/>
    </xf>
    <xf numFmtId="0" fontId="5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vertical="top"/>
    </xf>
    <xf numFmtId="2" fontId="14" fillId="0" borderId="34" xfId="0" applyNumberFormat="1" applyFont="1" applyBorder="1" applyAlignment="1">
      <alignment vertical="top"/>
    </xf>
    <xf numFmtId="2" fontId="14" fillId="0" borderId="71" xfId="0" applyNumberFormat="1" applyFont="1" applyBorder="1" applyAlignment="1">
      <alignment vertical="top"/>
    </xf>
    <xf numFmtId="2" fontId="14" fillId="0" borderId="35" xfId="0" applyNumberFormat="1" applyFont="1" applyBorder="1" applyAlignment="1">
      <alignment vertical="top"/>
    </xf>
    <xf numFmtId="2" fontId="14" fillId="0" borderId="72" xfId="0" applyNumberFormat="1" applyFont="1" applyBorder="1" applyAlignment="1">
      <alignment vertical="top"/>
    </xf>
    <xf numFmtId="0" fontId="5" fillId="0" borderId="19" xfId="0" applyFont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2" fontId="9" fillId="0" borderId="1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vertical="top"/>
    </xf>
    <xf numFmtId="2" fontId="8" fillId="0" borderId="1" xfId="0" applyNumberFormat="1" applyFont="1" applyBorder="1" applyAlignment="1">
      <alignment vertical="top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Border="1" applyAlignment="1"/>
    <xf numFmtId="2" fontId="1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vertical="top"/>
    </xf>
    <xf numFmtId="0" fontId="10" fillId="0" borderId="1" xfId="0" applyFont="1" applyBorder="1" applyAlignment="1" applyProtection="1">
      <alignment vertical="top"/>
    </xf>
    <xf numFmtId="0" fontId="8" fillId="0" borderId="9" xfId="0" applyFont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0" xfId="0" applyFont="1" applyAlignment="1">
      <alignment vertical="center" wrapText="1"/>
    </xf>
    <xf numFmtId="0" fontId="8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Fill="1" applyBorder="1" applyAlignment="1" applyProtection="1">
      <alignment horizontal="center" vertical="top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56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vertical="top"/>
    </xf>
    <xf numFmtId="0" fontId="4" fillId="0" borderId="1" xfId="0" applyFont="1" applyBorder="1" applyAlignment="1" applyProtection="1">
      <alignment vertical="top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top" wrapText="1"/>
    </xf>
    <xf numFmtId="0" fontId="4" fillId="0" borderId="56" xfId="0" applyFont="1" applyBorder="1" applyAlignment="1" applyProtection="1">
      <alignment vertical="top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top"/>
    </xf>
    <xf numFmtId="0" fontId="7" fillId="0" borderId="1" xfId="0" applyFont="1" applyBorder="1" applyAlignment="1" applyProtection="1">
      <alignment vertical="top"/>
    </xf>
    <xf numFmtId="0" fontId="4" fillId="0" borderId="1" xfId="0" applyFont="1" applyBorder="1" applyAlignment="1" applyProtection="1">
      <alignment horizontal="center" vertical="top"/>
    </xf>
    <xf numFmtId="0" fontId="4" fillId="0" borderId="19" xfId="0" quotePrefix="1" applyFont="1" applyBorder="1" applyAlignment="1" applyProtection="1">
      <alignment vertical="center"/>
    </xf>
    <xf numFmtId="0" fontId="4" fillId="0" borderId="20" xfId="0" applyFont="1" applyBorder="1" applyAlignment="1" applyProtection="1">
      <alignment vertical="center"/>
    </xf>
    <xf numFmtId="0" fontId="4" fillId="0" borderId="48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5" fillId="0" borderId="70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61" xfId="0" quotePrefix="1" applyFont="1" applyBorder="1" applyAlignment="1" applyProtection="1">
      <alignment vertical="top"/>
    </xf>
    <xf numFmtId="0" fontId="5" fillId="0" borderId="52" xfId="0" quotePrefix="1" applyFont="1" applyBorder="1" applyAlignment="1" applyProtection="1">
      <alignment vertical="top"/>
    </xf>
    <xf numFmtId="0" fontId="5" fillId="0" borderId="52" xfId="0" applyFont="1" applyBorder="1" applyAlignment="1" applyProtection="1">
      <alignment vertical="top"/>
    </xf>
    <xf numFmtId="0" fontId="4" fillId="0" borderId="52" xfId="0" applyFont="1" applyBorder="1" applyAlignment="1" applyProtection="1">
      <alignment vertical="top"/>
    </xf>
    <xf numFmtId="0" fontId="4" fillId="0" borderId="52" xfId="0" applyFont="1" applyBorder="1" applyAlignment="1" applyProtection="1">
      <alignment horizontal="center" vertical="top"/>
    </xf>
    <xf numFmtId="1" fontId="5" fillId="0" borderId="13" xfId="0" applyNumberFormat="1" applyFont="1" applyBorder="1" applyAlignment="1" applyProtection="1">
      <alignment horizontal="center" vertical="top"/>
    </xf>
    <xf numFmtId="0" fontId="5" fillId="0" borderId="41" xfId="0" quotePrefix="1" applyFont="1" applyBorder="1" applyAlignment="1" applyProtection="1">
      <alignment vertical="top"/>
    </xf>
    <xf numFmtId="0" fontId="5" fillId="0" borderId="7" xfId="0" quotePrefix="1" applyFont="1" applyBorder="1" applyAlignment="1" applyProtection="1">
      <alignment vertical="top"/>
    </xf>
    <xf numFmtId="0" fontId="5" fillId="0" borderId="7" xfId="0" applyFont="1" applyBorder="1" applyAlignment="1" applyProtection="1">
      <alignment vertical="top"/>
    </xf>
    <xf numFmtId="0" fontId="4" fillId="0" borderId="7" xfId="0" applyFont="1" applyBorder="1" applyAlignment="1" applyProtection="1">
      <alignment vertical="top"/>
    </xf>
    <xf numFmtId="0" fontId="4" fillId="0" borderId="7" xfId="0" applyFont="1" applyBorder="1" applyAlignment="1" applyProtection="1">
      <alignment horizontal="center" vertical="top"/>
    </xf>
    <xf numFmtId="1" fontId="5" fillId="0" borderId="15" xfId="0" applyNumberFormat="1" applyFont="1" applyBorder="1" applyAlignment="1" applyProtection="1">
      <alignment horizontal="center" vertical="top"/>
    </xf>
    <xf numFmtId="0" fontId="5" fillId="0" borderId="41" xfId="0" quotePrefix="1" applyFont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vertical="top"/>
    </xf>
    <xf numFmtId="0" fontId="5" fillId="0" borderId="53" xfId="0" applyFont="1" applyBorder="1" applyAlignment="1" applyProtection="1">
      <alignment vertical="top"/>
    </xf>
    <xf numFmtId="0" fontId="4" fillId="0" borderId="53" xfId="0" applyFont="1" applyBorder="1" applyAlignment="1" applyProtection="1">
      <alignment vertical="top"/>
    </xf>
    <xf numFmtId="0" fontId="5" fillId="0" borderId="59" xfId="0" quotePrefix="1" applyFont="1" applyBorder="1" applyAlignment="1" applyProtection="1">
      <alignment vertical="top"/>
    </xf>
    <xf numFmtId="0" fontId="5" fillId="0" borderId="53" xfId="0" quotePrefix="1" applyFont="1" applyBorder="1" applyAlignment="1" applyProtection="1">
      <alignment vertical="top"/>
    </xf>
    <xf numFmtId="0" fontId="5" fillId="0" borderId="53" xfId="0" applyFont="1" applyBorder="1" applyAlignment="1" applyProtection="1"/>
    <xf numFmtId="0" fontId="4" fillId="0" borderId="53" xfId="0" applyFont="1" applyBorder="1" applyAlignment="1" applyProtection="1"/>
    <xf numFmtId="0" fontId="4" fillId="0" borderId="0" xfId="0" applyFont="1" applyAlignment="1" applyProtection="1"/>
    <xf numFmtId="0" fontId="4" fillId="0" borderId="77" xfId="0" applyFont="1" applyBorder="1" applyAlignment="1" applyProtection="1"/>
    <xf numFmtId="0" fontId="4" fillId="0" borderId="19" xfId="0" applyFont="1" applyBorder="1" applyAlignment="1" applyProtection="1">
      <alignment vertical="top"/>
    </xf>
    <xf numFmtId="0" fontId="4" fillId="0" borderId="20" xfId="0" applyFont="1" applyBorder="1" applyAlignment="1" applyProtection="1">
      <alignment vertical="top"/>
    </xf>
    <xf numFmtId="0" fontId="4" fillId="0" borderId="20" xfId="0" applyFont="1" applyBorder="1" applyAlignment="1" applyProtection="1"/>
    <xf numFmtId="1" fontId="4" fillId="0" borderId="10" xfId="0" applyNumberFormat="1" applyFont="1" applyBorder="1" applyAlignment="1" applyProtection="1">
      <alignment horizontal="center"/>
    </xf>
    <xf numFmtId="1" fontId="4" fillId="0" borderId="10" xfId="0" applyNumberFormat="1" applyFont="1" applyBorder="1" applyAlignment="1" applyProtection="1">
      <alignment horizontal="center" vertical="center" wrapText="1"/>
    </xf>
    <xf numFmtId="0" fontId="4" fillId="0" borderId="77" xfId="0" applyFont="1" applyBorder="1" applyAlignment="1" applyProtection="1">
      <alignment vertical="center"/>
    </xf>
    <xf numFmtId="0" fontId="4" fillId="0" borderId="40" xfId="0" quotePrefix="1" applyFont="1" applyBorder="1" applyAlignment="1" applyProtection="1">
      <alignment vertical="center"/>
    </xf>
    <xf numFmtId="0" fontId="5" fillId="0" borderId="64" xfId="0" quotePrefix="1" applyFont="1" applyBorder="1" applyAlignment="1" applyProtection="1">
      <alignment vertical="center"/>
    </xf>
    <xf numFmtId="0" fontId="5" fillId="0" borderId="64" xfId="0" applyFont="1" applyBorder="1" applyAlignment="1" applyProtection="1">
      <alignment vertical="center"/>
    </xf>
    <xf numFmtId="0" fontId="4" fillId="0" borderId="64" xfId="0" applyFont="1" applyBorder="1" applyAlignment="1" applyProtection="1">
      <alignment vertical="center"/>
    </xf>
    <xf numFmtId="0" fontId="4" fillId="0" borderId="37" xfId="0" applyFont="1" applyBorder="1" applyAlignment="1" applyProtection="1">
      <alignment horizontal="center" vertical="center"/>
    </xf>
    <xf numFmtId="1" fontId="4" fillId="0" borderId="28" xfId="0" applyNumberFormat="1" applyFont="1" applyBorder="1" applyAlignment="1" applyProtection="1">
      <alignment horizontal="center" vertical="center" wrapText="1"/>
    </xf>
    <xf numFmtId="0" fontId="4" fillId="0" borderId="41" xfId="0" quotePrefix="1" applyFont="1" applyBorder="1" applyAlignment="1" applyProtection="1">
      <alignment vertical="center"/>
    </xf>
    <xf numFmtId="0" fontId="5" fillId="0" borderId="7" xfId="0" quotePrefix="1" applyFont="1" applyBorder="1" applyAlignment="1" applyProtection="1">
      <alignment vertical="center"/>
    </xf>
    <xf numFmtId="0" fontId="5" fillId="0" borderId="7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/>
    </xf>
    <xf numFmtId="1" fontId="4" fillId="0" borderId="15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vertical="center"/>
    </xf>
    <xf numFmtId="0" fontId="4" fillId="0" borderId="42" xfId="0" quotePrefix="1" applyFont="1" applyBorder="1" applyAlignment="1" applyProtection="1">
      <alignment vertical="center"/>
    </xf>
    <xf numFmtId="0" fontId="5" fillId="0" borderId="43" xfId="0" quotePrefix="1" applyFont="1" applyBorder="1" applyAlignment="1" applyProtection="1">
      <alignment vertical="center"/>
    </xf>
    <xf numFmtId="0" fontId="4" fillId="0" borderId="43" xfId="0" applyFont="1" applyBorder="1" applyAlignment="1" applyProtection="1">
      <alignment vertical="center"/>
    </xf>
    <xf numFmtId="0" fontId="4" fillId="0" borderId="39" xfId="0" applyFont="1" applyBorder="1" applyAlignment="1" applyProtection="1">
      <alignment horizontal="center" vertical="center"/>
    </xf>
    <xf numFmtId="2" fontId="4" fillId="3" borderId="10" xfId="0" applyNumberFormat="1" applyFont="1" applyFill="1" applyBorder="1" applyAlignment="1" applyProtection="1">
      <alignment horizontal="center" vertical="top"/>
    </xf>
    <xf numFmtId="0" fontId="9" fillId="0" borderId="1" xfId="0" applyFont="1" applyBorder="1" applyAlignment="1" applyProtection="1">
      <alignment vertical="top"/>
    </xf>
    <xf numFmtId="0" fontId="15" fillId="0" borderId="0" xfId="0" applyFont="1" applyAlignment="1" applyProtection="1"/>
    <xf numFmtId="0" fontId="4" fillId="0" borderId="20" xfId="0" applyFont="1" applyBorder="1" applyAlignment="1" applyProtection="1">
      <alignment horizontal="center" vertical="center"/>
    </xf>
    <xf numFmtId="0" fontId="4" fillId="0" borderId="61" xfId="0" quotePrefix="1" applyFont="1" applyBorder="1" applyAlignment="1" applyProtection="1">
      <alignment vertical="top"/>
    </xf>
    <xf numFmtId="0" fontId="4" fillId="0" borderId="52" xfId="0" quotePrefix="1" applyFont="1" applyBorder="1" applyAlignment="1" applyProtection="1">
      <alignment vertical="top"/>
    </xf>
    <xf numFmtId="0" fontId="5" fillId="0" borderId="56" xfId="0" quotePrefix="1" applyFont="1" applyBorder="1" applyAlignment="1" applyProtection="1">
      <alignment vertical="top"/>
    </xf>
    <xf numFmtId="0" fontId="5" fillId="0" borderId="1" xfId="0" applyFont="1" applyBorder="1" applyAlignment="1" applyProtection="1">
      <alignment vertical="top"/>
    </xf>
    <xf numFmtId="0" fontId="5" fillId="0" borderId="61" xfId="0" quotePrefix="1" applyFont="1" applyBorder="1" applyAlignment="1" applyProtection="1">
      <alignment horizontal="left" vertical="top"/>
    </xf>
    <xf numFmtId="0" fontId="5" fillId="0" borderId="42" xfId="0" quotePrefix="1" applyFont="1" applyBorder="1" applyAlignment="1" applyProtection="1">
      <alignment horizontal="left" vertical="top"/>
    </xf>
    <xf numFmtId="0" fontId="4" fillId="0" borderId="43" xfId="0" applyFont="1" applyBorder="1" applyAlignment="1" applyProtection="1">
      <alignment vertical="top"/>
    </xf>
    <xf numFmtId="0" fontId="5" fillId="0" borderId="43" xfId="0" applyFont="1" applyBorder="1" applyAlignment="1" applyProtection="1">
      <alignment vertical="top"/>
    </xf>
    <xf numFmtId="0" fontId="4" fillId="0" borderId="43" xfId="0" applyFont="1" applyBorder="1" applyAlignment="1" applyProtection="1">
      <alignment horizontal="center" vertical="top"/>
    </xf>
    <xf numFmtId="0" fontId="7" fillId="0" borderId="11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28" xfId="0" applyFont="1" applyBorder="1" applyAlignment="1" applyProtection="1">
      <alignment horizontal="center" vertical="center"/>
    </xf>
    <xf numFmtId="0" fontId="5" fillId="0" borderId="52" xfId="0" applyFont="1" applyBorder="1" applyAlignment="1" applyProtection="1"/>
    <xf numFmtId="0" fontId="4" fillId="0" borderId="52" xfId="0" applyFont="1" applyBorder="1" applyAlignment="1" applyProtection="1"/>
    <xf numFmtId="0" fontId="5" fillId="0" borderId="13" xfId="0" applyFont="1" applyBorder="1" applyAlignment="1" applyProtection="1">
      <alignment horizontal="center" vertical="top"/>
    </xf>
    <xf numFmtId="0" fontId="5" fillId="0" borderId="7" xfId="0" applyFont="1" applyBorder="1" applyAlignment="1" applyProtection="1"/>
    <xf numFmtId="0" fontId="4" fillId="0" borderId="7" xfId="0" applyFont="1" applyBorder="1" applyAlignment="1" applyProtection="1"/>
    <xf numFmtId="0" fontId="5" fillId="0" borderId="15" xfId="0" applyFont="1" applyBorder="1" applyAlignment="1" applyProtection="1">
      <alignment horizontal="center" vertical="top"/>
    </xf>
    <xf numFmtId="0" fontId="5" fillId="0" borderId="23" xfId="0" applyFont="1" applyBorder="1" applyAlignment="1" applyProtection="1">
      <alignment horizontal="center" vertical="top"/>
    </xf>
    <xf numFmtId="0" fontId="4" fillId="0" borderId="41" xfId="0" quotePrefix="1" applyFont="1" applyBorder="1" applyAlignment="1" applyProtection="1">
      <alignment vertical="top"/>
    </xf>
    <xf numFmtId="0" fontId="5" fillId="0" borderId="42" xfId="0" quotePrefix="1" applyFont="1" applyBorder="1" applyAlignment="1" applyProtection="1">
      <alignment vertical="top"/>
    </xf>
    <xf numFmtId="0" fontId="4" fillId="0" borderId="43" xfId="0" applyFont="1" applyBorder="1" applyAlignment="1" applyProtection="1"/>
    <xf numFmtId="0" fontId="5" fillId="0" borderId="18" xfId="0" applyFont="1" applyBorder="1" applyAlignment="1" applyProtection="1">
      <alignment horizontal="center" vertical="top"/>
    </xf>
    <xf numFmtId="0" fontId="4" fillId="0" borderId="10" xfId="0" applyFont="1" applyBorder="1" applyAlignment="1" applyProtection="1">
      <alignment horizontal="center" vertical="top"/>
    </xf>
    <xf numFmtId="0" fontId="7" fillId="0" borderId="0" xfId="0" applyFont="1" applyAlignment="1" applyProtection="1"/>
    <xf numFmtId="0" fontId="4" fillId="0" borderId="19" xfId="0" applyFont="1" applyBorder="1" applyAlignment="1" applyProtection="1">
      <alignment vertical="center"/>
    </xf>
    <xf numFmtId="0" fontId="10" fillId="0" borderId="9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/>
    <xf numFmtId="0" fontId="5" fillId="0" borderId="50" xfId="0" applyFont="1" applyBorder="1" applyAlignment="1" applyProtection="1">
      <alignment horizontal="center" vertical="top"/>
    </xf>
    <xf numFmtId="0" fontId="4" fillId="3" borderId="19" xfId="0" applyFont="1" applyFill="1" applyBorder="1" applyAlignment="1" applyProtection="1">
      <alignment vertical="top"/>
    </xf>
    <xf numFmtId="0" fontId="4" fillId="3" borderId="20" xfId="0" applyFont="1" applyFill="1" applyBorder="1" applyAlignment="1" applyProtection="1">
      <alignment vertical="top"/>
    </xf>
    <xf numFmtId="0" fontId="4" fillId="3" borderId="20" xfId="0" applyFont="1" applyFill="1" applyBorder="1" applyAlignment="1" applyProtection="1"/>
    <xf numFmtId="2" fontId="6" fillId="0" borderId="21" xfId="0" applyNumberFormat="1" applyFont="1" applyFill="1" applyBorder="1" applyAlignment="1" applyProtection="1">
      <alignment horizontal="center" vertical="top"/>
    </xf>
    <xf numFmtId="0" fontId="6" fillId="0" borderId="0" xfId="0" applyFont="1" applyAlignment="1" applyProtection="1"/>
    <xf numFmtId="0" fontId="7" fillId="0" borderId="1" xfId="0" applyFont="1" applyBorder="1" applyAlignment="1" applyProtection="1"/>
    <xf numFmtId="0" fontId="5" fillId="0" borderId="10" xfId="0" applyFont="1" applyBorder="1" applyAlignment="1" applyProtection="1">
      <alignment horizontal="center" vertical="center" wrapText="1"/>
    </xf>
    <xf numFmtId="0" fontId="5" fillId="0" borderId="61" xfId="0" applyFont="1" applyBorder="1" applyAlignment="1" applyProtection="1">
      <alignment horizontal="left" vertical="top"/>
    </xf>
    <xf numFmtId="0" fontId="5" fillId="0" borderId="41" xfId="0" applyFont="1" applyBorder="1" applyAlignment="1" applyProtection="1">
      <alignment horizontal="left" vertical="top"/>
    </xf>
    <xf numFmtId="0" fontId="4" fillId="0" borderId="0" xfId="0" applyFont="1" applyFill="1" applyAlignment="1" applyProtection="1">
      <alignment vertical="top"/>
    </xf>
    <xf numFmtId="0" fontId="5" fillId="0" borderId="41" xfId="0" applyFont="1" applyBorder="1" applyAlignment="1" applyProtection="1">
      <alignment vertical="top"/>
    </xf>
    <xf numFmtId="0" fontId="5" fillId="0" borderId="21" xfId="0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vertical="top"/>
    </xf>
    <xf numFmtId="0" fontId="5" fillId="0" borderId="70" xfId="0" applyFont="1" applyBorder="1" applyAlignment="1" applyProtection="1">
      <alignment horizontal="center" vertical="top" wrapText="1"/>
    </xf>
    <xf numFmtId="0" fontId="5" fillId="0" borderId="34" xfId="0" quotePrefix="1" applyFont="1" applyBorder="1" applyAlignment="1" applyProtection="1">
      <alignment vertical="center"/>
    </xf>
    <xf numFmtId="0" fontId="5" fillId="0" borderId="65" xfId="0" applyFont="1" applyBorder="1" applyAlignment="1" applyProtection="1">
      <alignment vertical="center"/>
    </xf>
    <xf numFmtId="0" fontId="5" fillId="0" borderId="31" xfId="0" applyFont="1" applyBorder="1" applyAlignment="1" applyProtection="1">
      <alignment horizontal="center" vertical="center"/>
    </xf>
    <xf numFmtId="0" fontId="5" fillId="0" borderId="43" xfId="0" quotePrefix="1" applyFont="1" applyBorder="1" applyAlignment="1" applyProtection="1">
      <alignment vertical="top"/>
    </xf>
    <xf numFmtId="0" fontId="5" fillId="0" borderId="43" xfId="0" applyFont="1" applyBorder="1" applyAlignment="1" applyProtection="1">
      <alignment horizontal="center" vertical="top"/>
    </xf>
    <xf numFmtId="0" fontId="4" fillId="0" borderId="19" xfId="0" quotePrefix="1" applyFont="1" applyBorder="1" applyAlignment="1" applyProtection="1">
      <alignment vertical="top"/>
    </xf>
    <xf numFmtId="0" fontId="5" fillId="0" borderId="64" xfId="0" quotePrefix="1" applyFont="1" applyBorder="1" applyAlignment="1" applyProtection="1">
      <alignment vertical="top"/>
    </xf>
    <xf numFmtId="0" fontId="5" fillId="0" borderId="64" xfId="0" applyFont="1" applyBorder="1" applyAlignment="1" applyProtection="1">
      <alignment vertical="top"/>
    </xf>
    <xf numFmtId="0" fontId="5" fillId="0" borderId="37" xfId="0" applyFont="1" applyBorder="1" applyAlignment="1" applyProtection="1">
      <alignment vertical="top"/>
    </xf>
    <xf numFmtId="0" fontId="5" fillId="0" borderId="53" xfId="0" applyFont="1" applyBorder="1" applyAlignment="1" applyProtection="1">
      <alignment horizontal="left" vertical="top"/>
    </xf>
    <xf numFmtId="0" fontId="5" fillId="0" borderId="19" xfId="0" quotePrefix="1" applyFont="1" applyBorder="1" applyAlignment="1" applyProtection="1">
      <alignment vertical="top"/>
    </xf>
    <xf numFmtId="0" fontId="5" fillId="0" borderId="20" xfId="0" quotePrefix="1" applyFont="1" applyBorder="1" applyAlignment="1" applyProtection="1">
      <alignment vertical="top"/>
    </xf>
    <xf numFmtId="0" fontId="4" fillId="0" borderId="20" xfId="0" applyFont="1" applyBorder="1" applyAlignment="1" applyProtection="1">
      <alignment horizontal="center" vertical="top"/>
    </xf>
    <xf numFmtId="0" fontId="4" fillId="0" borderId="34" xfId="0" quotePrefix="1" applyFont="1" applyBorder="1" applyAlignment="1" applyProtection="1">
      <alignment vertical="center"/>
    </xf>
    <xf numFmtId="0" fontId="5" fillId="0" borderId="43" xfId="0" applyFont="1" applyBorder="1" applyAlignment="1" applyProtection="1"/>
    <xf numFmtId="0" fontId="4" fillId="0" borderId="75" xfId="0" applyFont="1" applyBorder="1" applyAlignment="1" applyProtection="1"/>
    <xf numFmtId="0" fontId="15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top" wrapText="1"/>
    </xf>
    <xf numFmtId="0" fontId="5" fillId="0" borderId="56" xfId="0" quotePrefix="1" applyFont="1" applyFill="1" applyBorder="1" applyAlignment="1" applyProtection="1">
      <alignment vertical="center"/>
    </xf>
    <xf numFmtId="43" fontId="14" fillId="0" borderId="1" xfId="0" applyNumberFormat="1" applyFont="1" applyBorder="1" applyAlignment="1" applyProtection="1">
      <alignment vertical="top"/>
    </xf>
    <xf numFmtId="0" fontId="5" fillId="0" borderId="19" xfId="0" quotePrefix="1" applyFont="1" applyBorder="1" applyAlignment="1" applyProtection="1">
      <alignment vertical="center"/>
    </xf>
    <xf numFmtId="43" fontId="14" fillId="0" borderId="1" xfId="0" applyNumberFormat="1" applyFont="1" applyFill="1" applyBorder="1" applyAlignment="1" applyProtection="1">
      <alignment vertical="top"/>
    </xf>
    <xf numFmtId="0" fontId="15" fillId="0" borderId="1" xfId="0" applyFont="1" applyBorder="1" applyAlignment="1" applyProtection="1">
      <alignment vertical="top"/>
    </xf>
    <xf numFmtId="0" fontId="14" fillId="0" borderId="1" xfId="0" applyFont="1" applyBorder="1" applyAlignment="1" applyProtection="1">
      <alignment vertical="top"/>
    </xf>
    <xf numFmtId="43" fontId="15" fillId="0" borderId="1" xfId="0" applyNumberFormat="1" applyFont="1" applyBorder="1" applyAlignment="1" applyProtection="1">
      <alignment vertical="top"/>
    </xf>
    <xf numFmtId="43" fontId="15" fillId="0" borderId="1" xfId="0" applyNumberFormat="1" applyFont="1" applyBorder="1" applyAlignment="1" applyProtection="1"/>
    <xf numFmtId="43" fontId="15" fillId="0" borderId="1" xfId="0" applyNumberFormat="1" applyFont="1" applyBorder="1" applyAlignment="1" applyProtection="1">
      <alignment horizontal="center"/>
    </xf>
    <xf numFmtId="2" fontId="20" fillId="0" borderId="1" xfId="0" applyNumberFormat="1" applyFont="1" applyFill="1" applyBorder="1" applyAlignment="1" applyProtection="1">
      <alignment horizontal="right" vertical="top"/>
    </xf>
    <xf numFmtId="0" fontId="4" fillId="0" borderId="1" xfId="0" applyFont="1" applyBorder="1" applyAlignment="1" applyProtection="1">
      <protection locked="0"/>
    </xf>
    <xf numFmtId="0" fontId="4" fillId="0" borderId="1" xfId="0" applyFont="1" applyFill="1" applyBorder="1" applyAlignment="1" applyProtection="1">
      <alignment vertical="top"/>
      <protection locked="0"/>
    </xf>
    <xf numFmtId="2" fontId="7" fillId="0" borderId="1" xfId="0" applyNumberFormat="1" applyFont="1" applyFill="1" applyBorder="1" applyAlignment="1" applyProtection="1">
      <alignment horizontal="center" vertical="top"/>
      <protection locked="0"/>
    </xf>
    <xf numFmtId="2" fontId="15" fillId="0" borderId="19" xfId="0" applyNumberFormat="1" applyFont="1" applyBorder="1" applyAlignment="1" applyProtection="1">
      <alignment vertical="center"/>
      <protection locked="0"/>
    </xf>
    <xf numFmtId="2" fontId="15" fillId="0" borderId="70" xfId="0" applyNumberFormat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0" fontId="5" fillId="0" borderId="40" xfId="0" quotePrefix="1" applyFont="1" applyBorder="1" applyAlignment="1" applyProtection="1">
      <alignment vertical="top"/>
    </xf>
    <xf numFmtId="0" fontId="4" fillId="0" borderId="0" xfId="0" applyFont="1" applyFill="1" applyAlignment="1" applyProtection="1"/>
    <xf numFmtId="0" fontId="5" fillId="0" borderId="42" xfId="0" quotePrefix="1" applyFont="1" applyBorder="1" applyAlignment="1" applyProtection="1">
      <alignment vertical="center"/>
    </xf>
    <xf numFmtId="0" fontId="4" fillId="3" borderId="34" xfId="0" applyFont="1" applyFill="1" applyBorder="1" applyAlignment="1" applyProtection="1">
      <alignment vertical="top"/>
    </xf>
    <xf numFmtId="0" fontId="4" fillId="3" borderId="65" xfId="0" applyFont="1" applyFill="1" applyBorder="1" applyAlignment="1" applyProtection="1">
      <alignment vertical="top"/>
    </xf>
    <xf numFmtId="0" fontId="6" fillId="0" borderId="5" xfId="0" applyFont="1" applyBorder="1" applyAlignment="1" applyProtection="1"/>
    <xf numFmtId="0" fontId="4" fillId="0" borderId="1" xfId="0" applyFont="1" applyBorder="1" applyAlignment="1" applyProtection="1">
      <alignment horizontal="center"/>
    </xf>
    <xf numFmtId="0" fontId="19" fillId="0" borderId="26" xfId="0" applyFont="1" applyBorder="1" applyAlignment="1" applyProtection="1">
      <alignment horizontal="center" vertical="center"/>
    </xf>
    <xf numFmtId="0" fontId="19" fillId="0" borderId="27" xfId="0" applyFont="1" applyBorder="1" applyAlignment="1" applyProtection="1">
      <alignment horizontal="center" vertical="center"/>
    </xf>
    <xf numFmtId="0" fontId="19" fillId="0" borderId="51" xfId="0" applyFont="1" applyBorder="1" applyAlignment="1" applyProtection="1">
      <alignment horizontal="center"/>
    </xf>
    <xf numFmtId="0" fontId="19" fillId="0" borderId="32" xfId="0" applyFont="1" applyBorder="1" applyAlignment="1" applyProtection="1">
      <alignment horizontal="center" vertical="center"/>
    </xf>
    <xf numFmtId="2" fontId="19" fillId="0" borderId="12" xfId="0" applyNumberFormat="1" applyFont="1" applyBorder="1" applyAlignment="1" applyProtection="1">
      <alignment horizontal="center"/>
    </xf>
    <xf numFmtId="9" fontId="22" fillId="0" borderId="4" xfId="1" applyFont="1" applyBorder="1" applyAlignment="1" applyProtection="1">
      <alignment horizontal="center"/>
    </xf>
    <xf numFmtId="2" fontId="19" fillId="0" borderId="62" xfId="0" applyNumberFormat="1" applyFont="1" applyBorder="1" applyAlignment="1" applyProtection="1">
      <alignment horizontal="center"/>
    </xf>
    <xf numFmtId="2" fontId="21" fillId="0" borderId="63" xfId="0" applyNumberFormat="1" applyFont="1" applyBorder="1" applyAlignment="1" applyProtection="1">
      <alignment horizontal="center"/>
    </xf>
    <xf numFmtId="2" fontId="21" fillId="0" borderId="13" xfId="0" applyNumberFormat="1" applyFont="1" applyBorder="1" applyAlignment="1" applyProtection="1">
      <alignment horizontal="center"/>
    </xf>
    <xf numFmtId="2" fontId="21" fillId="0" borderId="13" xfId="1" applyNumberFormat="1" applyFont="1" applyBorder="1" applyAlignment="1" applyProtection="1">
      <alignment horizontal="center"/>
    </xf>
    <xf numFmtId="2" fontId="19" fillId="0" borderId="14" xfId="0" applyNumberFormat="1" applyFont="1" applyBorder="1" applyAlignment="1" applyProtection="1">
      <alignment horizontal="center"/>
    </xf>
    <xf numFmtId="9" fontId="22" fillId="0" borderId="2" xfId="1" applyFont="1" applyBorder="1" applyAlignment="1" applyProtection="1">
      <alignment horizontal="center"/>
    </xf>
    <xf numFmtId="2" fontId="19" fillId="0" borderId="6" xfId="0" applyNumberFormat="1" applyFont="1" applyBorder="1" applyAlignment="1" applyProtection="1">
      <alignment horizontal="center"/>
    </xf>
    <xf numFmtId="2" fontId="21" fillId="0" borderId="5" xfId="0" applyNumberFormat="1" applyFont="1" applyBorder="1" applyAlignment="1" applyProtection="1">
      <alignment horizontal="center"/>
    </xf>
    <xf numFmtId="2" fontId="21" fillId="0" borderId="15" xfId="1" applyNumberFormat="1" applyFont="1" applyBorder="1" applyAlignment="1" applyProtection="1">
      <alignment horizontal="center"/>
    </xf>
    <xf numFmtId="2" fontId="19" fillId="0" borderId="16" xfId="0" applyNumberFormat="1" applyFont="1" applyBorder="1" applyAlignment="1" applyProtection="1">
      <alignment horizontal="center"/>
    </xf>
    <xf numFmtId="9" fontId="22" fillId="0" borderId="17" xfId="1" applyFont="1" applyBorder="1" applyAlignment="1" applyProtection="1">
      <alignment horizontal="center"/>
    </xf>
    <xf numFmtId="2" fontId="19" fillId="0" borderId="39" xfId="0" applyNumberFormat="1" applyFont="1" applyBorder="1" applyAlignment="1" applyProtection="1">
      <alignment horizontal="center"/>
    </xf>
    <xf numFmtId="2" fontId="21" fillId="0" borderId="38" xfId="0" applyNumberFormat="1" applyFont="1" applyBorder="1" applyAlignment="1" applyProtection="1">
      <alignment horizontal="center"/>
    </xf>
    <xf numFmtId="2" fontId="21" fillId="0" borderId="18" xfId="0" applyNumberFormat="1" applyFont="1" applyBorder="1" applyAlignment="1" applyProtection="1">
      <alignment horizontal="center"/>
    </xf>
    <xf numFmtId="2" fontId="21" fillId="0" borderId="18" xfId="1" applyNumberFormat="1" applyFont="1" applyBorder="1" applyAlignment="1" applyProtection="1">
      <alignment horizontal="center"/>
    </xf>
    <xf numFmtId="0" fontId="4" fillId="0" borderId="70" xfId="0" applyFont="1" applyFill="1" applyBorder="1" applyAlignment="1" applyProtection="1">
      <alignment horizontal="center" vertical="center" wrapText="1"/>
    </xf>
    <xf numFmtId="0" fontId="5" fillId="0" borderId="40" xfId="0" applyFont="1" applyBorder="1" applyAlignment="1" applyProtection="1">
      <alignment vertical="top"/>
    </xf>
    <xf numFmtId="0" fontId="5" fillId="0" borderId="42" xfId="0" applyFont="1" applyBorder="1" applyAlignment="1" applyProtection="1">
      <alignment vertical="top"/>
    </xf>
    <xf numFmtId="0" fontId="4" fillId="0" borderId="1" xfId="0" applyFont="1" applyBorder="1" applyAlignment="1" applyProtection="1">
      <alignment horizontal="center" vertical="top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0" xfId="0" applyFont="1" applyAlignment="1" applyProtection="1">
      <alignment vertical="center"/>
      <protection locked="0"/>
    </xf>
    <xf numFmtId="0" fontId="10" fillId="0" borderId="66" xfId="0" applyFont="1" applyFill="1" applyBorder="1" applyAlignment="1" applyProtection="1">
      <alignment horizontal="center" vertical="top" wrapText="1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164" fontId="12" fillId="6" borderId="4" xfId="0" applyNumberFormat="1" applyFont="1" applyFill="1" applyBorder="1" applyAlignment="1" applyProtection="1">
      <alignment horizontal="center" vertical="top" wrapText="1"/>
      <protection locked="0"/>
    </xf>
    <xf numFmtId="164" fontId="12" fillId="6" borderId="30" xfId="0" applyNumberFormat="1" applyFont="1" applyFill="1" applyBorder="1" applyAlignment="1" applyProtection="1">
      <alignment horizontal="center" vertical="top" wrapText="1"/>
      <protection locked="0"/>
    </xf>
    <xf numFmtId="164" fontId="12" fillId="6" borderId="2" xfId="0" applyNumberFormat="1" applyFont="1" applyFill="1" applyBorder="1" applyAlignment="1" applyProtection="1">
      <alignment horizontal="center" vertical="top" wrapText="1"/>
      <protection locked="0"/>
    </xf>
    <xf numFmtId="2" fontId="12" fillId="3" borderId="63" xfId="0" applyNumberFormat="1" applyFont="1" applyFill="1" applyBorder="1" applyAlignment="1" applyProtection="1">
      <alignment horizontal="center" vertical="top" wrapText="1"/>
    </xf>
    <xf numFmtId="14" fontId="12" fillId="6" borderId="30" xfId="0" applyNumberFormat="1" applyFont="1" applyFill="1" applyBorder="1" applyAlignment="1" applyProtection="1">
      <alignment horizontal="center" vertical="top" wrapText="1"/>
      <protection locked="0"/>
    </xf>
    <xf numFmtId="9" fontId="12" fillId="6" borderId="30" xfId="1" applyFont="1" applyFill="1" applyBorder="1" applyAlignment="1" applyProtection="1">
      <alignment horizontal="center" vertical="top" wrapText="1"/>
      <protection locked="0"/>
    </xf>
    <xf numFmtId="14" fontId="12" fillId="6" borderId="2" xfId="0" applyNumberFormat="1" applyFont="1" applyFill="1" applyBorder="1" applyAlignment="1" applyProtection="1">
      <alignment horizontal="center" vertical="top" wrapText="1"/>
      <protection locked="0"/>
    </xf>
    <xf numFmtId="9" fontId="12" fillId="6" borderId="2" xfId="1" applyFont="1" applyFill="1" applyBorder="1" applyAlignment="1" applyProtection="1">
      <alignment horizontal="center" vertical="top" wrapText="1"/>
      <protection locked="0"/>
    </xf>
    <xf numFmtId="0" fontId="12" fillId="6" borderId="3" xfId="0" applyFont="1" applyFill="1" applyBorder="1" applyAlignment="1" applyProtection="1">
      <alignment horizontal="center" vertical="top" wrapText="1"/>
      <protection locked="0"/>
    </xf>
    <xf numFmtId="9" fontId="12" fillId="6" borderId="3" xfId="1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horizontal="center" vertical="top" wrapText="1"/>
      <protection locked="0"/>
    </xf>
    <xf numFmtId="0" fontId="19" fillId="0" borderId="10" xfId="0" applyFont="1" applyFill="1" applyBorder="1" applyAlignment="1" applyProtection="1">
      <alignment horizontal="center" vertical="center" wrapText="1"/>
    </xf>
    <xf numFmtId="0" fontId="19" fillId="0" borderId="70" xfId="0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horizontal="center" vertical="top" wrapText="1"/>
      <protection locked="0"/>
    </xf>
    <xf numFmtId="0" fontId="12" fillId="0" borderId="14" xfId="0" applyFont="1" applyBorder="1" applyAlignment="1" applyProtection="1">
      <alignment horizontal="center" vertical="top" wrapText="1"/>
      <protection locked="0"/>
    </xf>
    <xf numFmtId="0" fontId="12" fillId="0" borderId="22" xfId="0" applyFont="1" applyBorder="1" applyAlignment="1" applyProtection="1">
      <alignment horizontal="center" vertical="top" wrapText="1"/>
      <protection locked="0"/>
    </xf>
    <xf numFmtId="0" fontId="12" fillId="0" borderId="29" xfId="0" applyFont="1" applyBorder="1" applyAlignment="1" applyProtection="1">
      <alignment horizontal="center" vertical="top" wrapText="1"/>
      <protection locked="0"/>
    </xf>
    <xf numFmtId="2" fontId="12" fillId="3" borderId="5" xfId="0" applyNumberFormat="1" applyFont="1" applyFill="1" applyBorder="1" applyAlignment="1" applyProtection="1">
      <alignment horizontal="center" vertical="top" wrapText="1"/>
    </xf>
    <xf numFmtId="0" fontId="12" fillId="0" borderId="8" xfId="0" applyFont="1" applyFill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vertical="top" wrapText="1"/>
      <protection locked="0"/>
    </xf>
    <xf numFmtId="0" fontId="12" fillId="0" borderId="14" xfId="0" applyFont="1" applyBorder="1" applyAlignment="1" applyProtection="1">
      <alignment vertical="top" wrapText="1"/>
      <protection locked="0"/>
    </xf>
    <xf numFmtId="0" fontId="12" fillId="0" borderId="22" xfId="0" applyFont="1" applyBorder="1" applyAlignment="1" applyProtection="1">
      <alignment vertical="top" wrapText="1"/>
      <protection locked="0"/>
    </xf>
    <xf numFmtId="0" fontId="23" fillId="0" borderId="19" xfId="0" applyFont="1" applyFill="1" applyBorder="1" applyAlignment="1" applyProtection="1">
      <alignment vertical="top" wrapText="1"/>
    </xf>
    <xf numFmtId="0" fontId="12" fillId="0" borderId="9" xfId="0" applyFont="1" applyFill="1" applyBorder="1" applyAlignment="1" applyProtection="1">
      <alignment horizontal="center" vertical="top" wrapText="1"/>
    </xf>
    <xf numFmtId="2" fontId="12" fillId="3" borderId="2" xfId="0" applyNumberFormat="1" applyFont="1" applyFill="1" applyBorder="1" applyAlignment="1" applyProtection="1">
      <alignment horizontal="center" vertical="top" wrapText="1"/>
    </xf>
    <xf numFmtId="2" fontId="12" fillId="3" borderId="3" xfId="0" applyNumberFormat="1" applyFont="1" applyFill="1" applyBorder="1" applyAlignment="1" applyProtection="1">
      <alignment horizontal="center" vertical="top" wrapText="1"/>
    </xf>
    <xf numFmtId="2" fontId="12" fillId="3" borderId="4" xfId="0" applyNumberFormat="1" applyFont="1" applyFill="1" applyBorder="1" applyAlignment="1" applyProtection="1">
      <alignment horizontal="center" vertical="top" wrapText="1"/>
    </xf>
    <xf numFmtId="0" fontId="12" fillId="6" borderId="63" xfId="0" applyNumberFormat="1" applyFont="1" applyFill="1" applyBorder="1" applyAlignment="1" applyProtection="1">
      <alignment horizontal="center" vertical="top" wrapText="1"/>
      <protection locked="0"/>
    </xf>
    <xf numFmtId="0" fontId="12" fillId="6" borderId="5" xfId="0" applyNumberFormat="1" applyFont="1" applyFill="1" applyBorder="1" applyAlignment="1" applyProtection="1">
      <alignment horizontal="center" vertical="top" wrapText="1"/>
      <protection locked="0"/>
    </xf>
    <xf numFmtId="2" fontId="12" fillId="3" borderId="52" xfId="0" applyNumberFormat="1" applyFont="1" applyFill="1" applyBorder="1" applyAlignment="1" applyProtection="1">
      <alignment horizontal="center" vertical="top" wrapText="1"/>
    </xf>
    <xf numFmtId="0" fontId="4" fillId="0" borderId="19" xfId="0" applyFont="1" applyFill="1" applyBorder="1" applyAlignment="1" applyProtection="1">
      <alignment vertical="top"/>
    </xf>
    <xf numFmtId="0" fontId="4" fillId="0" borderId="20" xfId="0" applyFont="1" applyFill="1" applyBorder="1" applyAlignment="1" applyProtection="1">
      <alignment vertical="top"/>
    </xf>
    <xf numFmtId="2" fontId="10" fillId="3" borderId="10" xfId="0" applyNumberFormat="1" applyFont="1" applyFill="1" applyBorder="1" applyAlignment="1" applyProtection="1">
      <alignment horizontal="center" vertical="top"/>
    </xf>
    <xf numFmtId="0" fontId="19" fillId="0" borderId="52" xfId="0" applyFont="1" applyBorder="1" applyAlignment="1" applyProtection="1">
      <alignment vertical="top"/>
    </xf>
    <xf numFmtId="2" fontId="17" fillId="0" borderId="62" xfId="0" applyNumberFormat="1" applyFont="1" applyBorder="1" applyAlignment="1" applyProtection="1">
      <alignment horizontal="center" vertical="top"/>
    </xf>
    <xf numFmtId="2" fontId="12" fillId="0" borderId="4" xfId="0" applyNumberFormat="1" applyFont="1" applyBorder="1" applyAlignment="1" applyProtection="1">
      <alignment horizontal="center" vertical="top"/>
    </xf>
    <xf numFmtId="0" fontId="19" fillId="0" borderId="7" xfId="0" applyFont="1" applyBorder="1" applyAlignment="1" applyProtection="1">
      <alignment vertical="top"/>
    </xf>
    <xf numFmtId="2" fontId="17" fillId="0" borderId="43" xfId="0" applyNumberFormat="1" applyFont="1" applyBorder="1" applyAlignment="1" applyProtection="1">
      <alignment horizontal="center" vertical="top"/>
    </xf>
    <xf numFmtId="2" fontId="17" fillId="0" borderId="39" xfId="0" applyNumberFormat="1" applyFont="1" applyBorder="1" applyAlignment="1" applyProtection="1">
      <alignment horizontal="center" vertical="top"/>
    </xf>
    <xf numFmtId="2" fontId="12" fillId="0" borderId="2" xfId="0" applyNumberFormat="1" applyFont="1" applyBorder="1" applyAlignment="1" applyProtection="1">
      <alignment horizontal="center" vertical="top"/>
    </xf>
    <xf numFmtId="0" fontId="19" fillId="0" borderId="61" xfId="0" applyFont="1" applyBorder="1" applyAlignment="1" applyProtection="1">
      <alignment vertical="top"/>
    </xf>
    <xf numFmtId="0" fontId="19" fillId="0" borderId="56" xfId="0" applyFont="1" applyBorder="1" applyAlignment="1" applyProtection="1">
      <alignment vertical="top"/>
    </xf>
    <xf numFmtId="2" fontId="12" fillId="0" borderId="49" xfId="0" applyNumberFormat="1" applyFont="1" applyBorder="1" applyAlignment="1" applyProtection="1">
      <alignment horizontal="center" vertical="top"/>
    </xf>
    <xf numFmtId="2" fontId="17" fillId="0" borderId="52" xfId="0" applyNumberFormat="1" applyFont="1" applyBorder="1" applyAlignment="1" applyProtection="1">
      <alignment horizontal="center" vertical="top"/>
    </xf>
    <xf numFmtId="0" fontId="5" fillId="0" borderId="64" xfId="0" applyFont="1" applyBorder="1" applyAlignment="1" applyProtection="1">
      <alignment horizontal="center" vertical="center" wrapText="1"/>
    </xf>
    <xf numFmtId="0" fontId="5" fillId="0" borderId="37" xfId="0" applyFont="1" applyBorder="1" applyAlignment="1" applyProtection="1">
      <alignment horizontal="center" vertical="center"/>
    </xf>
    <xf numFmtId="0" fontId="4" fillId="0" borderId="28" xfId="0" applyFont="1" applyBorder="1" applyAlignment="1">
      <alignment vertical="center"/>
    </xf>
    <xf numFmtId="2" fontId="10" fillId="0" borderId="9" xfId="0" applyNumberFormat="1" applyFont="1" applyBorder="1" applyAlignment="1" applyProtection="1">
      <alignment horizontal="center"/>
    </xf>
    <xf numFmtId="2" fontId="12" fillId="0" borderId="30" xfId="0" applyNumberFormat="1" applyFont="1" applyBorder="1" applyAlignment="1" applyProtection="1">
      <alignment horizontal="center" vertical="top"/>
    </xf>
    <xf numFmtId="2" fontId="12" fillId="0" borderId="17" xfId="0" applyNumberFormat="1" applyFont="1" applyBorder="1" applyAlignment="1" applyProtection="1">
      <alignment horizontal="center" vertical="top"/>
    </xf>
    <xf numFmtId="2" fontId="16" fillId="0" borderId="10" xfId="0" applyNumberFormat="1" applyFont="1" applyFill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 wrapText="1"/>
    </xf>
    <xf numFmtId="0" fontId="19" fillId="0" borderId="12" xfId="0" applyFont="1" applyBorder="1" applyAlignment="1" applyProtection="1">
      <alignment horizontal="center" vertical="top" wrapText="1"/>
    </xf>
    <xf numFmtId="0" fontId="19" fillId="0" borderId="14" xfId="0" applyFont="1" applyBorder="1" applyAlignment="1" applyProtection="1">
      <alignment horizontal="center" vertical="top" wrapText="1"/>
    </xf>
    <xf numFmtId="0" fontId="19" fillId="0" borderId="22" xfId="0" applyFont="1" applyBorder="1" applyAlignment="1" applyProtection="1">
      <alignment horizontal="center" vertical="top" wrapText="1"/>
    </xf>
    <xf numFmtId="0" fontId="12" fillId="6" borderId="2" xfId="0" applyNumberFormat="1" applyFont="1" applyFill="1" applyBorder="1" applyAlignment="1" applyProtection="1">
      <alignment horizontal="center" vertical="top" wrapText="1"/>
      <protection locked="0"/>
    </xf>
    <xf numFmtId="14" fontId="19" fillId="0" borderId="9" xfId="0" applyNumberFormat="1" applyFont="1" applyBorder="1" applyAlignment="1" applyProtection="1">
      <alignment horizontal="center" vertical="center" wrapText="1"/>
    </xf>
    <xf numFmtId="14" fontId="12" fillId="6" borderId="17" xfId="0" applyNumberFormat="1" applyFont="1" applyFill="1" applyBorder="1" applyAlignment="1" applyProtection="1">
      <alignment horizontal="center" vertical="top" wrapText="1"/>
      <protection locked="0"/>
    </xf>
    <xf numFmtId="0" fontId="19" fillId="0" borderId="24" xfId="0" applyFont="1" applyBorder="1" applyAlignment="1" applyProtection="1">
      <alignment horizontal="center" vertical="center" wrapText="1"/>
    </xf>
    <xf numFmtId="165" fontId="12" fillId="6" borderId="4" xfId="0" applyNumberFormat="1" applyFont="1" applyFill="1" applyBorder="1" applyAlignment="1" applyProtection="1">
      <alignment horizontal="center" vertical="top" wrapText="1"/>
      <protection locked="0"/>
    </xf>
    <xf numFmtId="165" fontId="12" fillId="6" borderId="2" xfId="0" applyNumberFormat="1" applyFont="1" applyFill="1" applyBorder="1" applyAlignment="1" applyProtection="1">
      <alignment horizontal="center" vertical="top" wrapText="1"/>
      <protection locked="0"/>
    </xf>
    <xf numFmtId="165" fontId="12" fillId="6" borderId="30" xfId="0" applyNumberFormat="1" applyFont="1" applyFill="1" applyBorder="1" applyAlignment="1" applyProtection="1">
      <alignment horizontal="center" vertical="top" wrapText="1"/>
      <protection locked="0"/>
    </xf>
    <xf numFmtId="9" fontId="12" fillId="6" borderId="36" xfId="1" applyFont="1" applyFill="1" applyBorder="1" applyAlignment="1" applyProtection="1">
      <alignment horizontal="center" vertical="top" wrapText="1"/>
      <protection locked="0"/>
    </xf>
    <xf numFmtId="9" fontId="12" fillId="6" borderId="5" xfId="1" applyFont="1" applyFill="1" applyBorder="1" applyAlignment="1" applyProtection="1">
      <alignment horizontal="center" vertical="top" wrapText="1"/>
      <protection locked="0"/>
    </xf>
    <xf numFmtId="0" fontId="12" fillId="6" borderId="4" xfId="0" applyNumberFormat="1" applyFont="1" applyFill="1" applyBorder="1" applyAlignment="1" applyProtection="1">
      <alignment horizontal="center" vertical="top" wrapText="1"/>
      <protection locked="0"/>
    </xf>
    <xf numFmtId="165" fontId="19" fillId="6" borderId="4" xfId="0" applyNumberFormat="1" applyFont="1" applyFill="1" applyBorder="1" applyAlignment="1" applyProtection="1">
      <alignment horizontal="center" vertical="top" wrapText="1"/>
      <protection locked="0"/>
    </xf>
    <xf numFmtId="2" fontId="19" fillId="3" borderId="4" xfId="0" applyNumberFormat="1" applyFont="1" applyFill="1" applyBorder="1" applyAlignment="1" applyProtection="1">
      <alignment horizontal="center" vertical="top" wrapText="1"/>
    </xf>
    <xf numFmtId="165" fontId="19" fillId="6" borderId="2" xfId="0" applyNumberFormat="1" applyFont="1" applyFill="1" applyBorder="1" applyAlignment="1" applyProtection="1">
      <alignment horizontal="center" vertical="top" wrapText="1"/>
      <protection locked="0"/>
    </xf>
    <xf numFmtId="165" fontId="19" fillId="6" borderId="30" xfId="0" applyNumberFormat="1" applyFont="1" applyFill="1" applyBorder="1" applyAlignment="1" applyProtection="1">
      <alignment horizontal="center" vertical="top" wrapText="1"/>
      <protection locked="0"/>
    </xf>
    <xf numFmtId="9" fontId="19" fillId="6" borderId="30" xfId="1" applyFont="1" applyFill="1" applyBorder="1" applyAlignment="1" applyProtection="1">
      <alignment horizontal="center" vertical="top" wrapText="1"/>
      <protection locked="0"/>
    </xf>
    <xf numFmtId="9" fontId="19" fillId="6" borderId="2" xfId="1" applyFont="1" applyFill="1" applyBorder="1" applyAlignment="1" applyProtection="1">
      <alignment horizontal="center" vertical="top" wrapText="1"/>
      <protection locked="0"/>
    </xf>
    <xf numFmtId="9" fontId="19" fillId="6" borderId="4" xfId="1" applyFont="1" applyFill="1" applyBorder="1" applyAlignment="1" applyProtection="1">
      <alignment horizontal="center" vertical="top" wrapText="1"/>
      <protection locked="0"/>
    </xf>
    <xf numFmtId="9" fontId="19" fillId="6" borderId="17" xfId="1" applyFont="1" applyFill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14" fontId="19" fillId="0" borderId="48" xfId="0" applyNumberFormat="1" applyFont="1" applyFill="1" applyBorder="1" applyAlignment="1" applyProtection="1">
      <alignment horizontal="center" vertical="center" wrapText="1"/>
    </xf>
    <xf numFmtId="14" fontId="19" fillId="0" borderId="9" xfId="0" applyNumberFormat="1" applyFont="1" applyFill="1" applyBorder="1" applyAlignment="1" applyProtection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center" wrapText="1"/>
    </xf>
    <xf numFmtId="14" fontId="19" fillId="6" borderId="38" xfId="0" applyNumberFormat="1" applyFont="1" applyFill="1" applyBorder="1" applyAlignment="1" applyProtection="1">
      <alignment horizontal="center" vertical="top" wrapText="1"/>
      <protection locked="0"/>
    </xf>
    <xf numFmtId="2" fontId="19" fillId="3" borderId="4" xfId="0" applyNumberFormat="1" applyFont="1" applyFill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19" fillId="0" borderId="12" xfId="0" applyFont="1" applyBorder="1" applyAlignment="1" applyProtection="1">
      <alignment horizontal="center" vertical="top" wrapText="1"/>
      <protection locked="0"/>
    </xf>
    <xf numFmtId="0" fontId="19" fillId="0" borderId="14" xfId="0" applyFont="1" applyBorder="1" applyAlignment="1" applyProtection="1">
      <alignment horizontal="center" vertical="top" wrapText="1"/>
      <protection locked="0"/>
    </xf>
    <xf numFmtId="0" fontId="19" fillId="0" borderId="22" xfId="0" applyFont="1" applyBorder="1" applyAlignment="1" applyProtection="1">
      <alignment horizontal="center" vertical="top" wrapText="1"/>
      <protection locked="0"/>
    </xf>
    <xf numFmtId="14" fontId="19" fillId="6" borderId="4" xfId="0" quotePrefix="1" applyNumberFormat="1" applyFont="1" applyFill="1" applyBorder="1" applyAlignment="1" applyProtection="1">
      <alignment horizontal="center" vertical="top" wrapText="1"/>
      <protection locked="0"/>
    </xf>
    <xf numFmtId="2" fontId="19" fillId="3" borderId="2" xfId="0" applyNumberFormat="1" applyFont="1" applyFill="1" applyBorder="1" applyAlignment="1">
      <alignment horizontal="center" vertical="top" wrapText="1"/>
    </xf>
    <xf numFmtId="9" fontId="19" fillId="6" borderId="3" xfId="1" applyFont="1" applyFill="1" applyBorder="1" applyAlignment="1" applyProtection="1">
      <alignment horizontal="center" vertical="top" wrapText="1"/>
      <protection locked="0"/>
    </xf>
    <xf numFmtId="14" fontId="19" fillId="6" borderId="52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7" xfId="0" applyNumberFormat="1" applyFont="1" applyFill="1" applyBorder="1" applyAlignment="1" applyProtection="1">
      <alignment horizontal="center" vertical="top" wrapText="1"/>
      <protection locked="0"/>
    </xf>
    <xf numFmtId="2" fontId="19" fillId="3" borderId="63" xfId="0" applyNumberFormat="1" applyFont="1" applyFill="1" applyBorder="1" applyAlignment="1" applyProtection="1">
      <alignment horizontal="center" vertical="top" wrapText="1"/>
    </xf>
    <xf numFmtId="2" fontId="12" fillId="3" borderId="7" xfId="0" applyNumberFormat="1" applyFont="1" applyFill="1" applyBorder="1" applyAlignment="1" applyProtection="1">
      <alignment horizontal="center" vertical="top" wrapText="1"/>
    </xf>
    <xf numFmtId="2" fontId="12" fillId="3" borderId="57" xfId="0" applyNumberFormat="1" applyFont="1" applyFill="1" applyBorder="1" applyAlignment="1" applyProtection="1">
      <alignment horizontal="center" vertical="top" wrapText="1"/>
    </xf>
    <xf numFmtId="0" fontId="19" fillId="0" borderId="29" xfId="0" applyFont="1" applyBorder="1" applyAlignment="1" applyProtection="1">
      <alignment horizontal="center" vertical="top" wrapText="1"/>
      <protection locked="0"/>
    </xf>
    <xf numFmtId="0" fontId="19" fillId="0" borderId="8" xfId="0" applyFont="1" applyBorder="1" applyAlignment="1" applyProtection="1">
      <alignment horizontal="center" vertical="top" wrapText="1"/>
    </xf>
    <xf numFmtId="2" fontId="12" fillId="3" borderId="30" xfId="0" applyNumberFormat="1" applyFont="1" applyFill="1" applyBorder="1" applyAlignment="1" applyProtection="1">
      <alignment horizontal="center" vertical="top" wrapText="1"/>
    </xf>
    <xf numFmtId="0" fontId="12" fillId="0" borderId="29" xfId="0" applyFont="1" applyBorder="1" applyAlignment="1" applyProtection="1">
      <alignment horizontal="center" vertical="top" wrapText="1"/>
    </xf>
    <xf numFmtId="0" fontId="12" fillId="0" borderId="14" xfId="0" applyFont="1" applyBorder="1" applyAlignment="1" applyProtection="1">
      <alignment horizontal="center" vertical="top" wrapText="1"/>
    </xf>
    <xf numFmtId="2" fontId="12" fillId="3" borderId="17" xfId="0" applyNumberFormat="1" applyFont="1" applyFill="1" applyBorder="1" applyAlignment="1" applyProtection="1">
      <alignment horizontal="center" vertical="top" wrapText="1"/>
    </xf>
    <xf numFmtId="0" fontId="19" fillId="3" borderId="11" xfId="0" applyFont="1" applyFill="1" applyBorder="1" applyAlignment="1" applyProtection="1">
      <alignment horizontal="center" vertical="center" wrapText="1"/>
    </xf>
    <xf numFmtId="0" fontId="12" fillId="3" borderId="11" xfId="0" applyFont="1" applyFill="1" applyBorder="1" applyAlignment="1" applyProtection="1">
      <alignment horizontal="center" vertical="center" wrapText="1"/>
    </xf>
    <xf numFmtId="14" fontId="12" fillId="6" borderId="7" xfId="0" applyNumberFormat="1" applyFont="1" applyFill="1" applyBorder="1" applyAlignment="1" applyProtection="1">
      <alignment horizontal="center" vertical="top" wrapText="1"/>
      <protection locked="0"/>
    </xf>
    <xf numFmtId="166" fontId="8" fillId="0" borderId="15" xfId="0" applyNumberFormat="1" applyFont="1" applyBorder="1" applyAlignment="1" applyProtection="1">
      <alignment horizontal="center" vertical="top"/>
    </xf>
    <xf numFmtId="166" fontId="8" fillId="0" borderId="18" xfId="0" applyNumberFormat="1" applyFont="1" applyBorder="1" applyAlignment="1" applyProtection="1">
      <alignment horizontal="center" vertical="top"/>
    </xf>
    <xf numFmtId="2" fontId="10" fillId="0" borderId="10" xfId="0" applyNumberFormat="1" applyFont="1" applyBorder="1" applyAlignment="1" applyProtection="1">
      <alignment horizontal="center"/>
    </xf>
    <xf numFmtId="14" fontId="12" fillId="0" borderId="9" xfId="0" applyNumberFormat="1" applyFont="1" applyFill="1" applyBorder="1" applyAlignment="1" applyProtection="1">
      <alignment horizontal="center" vertical="top" wrapText="1"/>
    </xf>
    <xf numFmtId="166" fontId="12" fillId="6" borderId="2" xfId="2" applyNumberFormat="1" applyFont="1" applyFill="1" applyBorder="1" applyAlignment="1" applyProtection="1">
      <alignment horizontal="center" vertical="top" wrapText="1"/>
      <protection locked="0"/>
    </xf>
    <xf numFmtId="0" fontId="19" fillId="6" borderId="12" xfId="0" applyFont="1" applyFill="1" applyBorder="1" applyAlignment="1" applyProtection="1">
      <alignment horizontal="center" vertical="top" wrapText="1"/>
    </xf>
    <xf numFmtId="2" fontId="12" fillId="6" borderId="4" xfId="0" applyNumberFormat="1" applyFont="1" applyFill="1" applyBorder="1" applyAlignment="1" applyProtection="1">
      <alignment horizontal="center" vertical="top" wrapText="1"/>
      <protection locked="0"/>
    </xf>
    <xf numFmtId="0" fontId="19" fillId="6" borderId="14" xfId="0" applyFont="1" applyFill="1" applyBorder="1" applyAlignment="1" applyProtection="1">
      <alignment horizontal="center" vertical="top" wrapText="1"/>
    </xf>
    <xf numFmtId="2" fontId="12" fillId="6" borderId="2" xfId="0" applyNumberFormat="1" applyFont="1" applyFill="1" applyBorder="1" applyAlignment="1" applyProtection="1">
      <alignment horizontal="center" vertical="top" wrapText="1"/>
      <protection locked="0"/>
    </xf>
    <xf numFmtId="14" fontId="12" fillId="6" borderId="4" xfId="0" applyNumberFormat="1" applyFont="1" applyFill="1" applyBorder="1" applyAlignment="1" applyProtection="1">
      <alignment horizontal="center" vertical="top" wrapText="1"/>
      <protection locked="0"/>
    </xf>
    <xf numFmtId="2" fontId="12" fillId="6" borderId="62" xfId="0" applyNumberFormat="1" applyFont="1" applyFill="1" applyBorder="1" applyAlignment="1" applyProtection="1">
      <alignment horizontal="center" vertical="top" wrapText="1"/>
      <protection locked="0"/>
    </xf>
    <xf numFmtId="2" fontId="12" fillId="6" borderId="6" xfId="0" applyNumberFormat="1" applyFont="1" applyFill="1" applyBorder="1" applyAlignment="1" applyProtection="1">
      <alignment horizontal="center" vertical="top" wrapText="1"/>
      <protection locked="0"/>
    </xf>
    <xf numFmtId="2" fontId="19" fillId="6" borderId="5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0" fontId="19" fillId="0" borderId="29" xfId="0" applyFont="1" applyBorder="1" applyAlignment="1" applyProtection="1">
      <alignment horizontal="center" vertical="top"/>
      <protection locked="0"/>
    </xf>
    <xf numFmtId="0" fontId="19" fillId="0" borderId="14" xfId="0" applyFont="1" applyBorder="1" applyAlignment="1" applyProtection="1">
      <alignment horizontal="center" vertical="top"/>
      <protection locked="0"/>
    </xf>
    <xf numFmtId="14" fontId="12" fillId="6" borderId="30" xfId="0" applyNumberFormat="1" applyFont="1" applyFill="1" applyBorder="1" applyAlignment="1" applyProtection="1">
      <alignment horizontal="center" vertical="top"/>
      <protection locked="0"/>
    </xf>
    <xf numFmtId="14" fontId="12" fillId="6" borderId="2" xfId="0" applyNumberFormat="1" applyFont="1" applyFill="1" applyBorder="1" applyAlignment="1" applyProtection="1">
      <alignment horizontal="center" vertical="top"/>
      <protection locked="0"/>
    </xf>
    <xf numFmtId="2" fontId="12" fillId="3" borderId="30" xfId="0" applyNumberFormat="1" applyFont="1" applyFill="1" applyBorder="1" applyAlignment="1">
      <alignment horizontal="center" vertical="top"/>
    </xf>
    <xf numFmtId="2" fontId="12" fillId="3" borderId="2" xfId="0" applyNumberFormat="1" applyFont="1" applyFill="1" applyBorder="1" applyAlignment="1">
      <alignment horizontal="center" vertical="top"/>
    </xf>
    <xf numFmtId="14" fontId="19" fillId="0" borderId="9" xfId="0" applyNumberFormat="1" applyFont="1" applyFill="1" applyBorder="1" applyAlignment="1">
      <alignment horizontal="center" vertical="top"/>
    </xf>
    <xf numFmtId="2" fontId="12" fillId="3" borderId="36" xfId="0" applyNumberFormat="1" applyFont="1" applyFill="1" applyBorder="1" applyAlignment="1">
      <alignment horizontal="center" vertical="top"/>
    </xf>
    <xf numFmtId="14" fontId="12" fillId="6" borderId="4" xfId="0" applyNumberFormat="1" applyFont="1" applyFill="1" applyBorder="1" applyAlignment="1" applyProtection="1">
      <alignment horizontal="center" vertical="top"/>
      <protection locked="0"/>
    </xf>
    <xf numFmtId="2" fontId="12" fillId="3" borderId="4" xfId="0" applyNumberFormat="1" applyFont="1" applyFill="1" applyBorder="1" applyAlignment="1">
      <alignment horizontal="center" vertical="top"/>
    </xf>
    <xf numFmtId="0" fontId="12" fillId="6" borderId="31" xfId="0" applyFont="1" applyFill="1" applyBorder="1" applyAlignment="1" applyProtection="1">
      <alignment horizontal="center" vertical="top"/>
      <protection locked="0"/>
    </xf>
    <xf numFmtId="14" fontId="12" fillId="6" borderId="25" xfId="0" applyNumberFormat="1" applyFont="1" applyFill="1" applyBorder="1" applyAlignment="1" applyProtection="1">
      <alignment horizontal="center" vertical="top"/>
      <protection locked="0"/>
    </xf>
    <xf numFmtId="0" fontId="19" fillId="0" borderId="28" xfId="0" applyFont="1" applyFill="1" applyBorder="1" applyAlignment="1">
      <alignment horizontal="center" vertical="center" wrapText="1"/>
    </xf>
    <xf numFmtId="0" fontId="19" fillId="0" borderId="29" xfId="0" quotePrefix="1" applyFont="1" applyBorder="1" applyAlignment="1" applyProtection="1">
      <alignment horizontal="center" vertical="top" wrapText="1"/>
      <protection locked="0"/>
    </xf>
    <xf numFmtId="0" fontId="19" fillId="0" borderId="12" xfId="0" quotePrefix="1" applyFont="1" applyBorder="1" applyAlignment="1" applyProtection="1">
      <alignment horizontal="center" vertical="top" wrapText="1"/>
      <protection locked="0"/>
    </xf>
    <xf numFmtId="14" fontId="19" fillId="0" borderId="9" xfId="0" applyNumberFormat="1" applyFont="1" applyFill="1" applyBorder="1" applyAlignment="1" applyProtection="1">
      <alignment horizontal="center" vertical="top" wrapText="1"/>
    </xf>
    <xf numFmtId="0" fontId="19" fillId="0" borderId="29" xfId="0" quotePrefix="1" applyFont="1" applyBorder="1" applyAlignment="1" applyProtection="1">
      <alignment horizontal="center" vertical="top" wrapText="1"/>
    </xf>
    <xf numFmtId="14" fontId="21" fillId="0" borderId="9" xfId="0" applyNumberFormat="1" applyFont="1" applyFill="1" applyBorder="1" applyAlignment="1" applyProtection="1">
      <alignment horizontal="center" vertical="top" wrapText="1"/>
    </xf>
    <xf numFmtId="0" fontId="19" fillId="0" borderId="1" xfId="0" applyFont="1" applyFill="1" applyBorder="1" applyAlignment="1" applyProtection="1">
      <alignment horizontal="center" vertical="center" wrapText="1"/>
      <protection hidden="1"/>
    </xf>
    <xf numFmtId="14" fontId="19" fillId="6" borderId="63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36" xfId="0" applyNumberFormat="1" applyFont="1" applyFill="1" applyBorder="1" applyAlignment="1" applyProtection="1">
      <alignment horizontal="center" vertical="top" wrapText="1"/>
      <protection locked="0"/>
    </xf>
    <xf numFmtId="0" fontId="21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21" fillId="0" borderId="56" xfId="0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left" vertical="center" wrapText="1"/>
    </xf>
    <xf numFmtId="0" fontId="21" fillId="0" borderId="19" xfId="0" quotePrefix="1" applyFont="1" applyBorder="1" applyAlignment="1">
      <alignment vertical="center" wrapText="1"/>
    </xf>
    <xf numFmtId="0" fontId="21" fillId="0" borderId="35" xfId="0" quotePrefix="1" applyFont="1" applyBorder="1" applyAlignment="1">
      <alignment vertical="center" wrapText="1"/>
    </xf>
    <xf numFmtId="0" fontId="21" fillId="0" borderId="57" xfId="0" applyFont="1" applyBorder="1" applyAlignment="1">
      <alignment vertical="center"/>
    </xf>
    <xf numFmtId="0" fontId="19" fillId="0" borderId="57" xfId="0" applyFont="1" applyFill="1" applyBorder="1" applyAlignment="1">
      <alignment horizontal="left" vertical="center" wrapText="1"/>
    </xf>
    <xf numFmtId="0" fontId="19" fillId="0" borderId="58" xfId="0" applyFont="1" applyFill="1" applyBorder="1" applyAlignment="1">
      <alignment horizontal="left" vertical="center" wrapText="1"/>
    </xf>
    <xf numFmtId="2" fontId="29" fillId="0" borderId="1" xfId="0" applyNumberFormat="1" applyFont="1" applyFill="1" applyBorder="1" applyAlignment="1">
      <alignment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12" fillId="6" borderId="7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>
      <alignment vertical="center"/>
    </xf>
    <xf numFmtId="0" fontId="19" fillId="0" borderId="5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0" fillId="2" borderId="33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>
      <alignment horizontal="left" vertical="center"/>
    </xf>
    <xf numFmtId="0" fontId="30" fillId="2" borderId="58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32" fillId="0" borderId="1" xfId="0" applyNumberFormat="1" applyFont="1" applyBorder="1" applyAlignment="1">
      <alignment vertical="center" wrapText="1"/>
    </xf>
    <xf numFmtId="4" fontId="3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 applyProtection="1">
      <alignment vertical="center" wrapText="1"/>
      <protection locked="0"/>
    </xf>
    <xf numFmtId="0" fontId="19" fillId="0" borderId="1" xfId="0" applyFont="1" applyFill="1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35" fillId="0" borderId="0" xfId="0" applyFont="1" applyAlignment="1" applyProtection="1">
      <alignment horizontal="left" vertical="center" wrapText="1"/>
      <protection locked="0"/>
    </xf>
    <xf numFmtId="0" fontId="21" fillId="0" borderId="1" xfId="0" applyFont="1" applyBorder="1" applyAlignment="1">
      <alignment vertical="center"/>
    </xf>
    <xf numFmtId="0" fontId="21" fillId="0" borderId="33" xfId="0" applyFont="1" applyBorder="1" applyAlignment="1">
      <alignment vertical="center"/>
    </xf>
    <xf numFmtId="0" fontId="19" fillId="0" borderId="56" xfId="0" applyFont="1" applyBorder="1" applyAlignment="1">
      <alignment vertical="center" wrapText="1"/>
    </xf>
    <xf numFmtId="0" fontId="21" fillId="0" borderId="34" xfId="0" quotePrefix="1" applyFont="1" applyBorder="1" applyAlignment="1">
      <alignment vertical="center" wrapText="1"/>
    </xf>
    <xf numFmtId="0" fontId="19" fillId="0" borderId="35" xfId="0" applyFont="1" applyBorder="1" applyAlignment="1">
      <alignment vertical="center" wrapText="1"/>
    </xf>
    <xf numFmtId="0" fontId="19" fillId="0" borderId="61" xfId="0" applyFont="1" applyFill="1" applyBorder="1" applyAlignment="1">
      <alignment horizontal="left" vertical="center" wrapText="1"/>
    </xf>
    <xf numFmtId="0" fontId="19" fillId="0" borderId="41" xfId="0" applyFont="1" applyFill="1" applyBorder="1" applyAlignment="1">
      <alignment horizontal="left" vertical="center" wrapText="1"/>
    </xf>
    <xf numFmtId="0" fontId="19" fillId="0" borderId="42" xfId="0" applyFont="1" applyFill="1" applyBorder="1" applyAlignment="1">
      <alignment horizontal="left" vertical="center" wrapText="1"/>
    </xf>
    <xf numFmtId="0" fontId="19" fillId="0" borderId="65" xfId="0" applyFont="1" applyFill="1" applyBorder="1" applyAlignment="1">
      <alignment vertical="center" wrapText="1"/>
    </xf>
    <xf numFmtId="0" fontId="19" fillId="0" borderId="66" xfId="0" applyFont="1" applyFill="1" applyBorder="1" applyAlignment="1">
      <alignment vertical="center" wrapText="1"/>
    </xf>
    <xf numFmtId="0" fontId="19" fillId="0" borderId="57" xfId="0" applyFont="1" applyFill="1" applyBorder="1" applyAlignment="1">
      <alignment vertical="center" wrapText="1"/>
    </xf>
    <xf numFmtId="0" fontId="19" fillId="0" borderId="58" xfId="0" applyFont="1" applyFill="1" applyBorder="1" applyAlignment="1">
      <alignment vertical="center" wrapText="1"/>
    </xf>
    <xf numFmtId="0" fontId="21" fillId="0" borderId="34" xfId="0" applyFont="1" applyBorder="1" applyAlignment="1">
      <alignment vertical="center" wrapText="1"/>
    </xf>
    <xf numFmtId="0" fontId="21" fillId="0" borderId="65" xfId="0" applyFont="1" applyBorder="1" applyAlignment="1">
      <alignment vertical="center" wrapText="1"/>
    </xf>
    <xf numFmtId="0" fontId="21" fillId="0" borderId="56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2" fontId="32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hidden="1"/>
    </xf>
    <xf numFmtId="0" fontId="12" fillId="0" borderId="80" xfId="3" applyFont="1" applyFill="1" applyBorder="1" applyAlignment="1" applyProtection="1">
      <alignment horizontal="center" vertical="center" wrapText="1"/>
      <protection locked="0"/>
    </xf>
    <xf numFmtId="0" fontId="12" fillId="0" borderId="81" xfId="3" applyFont="1" applyFill="1" applyBorder="1" applyAlignment="1" applyProtection="1">
      <alignment horizontal="center" vertical="center" wrapText="1"/>
      <protection locked="0"/>
    </xf>
    <xf numFmtId="0" fontId="12" fillId="0" borderId="82" xfId="3" applyFont="1" applyFill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top"/>
    </xf>
    <xf numFmtId="14" fontId="19" fillId="6" borderId="5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2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4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/>
    <xf numFmtId="0" fontId="1" fillId="0" borderId="1" xfId="0" applyFont="1" applyBorder="1" applyAlignment="1" applyProtection="1"/>
    <xf numFmtId="0" fontId="3" fillId="0" borderId="1" xfId="0" applyFont="1" applyBorder="1" applyAlignment="1"/>
    <xf numFmtId="0" fontId="38" fillId="0" borderId="2" xfId="0" applyFont="1" applyBorder="1" applyAlignment="1" applyProtection="1">
      <alignment horizontal="left"/>
      <protection locked="0"/>
    </xf>
    <xf numFmtId="0" fontId="38" fillId="0" borderId="5" xfId="0" applyFont="1" applyBorder="1" applyAlignment="1" applyProtection="1">
      <alignment horizontal="left"/>
      <protection locked="0"/>
    </xf>
    <xf numFmtId="0" fontId="1" fillId="0" borderId="2" xfId="0" applyFont="1" applyBorder="1" applyAlignment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2" fillId="0" borderId="8" xfId="0" applyFont="1" applyFill="1" applyBorder="1" applyAlignment="1" applyProtection="1">
      <alignment horizontal="center" vertical="top" wrapText="1"/>
    </xf>
    <xf numFmtId="0" fontId="12" fillId="0" borderId="27" xfId="0" applyFont="1" applyFill="1" applyBorder="1" applyAlignment="1" applyProtection="1">
      <alignment horizontal="center" vertical="top" wrapText="1"/>
    </xf>
    <xf numFmtId="0" fontId="12" fillId="0" borderId="1" xfId="0" applyFont="1" applyFill="1" applyBorder="1" applyAlignment="1" applyProtection="1">
      <alignment horizontal="center" vertical="top" wrapText="1"/>
    </xf>
    <xf numFmtId="0" fontId="12" fillId="0" borderId="10" xfId="0" applyFont="1" applyBorder="1" applyAlignment="1" applyProtection="1">
      <alignment horizontal="center" vertical="center" wrapText="1"/>
    </xf>
    <xf numFmtId="0" fontId="12" fillId="0" borderId="83" xfId="3" applyFont="1" applyBorder="1" applyAlignment="1" applyProtection="1">
      <alignment horizontal="center" vertical="top" wrapText="1"/>
      <protection locked="0"/>
    </xf>
    <xf numFmtId="0" fontId="12" fillId="0" borderId="87" xfId="3" applyFont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vertical="top" wrapText="1"/>
    </xf>
    <xf numFmtId="0" fontId="12" fillId="0" borderId="90" xfId="3" applyFont="1" applyBorder="1" applyAlignment="1" applyProtection="1">
      <alignment horizontal="center" vertical="top" wrapText="1"/>
      <protection locked="0"/>
    </xf>
    <xf numFmtId="43" fontId="32" fillId="0" borderId="9" xfId="2" applyFont="1" applyFill="1" applyBorder="1" applyAlignment="1" applyProtection="1">
      <alignment horizontal="center" vertical="top" wrapText="1"/>
    </xf>
    <xf numFmtId="43" fontId="32" fillId="0" borderId="1" xfId="2" applyFont="1" applyFill="1" applyBorder="1" applyAlignment="1" applyProtection="1">
      <alignment horizontal="center" vertical="top" wrapText="1"/>
    </xf>
    <xf numFmtId="0" fontId="12" fillId="0" borderId="1" xfId="0" applyFont="1" applyFill="1" applyBorder="1" applyAlignment="1" applyProtection="1">
      <alignment vertical="top" wrapText="1"/>
    </xf>
    <xf numFmtId="43" fontId="32" fillId="0" borderId="1" xfId="2" applyFont="1" applyFill="1" applyBorder="1" applyAlignment="1" applyProtection="1">
      <alignment vertical="top" wrapText="1"/>
    </xf>
    <xf numFmtId="0" fontId="10" fillId="0" borderId="1" xfId="0" applyFont="1" applyFill="1" applyBorder="1" applyAlignment="1" applyProtection="1">
      <alignment horizontal="left" vertical="top"/>
    </xf>
    <xf numFmtId="0" fontId="8" fillId="0" borderId="70" xfId="0" applyFont="1" applyFill="1" applyBorder="1" applyAlignment="1" applyProtection="1">
      <alignment horizontal="center" vertical="center" wrapText="1"/>
    </xf>
    <xf numFmtId="0" fontId="4" fillId="0" borderId="98" xfId="0" applyFont="1" applyBorder="1" applyAlignment="1" applyProtection="1">
      <alignment vertical="top"/>
    </xf>
    <xf numFmtId="0" fontId="4" fillId="0" borderId="97" xfId="0" applyFont="1" applyBorder="1" applyAlignment="1" applyProtection="1">
      <alignment vertical="center"/>
    </xf>
    <xf numFmtId="0" fontId="4" fillId="0" borderId="97" xfId="0" applyFont="1" applyBorder="1" applyAlignment="1" applyProtection="1"/>
    <xf numFmtId="0" fontId="4" fillId="0" borderId="98" xfId="0" applyFont="1" applyBorder="1" applyAlignment="1" applyProtection="1"/>
    <xf numFmtId="0" fontId="4" fillId="0" borderId="70" xfId="0" applyFont="1" applyBorder="1" applyAlignment="1" applyProtection="1"/>
    <xf numFmtId="0" fontId="19" fillId="0" borderId="10" xfId="0" applyFont="1" applyBorder="1" applyAlignment="1" applyProtection="1">
      <alignment vertical="top" wrapText="1"/>
    </xf>
    <xf numFmtId="2" fontId="19" fillId="3" borderId="30" xfId="0" applyNumberFormat="1" applyFont="1" applyFill="1" applyBorder="1" applyAlignment="1">
      <alignment horizontal="center" vertical="top" wrapText="1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2" fillId="0" borderId="8" xfId="0" applyFont="1" applyFill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vertical="top" wrapText="1"/>
      <protection locked="0"/>
    </xf>
    <xf numFmtId="2" fontId="40" fillId="0" borderId="80" xfId="0" applyNumberFormat="1" applyFont="1" applyFill="1" applyBorder="1" applyAlignment="1" applyProtection="1">
      <alignment horizontal="center" vertical="center" wrapText="1"/>
      <protection locked="0"/>
    </xf>
    <xf numFmtId="2" fontId="40" fillId="0" borderId="81" xfId="0" applyNumberFormat="1" applyFont="1" applyFill="1" applyBorder="1" applyAlignment="1" applyProtection="1">
      <alignment horizontal="center" vertical="center" wrapText="1"/>
      <protection locked="0"/>
    </xf>
    <xf numFmtId="2" fontId="40" fillId="0" borderId="82" xfId="0" applyNumberFormat="1" applyFont="1" applyFill="1" applyBorder="1" applyAlignment="1" applyProtection="1">
      <alignment horizontal="center" vertical="center" wrapText="1"/>
      <protection locked="0"/>
    </xf>
    <xf numFmtId="43" fontId="40" fillId="0" borderId="9" xfId="2" applyFont="1" applyFill="1" applyBorder="1" applyAlignment="1" applyProtection="1">
      <alignment horizontal="center" vertical="top" wrapText="1"/>
    </xf>
    <xf numFmtId="166" fontId="40" fillId="0" borderId="84" xfId="2" applyNumberFormat="1" applyFont="1" applyBorder="1" applyAlignment="1" applyProtection="1">
      <alignment horizontal="center" vertical="top" wrapText="1"/>
    </xf>
    <xf numFmtId="166" fontId="40" fillId="0" borderId="81" xfId="2" applyNumberFormat="1" applyFont="1" applyBorder="1" applyAlignment="1" applyProtection="1">
      <alignment horizontal="center" vertical="top" wrapText="1"/>
    </xf>
    <xf numFmtId="166" fontId="40" fillId="0" borderId="91" xfId="2" applyNumberFormat="1" applyFont="1" applyBorder="1" applyAlignment="1" applyProtection="1">
      <alignment horizontal="center" vertical="top" wrapText="1"/>
    </xf>
    <xf numFmtId="166" fontId="40" fillId="0" borderId="9" xfId="2" applyNumberFormat="1" applyFont="1" applyFill="1" applyBorder="1" applyAlignment="1" applyProtection="1">
      <alignment horizontal="center" vertical="top" wrapText="1"/>
    </xf>
    <xf numFmtId="166" fontId="41" fillId="0" borderId="9" xfId="2" applyNumberFormat="1" applyFont="1" applyFill="1" applyBorder="1" applyAlignment="1" applyProtection="1">
      <alignment horizontal="center" vertical="top" wrapText="1"/>
    </xf>
    <xf numFmtId="2" fontId="42" fillId="0" borderId="97" xfId="0" applyNumberFormat="1" applyFont="1" applyFill="1" applyBorder="1" applyAlignment="1" applyProtection="1">
      <alignment horizontal="center" vertical="top"/>
    </xf>
    <xf numFmtId="2" fontId="42" fillId="0" borderId="72" xfId="0" applyNumberFormat="1" applyFont="1" applyFill="1" applyBorder="1" applyAlignment="1" applyProtection="1">
      <alignment horizontal="center" vertical="top"/>
    </xf>
    <xf numFmtId="2" fontId="43" fillId="0" borderId="70" xfId="0" applyNumberFormat="1" applyFont="1" applyFill="1" applyBorder="1" applyAlignment="1" applyProtection="1">
      <alignment horizontal="center" vertical="center"/>
    </xf>
    <xf numFmtId="2" fontId="42" fillId="0" borderId="97" xfId="0" applyNumberFormat="1" applyFont="1" applyFill="1" applyBorder="1" applyAlignment="1" applyProtection="1">
      <alignment vertical="top"/>
    </xf>
    <xf numFmtId="2" fontId="42" fillId="0" borderId="77" xfId="0" applyNumberFormat="1" applyFont="1" applyFill="1" applyBorder="1" applyAlignment="1" applyProtection="1">
      <alignment vertical="top"/>
    </xf>
    <xf numFmtId="2" fontId="42" fillId="0" borderId="97" xfId="0" applyNumberFormat="1" applyFont="1" applyBorder="1" applyAlignment="1" applyProtection="1">
      <alignment horizontal="center" vertical="center" wrapText="1"/>
    </xf>
    <xf numFmtId="0" fontId="42" fillId="0" borderId="97" xfId="0" applyFont="1" applyBorder="1" applyAlignment="1" applyProtection="1">
      <alignment horizontal="center" vertical="center" wrapText="1"/>
    </xf>
    <xf numFmtId="2" fontId="42" fillId="0" borderId="100" xfId="0" applyNumberFormat="1" applyFont="1" applyBorder="1" applyAlignment="1" applyProtection="1">
      <alignment horizontal="center" vertical="top"/>
    </xf>
    <xf numFmtId="0" fontId="43" fillId="0" borderId="100" xfId="0" applyFont="1" applyBorder="1" applyAlignment="1" applyProtection="1">
      <alignment vertical="top"/>
    </xf>
    <xf numFmtId="2" fontId="42" fillId="0" borderId="98" xfId="0" applyNumberFormat="1" applyFont="1" applyBorder="1" applyAlignment="1" applyProtection="1">
      <alignment horizontal="center" vertical="top"/>
    </xf>
    <xf numFmtId="0" fontId="43" fillId="0" borderId="98" xfId="0" applyFont="1" applyBorder="1" applyAlignment="1" applyProtection="1">
      <alignment vertical="top"/>
    </xf>
    <xf numFmtId="2" fontId="42" fillId="0" borderId="70" xfId="0" applyNumberFormat="1" applyFont="1" applyBorder="1" applyAlignment="1" applyProtection="1">
      <alignment horizontal="center" vertical="top"/>
    </xf>
    <xf numFmtId="2" fontId="43" fillId="0" borderId="72" xfId="0" applyNumberFormat="1" applyFont="1" applyFill="1" applyBorder="1" applyAlignment="1" applyProtection="1">
      <alignment horizontal="center" vertical="top"/>
    </xf>
    <xf numFmtId="166" fontId="42" fillId="0" borderId="97" xfId="0" applyNumberFormat="1" applyFont="1" applyBorder="1" applyAlignment="1" applyProtection="1">
      <alignment horizontal="center" vertical="top"/>
    </xf>
    <xf numFmtId="0" fontId="43" fillId="0" borderId="94" xfId="0" applyFont="1" applyBorder="1" applyAlignment="1" applyProtection="1">
      <alignment vertical="top"/>
    </xf>
    <xf numFmtId="166" fontId="42" fillId="0" borderId="99" xfId="0" applyNumberFormat="1" applyFont="1" applyBorder="1" applyAlignment="1" applyProtection="1">
      <alignment horizontal="center" vertical="top"/>
    </xf>
    <xf numFmtId="0" fontId="43" fillId="0" borderId="95" xfId="0" applyFont="1" applyBorder="1" applyAlignment="1" applyProtection="1">
      <alignment vertical="top"/>
    </xf>
    <xf numFmtId="166" fontId="42" fillId="0" borderId="98" xfId="0" applyNumberFormat="1" applyFont="1" applyBorder="1" applyAlignment="1" applyProtection="1">
      <alignment horizontal="center" vertical="top"/>
    </xf>
    <xf numFmtId="166" fontId="42" fillId="0" borderId="72" xfId="0" applyNumberFormat="1" applyFont="1" applyBorder="1" applyAlignment="1" applyProtection="1">
      <alignment horizontal="center" vertical="top"/>
    </xf>
    <xf numFmtId="166" fontId="40" fillId="0" borderId="85" xfId="2" applyNumberFormat="1" applyFont="1" applyBorder="1" applyAlignment="1" applyProtection="1">
      <alignment horizontal="center" vertical="top" wrapText="1"/>
    </xf>
    <xf numFmtId="166" fontId="40" fillId="0" borderId="88" xfId="2" applyNumberFormat="1" applyFont="1" applyBorder="1" applyAlignment="1" applyProtection="1">
      <alignment horizontal="center" vertical="top" wrapText="1"/>
    </xf>
    <xf numFmtId="166" fontId="41" fillId="0" borderId="11" xfId="2" applyNumberFormat="1" applyFont="1" applyFill="1" applyBorder="1" applyAlignment="1" applyProtection="1">
      <alignment horizontal="center" vertical="top" wrapText="1"/>
    </xf>
    <xf numFmtId="0" fontId="40" fillId="0" borderId="48" xfId="0" applyFont="1" applyFill="1" applyBorder="1" applyAlignment="1" applyProtection="1">
      <alignment horizontal="center" vertical="top" wrapText="1"/>
    </xf>
    <xf numFmtId="166" fontId="40" fillId="0" borderId="102" xfId="2" applyNumberFormat="1" applyFont="1" applyBorder="1" applyAlignment="1" applyProtection="1">
      <alignment horizontal="center" vertical="top" wrapText="1"/>
    </xf>
    <xf numFmtId="166" fontId="40" fillId="0" borderId="84" xfId="2" applyNumberFormat="1" applyFont="1" applyBorder="1" applyAlignment="1" applyProtection="1">
      <alignment horizontal="center" wrapText="1"/>
    </xf>
    <xf numFmtId="166" fontId="40" fillId="0" borderId="81" xfId="2" applyNumberFormat="1" applyFont="1" applyBorder="1" applyAlignment="1" applyProtection="1">
      <alignment horizontal="center" wrapText="1"/>
    </xf>
    <xf numFmtId="166" fontId="40" fillId="0" borderId="91" xfId="2" applyNumberFormat="1" applyFont="1" applyBorder="1" applyAlignment="1" applyProtection="1">
      <alignment horizontal="center" wrapText="1"/>
    </xf>
    <xf numFmtId="166" fontId="41" fillId="0" borderId="9" xfId="2" applyNumberFormat="1" applyFont="1" applyFill="1" applyBorder="1" applyAlignment="1" applyProtection="1">
      <alignment horizontal="center" wrapText="1"/>
    </xf>
    <xf numFmtId="0" fontId="4" fillId="0" borderId="72" xfId="0" applyFont="1" applyBorder="1" applyAlignment="1" applyProtection="1">
      <alignment vertical="top"/>
    </xf>
    <xf numFmtId="0" fontId="4" fillId="0" borderId="70" xfId="0" applyFont="1" applyBorder="1" applyAlignment="1" applyProtection="1">
      <alignment vertical="center"/>
    </xf>
    <xf numFmtId="1" fontId="10" fillId="0" borderId="9" xfId="0" applyNumberFormat="1" applyFont="1" applyBorder="1" applyAlignment="1" applyProtection="1">
      <alignment horizontal="center" vertical="center" wrapText="1"/>
    </xf>
    <xf numFmtId="2" fontId="8" fillId="0" borderId="30" xfId="0" applyNumberFormat="1" applyFont="1" applyBorder="1" applyAlignment="1" applyProtection="1">
      <alignment horizontal="center" vertical="center" wrapText="1"/>
    </xf>
    <xf numFmtId="2" fontId="8" fillId="0" borderId="2" xfId="0" applyNumberFormat="1" applyFont="1" applyBorder="1" applyAlignment="1" applyProtection="1">
      <alignment horizontal="center" vertical="center" wrapText="1"/>
    </xf>
    <xf numFmtId="1" fontId="8" fillId="0" borderId="4" xfId="0" applyNumberFormat="1" applyFont="1" applyBorder="1" applyAlignment="1" applyProtection="1">
      <alignment horizontal="center" vertical="top"/>
    </xf>
    <xf numFmtId="2" fontId="8" fillId="0" borderId="4" xfId="0" applyNumberFormat="1" applyFont="1" applyBorder="1" applyAlignment="1" applyProtection="1">
      <alignment horizontal="center" vertical="top"/>
    </xf>
    <xf numFmtId="2" fontId="8" fillId="0" borderId="2" xfId="0" applyNumberFormat="1" applyFont="1" applyBorder="1" applyAlignment="1" applyProtection="1">
      <alignment horizontal="center" vertical="top"/>
    </xf>
    <xf numFmtId="0" fontId="10" fillId="0" borderId="36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top"/>
    </xf>
    <xf numFmtId="2" fontId="8" fillId="0" borderId="3" xfId="0" applyNumberFormat="1" applyFont="1" applyBorder="1" applyAlignment="1" applyProtection="1">
      <alignment horizontal="center" vertical="top"/>
    </xf>
    <xf numFmtId="0" fontId="8" fillId="0" borderId="2" xfId="0" applyFont="1" applyBorder="1" applyAlignment="1" applyProtection="1">
      <alignment horizontal="center" vertical="top"/>
    </xf>
    <xf numFmtId="2" fontId="8" fillId="0" borderId="17" xfId="0" applyNumberFormat="1" applyFont="1" applyBorder="1" applyAlignment="1" applyProtection="1">
      <alignment horizontal="center" vertical="top"/>
    </xf>
    <xf numFmtId="2" fontId="8" fillId="0" borderId="49" xfId="0" applyNumberFormat="1" applyFont="1" applyBorder="1" applyAlignment="1" applyProtection="1">
      <alignment horizontal="center" vertical="top"/>
    </xf>
    <xf numFmtId="0" fontId="4" fillId="0" borderId="97" xfId="0" applyFont="1" applyBorder="1" applyAlignment="1" applyProtection="1">
      <alignment vertical="top"/>
    </xf>
    <xf numFmtId="0" fontId="4" fillId="0" borderId="21" xfId="0" applyFont="1" applyBorder="1" applyAlignment="1" applyProtection="1"/>
    <xf numFmtId="2" fontId="7" fillId="0" borderId="97" xfId="0" applyNumberFormat="1" applyFont="1" applyBorder="1" applyAlignment="1" applyProtection="1">
      <alignment horizontal="center" vertical="top"/>
    </xf>
    <xf numFmtId="0" fontId="4" fillId="0" borderId="21" xfId="0" applyFont="1" applyBorder="1" applyAlignment="1" applyProtection="1">
      <alignment vertical="center"/>
    </xf>
    <xf numFmtId="2" fontId="10" fillId="0" borderId="49" xfId="0" applyNumberFormat="1" applyFont="1" applyBorder="1" applyAlignment="1" applyProtection="1">
      <alignment horizontal="center"/>
    </xf>
    <xf numFmtId="1" fontId="4" fillId="0" borderId="50" xfId="0" applyNumberFormat="1" applyFont="1" applyBorder="1" applyAlignment="1" applyProtection="1">
      <alignment horizontal="center"/>
    </xf>
    <xf numFmtId="2" fontId="10" fillId="0" borderId="11" xfId="0" applyNumberFormat="1" applyFont="1" applyBorder="1" applyAlignment="1" applyProtection="1">
      <alignment horizontal="center"/>
    </xf>
    <xf numFmtId="0" fontId="4" fillId="0" borderId="19" xfId="0" applyFont="1" applyFill="1" applyBorder="1" applyAlignment="1" applyProtection="1">
      <alignment horizontal="center" vertical="top"/>
    </xf>
    <xf numFmtId="0" fontId="4" fillId="0" borderId="20" xfId="0" applyFont="1" applyFill="1" applyBorder="1" applyAlignment="1" applyProtection="1">
      <alignment horizontal="center" vertical="top"/>
    </xf>
    <xf numFmtId="0" fontId="4" fillId="0" borderId="21" xfId="0" applyFont="1" applyFill="1" applyBorder="1" applyAlignment="1" applyProtection="1">
      <alignment horizontal="center" vertical="top"/>
    </xf>
    <xf numFmtId="0" fontId="4" fillId="0" borderId="19" xfId="0" applyFont="1" applyFill="1" applyBorder="1" applyAlignment="1" applyProtection="1">
      <alignment horizontal="center"/>
    </xf>
    <xf numFmtId="0" fontId="4" fillId="0" borderId="20" xfId="0" applyFont="1" applyFill="1" applyBorder="1" applyAlignment="1" applyProtection="1">
      <alignment horizontal="center"/>
    </xf>
    <xf numFmtId="0" fontId="4" fillId="0" borderId="21" xfId="0" applyFont="1" applyFill="1" applyBorder="1" applyAlignment="1" applyProtection="1">
      <alignment horizontal="center"/>
    </xf>
    <xf numFmtId="0" fontId="6" fillId="0" borderId="58" xfId="0" applyFont="1" applyBorder="1" applyAlignment="1" applyProtection="1"/>
    <xf numFmtId="0" fontId="37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top"/>
    </xf>
    <xf numFmtId="0" fontId="4" fillId="0" borderId="0" xfId="0" applyFont="1" applyAlignment="1" applyProtection="1">
      <alignment horizontal="center" vertical="top"/>
    </xf>
    <xf numFmtId="0" fontId="19" fillId="0" borderId="17" xfId="0" applyFont="1" applyFill="1" applyBorder="1" applyAlignment="1" applyProtection="1">
      <alignment horizontal="center" vertical="center" wrapText="1"/>
    </xf>
    <xf numFmtId="0" fontId="19" fillId="0" borderId="38" xfId="0" applyFont="1" applyFill="1" applyBorder="1" applyAlignment="1" applyProtection="1">
      <alignment horizontal="center" vertical="center" wrapText="1"/>
    </xf>
    <xf numFmtId="0" fontId="19" fillId="0" borderId="43" xfId="0" applyFont="1" applyFill="1" applyBorder="1" applyAlignment="1" applyProtection="1">
      <alignment horizontal="center" vertical="center" wrapText="1"/>
    </xf>
    <xf numFmtId="164" fontId="12" fillId="6" borderId="49" xfId="0" applyNumberFormat="1" applyFont="1" applyFill="1" applyBorder="1" applyAlignment="1" applyProtection="1">
      <alignment horizontal="center" vertical="top" wrapText="1"/>
      <protection locked="0"/>
    </xf>
    <xf numFmtId="0" fontId="12" fillId="3" borderId="2" xfId="0" applyFont="1" applyFill="1" applyBorder="1" applyAlignment="1" applyProtection="1">
      <alignment horizontal="center" vertical="top" wrapText="1"/>
    </xf>
    <xf numFmtId="0" fontId="12" fillId="6" borderId="62" xfId="2" applyNumberFormat="1" applyFont="1" applyFill="1" applyBorder="1" applyAlignment="1" applyProtection="1">
      <alignment horizontal="center" vertical="top" wrapText="1"/>
      <protection locked="0"/>
    </xf>
    <xf numFmtId="0" fontId="12" fillId="6" borderId="6" xfId="2" applyNumberFormat="1" applyFont="1" applyFill="1" applyBorder="1" applyAlignment="1" applyProtection="1">
      <alignment horizontal="center" vertical="top" wrapText="1"/>
      <protection locked="0"/>
    </xf>
    <xf numFmtId="0" fontId="12" fillId="6" borderId="55" xfId="2" applyNumberFormat="1" applyFont="1" applyFill="1" applyBorder="1" applyAlignment="1" applyProtection="1">
      <alignment horizontal="center" vertical="top" wrapText="1"/>
      <protection locked="0"/>
    </xf>
    <xf numFmtId="164" fontId="12" fillId="6" borderId="6" xfId="0" applyNumberFormat="1" applyFont="1" applyFill="1" applyBorder="1" applyAlignment="1" applyProtection="1">
      <alignment horizontal="center" vertical="top" wrapText="1"/>
      <protection locked="0"/>
    </xf>
    <xf numFmtId="164" fontId="12" fillId="6" borderId="45" xfId="0" applyNumberFormat="1" applyFont="1" applyFill="1" applyBorder="1" applyAlignment="1" applyProtection="1">
      <alignment horizontal="center" vertical="top" wrapText="1"/>
      <protection locked="0"/>
    </xf>
    <xf numFmtId="16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0" fontId="19" fillId="0" borderId="0" xfId="0" applyFont="1" applyAlignment="1">
      <alignment vertical="top" wrapText="1"/>
    </xf>
    <xf numFmtId="0" fontId="19" fillId="0" borderId="1" xfId="0" applyFont="1" applyFill="1" applyBorder="1" applyAlignment="1">
      <alignment wrapText="1"/>
    </xf>
    <xf numFmtId="0" fontId="19" fillId="0" borderId="0" xfId="0" applyFont="1" applyFill="1" applyAlignment="1">
      <alignment vertical="top" wrapText="1"/>
    </xf>
    <xf numFmtId="0" fontId="21" fillId="0" borderId="56" xfId="0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65" xfId="0" applyFont="1" applyFill="1" applyBorder="1" applyAlignment="1">
      <alignment horizontal="center" vertical="top" wrapText="1"/>
    </xf>
    <xf numFmtId="0" fontId="21" fillId="0" borderId="66" xfId="0" applyFont="1" applyFill="1" applyBorder="1" applyAlignment="1">
      <alignment horizontal="center" vertical="top" wrapText="1"/>
    </xf>
    <xf numFmtId="2" fontId="34" fillId="0" borderId="1" xfId="0" applyNumberFormat="1" applyFont="1" applyFill="1" applyBorder="1" applyAlignment="1">
      <alignment vertical="center" wrapText="1"/>
    </xf>
    <xf numFmtId="2" fontId="34" fillId="0" borderId="33" xfId="0" applyNumberFormat="1" applyFont="1" applyFill="1" applyBorder="1" applyAlignment="1">
      <alignment vertical="center" wrapText="1"/>
    </xf>
    <xf numFmtId="0" fontId="23" fillId="4" borderId="1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21" fillId="0" borderId="33" xfId="0" applyFont="1" applyFill="1" applyBorder="1" applyAlignment="1">
      <alignment horizontal="center" vertical="top" wrapText="1"/>
    </xf>
    <xf numFmtId="0" fontId="21" fillId="0" borderId="35" xfId="0" quotePrefix="1" applyFont="1" applyBorder="1" applyAlignment="1">
      <alignment vertical="top" wrapText="1"/>
    </xf>
    <xf numFmtId="0" fontId="21" fillId="0" borderId="57" xfId="0" applyFont="1" applyBorder="1" applyAlignment="1">
      <alignment vertical="top"/>
    </xf>
    <xf numFmtId="0" fontId="21" fillId="0" borderId="57" xfId="0" applyFont="1" applyBorder="1" applyAlignment="1">
      <alignment vertical="top" wrapText="1"/>
    </xf>
    <xf numFmtId="0" fontId="19" fillId="0" borderId="58" xfId="0" applyFont="1" applyBorder="1" applyAlignment="1">
      <alignment vertical="top" wrapText="1"/>
    </xf>
    <xf numFmtId="0" fontId="19" fillId="0" borderId="1" xfId="0" applyFont="1" applyFill="1" applyBorder="1" applyAlignment="1">
      <alignment horizontal="left" vertical="top" wrapText="1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61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 wrapText="1"/>
      <protection locked="0"/>
    </xf>
    <xf numFmtId="0" fontId="12" fillId="0" borderId="56" xfId="3" applyFont="1" applyFill="1" applyBorder="1" applyAlignment="1" applyProtection="1">
      <alignment horizontal="center" vertical="top" wrapText="1"/>
      <protection locked="0"/>
    </xf>
    <xf numFmtId="0" fontId="19" fillId="0" borderId="0" xfId="0" applyFont="1" applyAlignment="1">
      <alignment horizontal="left" vertical="top"/>
    </xf>
    <xf numFmtId="2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44" fillId="0" borderId="1" xfId="0" applyFont="1" applyBorder="1" applyAlignment="1">
      <alignment horizontal="center" vertical="top" wrapText="1"/>
    </xf>
    <xf numFmtId="0" fontId="19" fillId="0" borderId="0" xfId="0" applyFont="1" applyAlignment="1" applyProtection="1">
      <alignment horizontal="left" vertical="top"/>
      <protection locked="0"/>
    </xf>
    <xf numFmtId="0" fontId="21" fillId="0" borderId="56" xfId="0" quotePrefix="1" applyFont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1" xfId="0" applyFont="1" applyBorder="1" applyAlignment="1">
      <alignment vertical="top" wrapText="1"/>
    </xf>
    <xf numFmtId="0" fontId="21" fillId="0" borderId="33" xfId="0" applyFont="1" applyBorder="1" applyAlignment="1">
      <alignment horizontal="center" vertical="top" wrapText="1"/>
    </xf>
    <xf numFmtId="0" fontId="19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19" fillId="0" borderId="56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9" fillId="0" borderId="33" xfId="0" applyFont="1" applyBorder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wrapText="1"/>
    </xf>
    <xf numFmtId="0" fontId="19" fillId="0" borderId="0" xfId="0" applyFont="1" applyAlignment="1" applyProtection="1">
      <alignment vertical="top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2" fillId="0" borderId="0" xfId="0" applyFont="1" applyAlignment="1" applyProtection="1">
      <alignment vertical="top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top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 wrapText="1"/>
    </xf>
    <xf numFmtId="0" fontId="19" fillId="0" borderId="33" xfId="0" applyFont="1" applyFill="1" applyBorder="1" applyAlignment="1">
      <alignment horizontal="center" vertical="top" wrapText="1"/>
    </xf>
    <xf numFmtId="0" fontId="19" fillId="0" borderId="5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Alignment="1">
      <alignment vertical="top"/>
    </xf>
    <xf numFmtId="0" fontId="19" fillId="0" borderId="60" xfId="0" applyFont="1" applyFill="1" applyBorder="1" applyAlignment="1" applyProtection="1">
      <alignment horizontal="center" vertical="center" wrapText="1"/>
      <protection hidden="1"/>
    </xf>
    <xf numFmtId="0" fontId="19" fillId="0" borderId="30" xfId="0" applyFont="1" applyFill="1" applyBorder="1" applyAlignment="1" applyProtection="1">
      <alignment horizontal="center" vertical="center" wrapText="1"/>
      <protection hidden="1"/>
    </xf>
    <xf numFmtId="0" fontId="19" fillId="0" borderId="37" xfId="0" applyFont="1" applyFill="1" applyBorder="1" applyAlignment="1" applyProtection="1">
      <alignment horizontal="center" vertical="center" wrapText="1"/>
      <protection hidden="1"/>
    </xf>
    <xf numFmtId="0" fontId="19" fillId="3" borderId="6" xfId="0" applyFont="1" applyFill="1" applyBorder="1" applyAlignment="1">
      <alignment vertical="center" wrapText="1"/>
    </xf>
    <xf numFmtId="0" fontId="19" fillId="0" borderId="64" xfId="0" applyFont="1" applyFill="1" applyBorder="1" applyAlignment="1">
      <alignment vertical="top" wrapText="1"/>
    </xf>
    <xf numFmtId="0" fontId="19" fillId="0" borderId="64" xfId="0" applyFont="1" applyFill="1" applyBorder="1" applyAlignment="1">
      <alignment vertical="center" wrapText="1"/>
    </xf>
    <xf numFmtId="2" fontId="40" fillId="3" borderId="5" xfId="0" applyNumberFormat="1" applyFont="1" applyFill="1" applyBorder="1" applyAlignment="1">
      <alignment horizontal="center" vertical="center" wrapText="1"/>
    </xf>
    <xf numFmtId="2" fontId="40" fillId="3" borderId="6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vertical="center" wrapText="1"/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Fill="1" applyBorder="1" applyAlignment="1" applyProtection="1">
      <alignment horizontal="center" vertical="top" wrapText="1"/>
      <protection locked="0"/>
    </xf>
    <xf numFmtId="0" fontId="21" fillId="0" borderId="1" xfId="0" applyFont="1" applyFill="1" applyBorder="1" applyAlignment="1" applyProtection="1">
      <alignment horizontal="center" wrapText="1"/>
      <protection locked="0"/>
    </xf>
    <xf numFmtId="2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2" fontId="21" fillId="0" borderId="1" xfId="0" applyNumberFormat="1" applyFont="1" applyFill="1" applyBorder="1" applyAlignment="1">
      <alignment horizontal="center" wrapText="1"/>
    </xf>
    <xf numFmtId="2" fontId="21" fillId="0" borderId="1" xfId="0" applyNumberFormat="1" applyFont="1" applyFill="1" applyBorder="1" applyAlignment="1">
      <alignment horizontal="center" vertical="top" wrapText="1"/>
    </xf>
    <xf numFmtId="0" fontId="44" fillId="0" borderId="1" xfId="0" applyFont="1" applyFill="1" applyBorder="1" applyAlignment="1">
      <alignment horizontal="center" vertical="top" wrapText="1"/>
    </xf>
    <xf numFmtId="0" fontId="19" fillId="0" borderId="0" xfId="0" applyFont="1" applyFill="1" applyAlignment="1" applyProtection="1">
      <alignment vertical="top"/>
      <protection locked="0"/>
    </xf>
    <xf numFmtId="0" fontId="19" fillId="0" borderId="40" xfId="0" applyFont="1" applyBorder="1" applyAlignment="1">
      <alignment horizontal="center" vertical="top" wrapText="1"/>
    </xf>
    <xf numFmtId="2" fontId="19" fillId="3" borderId="36" xfId="0" applyNumberFormat="1" applyFont="1" applyFill="1" applyBorder="1" applyAlignment="1">
      <alignment horizontal="center" vertical="top" wrapText="1"/>
    </xf>
    <xf numFmtId="0" fontId="19" fillId="0" borderId="42" xfId="0" applyFont="1" applyBorder="1" applyAlignment="1">
      <alignment vertical="top" wrapText="1"/>
    </xf>
    <xf numFmtId="0" fontId="21" fillId="0" borderId="38" xfId="0" applyFont="1" applyFill="1" applyBorder="1" applyAlignment="1">
      <alignment horizontal="center" vertical="top" wrapText="1"/>
    </xf>
    <xf numFmtId="2" fontId="12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 applyProtection="1">
      <alignment horizontal="center" vertical="top"/>
    </xf>
    <xf numFmtId="0" fontId="4" fillId="0" borderId="107" xfId="0" applyFont="1" applyBorder="1" applyAlignment="1" applyProtection="1">
      <alignment vertical="top"/>
    </xf>
    <xf numFmtId="0" fontId="4" fillId="0" borderId="106" xfId="0" applyFont="1" applyBorder="1" applyAlignment="1" applyProtection="1">
      <alignment vertical="top"/>
    </xf>
    <xf numFmtId="43" fontId="14" fillId="0" borderId="70" xfId="0" applyNumberFormat="1" applyFont="1" applyBorder="1" applyAlignment="1" applyProtection="1">
      <alignment horizontal="center" vertical="top"/>
    </xf>
    <xf numFmtId="0" fontId="4" fillId="0" borderId="70" xfId="0" applyFont="1" applyBorder="1" applyAlignment="1" applyProtection="1">
      <alignment vertical="top"/>
    </xf>
    <xf numFmtId="0" fontId="4" fillId="0" borderId="99" xfId="0" applyFont="1" applyBorder="1" applyAlignment="1" applyProtection="1">
      <alignment vertical="top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2" fontId="32" fillId="0" borderId="1" xfId="0" applyNumberFormat="1" applyFont="1" applyBorder="1" applyAlignment="1" applyProtection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0" fontId="12" fillId="0" borderId="24" xfId="0" applyFont="1" applyBorder="1" applyAlignment="1" applyProtection="1">
      <alignment horizontal="center" vertical="center" wrapText="1"/>
    </xf>
    <xf numFmtId="0" fontId="12" fillId="0" borderId="11" xfId="0" applyFont="1" applyBorder="1" applyAlignment="1" applyProtection="1">
      <alignment horizontal="center" vertical="center" wrapText="1"/>
    </xf>
    <xf numFmtId="0" fontId="12" fillId="0" borderId="9" xfId="0" applyFont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center" vertical="center" wrapText="1"/>
    </xf>
    <xf numFmtId="0" fontId="12" fillId="0" borderId="11" xfId="0" applyFont="1" applyFill="1" applyBorder="1" applyAlignment="1" applyProtection="1">
      <alignment horizontal="center" vertical="top" wrapText="1"/>
    </xf>
    <xf numFmtId="0" fontId="12" fillId="0" borderId="20" xfId="0" applyFont="1" applyFill="1" applyBorder="1" applyAlignment="1" applyProtection="1">
      <alignment horizontal="center" vertical="top" wrapText="1"/>
    </xf>
    <xf numFmtId="0" fontId="12" fillId="0" borderId="48" xfId="0" applyFont="1" applyFill="1" applyBorder="1" applyAlignment="1" applyProtection="1">
      <alignment horizontal="center" vertical="top" wrapText="1"/>
    </xf>
    <xf numFmtId="0" fontId="12" fillId="0" borderId="65" xfId="0" applyFont="1" applyFill="1" applyBorder="1" applyAlignment="1" applyProtection="1">
      <alignment horizontal="center" vertical="top" wrapText="1"/>
    </xf>
    <xf numFmtId="0" fontId="19" fillId="0" borderId="11" xfId="0" applyFont="1" applyFill="1" applyBorder="1" applyAlignment="1" applyProtection="1">
      <alignment horizontal="center" vertical="top" wrapText="1"/>
    </xf>
    <xf numFmtId="0" fontId="19" fillId="0" borderId="11" xfId="0" applyFont="1" applyBorder="1" applyAlignment="1" applyProtection="1">
      <alignment horizontal="center" vertical="center" wrapText="1"/>
    </xf>
    <xf numFmtId="0" fontId="19" fillId="0" borderId="48" xfId="0" applyFont="1" applyBorder="1" applyAlignment="1" applyProtection="1">
      <alignment horizontal="center" vertical="center" wrapText="1"/>
    </xf>
    <xf numFmtId="0" fontId="19" fillId="0" borderId="48" xfId="0" applyFont="1" applyFill="1" applyBorder="1" applyAlignment="1" applyProtection="1">
      <alignment horizontal="center" vertical="center" wrapText="1"/>
    </xf>
    <xf numFmtId="0" fontId="12" fillId="0" borderId="11" xfId="0" applyFont="1" applyFill="1" applyBorder="1" applyAlignment="1" applyProtection="1">
      <alignment horizontal="center" vertical="center" wrapText="1"/>
    </xf>
    <xf numFmtId="0" fontId="12" fillId="0" borderId="21" xfId="0" applyFont="1" applyFill="1" applyBorder="1" applyAlignment="1" applyProtection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9" fillId="0" borderId="9" xfId="0" applyFont="1" applyBorder="1" applyAlignment="1" applyProtection="1">
      <alignment horizontal="center" vertical="center" wrapText="1"/>
    </xf>
    <xf numFmtId="0" fontId="19" fillId="6" borderId="4" xfId="0" applyFont="1" applyFill="1" applyBorder="1" applyAlignment="1" applyProtection="1">
      <alignment horizontal="center" vertical="top" wrapText="1"/>
      <protection locked="0"/>
    </xf>
    <xf numFmtId="2" fontId="19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9" fillId="6" borderId="2" xfId="0" applyFont="1" applyFill="1" applyBorder="1" applyAlignment="1" applyProtection="1">
      <alignment horizontal="center" vertical="top" wrapText="1"/>
      <protection locked="0"/>
    </xf>
    <xf numFmtId="0" fontId="19" fillId="6" borderId="63" xfId="0" applyFont="1" applyFill="1" applyBorder="1" applyAlignment="1" applyProtection="1">
      <alignment horizontal="center" vertical="top" wrapText="1"/>
      <protection locked="0"/>
    </xf>
    <xf numFmtId="2" fontId="19" fillId="6" borderId="63" xfId="0" applyNumberFormat="1" applyFont="1" applyFill="1" applyBorder="1" applyAlignment="1" applyProtection="1">
      <alignment horizontal="center" vertical="center" wrapText="1"/>
      <protection locked="0"/>
    </xf>
    <xf numFmtId="2" fontId="19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1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0" fontId="12" fillId="0" borderId="20" xfId="0" applyFont="1" applyFill="1" applyBorder="1" applyAlignment="1" applyProtection="1">
      <alignment horizontal="center" vertical="center" wrapText="1"/>
    </xf>
    <xf numFmtId="0" fontId="12" fillId="0" borderId="48" xfId="0" applyFont="1" applyFill="1" applyBorder="1" applyAlignment="1" applyProtection="1">
      <alignment horizontal="center" vertical="center" wrapText="1"/>
    </xf>
    <xf numFmtId="0" fontId="19" fillId="0" borderId="47" xfId="0" applyFont="1" applyFill="1" applyBorder="1" applyAlignment="1" applyProtection="1">
      <alignment horizontal="center" vertical="center" wrapText="1"/>
    </xf>
    <xf numFmtId="14" fontId="12" fillId="6" borderId="37" xfId="0" applyNumberFormat="1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36" xfId="0" applyFont="1" applyFill="1" applyBorder="1" applyAlignment="1" applyProtection="1">
      <alignment horizontal="center" vertical="top" wrapText="1"/>
      <protection locked="0"/>
    </xf>
    <xf numFmtId="0" fontId="12" fillId="6" borderId="37" xfId="0" applyFont="1" applyFill="1" applyBorder="1" applyAlignment="1" applyProtection="1">
      <alignment horizontal="center" vertical="top" wrapText="1"/>
      <protection locked="0"/>
    </xf>
    <xf numFmtId="0" fontId="12" fillId="6" borderId="63" xfId="0" applyFont="1" applyFill="1" applyBorder="1" applyAlignment="1" applyProtection="1">
      <alignment horizontal="center" vertical="top" wrapText="1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2" fillId="0" borderId="20" xfId="0" applyFont="1" applyBorder="1" applyAlignment="1" applyProtection="1">
      <alignment horizontal="center" vertical="center" wrapText="1"/>
    </xf>
    <xf numFmtId="0" fontId="12" fillId="0" borderId="48" xfId="0" applyFont="1" applyBorder="1" applyAlignment="1" applyProtection="1">
      <alignment horizontal="center" vertical="center" wrapText="1"/>
    </xf>
    <xf numFmtId="0" fontId="12" fillId="6" borderId="62" xfId="0" applyFont="1" applyFill="1" applyBorder="1" applyAlignment="1" applyProtection="1">
      <alignment horizontal="left" vertical="top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top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/>
    </xf>
    <xf numFmtId="0" fontId="12" fillId="6" borderId="37" xfId="0" applyFont="1" applyFill="1" applyBorder="1" applyAlignment="1" applyProtection="1">
      <alignment horizontal="left" vertical="top"/>
      <protection locked="0"/>
    </xf>
    <xf numFmtId="0" fontId="19" fillId="0" borderId="48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9" fillId="0" borderId="9" xfId="0" applyFont="1" applyFill="1" applyBorder="1" applyAlignment="1" applyProtection="1">
      <alignment horizontal="center" vertical="center" wrapText="1"/>
    </xf>
    <xf numFmtId="0" fontId="4" fillId="0" borderId="48" xfId="0" applyFont="1" applyBorder="1" applyAlignment="1" applyProtection="1">
      <alignment horizontal="center" vertical="center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vertical="top"/>
    </xf>
    <xf numFmtId="2" fontId="8" fillId="0" borderId="25" xfId="0" applyNumberFormat="1" applyFont="1" applyBorder="1" applyAlignment="1" applyProtection="1">
      <alignment horizontal="center" vertical="center" wrapText="1"/>
    </xf>
    <xf numFmtId="0" fontId="10" fillId="0" borderId="68" xfId="0" applyFont="1" applyBorder="1" applyAlignment="1" applyProtection="1">
      <alignment horizontal="center" vertical="center" wrapText="1"/>
    </xf>
    <xf numFmtId="1" fontId="8" fillId="0" borderId="18" xfId="0" applyNumberFormat="1" applyFont="1" applyBorder="1" applyAlignment="1" applyProtection="1">
      <alignment horizontal="center" vertical="top"/>
    </xf>
    <xf numFmtId="1" fontId="8" fillId="0" borderId="13" xfId="0" applyNumberFormat="1" applyFont="1" applyBorder="1" applyAlignment="1" applyProtection="1">
      <alignment horizontal="center" vertical="top"/>
    </xf>
    <xf numFmtId="1" fontId="8" fillId="0" borderId="15" xfId="0" applyNumberFormat="1" applyFont="1" applyBorder="1" applyAlignment="1" applyProtection="1">
      <alignment horizontal="center" vertical="top"/>
    </xf>
    <xf numFmtId="1" fontId="8" fillId="0" borderId="23" xfId="0" applyNumberFormat="1" applyFont="1" applyBorder="1" applyAlignment="1" applyProtection="1">
      <alignment horizontal="center" vertical="top"/>
    </xf>
    <xf numFmtId="2" fontId="8" fillId="0" borderId="23" xfId="2" applyNumberFormat="1" applyFont="1" applyBorder="1" applyAlignment="1" applyProtection="1">
      <alignment horizontal="center" vertical="top"/>
    </xf>
    <xf numFmtId="2" fontId="8" fillId="0" borderId="23" xfId="0" applyNumberFormat="1" applyFont="1" applyBorder="1" applyAlignment="1" applyProtection="1">
      <alignment horizontal="center" vertical="top"/>
    </xf>
    <xf numFmtId="2" fontId="8" fillId="0" borderId="9" xfId="0" applyNumberFormat="1" applyFont="1" applyBorder="1" applyAlignment="1" applyProtection="1">
      <alignment horizontal="center" vertical="top"/>
    </xf>
    <xf numFmtId="1" fontId="8" fillId="0" borderId="10" xfId="0" applyNumberFormat="1" applyFont="1" applyBorder="1" applyAlignment="1" applyProtection="1">
      <alignment horizontal="center" vertical="top"/>
    </xf>
    <xf numFmtId="0" fontId="10" fillId="0" borderId="44" xfId="0" applyFont="1" applyBorder="1" applyAlignment="1" applyProtection="1">
      <alignment horizontal="center" vertical="center"/>
    </xf>
    <xf numFmtId="0" fontId="10" fillId="0" borderId="68" xfId="0" applyFont="1" applyBorder="1" applyAlignment="1" applyProtection="1">
      <alignment horizontal="center" vertical="center"/>
    </xf>
    <xf numFmtId="2" fontId="10" fillId="3" borderId="1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/>
    <xf numFmtId="2" fontId="8" fillId="0" borderId="50" xfId="0" applyNumberFormat="1" applyFont="1" applyBorder="1" applyAlignment="1" applyProtection="1">
      <alignment horizontal="center" vertical="top"/>
    </xf>
    <xf numFmtId="2" fontId="16" fillId="0" borderId="21" xfId="0" applyNumberFormat="1" applyFont="1" applyFill="1" applyBorder="1" applyAlignment="1" applyProtection="1">
      <alignment horizontal="center" vertical="top"/>
    </xf>
    <xf numFmtId="0" fontId="10" fillId="0" borderId="1" xfId="0" applyFont="1" applyBorder="1" applyAlignment="1" applyProtection="1">
      <protection locked="0"/>
    </xf>
    <xf numFmtId="0" fontId="10" fillId="0" borderId="1" xfId="0" applyFont="1" applyBorder="1" applyAlignment="1" applyProtection="1">
      <alignment vertical="top"/>
      <protection locked="0"/>
    </xf>
    <xf numFmtId="0" fontId="10" fillId="0" borderId="1" xfId="0" applyFont="1" applyBorder="1" applyAlignment="1" applyProtection="1"/>
    <xf numFmtId="2" fontId="46" fillId="0" borderId="63" xfId="0" applyNumberFormat="1" applyFont="1" applyBorder="1" applyAlignment="1" applyProtection="1">
      <alignment horizontal="center" vertical="top"/>
    </xf>
    <xf numFmtId="2" fontId="46" fillId="0" borderId="38" xfId="0" applyNumberFormat="1" applyFont="1" applyBorder="1" applyAlignment="1" applyProtection="1">
      <alignment horizontal="center" vertical="top"/>
    </xf>
    <xf numFmtId="2" fontId="46" fillId="0" borderId="2" xfId="0" applyNumberFormat="1" applyFont="1" applyBorder="1" applyAlignment="1" applyProtection="1">
      <alignment horizontal="center" vertical="top"/>
    </xf>
    <xf numFmtId="0" fontId="4" fillId="0" borderId="74" xfId="0" applyFont="1" applyBorder="1" applyAlignment="1" applyProtection="1"/>
    <xf numFmtId="0" fontId="5" fillId="0" borderId="70" xfId="0" applyFont="1" applyBorder="1" applyAlignment="1" applyProtection="1">
      <alignment horizontal="center" vertical="top"/>
    </xf>
    <xf numFmtId="0" fontId="6" fillId="0" borderId="70" xfId="0" applyFont="1" applyBorder="1" applyAlignment="1" applyProtection="1"/>
    <xf numFmtId="0" fontId="12" fillId="6" borderId="6" xfId="0" applyFont="1" applyFill="1" applyBorder="1" applyAlignment="1" applyProtection="1">
      <alignment horizontal="center" vertical="top"/>
      <protection locked="0"/>
    </xf>
    <xf numFmtId="14" fontId="12" fillId="6" borderId="17" xfId="0" applyNumberFormat="1" applyFont="1" applyFill="1" applyBorder="1" applyAlignment="1" applyProtection="1">
      <alignment horizontal="center" vertical="top"/>
      <protection locked="0"/>
    </xf>
    <xf numFmtId="14" fontId="21" fillId="0" borderId="1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 applyProtection="1">
      <alignment horizontal="left" vertical="top"/>
      <protection locked="0"/>
    </xf>
    <xf numFmtId="14" fontId="12" fillId="0" borderId="1" xfId="0" applyNumberFormat="1" applyFont="1" applyFill="1" applyBorder="1" applyAlignment="1" applyProtection="1">
      <alignment horizontal="center" vertical="top"/>
      <protection locked="0"/>
    </xf>
    <xf numFmtId="2" fontId="12" fillId="0" borderId="1" xfId="0" applyNumberFormat="1" applyFont="1" applyFill="1" applyBorder="1" applyAlignment="1">
      <alignment horizontal="center" vertical="top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 vertical="top"/>
      <protection locked="0"/>
    </xf>
    <xf numFmtId="0" fontId="12" fillId="0" borderId="10" xfId="0" applyFont="1" applyFill="1" applyBorder="1" applyAlignment="1" applyProtection="1">
      <alignment vertical="top"/>
      <protection locked="0"/>
    </xf>
    <xf numFmtId="0" fontId="12" fillId="0" borderId="83" xfId="3" applyFont="1" applyBorder="1" applyAlignment="1" applyProtection="1">
      <alignment horizontal="center" vertical="top"/>
      <protection locked="0"/>
    </xf>
    <xf numFmtId="0" fontId="12" fillId="0" borderId="87" xfId="3" applyFont="1" applyBorder="1" applyAlignment="1" applyProtection="1">
      <alignment horizontal="center" vertical="top"/>
      <protection locked="0"/>
    </xf>
    <xf numFmtId="0" fontId="12" fillId="0" borderId="90" xfId="3" applyFont="1" applyBorder="1" applyAlignment="1" applyProtection="1">
      <alignment horizontal="center" vertical="top"/>
      <protection locked="0"/>
    </xf>
    <xf numFmtId="0" fontId="12" fillId="0" borderId="8" xfId="3" applyFont="1" applyBorder="1" applyAlignment="1" applyProtection="1">
      <alignment horizontal="center" vertical="top"/>
      <protection locked="0"/>
    </xf>
    <xf numFmtId="14" fontId="12" fillId="6" borderId="63" xfId="0" applyNumberFormat="1" applyFont="1" applyFill="1" applyBorder="1" applyAlignment="1" applyProtection="1">
      <alignment horizontal="center" vertical="top" wrapText="1"/>
      <protection locked="0"/>
    </xf>
    <xf numFmtId="14" fontId="19" fillId="0" borderId="11" xfId="0" applyNumberFormat="1" applyFont="1" applyFill="1" applyBorder="1" applyAlignment="1" applyProtection="1">
      <alignment horizontal="center" vertical="top" wrapText="1"/>
    </xf>
    <xf numFmtId="0" fontId="10" fillId="0" borderId="28" xfId="0" applyFont="1" applyBorder="1" applyAlignment="1" applyProtection="1">
      <alignment horizontal="center" vertical="center" wrapText="1"/>
    </xf>
    <xf numFmtId="2" fontId="8" fillId="0" borderId="30" xfId="0" applyNumberFormat="1" applyFont="1" applyBorder="1" applyAlignment="1" applyProtection="1">
      <alignment horizontal="center" vertical="top"/>
    </xf>
    <xf numFmtId="2" fontId="8" fillId="0" borderId="28" xfId="0" applyNumberFormat="1" applyFont="1" applyBorder="1" applyAlignment="1" applyProtection="1">
      <alignment horizontal="center" vertical="top"/>
    </xf>
    <xf numFmtId="2" fontId="8" fillId="0" borderId="15" xfId="0" applyNumberFormat="1" applyFont="1" applyBorder="1" applyAlignment="1" applyProtection="1">
      <alignment horizontal="center" vertical="top"/>
    </xf>
    <xf numFmtId="2" fontId="8" fillId="0" borderId="18" xfId="0" applyNumberFormat="1" applyFont="1" applyBorder="1" applyAlignment="1" applyProtection="1">
      <alignment horizontal="center" vertical="top"/>
    </xf>
    <xf numFmtId="2" fontId="8" fillId="0" borderId="36" xfId="0" applyNumberFormat="1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top"/>
    </xf>
    <xf numFmtId="0" fontId="8" fillId="0" borderId="18" xfId="0" applyFont="1" applyBorder="1" applyAlignment="1" applyProtection="1">
      <alignment horizontal="center" vertical="top"/>
    </xf>
    <xf numFmtId="2" fontId="10" fillId="3" borderId="68" xfId="0" applyNumberFormat="1" applyFont="1" applyFill="1" applyBorder="1" applyAlignment="1" applyProtection="1">
      <alignment horizontal="center" vertical="top"/>
    </xf>
    <xf numFmtId="2" fontId="16" fillId="0" borderId="2" xfId="0" applyNumberFormat="1" applyFont="1" applyBorder="1" applyAlignment="1" applyProtection="1">
      <alignment horizontal="center"/>
    </xf>
    <xf numFmtId="2" fontId="18" fillId="0" borderId="70" xfId="0" applyNumberFormat="1" applyFont="1" applyBorder="1" applyAlignment="1" applyProtection="1">
      <alignment horizontal="center"/>
    </xf>
    <xf numFmtId="0" fontId="19" fillId="0" borderId="70" xfId="0" applyFont="1" applyBorder="1" applyAlignment="1" applyProtection="1">
      <alignment horizontal="center" vertical="top" wrapText="1"/>
    </xf>
    <xf numFmtId="0" fontId="19" fillId="0" borderId="70" xfId="0" applyFont="1" applyBorder="1" applyAlignment="1" applyProtection="1">
      <alignment horizontal="center" vertical="center" wrapText="1"/>
    </xf>
    <xf numFmtId="0" fontId="19" fillId="0" borderId="70" xfId="0" applyFont="1" applyBorder="1" applyAlignment="1">
      <alignment horizontal="center" vertical="top"/>
    </xf>
    <xf numFmtId="2" fontId="17" fillId="0" borderId="71" xfId="0" applyNumberFormat="1" applyFont="1" applyBorder="1" applyAlignment="1" applyProtection="1">
      <alignment horizontal="center" vertical="center"/>
    </xf>
    <xf numFmtId="2" fontId="33" fillId="0" borderId="77" xfId="0" applyNumberFormat="1" applyFont="1" applyBorder="1" applyAlignment="1" applyProtection="1">
      <alignment vertical="top"/>
    </xf>
    <xf numFmtId="0" fontId="21" fillId="0" borderId="70" xfId="0" applyFont="1" applyBorder="1" applyAlignment="1">
      <alignment vertical="center"/>
    </xf>
    <xf numFmtId="2" fontId="44" fillId="0" borderId="10" xfId="0" applyNumberFormat="1" applyFont="1" applyFill="1" applyBorder="1" applyAlignment="1" applyProtection="1">
      <alignment horizontal="center" vertical="top"/>
    </xf>
    <xf numFmtId="2" fontId="17" fillId="0" borderId="97" xfId="0" applyNumberFormat="1" applyFont="1" applyBorder="1" applyAlignment="1" applyProtection="1">
      <alignment horizontal="center" vertical="top"/>
    </xf>
    <xf numFmtId="2" fontId="17" fillId="0" borderId="98" xfId="0" applyNumberFormat="1" applyFont="1" applyBorder="1" applyAlignment="1" applyProtection="1">
      <alignment horizontal="center" vertical="top"/>
    </xf>
    <xf numFmtId="0" fontId="21" fillId="0" borderId="97" xfId="0" applyFont="1" applyBorder="1" applyAlignment="1">
      <alignment vertical="top"/>
    </xf>
    <xf numFmtId="0" fontId="21" fillId="0" borderId="99" xfId="0" applyFont="1" applyBorder="1" applyAlignment="1">
      <alignment vertical="top"/>
    </xf>
    <xf numFmtId="0" fontId="21" fillId="0" borderId="98" xfId="0" applyFont="1" applyBorder="1" applyAlignment="1">
      <alignment vertical="top"/>
    </xf>
    <xf numFmtId="0" fontId="19" fillId="0" borderId="70" xfId="0" applyFont="1" applyBorder="1" applyAlignment="1">
      <alignment horizontal="center" vertical="center"/>
    </xf>
    <xf numFmtId="2" fontId="17" fillId="0" borderId="77" xfId="0" applyNumberFormat="1" applyFont="1" applyBorder="1" applyAlignment="1" applyProtection="1">
      <alignment horizontal="center" vertical="center"/>
    </xf>
    <xf numFmtId="0" fontId="21" fillId="0" borderId="70" xfId="0" applyFont="1" applyFill="1" applyBorder="1" applyAlignment="1"/>
    <xf numFmtId="2" fontId="44" fillId="0" borderId="70" xfId="0" applyNumberFormat="1" applyFont="1" applyFill="1" applyBorder="1" applyAlignment="1" applyProtection="1">
      <alignment horizontal="center" vertical="top"/>
    </xf>
    <xf numFmtId="0" fontId="6" fillId="0" borderId="70" xfId="0" applyFont="1" applyBorder="1" applyAlignment="1"/>
    <xf numFmtId="2" fontId="21" fillId="0" borderId="15" xfId="0" applyNumberFormat="1" applyFont="1" applyBorder="1" applyAlignment="1" applyProtection="1">
      <alignment horizontal="center"/>
    </xf>
    <xf numFmtId="0" fontId="23" fillId="0" borderId="1" xfId="0" applyFont="1" applyBorder="1" applyAlignment="1" applyProtection="1">
      <alignment horizontal="left" vertical="top" wrapText="1"/>
    </xf>
    <xf numFmtId="0" fontId="12" fillId="0" borderId="1" xfId="0" applyFont="1" applyBorder="1" applyAlignment="1" applyProtection="1">
      <alignment horizontal="left" vertical="top" wrapText="1"/>
    </xf>
    <xf numFmtId="0" fontId="23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vertical="top" wrapText="1"/>
    </xf>
    <xf numFmtId="0" fontId="12" fillId="0" borderId="0" xfId="0" applyFont="1" applyAlignment="1" applyProtection="1">
      <alignment vertical="top"/>
    </xf>
    <xf numFmtId="0" fontId="23" fillId="0" borderId="0" xfId="0" applyFont="1" applyAlignment="1" applyProtection="1">
      <alignment horizontal="left" vertical="top" wrapText="1"/>
    </xf>
    <xf numFmtId="2" fontId="23" fillId="3" borderId="70" xfId="0" applyNumberFormat="1" applyFont="1" applyFill="1" applyBorder="1" applyAlignment="1">
      <alignment horizontal="center" vertical="center" wrapText="1"/>
    </xf>
    <xf numFmtId="4" fontId="23" fillId="3" borderId="70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 applyProtection="1">
      <alignment horizontal="center" vertical="top" wrapText="1"/>
    </xf>
    <xf numFmtId="0" fontId="12" fillId="0" borderId="0" xfId="0" applyFont="1" applyAlignment="1" applyProtection="1">
      <alignment horizontal="center" vertical="top" wrapText="1"/>
    </xf>
    <xf numFmtId="0" fontId="23" fillId="0" borderId="0" xfId="0" applyFont="1" applyAlignment="1" applyProtection="1">
      <alignment horizontal="center" vertical="top" wrapText="1"/>
    </xf>
    <xf numFmtId="0" fontId="12" fillId="0" borderId="1" xfId="0" applyFont="1" applyBorder="1" applyAlignment="1" applyProtection="1">
      <alignment vertical="top" wrapText="1"/>
    </xf>
    <xf numFmtId="0" fontId="12" fillId="0" borderId="1" xfId="0" applyFont="1" applyBorder="1" applyAlignment="1" applyProtection="1">
      <alignment horizontal="center" vertical="top" wrapText="1"/>
    </xf>
    <xf numFmtId="0" fontId="23" fillId="0" borderId="1" xfId="0" applyFont="1" applyFill="1" applyBorder="1" applyAlignment="1" applyProtection="1">
      <alignment horizontal="center" vertical="top" wrapText="1"/>
    </xf>
    <xf numFmtId="0" fontId="23" fillId="0" borderId="56" xfId="0" applyFont="1" applyFill="1" applyBorder="1" applyAlignment="1" applyProtection="1">
      <alignment horizontal="center" vertical="top" wrapText="1"/>
    </xf>
    <xf numFmtId="0" fontId="23" fillId="0" borderId="65" xfId="0" applyFont="1" applyFill="1" applyBorder="1" applyAlignment="1" applyProtection="1">
      <alignment horizontal="center" vertical="top" wrapText="1"/>
    </xf>
    <xf numFmtId="0" fontId="23" fillId="0" borderId="66" xfId="0" applyFont="1" applyFill="1" applyBorder="1" applyAlignment="1" applyProtection="1">
      <alignment horizontal="center" vertical="top" wrapText="1"/>
    </xf>
    <xf numFmtId="0" fontId="23" fillId="0" borderId="1" xfId="0" applyFont="1" applyBorder="1" applyAlignment="1" applyProtection="1">
      <alignment horizontal="left" vertical="center" wrapText="1"/>
    </xf>
    <xf numFmtId="0" fontId="12" fillId="0" borderId="1" xfId="0" applyFont="1" applyBorder="1" applyAlignment="1" applyProtection="1">
      <alignment horizontal="left" vertical="top"/>
    </xf>
    <xf numFmtId="0" fontId="23" fillId="0" borderId="1" xfId="0" applyFont="1" applyFill="1" applyBorder="1" applyAlignment="1" applyProtection="1">
      <alignment vertical="top" wrapText="1"/>
    </xf>
    <xf numFmtId="0" fontId="23" fillId="0" borderId="57" xfId="0" applyFont="1" applyFill="1" applyBorder="1" applyAlignment="1" applyProtection="1">
      <alignment vertical="top" wrapText="1"/>
    </xf>
    <xf numFmtId="0" fontId="12" fillId="0" borderId="1" xfId="0" applyFont="1" applyBorder="1" applyAlignment="1" applyProtection="1">
      <alignment horizontal="center" vertical="center" wrapText="1"/>
    </xf>
    <xf numFmtId="0" fontId="23" fillId="0" borderId="0" xfId="0" applyFont="1" applyAlignment="1" applyProtection="1">
      <alignment vertical="center" wrapText="1"/>
    </xf>
    <xf numFmtId="0" fontId="48" fillId="0" borderId="1" xfId="3" applyFont="1" applyBorder="1" applyAlignment="1" applyProtection="1">
      <alignment vertical="top" wrapText="1"/>
    </xf>
    <xf numFmtId="14" fontId="12" fillId="0" borderId="0" xfId="0" applyNumberFormat="1" applyFont="1" applyAlignment="1" applyProtection="1">
      <alignment vertical="top" wrapText="1"/>
    </xf>
    <xf numFmtId="0" fontId="12" fillId="0" borderId="8" xfId="0" applyFont="1" applyFill="1" applyBorder="1" applyAlignment="1" applyProtection="1">
      <alignment vertical="top" wrapText="1"/>
    </xf>
    <xf numFmtId="0" fontId="23" fillId="0" borderId="20" xfId="0" applyFont="1" applyFill="1" applyBorder="1" applyAlignment="1" applyProtection="1">
      <alignment horizontal="left" vertical="top" wrapText="1"/>
    </xf>
    <xf numFmtId="0" fontId="23" fillId="0" borderId="9" xfId="0" applyFont="1" applyFill="1" applyBorder="1" applyAlignment="1" applyProtection="1">
      <alignment vertical="top" wrapText="1"/>
    </xf>
    <xf numFmtId="0" fontId="23" fillId="0" borderId="20" xfId="0" applyFont="1" applyFill="1" applyBorder="1" applyAlignment="1" applyProtection="1">
      <alignment vertical="top" wrapText="1"/>
    </xf>
    <xf numFmtId="2" fontId="23" fillId="3" borderId="20" xfId="0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vertical="top" wrapText="1"/>
    </xf>
    <xf numFmtId="0" fontId="12" fillId="0" borderId="20" xfId="0" applyFont="1" applyFill="1" applyBorder="1" applyAlignment="1" applyProtection="1">
      <alignment vertical="top" wrapText="1"/>
    </xf>
    <xf numFmtId="2" fontId="23" fillId="0" borderId="20" xfId="0" applyNumberFormat="1" applyFont="1" applyFill="1" applyBorder="1" applyAlignment="1" applyProtection="1">
      <alignment horizontal="center" vertical="top" wrapText="1"/>
    </xf>
    <xf numFmtId="43" fontId="33" fillId="0" borderId="1" xfId="2" applyFont="1" applyFill="1" applyBorder="1" applyAlignment="1" applyProtection="1">
      <alignment horizontal="center" vertical="top" wrapText="1"/>
    </xf>
    <xf numFmtId="43" fontId="33" fillId="0" borderId="1" xfId="2" applyFont="1" applyFill="1" applyBorder="1" applyAlignment="1" applyProtection="1">
      <alignment vertical="top" wrapText="1"/>
    </xf>
    <xf numFmtId="0" fontId="23" fillId="0" borderId="1" xfId="0" applyFont="1" applyFill="1" applyBorder="1" applyAlignment="1" applyProtection="1">
      <alignment horizontal="left" vertical="top" wrapText="1"/>
    </xf>
    <xf numFmtId="0" fontId="12" fillId="0" borderId="0" xfId="0" applyFont="1" applyFill="1" applyAlignment="1" applyProtection="1">
      <alignment horizontal="center" vertical="top" wrapText="1"/>
    </xf>
    <xf numFmtId="0" fontId="26" fillId="0" borderId="57" xfId="0" applyFont="1" applyBorder="1" applyAlignment="1" applyProtection="1">
      <alignment vertical="top" wrapText="1"/>
    </xf>
    <xf numFmtId="0" fontId="26" fillId="0" borderId="58" xfId="0" applyFont="1" applyBorder="1" applyAlignment="1" applyProtection="1">
      <alignment vertical="top" wrapText="1"/>
    </xf>
    <xf numFmtId="0" fontId="12" fillId="0" borderId="65" xfId="0" applyFont="1" applyBorder="1" applyAlignment="1" applyProtection="1">
      <alignment vertical="top" wrapText="1"/>
    </xf>
    <xf numFmtId="0" fontId="23" fillId="0" borderId="20" xfId="0" applyFont="1" applyBorder="1" applyAlignment="1" applyProtection="1">
      <alignment vertical="top"/>
    </xf>
    <xf numFmtId="0" fontId="23" fillId="0" borderId="20" xfId="0" applyFont="1" applyFill="1" applyBorder="1" applyAlignment="1" applyProtection="1">
      <alignment horizontal="center" vertical="top" wrapText="1"/>
    </xf>
    <xf numFmtId="0" fontId="23" fillId="0" borderId="21" xfId="0" applyFont="1" applyFill="1" applyBorder="1" applyAlignment="1" applyProtection="1">
      <alignment horizontal="center" vertical="top" wrapText="1"/>
    </xf>
    <xf numFmtId="0" fontId="23" fillId="0" borderId="1" xfId="0" applyFont="1" applyFill="1" applyBorder="1" applyAlignment="1" applyProtection="1">
      <alignment horizontal="left" vertical="top"/>
    </xf>
    <xf numFmtId="0" fontId="12" fillId="0" borderId="8" xfId="0" applyFont="1" applyBorder="1" applyAlignment="1" applyProtection="1">
      <alignment vertical="top" wrapText="1"/>
    </xf>
    <xf numFmtId="0" fontId="23" fillId="0" borderId="9" xfId="0" applyFont="1" applyBorder="1" applyAlignment="1" applyProtection="1">
      <alignment horizontal="center" vertical="top" wrapText="1"/>
    </xf>
    <xf numFmtId="2" fontId="23" fillId="3" borderId="9" xfId="0" applyNumberFormat="1" applyFont="1" applyFill="1" applyBorder="1" applyAlignment="1" applyProtection="1">
      <alignment horizontal="center" vertical="top" wrapText="1"/>
    </xf>
    <xf numFmtId="2" fontId="23" fillId="0" borderId="1" xfId="0" applyNumberFormat="1" applyFont="1" applyFill="1" applyBorder="1" applyAlignment="1" applyProtection="1">
      <alignment horizontal="center" vertical="top" wrapText="1"/>
    </xf>
    <xf numFmtId="0" fontId="12" fillId="0" borderId="66" xfId="0" applyFont="1" applyBorder="1" applyAlignment="1" applyProtection="1">
      <alignment vertical="top" wrapText="1"/>
    </xf>
    <xf numFmtId="0" fontId="23" fillId="0" borderId="1" xfId="0" applyFont="1" applyBorder="1" applyAlignment="1" applyProtection="1">
      <alignment vertical="top"/>
    </xf>
    <xf numFmtId="0" fontId="12" fillId="0" borderId="33" xfId="0" applyFont="1" applyBorder="1" applyAlignment="1" applyProtection="1">
      <alignment vertical="top" wrapText="1"/>
    </xf>
    <xf numFmtId="0" fontId="23" fillId="0" borderId="1" xfId="0" applyFont="1" applyBorder="1" applyAlignment="1" applyProtection="1">
      <alignment horizontal="left" vertical="top"/>
    </xf>
    <xf numFmtId="2" fontId="23" fillId="3" borderId="11" xfId="0" applyNumberFormat="1" applyFont="1" applyFill="1" applyBorder="1" applyAlignment="1" applyProtection="1">
      <alignment horizontal="center" vertical="top" wrapText="1"/>
    </xf>
    <xf numFmtId="0" fontId="23" fillId="0" borderId="34" xfId="0" applyFont="1" applyFill="1" applyBorder="1" applyAlignment="1" applyProtection="1">
      <alignment vertical="top" wrapText="1"/>
    </xf>
    <xf numFmtId="2" fontId="44" fillId="0" borderId="65" xfId="0" applyNumberFormat="1" applyFont="1" applyFill="1" applyBorder="1" applyAlignment="1" applyProtection="1">
      <alignment horizontal="center" vertical="top" wrapText="1"/>
    </xf>
    <xf numFmtId="0" fontId="23" fillId="0" borderId="1" xfId="0" applyFont="1" applyFill="1" applyBorder="1" applyAlignment="1" applyProtection="1">
      <alignment horizontal="center" vertical="top"/>
    </xf>
    <xf numFmtId="0" fontId="12" fillId="0" borderId="1" xfId="0" applyFont="1" applyFill="1" applyBorder="1" applyAlignment="1" applyProtection="1">
      <alignment horizontal="center" vertical="top"/>
    </xf>
    <xf numFmtId="2" fontId="12" fillId="0" borderId="1" xfId="0" applyNumberFormat="1" applyFont="1" applyFill="1" applyBorder="1" applyAlignment="1" applyProtection="1">
      <alignment horizontal="center" vertical="top"/>
    </xf>
    <xf numFmtId="0" fontId="12" fillId="0" borderId="1" xfId="0" applyFont="1" applyFill="1" applyBorder="1" applyAlignment="1" applyProtection="1">
      <alignment vertical="top"/>
    </xf>
    <xf numFmtId="2" fontId="23" fillId="0" borderId="1" xfId="0" applyNumberFormat="1" applyFont="1" applyFill="1" applyBorder="1" applyAlignment="1" applyProtection="1">
      <alignment horizontal="center" vertical="top"/>
    </xf>
    <xf numFmtId="0" fontId="23" fillId="0" borderId="1" xfId="0" applyFont="1" applyBorder="1" applyAlignment="1" applyProtection="1">
      <alignment vertical="top" wrapText="1"/>
    </xf>
    <xf numFmtId="0" fontId="12" fillId="0" borderId="20" xfId="0" applyFont="1" applyBorder="1" applyAlignment="1" applyProtection="1">
      <alignment vertical="top"/>
    </xf>
    <xf numFmtId="0" fontId="12" fillId="0" borderId="21" xfId="0" applyFont="1" applyBorder="1" applyAlignment="1" applyProtection="1">
      <alignment vertical="top" wrapText="1"/>
    </xf>
    <xf numFmtId="0" fontId="12" fillId="0" borderId="0" xfId="0" applyFont="1" applyAlignment="1" applyProtection="1">
      <alignment vertical="top" wrapText="1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43" fontId="12" fillId="0" borderId="1" xfId="0" applyNumberFormat="1" applyFont="1" applyBorder="1" applyAlignment="1" applyProtection="1">
      <alignment vertical="top" wrapText="1"/>
    </xf>
    <xf numFmtId="43" fontId="12" fillId="0" borderId="1" xfId="0" applyNumberFormat="1" applyFont="1" applyBorder="1" applyAlignment="1" applyProtection="1">
      <alignment horizontal="center" vertical="top" wrapText="1"/>
    </xf>
    <xf numFmtId="43" fontId="12" fillId="0" borderId="0" xfId="2" applyFont="1" applyAlignment="1" applyProtection="1">
      <alignment horizontal="center" vertical="top" wrapText="1"/>
    </xf>
    <xf numFmtId="43" fontId="12" fillId="0" borderId="0" xfId="2" applyFont="1" applyAlignment="1" applyProtection="1">
      <alignment vertical="top" wrapText="1"/>
    </xf>
    <xf numFmtId="43" fontId="23" fillId="0" borderId="0" xfId="2" applyFont="1" applyAlignment="1" applyProtection="1">
      <alignment horizontal="center" vertical="top" wrapText="1"/>
    </xf>
    <xf numFmtId="43" fontId="23" fillId="0" borderId="1" xfId="0" applyNumberFormat="1" applyFont="1" applyBorder="1" applyAlignment="1" applyProtection="1">
      <alignment vertical="top" wrapText="1"/>
    </xf>
    <xf numFmtId="0" fontId="19" fillId="0" borderId="0" xfId="0" applyFont="1" applyAlignment="1" applyProtection="1">
      <alignment vertical="top"/>
    </xf>
    <xf numFmtId="14" fontId="19" fillId="0" borderId="0" xfId="0" applyNumberFormat="1" applyFont="1" applyAlignment="1" applyProtection="1">
      <alignment horizontal="center" vertical="top" wrapText="1"/>
    </xf>
    <xf numFmtId="0" fontId="21" fillId="0" borderId="0" xfId="0" applyFont="1" applyAlignment="1" applyProtection="1">
      <alignment vertical="top" wrapText="1"/>
    </xf>
    <xf numFmtId="0" fontId="21" fillId="0" borderId="56" xfId="0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horizontal="center" vertical="top" wrapText="1"/>
    </xf>
    <xf numFmtId="0" fontId="21" fillId="0" borderId="33" xfId="0" applyFont="1" applyFill="1" applyBorder="1" applyAlignment="1" applyProtection="1">
      <alignment horizontal="center" vertical="top" wrapText="1"/>
    </xf>
    <xf numFmtId="0" fontId="21" fillId="0" borderId="56" xfId="0" quotePrefix="1" applyFont="1" applyBorder="1" applyAlignment="1" applyProtection="1">
      <alignment horizontal="left" vertical="top" wrapText="1"/>
    </xf>
    <xf numFmtId="0" fontId="21" fillId="0" borderId="1" xfId="0" quotePrefix="1" applyFont="1" applyBorder="1" applyAlignment="1" applyProtection="1">
      <alignment vertical="top"/>
    </xf>
    <xf numFmtId="0" fontId="21" fillId="0" borderId="1" xfId="0" applyFont="1" applyBorder="1" applyAlignment="1" applyProtection="1">
      <alignment vertical="top"/>
    </xf>
    <xf numFmtId="14" fontId="21" fillId="0" borderId="1" xfId="0" applyNumberFormat="1" applyFont="1" applyBorder="1" applyAlignment="1" applyProtection="1">
      <alignment horizontal="center" vertical="top"/>
    </xf>
    <xf numFmtId="0" fontId="19" fillId="0" borderId="33" xfId="0" applyFont="1" applyBorder="1" applyAlignment="1" applyProtection="1">
      <alignment vertical="top"/>
    </xf>
    <xf numFmtId="0" fontId="21" fillId="0" borderId="0" xfId="0" applyFont="1" applyAlignment="1" applyProtection="1">
      <alignment vertical="top"/>
    </xf>
    <xf numFmtId="0" fontId="23" fillId="0" borderId="1" xfId="0" applyFont="1" applyBorder="1" applyAlignment="1" applyProtection="1">
      <alignment vertical="center" wrapText="1"/>
    </xf>
    <xf numFmtId="0" fontId="21" fillId="0" borderId="56" xfId="0" applyFont="1" applyBorder="1" applyAlignment="1" applyProtection="1">
      <alignment horizontal="left" vertical="top" wrapText="1"/>
    </xf>
    <xf numFmtId="0" fontId="22" fillId="0" borderId="1" xfId="0" applyFont="1" applyBorder="1" applyAlignment="1" applyProtection="1">
      <alignment vertical="top"/>
    </xf>
    <xf numFmtId="0" fontId="19" fillId="0" borderId="0" xfId="0" applyFont="1" applyAlignment="1" applyProtection="1">
      <alignment horizontal="center" vertical="center" wrapText="1"/>
    </xf>
    <xf numFmtId="0" fontId="19" fillId="0" borderId="0" xfId="0" applyFont="1" applyAlignment="1" applyProtection="1">
      <alignment horizontal="center" vertical="center"/>
    </xf>
    <xf numFmtId="14" fontId="19" fillId="0" borderId="0" xfId="0" applyNumberFormat="1" applyFont="1" applyAlignment="1" applyProtection="1">
      <alignment vertical="top" wrapText="1"/>
    </xf>
    <xf numFmtId="0" fontId="19" fillId="0" borderId="8" xfId="0" applyFont="1" applyFill="1" applyBorder="1" applyAlignment="1" applyProtection="1">
      <alignment vertical="top" wrapText="1"/>
    </xf>
    <xf numFmtId="0" fontId="21" fillId="0" borderId="20" xfId="0" applyFont="1" applyFill="1" applyBorder="1" applyAlignment="1" applyProtection="1">
      <alignment horizontal="center" vertical="top" wrapText="1"/>
    </xf>
    <xf numFmtId="0" fontId="21" fillId="0" borderId="11" xfId="0" applyFont="1" applyFill="1" applyBorder="1" applyAlignment="1" applyProtection="1">
      <alignment vertical="top" wrapText="1"/>
    </xf>
    <xf numFmtId="0" fontId="21" fillId="0" borderId="9" xfId="0" applyFont="1" applyFill="1" applyBorder="1" applyAlignment="1" applyProtection="1">
      <alignment vertical="top" wrapText="1"/>
    </xf>
    <xf numFmtId="0" fontId="19" fillId="0" borderId="9" xfId="0" applyFont="1" applyFill="1" applyBorder="1" applyAlignment="1" applyProtection="1">
      <alignment horizontal="center" vertical="top" wrapText="1"/>
    </xf>
    <xf numFmtId="0" fontId="19" fillId="0" borderId="0" xfId="0" applyFont="1" applyFill="1" applyAlignment="1" applyProtection="1">
      <alignment vertical="top" wrapText="1"/>
    </xf>
    <xf numFmtId="0" fontId="19" fillId="0" borderId="0" xfId="0" applyFont="1" applyFill="1" applyAlignment="1" applyProtection="1">
      <alignment vertical="top"/>
    </xf>
    <xf numFmtId="0" fontId="19" fillId="0" borderId="56" xfId="0" applyFont="1" applyBorder="1" applyAlignment="1" applyProtection="1">
      <alignment vertical="top" wrapText="1"/>
    </xf>
    <xf numFmtId="0" fontId="19" fillId="0" borderId="1" xfId="0" applyFont="1" applyBorder="1" applyAlignment="1" applyProtection="1">
      <alignment vertical="top" wrapText="1"/>
    </xf>
    <xf numFmtId="0" fontId="21" fillId="0" borderId="1" xfId="0" applyFont="1" applyBorder="1" applyAlignment="1" applyProtection="1">
      <alignment horizontal="center" vertical="top" wrapText="1"/>
    </xf>
    <xf numFmtId="14" fontId="19" fillId="0" borderId="1" xfId="0" applyNumberFormat="1" applyFont="1" applyBorder="1" applyAlignment="1" applyProtection="1">
      <alignment horizontal="center" vertical="top" wrapText="1"/>
    </xf>
    <xf numFmtId="0" fontId="19" fillId="0" borderId="33" xfId="0" applyFont="1" applyBorder="1" applyAlignment="1" applyProtection="1">
      <alignment vertical="top" wrapText="1"/>
    </xf>
    <xf numFmtId="0" fontId="19" fillId="0" borderId="0" xfId="0" applyFont="1" applyAlignment="1" applyProtection="1">
      <alignment vertical="center" wrapText="1"/>
    </xf>
    <xf numFmtId="0" fontId="21" fillId="0" borderId="1" xfId="0" applyFont="1" applyBorder="1" applyAlignment="1" applyProtection="1">
      <alignment vertical="top" wrapText="1"/>
    </xf>
    <xf numFmtId="14" fontId="21" fillId="0" borderId="1" xfId="0" applyNumberFormat="1" applyFont="1" applyBorder="1" applyAlignment="1" applyProtection="1">
      <alignment horizontal="center" vertical="top" wrapText="1"/>
    </xf>
    <xf numFmtId="0" fontId="19" fillId="0" borderId="0" xfId="0" applyFont="1" applyAlignment="1" applyProtection="1">
      <alignment vertical="center"/>
    </xf>
    <xf numFmtId="0" fontId="19" fillId="0" borderId="29" xfId="0" applyFont="1" applyBorder="1" applyAlignment="1" applyProtection="1">
      <alignment horizontal="center" vertical="top" wrapText="1"/>
    </xf>
    <xf numFmtId="0" fontId="21" fillId="0" borderId="9" xfId="0" applyFont="1" applyFill="1" applyBorder="1" applyAlignment="1" applyProtection="1">
      <alignment horizontal="center" vertical="top" wrapText="1"/>
    </xf>
    <xf numFmtId="0" fontId="19" fillId="0" borderId="10" xfId="0" applyFont="1" applyFill="1" applyBorder="1" applyAlignment="1" applyProtection="1">
      <alignment vertical="top" wrapText="1"/>
    </xf>
    <xf numFmtId="0" fontId="19" fillId="0" borderId="65" xfId="0" applyFont="1" applyBorder="1" applyAlignment="1" applyProtection="1">
      <alignment vertical="top" wrapText="1"/>
    </xf>
    <xf numFmtId="0" fontId="21" fillId="0" borderId="65" xfId="0" applyFont="1" applyBorder="1" applyAlignment="1" applyProtection="1">
      <alignment horizontal="center" vertical="top" wrapText="1"/>
    </xf>
    <xf numFmtId="14" fontId="21" fillId="0" borderId="65" xfId="0" applyNumberFormat="1" applyFont="1" applyBorder="1" applyAlignment="1" applyProtection="1">
      <alignment horizontal="center" vertical="top" wrapText="1"/>
    </xf>
    <xf numFmtId="0" fontId="23" fillId="0" borderId="65" xfId="0" applyFont="1" applyBorder="1" applyAlignment="1" applyProtection="1">
      <alignment horizontal="center" vertical="top" wrapText="1"/>
    </xf>
    <xf numFmtId="0" fontId="21" fillId="0" borderId="56" xfId="0" quotePrefix="1" applyFont="1" applyBorder="1" applyAlignment="1" applyProtection="1">
      <alignment vertical="top" wrapText="1"/>
    </xf>
    <xf numFmtId="0" fontId="21" fillId="0" borderId="1" xfId="0" applyFont="1" applyBorder="1" applyAlignment="1" applyProtection="1">
      <alignment horizontal="left" vertical="top"/>
    </xf>
    <xf numFmtId="14" fontId="21" fillId="0" borderId="1" xfId="0" applyNumberFormat="1" applyFont="1" applyBorder="1" applyAlignment="1" applyProtection="1">
      <alignment vertical="top" wrapText="1"/>
    </xf>
    <xf numFmtId="0" fontId="23" fillId="0" borderId="1" xfId="0" applyFont="1" applyBorder="1" applyAlignment="1" applyProtection="1">
      <alignment vertical="center"/>
    </xf>
    <xf numFmtId="14" fontId="19" fillId="0" borderId="1" xfId="0" applyNumberFormat="1" applyFont="1" applyBorder="1" applyAlignment="1" applyProtection="1">
      <alignment vertical="top" wrapText="1"/>
    </xf>
    <xf numFmtId="0" fontId="21" fillId="0" borderId="11" xfId="0" applyFont="1" applyFill="1" applyBorder="1" applyAlignment="1" applyProtection="1">
      <alignment horizontal="center" vertical="top" wrapText="1"/>
    </xf>
    <xf numFmtId="0" fontId="19" fillId="0" borderId="34" xfId="0" applyFont="1" applyFill="1" applyBorder="1" applyAlignment="1" applyProtection="1">
      <alignment vertical="top" wrapText="1"/>
    </xf>
    <xf numFmtId="0" fontId="21" fillId="0" borderId="65" xfId="0" applyFont="1" applyFill="1" applyBorder="1" applyAlignment="1" applyProtection="1">
      <alignment horizontal="center" vertical="top" wrapText="1"/>
    </xf>
    <xf numFmtId="14" fontId="21" fillId="0" borderId="65" xfId="0" applyNumberFormat="1" applyFont="1" applyFill="1" applyBorder="1" applyAlignment="1" applyProtection="1">
      <alignment vertical="top" wrapText="1"/>
    </xf>
    <xf numFmtId="0" fontId="21" fillId="0" borderId="65" xfId="0" applyFont="1" applyFill="1" applyBorder="1" applyAlignment="1" applyProtection="1">
      <alignment vertical="top" wrapText="1"/>
    </xf>
    <xf numFmtId="1" fontId="21" fillId="0" borderId="65" xfId="0" applyNumberFormat="1" applyFont="1" applyFill="1" applyBorder="1" applyAlignment="1" applyProtection="1">
      <alignment horizontal="center" vertical="top" wrapText="1"/>
    </xf>
    <xf numFmtId="0" fontId="19" fillId="0" borderId="66" xfId="0" applyFont="1" applyFill="1" applyBorder="1" applyAlignment="1" applyProtection="1">
      <alignment vertical="top" wrapText="1"/>
    </xf>
    <xf numFmtId="0" fontId="21" fillId="0" borderId="35" xfId="0" applyFont="1" applyFill="1" applyBorder="1" applyAlignment="1" applyProtection="1">
      <alignment horizontal="left" vertical="top" wrapText="1"/>
    </xf>
    <xf numFmtId="0" fontId="21" fillId="0" borderId="57" xfId="0" applyFont="1" applyFill="1" applyBorder="1" applyAlignment="1" applyProtection="1">
      <alignment vertical="top"/>
    </xf>
    <xf numFmtId="0" fontId="21" fillId="0" borderId="57" xfId="0" applyFont="1" applyFill="1" applyBorder="1" applyAlignment="1" applyProtection="1">
      <alignment vertical="top" wrapText="1"/>
    </xf>
    <xf numFmtId="14" fontId="21" fillId="0" borderId="57" xfId="0" applyNumberFormat="1" applyFont="1" applyFill="1" applyBorder="1" applyAlignment="1" applyProtection="1">
      <alignment vertical="top" wrapText="1"/>
    </xf>
    <xf numFmtId="0" fontId="21" fillId="0" borderId="58" xfId="0" applyFont="1" applyFill="1" applyBorder="1" applyAlignment="1" applyProtection="1">
      <alignment vertical="top" wrapText="1"/>
    </xf>
    <xf numFmtId="14" fontId="23" fillId="0" borderId="9" xfId="0" applyNumberFormat="1" applyFont="1" applyFill="1" applyBorder="1" applyAlignment="1" applyProtection="1">
      <alignment vertical="top" wrapText="1"/>
    </xf>
    <xf numFmtId="0" fontId="23" fillId="0" borderId="9" xfId="0" applyFont="1" applyFill="1" applyBorder="1" applyAlignment="1" applyProtection="1">
      <alignment horizontal="center" vertical="top" wrapText="1"/>
    </xf>
    <xf numFmtId="0" fontId="23" fillId="0" borderId="11" xfId="0" applyFont="1" applyFill="1" applyBorder="1" applyAlignment="1" applyProtection="1">
      <alignment horizontal="center" vertical="top" wrapText="1"/>
    </xf>
    <xf numFmtId="0" fontId="21" fillId="0" borderId="35" xfId="0" quotePrefix="1" applyFont="1" applyBorder="1" applyAlignment="1" applyProtection="1">
      <alignment vertical="top" wrapText="1"/>
    </xf>
    <xf numFmtId="0" fontId="21" fillId="0" borderId="57" xfId="0" applyFont="1" applyBorder="1" applyAlignment="1" applyProtection="1">
      <alignment vertical="top"/>
    </xf>
    <xf numFmtId="0" fontId="21" fillId="0" borderId="57" xfId="0" applyFont="1" applyBorder="1" applyAlignment="1" applyProtection="1">
      <alignment vertical="top" wrapText="1"/>
    </xf>
    <xf numFmtId="14" fontId="21" fillId="0" borderId="57" xfId="0" applyNumberFormat="1" applyFont="1" applyBorder="1" applyAlignment="1" applyProtection="1">
      <alignment vertical="top" wrapText="1"/>
    </xf>
    <xf numFmtId="0" fontId="19" fillId="0" borderId="57" xfId="0" applyFont="1" applyBorder="1" applyAlignment="1" applyProtection="1">
      <alignment vertical="top" wrapText="1"/>
    </xf>
    <xf numFmtId="0" fontId="19" fillId="0" borderId="58" xfId="0" applyFont="1" applyBorder="1" applyAlignment="1" applyProtection="1">
      <alignment vertical="top" wrapText="1"/>
    </xf>
    <xf numFmtId="0" fontId="19" fillId="0" borderId="0" xfId="0" applyFont="1" applyFill="1" applyAlignment="1" applyProtection="1">
      <alignment vertical="center" wrapText="1"/>
    </xf>
    <xf numFmtId="14" fontId="21" fillId="0" borderId="20" xfId="0" applyNumberFormat="1" applyFont="1" applyFill="1" applyBorder="1" applyAlignment="1" applyProtection="1">
      <alignment horizontal="center" vertical="top" wrapText="1"/>
    </xf>
    <xf numFmtId="0" fontId="19" fillId="0" borderId="48" xfId="0" applyFont="1" applyFill="1" applyBorder="1" applyAlignment="1" applyProtection="1">
      <alignment horizontal="center" vertical="top" wrapText="1"/>
    </xf>
    <xf numFmtId="0" fontId="19" fillId="0" borderId="1" xfId="0" applyFont="1" applyFill="1" applyBorder="1" applyAlignment="1" applyProtection="1">
      <alignment vertical="top" wrapText="1"/>
    </xf>
    <xf numFmtId="0" fontId="21" fillId="0" borderId="1" xfId="0" applyFont="1" applyFill="1" applyBorder="1" applyAlignment="1" applyProtection="1">
      <alignment vertical="top" wrapText="1"/>
    </xf>
    <xf numFmtId="0" fontId="19" fillId="0" borderId="66" xfId="0" applyFont="1" applyBorder="1" applyAlignment="1" applyProtection="1">
      <alignment vertical="top" wrapText="1"/>
    </xf>
    <xf numFmtId="0" fontId="21" fillId="0" borderId="20" xfId="0" applyFont="1" applyFill="1" applyBorder="1" applyAlignment="1" applyProtection="1">
      <alignment vertical="top" wrapText="1"/>
    </xf>
    <xf numFmtId="0" fontId="19" fillId="0" borderId="20" xfId="0" applyFont="1" applyBorder="1" applyAlignment="1" applyProtection="1">
      <alignment vertical="top" wrapText="1"/>
    </xf>
    <xf numFmtId="0" fontId="19" fillId="0" borderId="21" xfId="0" applyFont="1" applyBorder="1" applyAlignment="1" applyProtection="1">
      <alignment vertical="top" wrapText="1"/>
    </xf>
    <xf numFmtId="0" fontId="19" fillId="0" borderId="12" xfId="0" applyFont="1" applyFill="1" applyBorder="1" applyAlignment="1" applyProtection="1">
      <alignment horizontal="center" vertical="top" wrapText="1"/>
      <protection locked="0"/>
    </xf>
    <xf numFmtId="0" fontId="19" fillId="0" borderId="14" xfId="0" applyFont="1" applyFill="1" applyBorder="1" applyAlignment="1" applyProtection="1">
      <alignment horizontal="center" vertical="top" wrapText="1"/>
      <protection locked="0"/>
    </xf>
    <xf numFmtId="0" fontId="19" fillId="0" borderId="1" xfId="0" applyFont="1" applyBorder="1" applyAlignment="1">
      <alignment vertical="top"/>
    </xf>
    <xf numFmtId="0" fontId="21" fillId="0" borderId="0" xfId="0" applyFont="1" applyAlignment="1">
      <alignment vertical="top" wrapText="1"/>
    </xf>
    <xf numFmtId="0" fontId="19" fillId="0" borderId="0" xfId="0" applyFont="1" applyFill="1" applyAlignment="1">
      <alignment vertical="top"/>
    </xf>
    <xf numFmtId="0" fontId="23" fillId="0" borderId="1" xfId="0" applyFont="1" applyBorder="1" applyAlignment="1" applyProtection="1">
      <alignment horizontal="left"/>
      <protection locked="0"/>
    </xf>
    <xf numFmtId="0" fontId="21" fillId="0" borderId="56" xfId="0" quotePrefix="1" applyFont="1" applyBorder="1" applyAlignment="1">
      <alignment vertical="top"/>
    </xf>
    <xf numFmtId="0" fontId="21" fillId="0" borderId="33" xfId="0" applyFont="1" applyBorder="1" applyAlignment="1">
      <alignment vertical="top" wrapText="1"/>
    </xf>
    <xf numFmtId="0" fontId="12" fillId="0" borderId="1" xfId="0" applyFont="1" applyBorder="1" applyAlignment="1" applyProtection="1">
      <alignment horizontal="left"/>
      <protection locked="0"/>
    </xf>
    <xf numFmtId="0" fontId="21" fillId="0" borderId="56" xfId="0" applyFont="1" applyBorder="1" applyAlignment="1">
      <alignment horizontal="left" vertical="top"/>
    </xf>
    <xf numFmtId="0" fontId="21" fillId="0" borderId="33" xfId="0" applyFont="1" applyBorder="1" applyAlignment="1">
      <alignment vertical="top"/>
    </xf>
    <xf numFmtId="0" fontId="21" fillId="0" borderId="3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23" fillId="0" borderId="1" xfId="0" applyFont="1" applyBorder="1" applyAlignment="1" applyProtection="1">
      <alignment vertical="center" wrapText="1"/>
      <protection locked="0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14" fontId="19" fillId="0" borderId="1" xfId="0" applyNumberFormat="1" applyFont="1" applyBorder="1" applyAlignment="1">
      <alignment vertical="top"/>
    </xf>
    <xf numFmtId="0" fontId="21" fillId="0" borderId="19" xfId="0" applyFont="1" applyFill="1" applyBorder="1" applyAlignment="1">
      <alignment vertical="top" wrapText="1"/>
    </xf>
    <xf numFmtId="0" fontId="21" fillId="0" borderId="9" xfId="0" applyFont="1" applyFill="1" applyBorder="1" applyAlignment="1">
      <alignment vertical="top" wrapText="1"/>
    </xf>
    <xf numFmtId="2" fontId="21" fillId="3" borderId="9" xfId="0" applyNumberFormat="1" applyFont="1" applyFill="1" applyBorder="1" applyAlignment="1">
      <alignment horizontal="center" vertical="top" wrapText="1"/>
    </xf>
    <xf numFmtId="0" fontId="21" fillId="0" borderId="20" xfId="0" applyFont="1" applyFill="1" applyBorder="1" applyAlignment="1">
      <alignment horizontal="center" vertical="top" wrapText="1"/>
    </xf>
    <xf numFmtId="0" fontId="21" fillId="0" borderId="20" xfId="0" applyFont="1" applyFill="1" applyBorder="1" applyAlignment="1">
      <alignment vertical="top" wrapText="1"/>
    </xf>
    <xf numFmtId="0" fontId="19" fillId="0" borderId="21" xfId="0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/>
    </xf>
    <xf numFmtId="0" fontId="19" fillId="0" borderId="1" xfId="0" applyFont="1" applyBorder="1" applyAlignment="1">
      <alignment vertical="center"/>
    </xf>
    <xf numFmtId="0" fontId="21" fillId="0" borderId="11" xfId="0" applyFont="1" applyFill="1" applyBorder="1" applyAlignment="1">
      <alignment vertical="top" wrapText="1"/>
    </xf>
    <xf numFmtId="0" fontId="19" fillId="0" borderId="9" xfId="0" applyFont="1" applyFill="1" applyBorder="1" applyAlignment="1">
      <alignment horizontal="center" vertical="top" wrapText="1"/>
    </xf>
    <xf numFmtId="2" fontId="21" fillId="3" borderId="20" xfId="0" applyNumberFormat="1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vertical="top" wrapText="1"/>
    </xf>
    <xf numFmtId="43" fontId="33" fillId="0" borderId="9" xfId="2" applyFont="1" applyFill="1" applyBorder="1" applyAlignment="1" applyProtection="1">
      <alignment horizontal="center" vertical="top" wrapText="1"/>
    </xf>
    <xf numFmtId="0" fontId="19" fillId="0" borderId="19" xfId="0" applyFont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9" fillId="0" borderId="20" xfId="0" applyFont="1" applyBorder="1" applyAlignment="1">
      <alignment horizontal="center" vertical="top" wrapText="1"/>
    </xf>
    <xf numFmtId="0" fontId="19" fillId="0" borderId="21" xfId="0" applyFont="1" applyBorder="1" applyAlignment="1">
      <alignment vertical="top" wrapText="1"/>
    </xf>
    <xf numFmtId="0" fontId="21" fillId="0" borderId="19" xfId="0" applyFont="1" applyBorder="1" applyAlignment="1">
      <alignment vertical="top" wrapText="1"/>
    </xf>
    <xf numFmtId="0" fontId="21" fillId="0" borderId="20" xfId="0" applyFont="1" applyBorder="1" applyAlignment="1">
      <alignment vertical="top"/>
    </xf>
    <xf numFmtId="0" fontId="21" fillId="0" borderId="20" xfId="0" applyFont="1" applyBorder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2" fontId="44" fillId="0" borderId="20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 applyProtection="1">
      <alignment vertical="top" wrapText="1"/>
      <protection locked="0"/>
    </xf>
    <xf numFmtId="14" fontId="19" fillId="0" borderId="9" xfId="0" applyNumberFormat="1" applyFont="1" applyFill="1" applyBorder="1" applyAlignment="1">
      <alignment horizontal="center" vertical="top" wrapText="1"/>
    </xf>
    <xf numFmtId="0" fontId="19" fillId="0" borderId="56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top" wrapText="1"/>
    </xf>
    <xf numFmtId="0" fontId="21" fillId="0" borderId="56" xfId="0" applyFont="1" applyBorder="1" applyAlignment="1">
      <alignment vertical="top"/>
    </xf>
    <xf numFmtId="0" fontId="21" fillId="0" borderId="9" xfId="0" applyFont="1" applyFill="1" applyBorder="1" applyAlignment="1">
      <alignment horizontal="center" vertical="top" wrapText="1"/>
    </xf>
    <xf numFmtId="0" fontId="19" fillId="0" borderId="48" xfId="0" applyFont="1" applyFill="1" applyBorder="1" applyAlignment="1">
      <alignment horizontal="center" vertical="top" wrapText="1"/>
    </xf>
    <xf numFmtId="0" fontId="19" fillId="0" borderId="33" xfId="0" applyFont="1" applyFill="1" applyBorder="1" applyAlignment="1">
      <alignment vertical="top" wrapText="1"/>
    </xf>
    <xf numFmtId="0" fontId="12" fillId="0" borderId="1" xfId="0" applyFont="1" applyBorder="1" applyAlignment="1" applyProtection="1">
      <alignment horizontal="left" wrapText="1"/>
    </xf>
    <xf numFmtId="0" fontId="19" fillId="0" borderId="1" xfId="0" applyFont="1" applyBorder="1" applyAlignment="1" applyProtection="1">
      <alignment vertical="top"/>
    </xf>
    <xf numFmtId="0" fontId="21" fillId="0" borderId="1" xfId="0" applyFont="1" applyBorder="1" applyAlignment="1" applyProtection="1">
      <alignment horizontal="left" vertical="top" wrapText="1"/>
    </xf>
    <xf numFmtId="0" fontId="21" fillId="0" borderId="58" xfId="0" applyFont="1" applyBorder="1" applyAlignment="1" applyProtection="1">
      <alignment vertical="top" wrapText="1"/>
    </xf>
    <xf numFmtId="0" fontId="21" fillId="0" borderId="0" xfId="0" applyFont="1" applyAlignment="1" applyProtection="1">
      <alignment horizontal="left" vertical="top"/>
    </xf>
    <xf numFmtId="0" fontId="19" fillId="0" borderId="0" xfId="0" applyFont="1" applyAlignment="1" applyProtection="1">
      <alignment horizontal="center" vertical="top" wrapText="1"/>
    </xf>
    <xf numFmtId="0" fontId="19" fillId="0" borderId="1" xfId="0" applyFont="1" applyBorder="1" applyAlignment="1" applyProtection="1">
      <alignment horizontal="center" vertical="top"/>
    </xf>
    <xf numFmtId="0" fontId="19" fillId="0" borderId="1" xfId="0" applyFont="1" applyBorder="1" applyAlignment="1" applyProtection="1">
      <alignment vertical="center"/>
    </xf>
    <xf numFmtId="0" fontId="21" fillId="0" borderId="19" xfId="0" applyFont="1" applyFill="1" applyBorder="1" applyAlignment="1" applyProtection="1">
      <alignment vertical="top" wrapText="1"/>
    </xf>
    <xf numFmtId="2" fontId="21" fillId="3" borderId="11" xfId="0" applyNumberFormat="1" applyFont="1" applyFill="1" applyBorder="1" applyAlignment="1" applyProtection="1">
      <alignment horizontal="center" vertical="top" wrapText="1"/>
    </xf>
    <xf numFmtId="0" fontId="19" fillId="0" borderId="1" xfId="0" applyFont="1" applyFill="1" applyBorder="1" applyAlignment="1" applyProtection="1">
      <alignment vertical="top"/>
    </xf>
    <xf numFmtId="2" fontId="21" fillId="0" borderId="20" xfId="0" applyNumberFormat="1" applyFont="1" applyFill="1" applyBorder="1" applyAlignment="1" applyProtection="1">
      <alignment horizontal="center" vertical="top" wrapText="1"/>
    </xf>
    <xf numFmtId="0" fontId="19" fillId="0" borderId="21" xfId="0" applyFont="1" applyFill="1" applyBorder="1" applyAlignment="1" applyProtection="1">
      <alignment vertical="top" wrapText="1"/>
    </xf>
    <xf numFmtId="2" fontId="21" fillId="3" borderId="20" xfId="0" applyNumberFormat="1" applyFont="1" applyFill="1" applyBorder="1" applyAlignment="1" applyProtection="1">
      <alignment horizontal="center" vertical="top" wrapText="1"/>
    </xf>
    <xf numFmtId="0" fontId="19" fillId="0" borderId="9" xfId="0" applyFont="1" applyBorder="1" applyAlignment="1" applyProtection="1">
      <alignment vertical="top" wrapText="1"/>
    </xf>
    <xf numFmtId="0" fontId="19" fillId="0" borderId="34" xfId="0" applyFont="1" applyBorder="1" applyAlignment="1" applyProtection="1">
      <alignment vertical="top" wrapText="1"/>
    </xf>
    <xf numFmtId="0" fontId="19" fillId="0" borderId="65" xfId="0" applyFont="1" applyBorder="1" applyAlignment="1" applyProtection="1">
      <alignment horizontal="center" vertical="top" wrapText="1"/>
    </xf>
    <xf numFmtId="0" fontId="21" fillId="0" borderId="19" xfId="0" quotePrefix="1" applyFont="1" applyBorder="1" applyAlignment="1" applyProtection="1">
      <alignment vertical="top" wrapText="1"/>
    </xf>
    <xf numFmtId="0" fontId="21" fillId="0" borderId="20" xfId="0" applyFont="1" applyBorder="1" applyAlignment="1" applyProtection="1">
      <alignment vertical="top"/>
    </xf>
    <xf numFmtId="0" fontId="21" fillId="0" borderId="0" xfId="0" applyFont="1" applyAlignment="1" applyProtection="1">
      <alignment vertical="center" wrapText="1"/>
    </xf>
    <xf numFmtId="2" fontId="21" fillId="3" borderId="9" xfId="0" applyNumberFormat="1" applyFont="1" applyFill="1" applyBorder="1" applyAlignment="1" applyProtection="1">
      <alignment horizontal="center" vertical="top" wrapText="1"/>
    </xf>
    <xf numFmtId="2" fontId="44" fillId="0" borderId="10" xfId="0" applyNumberFormat="1" applyFont="1" applyFill="1" applyBorder="1" applyAlignment="1" applyProtection="1">
      <alignment vertical="top" wrapText="1"/>
    </xf>
    <xf numFmtId="0" fontId="19" fillId="0" borderId="1" xfId="0" applyFont="1" applyBorder="1" applyAlignment="1" applyProtection="1">
      <alignment horizontal="center" vertical="top" wrapText="1"/>
    </xf>
    <xf numFmtId="0" fontId="21" fillId="0" borderId="0" xfId="0" applyFont="1" applyAlignment="1" applyProtection="1">
      <alignment vertical="center"/>
    </xf>
    <xf numFmtId="0" fontId="21" fillId="0" borderId="34" xfId="0" applyFont="1" applyFill="1" applyBorder="1" applyAlignment="1" applyProtection="1">
      <alignment horizontal="center" vertical="top" wrapText="1"/>
    </xf>
    <xf numFmtId="0" fontId="21" fillId="0" borderId="0" xfId="0" applyFont="1" applyAlignment="1" applyProtection="1">
      <alignment horizontal="left" vertical="center"/>
    </xf>
    <xf numFmtId="0" fontId="44" fillId="0" borderId="1" xfId="0" applyFont="1" applyBorder="1" applyAlignment="1" applyProtection="1">
      <alignment horizontal="left" vertical="top" wrapText="1"/>
    </xf>
    <xf numFmtId="0" fontId="21" fillId="0" borderId="56" xfId="0" applyFont="1" applyBorder="1" applyAlignment="1" applyProtection="1">
      <alignment horizontal="center" vertical="top" wrapText="1"/>
    </xf>
    <xf numFmtId="0" fontId="19" fillId="0" borderId="0" xfId="0" applyFont="1" applyAlignment="1" applyProtection="1">
      <alignment horizontal="left" vertical="top"/>
    </xf>
    <xf numFmtId="0" fontId="12" fillId="0" borderId="1" xfId="0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top"/>
    </xf>
    <xf numFmtId="0" fontId="21" fillId="0" borderId="20" xfId="0" applyFont="1" applyBorder="1" applyAlignment="1" applyProtection="1">
      <alignment horizontal="center" vertical="top" wrapText="1"/>
    </xf>
    <xf numFmtId="0" fontId="19" fillId="0" borderId="11" xfId="0" applyFont="1" applyBorder="1" applyAlignment="1" applyProtection="1">
      <alignment vertical="top" wrapText="1"/>
    </xf>
    <xf numFmtId="0" fontId="19" fillId="0" borderId="56" xfId="0" applyFont="1" applyBorder="1" applyAlignment="1" applyProtection="1">
      <alignment horizontal="center" vertical="top" wrapText="1"/>
    </xf>
    <xf numFmtId="0" fontId="21" fillId="0" borderId="56" xfId="0" applyFont="1" applyBorder="1" applyAlignment="1" applyProtection="1">
      <alignment horizontal="left" vertical="top"/>
    </xf>
    <xf numFmtId="0" fontId="21" fillId="0" borderId="19" xfId="0" applyFont="1" applyBorder="1" applyAlignment="1" applyProtection="1">
      <alignment horizontal="left" vertical="top"/>
    </xf>
    <xf numFmtId="0" fontId="19" fillId="0" borderId="1" xfId="0" applyFont="1" applyBorder="1" applyAlignment="1" applyProtection="1">
      <alignment horizontal="left" vertical="top" wrapText="1"/>
    </xf>
    <xf numFmtId="2" fontId="12" fillId="0" borderId="83" xfId="3" applyNumberFormat="1" applyFont="1" applyBorder="1" applyAlignment="1" applyProtection="1">
      <alignment horizontal="center" vertical="top" wrapText="1"/>
      <protection locked="0"/>
    </xf>
    <xf numFmtId="2" fontId="12" fillId="0" borderId="87" xfId="3" applyNumberFormat="1" applyFont="1" applyBorder="1" applyAlignment="1" applyProtection="1">
      <alignment horizontal="center" vertical="top" wrapText="1"/>
      <protection locked="0"/>
    </xf>
    <xf numFmtId="2" fontId="12" fillId="0" borderId="90" xfId="3" applyNumberFormat="1" applyFont="1" applyBorder="1" applyAlignment="1" applyProtection="1">
      <alignment horizontal="center" vertical="top" wrapText="1"/>
      <protection locked="0"/>
    </xf>
    <xf numFmtId="0" fontId="19" fillId="0" borderId="20" xfId="0" applyFont="1" applyFill="1" applyBorder="1" applyAlignment="1" applyProtection="1">
      <alignment horizontal="center" vertical="top" wrapText="1"/>
    </xf>
    <xf numFmtId="0" fontId="23" fillId="0" borderId="0" xfId="0" applyFont="1" applyAlignment="1" applyProtection="1">
      <alignment horizontal="center" vertical="top"/>
      <protection locked="0"/>
    </xf>
    <xf numFmtId="14" fontId="21" fillId="0" borderId="1" xfId="0" applyNumberFormat="1" applyFont="1" applyBorder="1" applyAlignment="1" applyProtection="1">
      <alignment horizontal="left" vertical="top" wrapText="1"/>
    </xf>
    <xf numFmtId="0" fontId="21" fillId="0" borderId="57" xfId="0" applyFont="1" applyBorder="1" applyAlignment="1" applyProtection="1">
      <alignment horizontal="center" vertical="top" wrapText="1"/>
    </xf>
    <xf numFmtId="0" fontId="12" fillId="0" borderId="12" xfId="3" applyFont="1" applyBorder="1" applyAlignment="1" applyProtection="1">
      <alignment horizontal="center" vertical="top" wrapText="1"/>
      <protection locked="0"/>
    </xf>
    <xf numFmtId="0" fontId="21" fillId="0" borderId="48" xfId="0" applyFont="1" applyBorder="1" applyAlignment="1" applyProtection="1">
      <alignment horizontal="center" vertical="top" wrapText="1"/>
    </xf>
    <xf numFmtId="14" fontId="19" fillId="0" borderId="9" xfId="0" applyNumberFormat="1" applyFont="1" applyBorder="1" applyAlignment="1" applyProtection="1">
      <alignment vertical="top" wrapText="1"/>
    </xf>
    <xf numFmtId="0" fontId="21" fillId="0" borderId="1" xfId="0" applyFont="1" applyBorder="1" applyAlignment="1" applyProtection="1">
      <alignment horizontal="right" vertical="top" wrapText="1"/>
    </xf>
    <xf numFmtId="2" fontId="21" fillId="0" borderId="11" xfId="0" applyNumberFormat="1" applyFont="1" applyFill="1" applyBorder="1" applyAlignment="1" applyProtection="1">
      <alignment horizontal="center" vertical="top" wrapText="1"/>
    </xf>
    <xf numFmtId="0" fontId="19" fillId="0" borderId="33" xfId="0" applyFont="1" applyBorder="1" applyAlignment="1" applyProtection="1">
      <alignment horizontal="center" vertical="top" wrapText="1"/>
    </xf>
    <xf numFmtId="0" fontId="12" fillId="0" borderId="9" xfId="0" applyFont="1" applyBorder="1" applyAlignment="1" applyProtection="1">
      <alignment vertical="top" wrapText="1"/>
    </xf>
    <xf numFmtId="0" fontId="12" fillId="0" borderId="48" xfId="0" applyFont="1" applyBorder="1" applyAlignment="1" applyProtection="1">
      <alignment vertical="top" wrapText="1"/>
    </xf>
    <xf numFmtId="0" fontId="12" fillId="0" borderId="11" xfId="0" applyFont="1" applyBorder="1" applyAlignment="1" applyProtection="1">
      <alignment vertical="top" wrapText="1"/>
    </xf>
    <xf numFmtId="0" fontId="19" fillId="0" borderId="34" xfId="0" applyFont="1" applyBorder="1" applyAlignment="1" applyProtection="1">
      <alignment horizontal="center" vertical="top" wrapText="1"/>
    </xf>
    <xf numFmtId="14" fontId="19" fillId="0" borderId="65" xfId="0" applyNumberFormat="1" applyFont="1" applyBorder="1" applyAlignment="1" applyProtection="1">
      <alignment vertical="top" wrapText="1"/>
    </xf>
    <xf numFmtId="0" fontId="19" fillId="0" borderId="65" xfId="0" applyFont="1" applyBorder="1" applyAlignment="1" applyProtection="1">
      <alignment vertical="top"/>
    </xf>
    <xf numFmtId="0" fontId="19" fillId="0" borderId="24" xfId="0" applyFont="1" applyBorder="1" applyAlignment="1" applyProtection="1">
      <alignment horizontal="center" vertical="top" wrapText="1"/>
    </xf>
    <xf numFmtId="0" fontId="19" fillId="0" borderId="65" xfId="0" applyFont="1" applyBorder="1" applyAlignment="1" applyProtection="1">
      <alignment horizontal="left" vertical="top" wrapText="1"/>
    </xf>
    <xf numFmtId="0" fontId="21" fillId="0" borderId="8" xfId="0" quotePrefix="1" applyFont="1" applyBorder="1" applyAlignment="1" applyProtection="1">
      <alignment vertical="top" wrapText="1"/>
    </xf>
    <xf numFmtId="0" fontId="12" fillId="0" borderId="105" xfId="0" applyFont="1" applyBorder="1" applyAlignment="1" applyProtection="1">
      <alignment horizontal="center" vertical="center" wrapText="1"/>
    </xf>
    <xf numFmtId="2" fontId="17" fillId="0" borderId="49" xfId="0" applyNumberFormat="1" applyFont="1" applyBorder="1" applyAlignment="1" applyProtection="1">
      <alignment horizontal="center" vertical="center" wrapText="1"/>
    </xf>
    <xf numFmtId="0" fontId="12" fillId="0" borderId="50" xfId="0" applyFont="1" applyBorder="1" applyAlignment="1" applyProtection="1">
      <alignment horizontal="center" vertical="center" wrapText="1"/>
    </xf>
    <xf numFmtId="0" fontId="12" fillId="0" borderId="10" xfId="0" applyFont="1" applyBorder="1" applyAlignment="1" applyProtection="1">
      <alignment vertical="top" wrapText="1"/>
    </xf>
    <xf numFmtId="0" fontId="19" fillId="0" borderId="56" xfId="0" quotePrefix="1" applyFont="1" applyBorder="1" applyAlignment="1" applyProtection="1">
      <alignment vertical="top" wrapText="1"/>
    </xf>
    <xf numFmtId="0" fontId="12" fillId="0" borderId="20" xfId="0" applyFont="1" applyBorder="1" applyAlignment="1" applyProtection="1">
      <alignment vertical="top" wrapText="1"/>
    </xf>
    <xf numFmtId="2" fontId="12" fillId="0" borderId="49" xfId="0" applyNumberFormat="1" applyFont="1" applyBorder="1" applyAlignment="1" applyProtection="1">
      <alignment horizontal="center" vertical="center" wrapText="1"/>
    </xf>
    <xf numFmtId="0" fontId="23" fillId="0" borderId="9" xfId="0" applyFont="1" applyBorder="1" applyAlignment="1" applyProtection="1">
      <alignment vertical="top" wrapText="1"/>
    </xf>
    <xf numFmtId="0" fontId="21" fillId="0" borderId="34" xfId="0" applyFont="1" applyBorder="1" applyAlignment="1" applyProtection="1">
      <alignment vertical="top" wrapText="1"/>
    </xf>
    <xf numFmtId="0" fontId="21" fillId="0" borderId="65" xfId="0" applyFont="1" applyBorder="1" applyAlignment="1" applyProtection="1">
      <alignment vertical="top" wrapText="1"/>
    </xf>
    <xf numFmtId="0" fontId="21" fillId="0" borderId="56" xfId="0" quotePrefix="1" applyFont="1" applyBorder="1" applyAlignment="1" applyProtection="1">
      <alignment vertical="top"/>
    </xf>
    <xf numFmtId="0" fontId="21" fillId="0" borderId="35" xfId="0" applyFont="1" applyBorder="1" applyAlignment="1" applyProtection="1">
      <alignment horizontal="left" vertical="top" wrapText="1"/>
    </xf>
    <xf numFmtId="2" fontId="19" fillId="0" borderId="1" xfId="0" applyNumberFormat="1" applyFont="1" applyBorder="1" applyAlignment="1" applyProtection="1">
      <alignment horizontal="center" vertical="top" wrapText="1"/>
    </xf>
    <xf numFmtId="0" fontId="19" fillId="0" borderId="9" xfId="0" applyNumberFormat="1" applyFont="1" applyBorder="1" applyAlignment="1" applyProtection="1">
      <alignment horizontal="center" vertical="top" wrapText="1"/>
    </xf>
    <xf numFmtId="0" fontId="19" fillId="0" borderId="9" xfId="0" applyFont="1" applyBorder="1" applyAlignment="1" applyProtection="1">
      <alignment horizontal="center" vertical="top" wrapText="1"/>
    </xf>
    <xf numFmtId="2" fontId="19" fillId="0" borderId="1" xfId="0" applyNumberFormat="1" applyFont="1" applyBorder="1" applyAlignment="1" applyProtection="1">
      <alignment vertical="top" wrapText="1"/>
    </xf>
    <xf numFmtId="2" fontId="41" fillId="0" borderId="64" xfId="0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19" fillId="0" borderId="9" xfId="0" applyFont="1" applyBorder="1" applyAlignment="1">
      <alignment vertical="top"/>
    </xf>
    <xf numFmtId="2" fontId="23" fillId="3" borderId="11" xfId="0" applyNumberFormat="1" applyFont="1" applyFill="1" applyBorder="1" applyAlignment="1">
      <alignment horizontal="center" vertical="top"/>
    </xf>
    <xf numFmtId="0" fontId="19" fillId="0" borderId="10" xfId="0" applyFont="1" applyBorder="1" applyAlignment="1">
      <alignment vertical="top"/>
    </xf>
    <xf numFmtId="0" fontId="12" fillId="0" borderId="1" xfId="0" applyFont="1" applyFill="1" applyBorder="1" applyAlignment="1" applyProtection="1">
      <alignment vertical="top"/>
      <protection locked="0"/>
    </xf>
    <xf numFmtId="0" fontId="19" fillId="0" borderId="20" xfId="0" applyFont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19" fillId="0" borderId="20" xfId="0" applyFont="1" applyBorder="1" applyAlignment="1">
      <alignment vertical="top"/>
    </xf>
    <xf numFmtId="0" fontId="21" fillId="0" borderId="56" xfId="0" quotePrefix="1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/>
    </xf>
    <xf numFmtId="0" fontId="19" fillId="0" borderId="56" xfId="0" applyFont="1" applyFill="1" applyBorder="1" applyAlignment="1" applyProtection="1">
      <alignment horizontal="center" vertical="top"/>
      <protection locked="0"/>
    </xf>
    <xf numFmtId="0" fontId="19" fillId="0" borderId="1" xfId="0" applyFont="1" applyFill="1" applyBorder="1" applyAlignment="1">
      <alignment horizontal="center" vertical="top"/>
    </xf>
    <xf numFmtId="0" fontId="19" fillId="0" borderId="33" xfId="0" applyFont="1" applyFill="1" applyBorder="1" applyAlignment="1">
      <alignment horizontal="center" vertical="top"/>
    </xf>
    <xf numFmtId="0" fontId="12" fillId="0" borderId="1" xfId="3" applyFont="1" applyFill="1" applyBorder="1" applyAlignment="1" applyProtection="1">
      <alignment horizontal="center" vertical="top"/>
      <protection locked="0"/>
    </xf>
    <xf numFmtId="43" fontId="33" fillId="0" borderId="1" xfId="2" applyFont="1" applyFill="1" applyBorder="1" applyAlignment="1" applyProtection="1">
      <alignment horizontal="center" vertical="top"/>
    </xf>
    <xf numFmtId="0" fontId="19" fillId="0" borderId="12" xfId="0" applyFont="1" applyBorder="1" applyAlignment="1" applyProtection="1">
      <alignment horizontal="center" vertical="top"/>
      <protection locked="0"/>
    </xf>
    <xf numFmtId="0" fontId="21" fillId="0" borderId="1" xfId="0" applyFont="1" applyFill="1" applyBorder="1" applyAlignment="1">
      <alignment horizontal="left" vertical="top"/>
    </xf>
    <xf numFmtId="14" fontId="21" fillId="0" borderId="9" xfId="0" applyNumberFormat="1" applyFont="1" applyFill="1" applyBorder="1" applyAlignment="1">
      <alignment horizontal="center" vertical="top"/>
    </xf>
    <xf numFmtId="0" fontId="19" fillId="0" borderId="56" xfId="0" applyFont="1" applyBorder="1" applyAlignment="1">
      <alignment vertical="top"/>
    </xf>
    <xf numFmtId="0" fontId="21" fillId="0" borderId="19" xfId="0" quotePrefix="1" applyFont="1" applyBorder="1" applyAlignment="1">
      <alignment vertical="top"/>
    </xf>
    <xf numFmtId="0" fontId="21" fillId="0" borderId="20" xfId="0" quotePrefix="1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21" fillId="0" borderId="1" xfId="0" quotePrefix="1" applyFont="1" applyBorder="1" applyAlignment="1">
      <alignment vertical="top"/>
    </xf>
    <xf numFmtId="0" fontId="19" fillId="0" borderId="65" xfId="0" applyFont="1" applyBorder="1" applyAlignment="1">
      <alignment vertical="top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top" wrapText="1"/>
    </xf>
    <xf numFmtId="2" fontId="21" fillId="0" borderId="0" xfId="0" applyNumberFormat="1" applyFont="1" applyAlignment="1" applyProtection="1">
      <alignment vertical="top" wrapText="1"/>
    </xf>
    <xf numFmtId="0" fontId="21" fillId="0" borderId="66" xfId="0" applyFont="1" applyFill="1" applyBorder="1" applyAlignment="1" applyProtection="1">
      <alignment horizontal="center" vertical="top" wrapText="1"/>
    </xf>
    <xf numFmtId="2" fontId="19" fillId="0" borderId="0" xfId="0" applyNumberFormat="1" applyFont="1" applyAlignment="1" applyProtection="1">
      <alignment vertical="top" wrapText="1"/>
    </xf>
    <xf numFmtId="0" fontId="19" fillId="0" borderId="1" xfId="0" applyFont="1" applyFill="1" applyBorder="1" applyAlignment="1" applyProtection="1">
      <alignment horizontal="left" vertical="top"/>
    </xf>
    <xf numFmtId="0" fontId="21" fillId="0" borderId="33" xfId="0" applyFont="1" applyBorder="1" applyAlignment="1" applyProtection="1">
      <alignment horizontal="left" vertical="top" wrapText="1"/>
    </xf>
    <xf numFmtId="2" fontId="12" fillId="0" borderId="9" xfId="0" applyNumberFormat="1" applyFont="1" applyBorder="1" applyAlignment="1" applyProtection="1">
      <alignment horizontal="center" vertical="center" wrapText="1"/>
    </xf>
    <xf numFmtId="0" fontId="21" fillId="0" borderId="9" xfId="0" applyFont="1" applyBorder="1" applyAlignment="1" applyProtection="1">
      <alignment horizontal="center" vertical="top" wrapText="1"/>
    </xf>
    <xf numFmtId="2" fontId="19" fillId="0" borderId="0" xfId="0" applyNumberFormat="1" applyFont="1" applyFill="1" applyAlignment="1" applyProtection="1">
      <alignment vertical="top" wrapText="1"/>
    </xf>
    <xf numFmtId="0" fontId="19" fillId="0" borderId="0" xfId="0" applyFont="1" applyFill="1" applyAlignment="1" applyProtection="1">
      <alignment horizontal="left" vertical="top"/>
    </xf>
    <xf numFmtId="0" fontId="21" fillId="0" borderId="11" xfId="0" applyFont="1" applyBorder="1" applyAlignment="1" applyProtection="1">
      <alignment vertical="top" wrapText="1"/>
    </xf>
    <xf numFmtId="0" fontId="21" fillId="0" borderId="9" xfId="0" applyFont="1" applyBorder="1" applyAlignment="1" applyProtection="1">
      <alignment vertical="top" wrapText="1"/>
    </xf>
    <xf numFmtId="0" fontId="19" fillId="0" borderId="1" xfId="0" applyNumberFormat="1" applyFont="1" applyBorder="1" applyAlignment="1" applyProtection="1">
      <alignment horizontal="left" vertical="top"/>
    </xf>
    <xf numFmtId="0" fontId="19" fillId="0" borderId="57" xfId="0" applyFont="1" applyBorder="1" applyAlignment="1">
      <alignment vertical="center"/>
    </xf>
    <xf numFmtId="0" fontId="23" fillId="4" borderId="70" xfId="0" applyFont="1" applyFill="1" applyBorder="1" applyAlignment="1" applyProtection="1">
      <alignment horizontal="center" vertical="center" wrapText="1"/>
      <protection locked="0"/>
    </xf>
    <xf numFmtId="0" fontId="51" fillId="0" borderId="35" xfId="0" applyFont="1" applyBorder="1" applyAlignment="1" applyProtection="1">
      <alignment vertical="top"/>
    </xf>
    <xf numFmtId="0" fontId="23" fillId="0" borderId="57" xfId="0" applyFont="1" applyBorder="1" applyAlignment="1" applyProtection="1">
      <alignment vertical="top"/>
    </xf>
    <xf numFmtId="0" fontId="12" fillId="0" borderId="57" xfId="0" applyFont="1" applyBorder="1" applyAlignment="1" applyProtection="1">
      <alignment vertical="top"/>
    </xf>
    <xf numFmtId="0" fontId="12" fillId="0" borderId="58" xfId="0" applyFont="1" applyBorder="1" applyAlignment="1" applyProtection="1">
      <alignment vertical="top" wrapText="1"/>
    </xf>
    <xf numFmtId="0" fontId="23" fillId="0" borderId="56" xfId="0" quotePrefix="1" applyFont="1" applyBorder="1" applyAlignment="1" applyProtection="1">
      <alignment vertical="top"/>
    </xf>
    <xf numFmtId="0" fontId="12" fillId="0" borderId="0" xfId="0" applyFont="1" applyAlignment="1" applyProtection="1">
      <alignment vertical="center" wrapText="1"/>
    </xf>
    <xf numFmtId="14" fontId="12" fillId="0" borderId="1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vertical="center" wrapText="1"/>
    </xf>
    <xf numFmtId="0" fontId="12" fillId="0" borderId="19" xfId="0" applyFont="1" applyFill="1" applyBorder="1" applyAlignment="1" applyProtection="1">
      <alignment horizontal="center" vertical="center" wrapText="1"/>
    </xf>
    <xf numFmtId="0" fontId="23" fillId="0" borderId="56" xfId="0" quotePrefix="1" applyFont="1" applyBorder="1" applyAlignment="1" applyProtection="1">
      <alignment horizontal="left" vertical="center" wrapText="1"/>
    </xf>
    <xf numFmtId="0" fontId="23" fillId="0" borderId="19" xfId="0" quotePrefix="1" applyFont="1" applyFill="1" applyBorder="1" applyAlignment="1" applyProtection="1">
      <alignment horizontal="left" vertical="center" wrapText="1"/>
    </xf>
    <xf numFmtId="0" fontId="23" fillId="0" borderId="19" xfId="0" quotePrefix="1" applyFont="1" applyBorder="1" applyAlignment="1" applyProtection="1">
      <alignment horizontal="left" vertical="center"/>
    </xf>
    <xf numFmtId="0" fontId="23" fillId="0" borderId="56" xfId="0" quotePrefix="1" applyFont="1" applyFill="1" applyBorder="1" applyAlignment="1" applyProtection="1">
      <alignment horizontal="left" vertical="center" wrapText="1"/>
    </xf>
    <xf numFmtId="0" fontId="23" fillId="0" borderId="35" xfId="0" quotePrefix="1" applyFont="1" applyBorder="1" applyAlignment="1" applyProtection="1">
      <alignment horizontal="left" vertical="center"/>
    </xf>
    <xf numFmtId="0" fontId="12" fillId="0" borderId="11" xfId="0" applyFont="1" applyFill="1" applyBorder="1" applyAlignment="1" applyProtection="1">
      <alignment vertical="top" wrapText="1"/>
    </xf>
    <xf numFmtId="2" fontId="8" fillId="3" borderId="9" xfId="0" applyNumberFormat="1" applyFont="1" applyFill="1" applyBorder="1" applyAlignment="1" applyProtection="1">
      <alignment horizontal="center" vertical="top"/>
    </xf>
    <xf numFmtId="2" fontId="8" fillId="0" borderId="9" xfId="0" applyNumberFormat="1" applyFont="1" applyBorder="1" applyAlignment="1" applyProtection="1">
      <alignment horizontal="center"/>
    </xf>
    <xf numFmtId="2" fontId="12" fillId="0" borderId="25" xfId="0" applyNumberFormat="1" applyFont="1" applyBorder="1" applyAlignment="1" applyProtection="1">
      <alignment horizontal="center" vertical="center"/>
    </xf>
    <xf numFmtId="0" fontId="5" fillId="0" borderId="60" xfId="0" applyFont="1" applyBorder="1" applyAlignment="1" applyProtection="1">
      <alignment horizontal="center" vertical="center" wrapText="1"/>
    </xf>
    <xf numFmtId="2" fontId="10" fillId="3" borderId="21" xfId="0" applyNumberFormat="1" applyFont="1" applyFill="1" applyBorder="1" applyAlignment="1" applyProtection="1">
      <alignment horizontal="center" vertical="top"/>
    </xf>
    <xf numFmtId="2" fontId="42" fillId="0" borderId="70" xfId="0" applyNumberFormat="1" applyFont="1" applyFill="1" applyBorder="1" applyAlignment="1" applyProtection="1">
      <alignment horizontal="center" vertical="center"/>
    </xf>
    <xf numFmtId="2" fontId="42" fillId="0" borderId="72" xfId="0" applyNumberFormat="1" applyFont="1" applyBorder="1" applyAlignment="1" applyProtection="1">
      <alignment horizontal="center" vertical="top"/>
    </xf>
    <xf numFmtId="14" fontId="12" fillId="0" borderId="9" xfId="0" applyNumberFormat="1" applyFont="1" applyBorder="1" applyAlignment="1" applyProtection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2" fontId="40" fillId="0" borderId="84" xfId="2" applyNumberFormat="1" applyFont="1" applyBorder="1" applyAlignment="1" applyProtection="1">
      <alignment horizontal="center" vertical="top" wrapText="1"/>
    </xf>
    <xf numFmtId="2" fontId="40" fillId="0" borderId="81" xfId="2" applyNumberFormat="1" applyFont="1" applyBorder="1" applyAlignment="1" applyProtection="1">
      <alignment horizontal="center" vertical="top" wrapText="1"/>
    </xf>
    <xf numFmtId="2" fontId="40" fillId="0" borderId="91" xfId="2" applyNumberFormat="1" applyFont="1" applyBorder="1" applyAlignment="1" applyProtection="1">
      <alignment horizontal="center" vertical="top" wrapText="1"/>
    </xf>
    <xf numFmtId="2" fontId="42" fillId="0" borderId="97" xfId="0" applyNumberFormat="1" applyFont="1" applyBorder="1" applyAlignment="1" applyProtection="1">
      <alignment horizontal="center" vertical="top"/>
    </xf>
    <xf numFmtId="0" fontId="43" fillId="0" borderId="70" xfId="0" applyFont="1" applyBorder="1" applyAlignment="1" applyProtection="1">
      <alignment horizontal="center"/>
    </xf>
    <xf numFmtId="2" fontId="43" fillId="0" borderId="77" xfId="0" applyNumberFormat="1" applyFont="1" applyBorder="1" applyAlignment="1" applyProtection="1">
      <alignment horizontal="center" vertical="top"/>
    </xf>
    <xf numFmtId="0" fontId="43" fillId="0" borderId="77" xfId="0" applyFont="1" applyBorder="1" applyAlignment="1" applyProtection="1">
      <alignment horizontal="center"/>
    </xf>
    <xf numFmtId="0" fontId="43" fillId="0" borderId="77" xfId="0" applyFont="1" applyBorder="1" applyAlignment="1" applyProtection="1">
      <alignment horizontal="center" vertical="top"/>
    </xf>
    <xf numFmtId="0" fontId="43" fillId="0" borderId="77" xfId="0" applyFont="1" applyBorder="1" applyAlignment="1" applyProtection="1">
      <alignment horizontal="center" vertical="center"/>
    </xf>
    <xf numFmtId="0" fontId="43" fillId="0" borderId="97" xfId="0" applyFont="1" applyBorder="1" applyAlignment="1" applyProtection="1">
      <alignment horizontal="center" vertical="center"/>
    </xf>
    <xf numFmtId="0" fontId="43" fillId="0" borderId="98" xfId="0" applyFont="1" applyBorder="1" applyAlignment="1" applyProtection="1">
      <alignment horizontal="center" vertical="center"/>
    </xf>
    <xf numFmtId="166" fontId="43" fillId="0" borderId="77" xfId="0" applyNumberFormat="1" applyFont="1" applyBorder="1" applyAlignment="1" applyProtection="1">
      <alignment horizontal="center" vertical="top"/>
    </xf>
    <xf numFmtId="2" fontId="42" fillId="0" borderId="99" xfId="0" applyNumberFormat="1" applyFont="1" applyBorder="1" applyAlignment="1" applyProtection="1">
      <alignment horizontal="center" vertical="center"/>
    </xf>
    <xf numFmtId="2" fontId="43" fillId="0" borderId="99" xfId="0" applyNumberFormat="1" applyFont="1" applyBorder="1" applyAlignment="1" applyProtection="1">
      <alignment horizontal="center" vertical="center"/>
    </xf>
    <xf numFmtId="2" fontId="42" fillId="0" borderId="98" xfId="0" applyNumberFormat="1" applyFont="1" applyBorder="1" applyAlignment="1" applyProtection="1">
      <alignment horizontal="center"/>
    </xf>
    <xf numFmtId="2" fontId="43" fillId="0" borderId="98" xfId="0" applyNumberFormat="1" applyFont="1" applyBorder="1" applyAlignment="1" applyProtection="1">
      <alignment horizontal="center" vertical="center"/>
    </xf>
    <xf numFmtId="2" fontId="43" fillId="0" borderId="70" xfId="0" applyNumberFormat="1" applyFont="1" applyBorder="1" applyAlignment="1" applyProtection="1">
      <alignment horizontal="center"/>
    </xf>
    <xf numFmtId="2" fontId="43" fillId="0" borderId="72" xfId="0" applyNumberFormat="1" applyFont="1" applyBorder="1" applyAlignment="1" applyProtection="1">
      <alignment horizontal="center"/>
    </xf>
    <xf numFmtId="0" fontId="43" fillId="0" borderId="0" xfId="0" applyFont="1" applyAlignment="1" applyProtection="1"/>
    <xf numFmtId="0" fontId="43" fillId="0" borderId="0" xfId="0" applyFont="1" applyAlignment="1" applyProtection="1">
      <alignment vertical="top"/>
    </xf>
    <xf numFmtId="2" fontId="43" fillId="0" borderId="99" xfId="0" applyNumberFormat="1" applyFont="1" applyBorder="1" applyAlignment="1" applyProtection="1">
      <alignment horizontal="center" vertical="top"/>
    </xf>
    <xf numFmtId="2" fontId="42" fillId="0" borderId="99" xfId="0" applyNumberFormat="1" applyFont="1" applyBorder="1" applyAlignment="1" applyProtection="1">
      <alignment horizontal="center"/>
    </xf>
    <xf numFmtId="2" fontId="42" fillId="0" borderId="104" xfId="0" applyNumberFormat="1" applyFont="1" applyBorder="1" applyAlignment="1" applyProtection="1">
      <alignment horizontal="center"/>
    </xf>
    <xf numFmtId="2" fontId="43" fillId="0" borderId="104" xfId="0" applyNumberFormat="1" applyFont="1" applyBorder="1" applyAlignment="1" applyProtection="1">
      <alignment horizontal="center" vertical="top"/>
    </xf>
    <xf numFmtId="2" fontId="42" fillId="0" borderId="99" xfId="0" applyNumberFormat="1" applyFont="1" applyBorder="1" applyAlignment="1" applyProtection="1">
      <alignment horizontal="center" vertical="top"/>
    </xf>
    <xf numFmtId="2" fontId="43" fillId="0" borderId="70" xfId="0" applyNumberFormat="1" applyFont="1" applyBorder="1" applyAlignment="1" applyProtection="1">
      <alignment horizontal="center" vertical="center"/>
    </xf>
    <xf numFmtId="2" fontId="43" fillId="0" borderId="100" xfId="0" applyNumberFormat="1" applyFont="1" applyBorder="1" applyAlignment="1" applyProtection="1">
      <alignment horizontal="center" vertical="center"/>
    </xf>
    <xf numFmtId="2" fontId="43" fillId="0" borderId="99" xfId="0" applyNumberFormat="1" applyFont="1" applyBorder="1" applyAlignment="1" applyProtection="1">
      <alignment horizontal="center"/>
    </xf>
    <xf numFmtId="2" fontId="43" fillId="0" borderId="104" xfId="0" applyNumberFormat="1" applyFont="1" applyBorder="1" applyAlignment="1" applyProtection="1">
      <alignment horizontal="center"/>
    </xf>
    <xf numFmtId="166" fontId="43" fillId="0" borderId="70" xfId="0" applyNumberFormat="1" applyFont="1" applyBorder="1" applyAlignment="1" applyProtection="1">
      <alignment horizontal="center"/>
    </xf>
    <xf numFmtId="2" fontId="54" fillId="0" borderId="21" xfId="0" applyNumberFormat="1" applyFont="1" applyFill="1" applyBorder="1" applyAlignment="1" applyProtection="1">
      <alignment horizontal="center" vertical="top"/>
    </xf>
    <xf numFmtId="2" fontId="8" fillId="0" borderId="10" xfId="0" applyNumberFormat="1" applyFont="1" applyBorder="1" applyAlignment="1" applyProtection="1">
      <alignment horizontal="center"/>
    </xf>
    <xf numFmtId="2" fontId="42" fillId="0" borderId="72" xfId="0" applyNumberFormat="1" applyFont="1" applyBorder="1" applyAlignment="1" applyProtection="1">
      <alignment horizontal="center"/>
    </xf>
    <xf numFmtId="2" fontId="42" fillId="0" borderId="70" xfId="0" applyNumberFormat="1" applyFont="1" applyBorder="1" applyAlignment="1" applyProtection="1">
      <alignment horizontal="center"/>
    </xf>
    <xf numFmtId="166" fontId="42" fillId="0" borderId="70" xfId="0" applyNumberFormat="1" applyFont="1" applyBorder="1" applyAlignment="1" applyProtection="1">
      <alignment horizontal="center"/>
    </xf>
    <xf numFmtId="166" fontId="42" fillId="0" borderId="72" xfId="0" applyNumberFormat="1" applyFont="1" applyBorder="1" applyAlignment="1" applyProtection="1">
      <alignment horizontal="center"/>
    </xf>
    <xf numFmtId="2" fontId="52" fillId="0" borderId="9" xfId="0" applyNumberFormat="1" applyFont="1" applyFill="1" applyBorder="1" applyAlignment="1" applyProtection="1">
      <alignment horizontal="center" vertical="top"/>
    </xf>
    <xf numFmtId="0" fontId="4" fillId="0" borderId="61" xfId="0" quotePrefix="1" applyFont="1" applyBorder="1" applyAlignment="1" applyProtection="1">
      <alignment vertical="center"/>
    </xf>
    <xf numFmtId="0" fontId="5" fillId="0" borderId="52" xfId="0" applyFont="1" applyBorder="1" applyAlignment="1" applyProtection="1">
      <alignment vertical="center"/>
    </xf>
    <xf numFmtId="0" fontId="4" fillId="0" borderId="52" xfId="0" applyFont="1" applyBorder="1" applyAlignment="1" applyProtection="1">
      <alignment vertical="center"/>
    </xf>
    <xf numFmtId="0" fontId="4" fillId="0" borderId="62" xfId="0" applyFont="1" applyBorder="1" applyAlignment="1" applyProtection="1">
      <alignment horizontal="center" vertical="center"/>
    </xf>
    <xf numFmtId="1" fontId="5" fillId="0" borderId="10" xfId="0" applyNumberFormat="1" applyFont="1" applyBorder="1" applyAlignment="1" applyProtection="1">
      <alignment horizontal="center" vertical="top"/>
    </xf>
    <xf numFmtId="164" fontId="12" fillId="6" borderId="37" xfId="0" applyNumberFormat="1" applyFont="1" applyFill="1" applyBorder="1" applyAlignment="1" applyProtection="1">
      <alignment horizontal="center" vertical="top" wrapText="1"/>
      <protection locked="0"/>
    </xf>
    <xf numFmtId="166" fontId="40" fillId="0" borderId="4" xfId="2" applyNumberFormat="1" applyFont="1" applyBorder="1" applyAlignment="1" applyProtection="1">
      <alignment horizontal="center" vertical="top" wrapText="1"/>
    </xf>
    <xf numFmtId="0" fontId="40" fillId="0" borderId="0" xfId="0" applyFont="1" applyAlignment="1" applyProtection="1">
      <alignment vertical="top" wrapText="1"/>
    </xf>
    <xf numFmtId="2" fontId="40" fillId="0" borderId="4" xfId="2" applyNumberFormat="1" applyFont="1" applyBorder="1" applyAlignment="1" applyProtection="1">
      <alignment horizontal="center" vertical="top" wrapText="1"/>
    </xf>
    <xf numFmtId="2" fontId="41" fillId="0" borderId="9" xfId="2" applyNumberFormat="1" applyFont="1" applyFill="1" applyBorder="1" applyAlignment="1" applyProtection="1">
      <alignment horizontal="center" vertical="top" wrapText="1"/>
    </xf>
    <xf numFmtId="2" fontId="40" fillId="0" borderId="49" xfId="0" applyNumberFormat="1" applyFont="1" applyBorder="1" applyAlignment="1" applyProtection="1">
      <alignment horizontal="center" vertical="center" wrapText="1"/>
    </xf>
    <xf numFmtId="166" fontId="40" fillId="0" borderId="25" xfId="2" applyNumberFormat="1" applyFont="1" applyBorder="1" applyAlignment="1" applyProtection="1">
      <alignment horizontal="center" vertical="top" wrapText="1"/>
    </xf>
    <xf numFmtId="2" fontId="21" fillId="0" borderId="38" xfId="0" applyNumberFormat="1" applyFont="1" applyFill="1" applyBorder="1" applyAlignment="1">
      <alignment horizontal="center" vertical="top" wrapText="1"/>
    </xf>
    <xf numFmtId="2" fontId="42" fillId="0" borderId="107" xfId="0" applyNumberFormat="1" applyFont="1" applyBorder="1" applyAlignment="1" applyProtection="1">
      <alignment horizontal="center" vertical="top"/>
    </xf>
    <xf numFmtId="2" fontId="43" fillId="0" borderId="106" xfId="0" applyNumberFormat="1" applyFont="1" applyBorder="1" applyAlignment="1" applyProtection="1">
      <alignment horizontal="center" vertical="center"/>
    </xf>
    <xf numFmtId="43" fontId="42" fillId="0" borderId="70" xfId="0" applyNumberFormat="1" applyFont="1" applyBorder="1" applyAlignment="1" applyProtection="1">
      <alignment horizontal="center" vertical="top"/>
    </xf>
    <xf numFmtId="0" fontId="43" fillId="0" borderId="70" xfId="0" applyFont="1" applyBorder="1" applyAlignment="1" applyProtection="1">
      <alignment horizontal="center" vertical="top"/>
    </xf>
    <xf numFmtId="2" fontId="43" fillId="0" borderId="97" xfId="0" applyNumberFormat="1" applyFont="1" applyBorder="1" applyAlignment="1" applyProtection="1">
      <alignment horizontal="center" vertical="top"/>
    </xf>
    <xf numFmtId="2" fontId="42" fillId="0" borderId="89" xfId="2" applyNumberFormat="1" applyFont="1" applyBorder="1" applyAlignment="1" applyProtection="1">
      <alignment horizontal="center" vertical="top"/>
    </xf>
    <xf numFmtId="2" fontId="43" fillId="0" borderId="10" xfId="0" applyNumberFormat="1" applyFont="1" applyFill="1" applyBorder="1" applyAlignment="1" applyProtection="1">
      <alignment horizontal="center" vertical="top"/>
    </xf>
    <xf numFmtId="2" fontId="42" fillId="0" borderId="56" xfId="0" applyNumberFormat="1" applyFont="1" applyBorder="1" applyAlignment="1" applyProtection="1">
      <alignment vertical="top"/>
    </xf>
    <xf numFmtId="2" fontId="42" fillId="0" borderId="77" xfId="0" applyNumberFormat="1" applyFont="1" applyFill="1" applyBorder="1" applyAlignment="1" applyProtection="1">
      <alignment horizontal="center" vertical="top"/>
    </xf>
    <xf numFmtId="2" fontId="43" fillId="0" borderId="75" xfId="0" applyNumberFormat="1" applyFont="1" applyFill="1" applyBorder="1" applyAlignment="1" applyProtection="1">
      <alignment horizontal="center" vertical="top"/>
    </xf>
    <xf numFmtId="43" fontId="42" fillId="0" borderId="108" xfId="0" applyNumberFormat="1" applyFont="1" applyBorder="1" applyAlignment="1" applyProtection="1">
      <alignment vertical="top"/>
    </xf>
    <xf numFmtId="0" fontId="43" fillId="0" borderId="97" xfId="0" applyFont="1" applyBorder="1" applyAlignment="1" applyProtection="1">
      <alignment vertical="top"/>
    </xf>
    <xf numFmtId="2" fontId="43" fillId="0" borderId="98" xfId="0" applyNumberFormat="1" applyFont="1" applyFill="1" applyBorder="1" applyAlignment="1" applyProtection="1">
      <alignment horizontal="center" vertical="top"/>
    </xf>
    <xf numFmtId="2" fontId="54" fillId="0" borderId="70" xfId="0" applyNumberFormat="1" applyFont="1" applyFill="1" applyBorder="1" applyAlignment="1" applyProtection="1">
      <alignment horizontal="center" vertical="top"/>
    </xf>
    <xf numFmtId="2" fontId="8" fillId="3" borderId="9" xfId="0" applyNumberFormat="1" applyFont="1" applyFill="1" applyBorder="1" applyAlignment="1" applyProtection="1">
      <alignment horizontal="center" vertical="center"/>
    </xf>
    <xf numFmtId="0" fontId="4" fillId="0" borderId="65" xfId="0" quotePrefix="1" applyFont="1" applyBorder="1" applyAlignment="1" applyProtection="1">
      <alignment vertical="center"/>
    </xf>
    <xf numFmtId="0" fontId="4" fillId="0" borderId="43" xfId="0" quotePrefix="1" applyFont="1" applyBorder="1" applyAlignment="1" applyProtection="1">
      <alignment vertical="top"/>
    </xf>
    <xf numFmtId="2" fontId="42" fillId="0" borderId="106" xfId="0" applyNumberFormat="1" applyFont="1" applyBorder="1" applyAlignment="1" applyProtection="1">
      <alignment horizontal="center" vertical="top"/>
    </xf>
    <xf numFmtId="2" fontId="42" fillId="0" borderId="42" xfId="0" applyNumberFormat="1" applyFont="1" applyBorder="1" applyAlignment="1" applyProtection="1">
      <alignment vertical="top"/>
    </xf>
    <xf numFmtId="43" fontId="42" fillId="0" borderId="109" xfId="0" applyNumberFormat="1" applyFont="1" applyBorder="1" applyAlignment="1" applyProtection="1">
      <alignment vertical="top"/>
    </xf>
    <xf numFmtId="43" fontId="55" fillId="0" borderId="19" xfId="0" applyNumberFormat="1" applyFont="1" applyBorder="1" applyAlignment="1" applyProtection="1">
      <alignment vertical="top"/>
    </xf>
    <xf numFmtId="166" fontId="40" fillId="0" borderId="84" xfId="2" applyNumberFormat="1" applyFont="1" applyBorder="1" applyAlignment="1" applyProtection="1">
      <alignment horizontal="center" vertical="top"/>
    </xf>
    <xf numFmtId="166" fontId="40" fillId="0" borderId="81" xfId="2" applyNumberFormat="1" applyFont="1" applyBorder="1" applyAlignment="1" applyProtection="1">
      <alignment horizontal="center" vertical="top"/>
    </xf>
    <xf numFmtId="166" fontId="40" fillId="0" borderId="91" xfId="2" applyNumberFormat="1" applyFont="1" applyBorder="1" applyAlignment="1" applyProtection="1">
      <alignment horizontal="center" vertical="top"/>
    </xf>
    <xf numFmtId="166" fontId="41" fillId="0" borderId="9" xfId="2" applyNumberFormat="1" applyFont="1" applyFill="1" applyBorder="1" applyAlignment="1" applyProtection="1">
      <alignment horizontal="center" vertical="top"/>
    </xf>
    <xf numFmtId="166" fontId="40" fillId="0" borderId="9" xfId="2" applyNumberFormat="1" applyFont="1" applyBorder="1" applyAlignment="1" applyProtection="1">
      <alignment horizontal="center" vertical="top"/>
    </xf>
    <xf numFmtId="14" fontId="12" fillId="6" borderId="3" xfId="0" applyNumberFormat="1" applyFont="1" applyFill="1" applyBorder="1" applyAlignment="1" applyProtection="1">
      <alignment horizontal="center" vertical="top" wrapText="1"/>
      <protection locked="0"/>
    </xf>
    <xf numFmtId="2" fontId="12" fillId="0" borderId="84" xfId="0" applyNumberFormat="1" applyFont="1" applyBorder="1" applyAlignment="1" applyProtection="1">
      <alignment horizontal="center" vertical="center" wrapText="1"/>
    </xf>
    <xf numFmtId="0" fontId="4" fillId="0" borderId="40" xfId="0" quotePrefix="1" applyFont="1" applyBorder="1" applyAlignment="1" applyProtection="1">
      <alignment vertical="top"/>
    </xf>
    <xf numFmtId="2" fontId="46" fillId="0" borderId="30" xfId="0" applyNumberFormat="1" applyFont="1" applyBorder="1" applyAlignment="1" applyProtection="1">
      <alignment horizontal="center" vertical="top"/>
    </xf>
    <xf numFmtId="2" fontId="8" fillId="3" borderId="44" xfId="0" applyNumberFormat="1" applyFont="1" applyFill="1" applyBorder="1" applyAlignment="1" applyProtection="1">
      <alignment horizontal="center" vertical="top"/>
    </xf>
    <xf numFmtId="2" fontId="52" fillId="0" borderId="2" xfId="0" applyNumberFormat="1" applyFont="1" applyBorder="1" applyAlignment="1" applyProtection="1">
      <alignment horizontal="center"/>
    </xf>
    <xf numFmtId="2" fontId="17" fillId="0" borderId="70" xfId="0" applyNumberFormat="1" applyFont="1" applyBorder="1" applyAlignment="1" applyProtection="1">
      <alignment horizontal="center" vertical="top"/>
    </xf>
    <xf numFmtId="2" fontId="8" fillId="3" borderId="11" xfId="0" applyNumberFormat="1" applyFont="1" applyFill="1" applyBorder="1" applyAlignment="1" applyProtection="1">
      <alignment horizontal="center" vertical="top"/>
    </xf>
    <xf numFmtId="2" fontId="56" fillId="0" borderId="70" xfId="0" applyNumberFormat="1" applyFont="1" applyBorder="1" applyAlignment="1" applyProtection="1">
      <alignment horizontal="center"/>
    </xf>
    <xf numFmtId="0" fontId="21" fillId="0" borderId="48" xfId="0" applyFont="1" applyFill="1" applyBorder="1" applyAlignment="1">
      <alignment vertical="top" wrapText="1"/>
    </xf>
    <xf numFmtId="0" fontId="21" fillId="0" borderId="11" xfId="0" applyFont="1" applyFill="1" applyBorder="1" applyAlignment="1">
      <alignment vertical="top"/>
    </xf>
    <xf numFmtId="0" fontId="21" fillId="0" borderId="20" xfId="0" applyFont="1" applyFill="1" applyBorder="1" applyAlignment="1">
      <alignment vertical="top"/>
    </xf>
    <xf numFmtId="0" fontId="21" fillId="0" borderId="48" xfId="0" applyFont="1" applyFill="1" applyBorder="1" applyAlignment="1">
      <alignment vertical="top"/>
    </xf>
    <xf numFmtId="0" fontId="21" fillId="0" borderId="11" xfId="0" applyFont="1" applyFill="1" applyBorder="1" applyAlignment="1" applyProtection="1">
      <alignment horizontal="left" vertical="top"/>
    </xf>
    <xf numFmtId="0" fontId="21" fillId="0" borderId="20" xfId="0" applyFont="1" applyFill="1" applyBorder="1" applyAlignment="1" applyProtection="1">
      <alignment horizontal="left" vertical="top"/>
    </xf>
    <xf numFmtId="0" fontId="21" fillId="0" borderId="48" xfId="0" applyFont="1" applyFill="1" applyBorder="1" applyAlignment="1" applyProtection="1">
      <alignment horizontal="left" vertical="top"/>
    </xf>
    <xf numFmtId="2" fontId="46" fillId="0" borderId="4" xfId="0" applyNumberFormat="1" applyFont="1" applyBorder="1" applyAlignment="1" applyProtection="1">
      <alignment horizontal="center" vertical="center" wrapText="1"/>
    </xf>
    <xf numFmtId="2" fontId="46" fillId="0" borderId="17" xfId="0" applyNumberFormat="1" applyFont="1" applyBorder="1" applyAlignment="1" applyProtection="1">
      <alignment horizontal="center" vertical="center" wrapText="1"/>
    </xf>
    <xf numFmtId="2" fontId="42" fillId="0" borderId="98" xfId="0" applyNumberFormat="1" applyFont="1" applyBorder="1" applyAlignment="1" applyProtection="1">
      <alignment horizontal="center" vertical="center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36" xfId="0" applyFont="1" applyFill="1" applyBorder="1" applyAlignment="1" applyProtection="1">
      <alignment horizontal="center" vertical="top" wrapText="1"/>
      <protection locked="0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0" borderId="20" xfId="0" applyFont="1" applyFill="1" applyBorder="1" applyAlignment="1" applyProtection="1">
      <alignment horizontal="center" vertical="top" wrapText="1"/>
    </xf>
    <xf numFmtId="0" fontId="12" fillId="0" borderId="48" xfId="0" applyFont="1" applyFill="1" applyBorder="1" applyAlignment="1" applyProtection="1">
      <alignment horizontal="center" vertical="top" wrapText="1"/>
    </xf>
    <xf numFmtId="0" fontId="12" fillId="0" borderId="9" xfId="0" applyFont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center" vertical="top" wrapText="1"/>
    </xf>
    <xf numFmtId="0" fontId="23" fillId="0" borderId="20" xfId="0" applyFont="1" applyFill="1" applyBorder="1" applyAlignment="1" applyProtection="1">
      <alignment horizontal="center" vertical="top" wrapText="1"/>
    </xf>
    <xf numFmtId="0" fontId="19" fillId="6" borderId="2" xfId="0" applyFont="1" applyFill="1" applyBorder="1" applyAlignment="1" applyProtection="1">
      <alignment horizontal="center" vertical="top" wrapText="1"/>
      <protection locked="0"/>
    </xf>
    <xf numFmtId="0" fontId="21" fillId="0" borderId="20" xfId="0" applyFont="1" applyBorder="1" applyAlignment="1">
      <alignment horizontal="center" vertical="top" wrapText="1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36" fillId="0" borderId="1" xfId="0" applyFont="1" applyBorder="1" applyAlignment="1" applyProtection="1">
      <protection locked="0"/>
    </xf>
    <xf numFmtId="0" fontId="19" fillId="0" borderId="1" xfId="0" applyFont="1" applyFill="1" applyBorder="1" applyAlignment="1">
      <alignment horizontal="center" vertical="center" wrapText="1"/>
    </xf>
    <xf numFmtId="0" fontId="12" fillId="6" borderId="54" xfId="0" applyFont="1" applyFill="1" applyBorder="1" applyAlignment="1" applyProtection="1">
      <alignment horizontal="center" vertical="top" wrapText="1"/>
      <protection locked="0"/>
    </xf>
    <xf numFmtId="0" fontId="21" fillId="0" borderId="0" xfId="0" applyFont="1" applyAlignment="1" applyProtection="1">
      <alignment horizontal="center" vertical="top" wrapText="1"/>
    </xf>
    <xf numFmtId="0" fontId="11" fillId="0" borderId="1" xfId="0" applyFont="1" applyFill="1" applyBorder="1" applyAlignment="1" applyProtection="1">
      <alignment horizontal="center" vertical="top" wrapText="1"/>
    </xf>
    <xf numFmtId="0" fontId="11" fillId="0" borderId="0" xfId="0" applyFont="1" applyAlignment="1" applyProtection="1">
      <alignment horizontal="center" vertical="top" wrapText="1"/>
    </xf>
    <xf numFmtId="0" fontId="21" fillId="0" borderId="0" xfId="0" applyFont="1" applyAlignment="1" applyProtection="1">
      <alignment horizontal="left" vertical="top" wrapText="1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2" fillId="6" borderId="6" xfId="0" applyFont="1" applyFill="1" applyBorder="1" applyAlignment="1" applyProtection="1">
      <alignment horizontal="center" vertical="top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23" fillId="0" borderId="65" xfId="0" applyFont="1" applyBorder="1" applyAlignment="1" applyProtection="1">
      <alignment vertical="top" wrapText="1"/>
    </xf>
    <xf numFmtId="0" fontId="26" fillId="0" borderId="57" xfId="0" applyFont="1" applyBorder="1" applyAlignment="1" applyProtection="1">
      <alignment horizontal="center" vertical="top" wrapText="1"/>
    </xf>
    <xf numFmtId="0" fontId="23" fillId="0" borderId="57" xfId="0" applyFont="1" applyBorder="1" applyAlignment="1" applyProtection="1">
      <alignment horizontal="center" vertical="top"/>
    </xf>
    <xf numFmtId="0" fontId="23" fillId="0" borderId="20" xfId="0" applyFont="1" applyBorder="1" applyAlignment="1" applyProtection="1">
      <alignment horizontal="center" vertical="top"/>
    </xf>
    <xf numFmtId="14" fontId="21" fillId="0" borderId="65" xfId="0" applyNumberFormat="1" applyFont="1" applyFill="1" applyBorder="1" applyAlignment="1" applyProtection="1">
      <alignment horizontal="center" vertical="top" wrapText="1"/>
    </xf>
    <xf numFmtId="0" fontId="19" fillId="0" borderId="65" xfId="0" applyFont="1" applyFill="1" applyBorder="1" applyAlignment="1" applyProtection="1">
      <alignment vertical="top" wrapText="1"/>
    </xf>
    <xf numFmtId="0" fontId="21" fillId="0" borderId="35" xfId="0" quotePrefix="1" applyFont="1" applyFill="1" applyBorder="1" applyAlignment="1" applyProtection="1">
      <alignment vertical="top" wrapText="1"/>
    </xf>
    <xf numFmtId="14" fontId="21" fillId="0" borderId="11" xfId="0" applyNumberFormat="1" applyFont="1" applyFill="1" applyBorder="1" applyAlignment="1">
      <alignment vertical="top" wrapText="1"/>
    </xf>
    <xf numFmtId="14" fontId="21" fillId="0" borderId="48" xfId="0" applyNumberFormat="1" applyFont="1" applyFill="1" applyBorder="1" applyAlignment="1">
      <alignment vertical="top" wrapText="1"/>
    </xf>
    <xf numFmtId="166" fontId="40" fillId="0" borderId="103" xfId="2" applyNumberFormat="1" applyFont="1" applyBorder="1" applyAlignment="1" applyProtection="1">
      <alignment horizontal="center" vertical="top" wrapText="1"/>
    </xf>
    <xf numFmtId="166" fontId="40" fillId="0" borderId="27" xfId="2" applyNumberFormat="1" applyFont="1" applyBorder="1" applyAlignment="1" applyProtection="1">
      <alignment horizontal="center" vertical="top" wrapText="1"/>
    </xf>
    <xf numFmtId="0" fontId="21" fillId="0" borderId="19" xfId="0" applyFont="1" applyBorder="1" applyAlignment="1">
      <alignment vertical="top"/>
    </xf>
    <xf numFmtId="0" fontId="19" fillId="0" borderId="1" xfId="0" applyFont="1" applyFill="1" applyBorder="1" applyAlignment="1" applyProtection="1">
      <alignment horizontal="center" vertical="center" wrapText="1"/>
    </xf>
    <xf numFmtId="0" fontId="27" fillId="0" borderId="1" xfId="0" applyFont="1" applyFill="1" applyBorder="1" applyAlignment="1" applyProtection="1">
      <alignment horizontal="center" vertical="top" wrapText="1"/>
    </xf>
    <xf numFmtId="2" fontId="12" fillId="0" borderId="1" xfId="0" applyNumberFormat="1" applyFont="1" applyFill="1" applyBorder="1" applyAlignment="1" applyProtection="1">
      <alignment horizontal="center" vertical="top" wrapText="1"/>
      <protection locked="0"/>
    </xf>
    <xf numFmtId="0" fontId="26" fillId="0" borderId="1" xfId="0" applyFont="1" applyFill="1" applyBorder="1" applyAlignment="1" applyProtection="1">
      <alignment vertical="top" wrapText="1"/>
    </xf>
    <xf numFmtId="43" fontId="12" fillId="0" borderId="1" xfId="0" applyNumberFormat="1" applyFont="1" applyFill="1" applyBorder="1" applyAlignment="1" applyProtection="1">
      <alignment vertical="top" wrapText="1"/>
    </xf>
    <xf numFmtId="43" fontId="23" fillId="0" borderId="1" xfId="0" applyNumberFormat="1" applyFont="1" applyFill="1" applyBorder="1" applyAlignment="1" applyProtection="1">
      <alignment vertical="top" wrapText="1"/>
    </xf>
    <xf numFmtId="2" fontId="16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center" vertical="center" wrapText="1"/>
    </xf>
    <xf numFmtId="1" fontId="8" fillId="0" borderId="1" xfId="0" applyNumberFormat="1" applyFont="1" applyFill="1" applyBorder="1" applyAlignment="1" applyProtection="1">
      <alignment horizontal="center" vertical="top"/>
    </xf>
    <xf numFmtId="2" fontId="10" fillId="0" borderId="1" xfId="0" applyNumberFormat="1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/>
    <xf numFmtId="0" fontId="12" fillId="0" borderId="11" xfId="0" applyFont="1" applyFill="1" applyBorder="1" applyAlignment="1" applyProtection="1">
      <alignment horizontal="center" vertical="top" wrapText="1"/>
    </xf>
    <xf numFmtId="0" fontId="4" fillId="0" borderId="57" xfId="0" applyFont="1" applyFill="1" applyBorder="1" applyAlignment="1" applyProtection="1">
      <alignment horizontal="center" vertical="top"/>
    </xf>
    <xf numFmtId="0" fontId="21" fillId="0" borderId="0" xfId="0" applyFont="1" applyAlignment="1" applyProtection="1">
      <alignment horizontal="center" vertical="top" wrapText="1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21" fillId="0" borderId="9" xfId="0" applyFont="1" applyBorder="1" applyAlignment="1" applyProtection="1">
      <alignment horizontal="center" vertical="top" wrapText="1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" fillId="0" borderId="6" xfId="0" applyFont="1" applyBorder="1" applyAlignment="1" applyProtection="1">
      <alignment wrapText="1"/>
      <protection locked="0"/>
    </xf>
    <xf numFmtId="0" fontId="11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top" wrapText="1"/>
    </xf>
    <xf numFmtId="0" fontId="21" fillId="0" borderId="1" xfId="0" applyFont="1" applyFill="1" applyBorder="1" applyAlignment="1" applyProtection="1">
      <alignment horizontal="left" vertical="top" wrapText="1"/>
    </xf>
    <xf numFmtId="0" fontId="4" fillId="0" borderId="1" xfId="0" applyFont="1" applyFill="1" applyBorder="1" applyAlignment="1" applyProtection="1">
      <alignment horizontal="center" vertical="top" wrapText="1"/>
    </xf>
    <xf numFmtId="2" fontId="6" fillId="0" borderId="1" xfId="0" applyNumberFormat="1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center" vertical="center" wrapText="1"/>
    </xf>
    <xf numFmtId="1" fontId="5" fillId="0" borderId="1" xfId="0" applyNumberFormat="1" applyFont="1" applyFill="1" applyBorder="1" applyAlignment="1" applyProtection="1">
      <alignment horizontal="center" vertical="top"/>
    </xf>
    <xf numFmtId="1" fontId="4" fillId="0" borderId="1" xfId="0" applyNumberFormat="1" applyFont="1" applyFill="1" applyBorder="1" applyAlignment="1" applyProtection="1">
      <alignment horizontal="center"/>
    </xf>
    <xf numFmtId="1" fontId="4" fillId="0" borderId="1" xfId="0" applyNumberFormat="1" applyFont="1" applyFill="1" applyBorder="1" applyAlignment="1" applyProtection="1">
      <alignment horizontal="center" vertical="center" wrapText="1"/>
    </xf>
    <xf numFmtId="166" fontId="8" fillId="0" borderId="1" xfId="0" applyNumberFormat="1" applyFont="1" applyFill="1" applyBorder="1" applyAlignment="1" applyProtection="1">
      <alignment horizontal="center" vertical="top"/>
    </xf>
    <xf numFmtId="2" fontId="4" fillId="0" borderId="1" xfId="0" applyNumberFormat="1" applyFont="1" applyFill="1" applyBorder="1" applyAlignment="1" applyProtection="1">
      <alignment horizontal="center" vertical="top"/>
    </xf>
    <xf numFmtId="2" fontId="8" fillId="0" borderId="1" xfId="0" applyNumberFormat="1" applyFont="1" applyFill="1" applyBorder="1" applyAlignment="1" applyProtection="1">
      <alignment horizontal="center"/>
    </xf>
    <xf numFmtId="2" fontId="10" fillId="0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top"/>
    </xf>
    <xf numFmtId="2" fontId="4" fillId="0" borderId="2" xfId="0" applyNumberFormat="1" applyFont="1" applyFill="1" applyBorder="1" applyAlignment="1" applyProtection="1">
      <alignment horizontal="left" vertical="top"/>
      <protection locked="0"/>
    </xf>
    <xf numFmtId="2" fontId="8" fillId="0" borderId="2" xfId="0" applyNumberFormat="1" applyFont="1" applyFill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vertical="center"/>
    </xf>
    <xf numFmtId="0" fontId="19" fillId="0" borderId="1" xfId="0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vertical="top"/>
    </xf>
    <xf numFmtId="0" fontId="19" fillId="0" borderId="56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horizontal="left" vertical="top"/>
    </xf>
    <xf numFmtId="0" fontId="11" fillId="0" borderId="0" xfId="0" applyFont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horizontal="left" vertical="top" wrapText="1"/>
    </xf>
    <xf numFmtId="2" fontId="16" fillId="0" borderId="1" xfId="0" applyNumberFormat="1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vertical="top"/>
    </xf>
    <xf numFmtId="0" fontId="5" fillId="0" borderId="1" xfId="0" applyFont="1" applyFill="1" applyBorder="1" applyAlignment="1" applyProtection="1">
      <alignment horizontal="left" vertical="top"/>
    </xf>
    <xf numFmtId="0" fontId="8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2" fontId="8" fillId="0" borderId="1" xfId="2" applyNumberFormat="1" applyFont="1" applyFill="1" applyBorder="1" applyAlignment="1" applyProtection="1">
      <alignment horizontal="center" vertical="top"/>
    </xf>
    <xf numFmtId="2" fontId="8" fillId="0" borderId="1" xfId="0" applyNumberFormat="1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2" fontId="10" fillId="0" borderId="1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Alignment="1" applyProtection="1"/>
    <xf numFmtId="0" fontId="8" fillId="0" borderId="1" xfId="0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vertical="top"/>
      <protection locked="0"/>
    </xf>
    <xf numFmtId="0" fontId="10" fillId="0" borderId="1" xfId="0" applyFont="1" applyFill="1" applyBorder="1" applyAlignment="1" applyProtection="1"/>
    <xf numFmtId="0" fontId="4" fillId="0" borderId="0" xfId="0" applyFont="1" applyAlignment="1" applyProtection="1">
      <alignment horizontal="left" vertical="top"/>
    </xf>
    <xf numFmtId="2" fontId="23" fillId="0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9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12" fillId="6" borderId="47" xfId="0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 applyProtection="1">
      <alignment horizontal="left" vertical="top"/>
    </xf>
    <xf numFmtId="0" fontId="5" fillId="0" borderId="1" xfId="0" quotePrefix="1" applyFont="1" applyFill="1" applyBorder="1" applyAlignment="1" applyProtection="1">
      <alignment horizontal="center" vertical="top"/>
    </xf>
    <xf numFmtId="2" fontId="16" fillId="0" borderId="1" xfId="0" applyNumberFormat="1" applyFont="1" applyFill="1" applyBorder="1" applyAlignment="1" applyProtection="1">
      <alignment horizontal="center"/>
    </xf>
    <xf numFmtId="0" fontId="23" fillId="0" borderId="1" xfId="0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 applyProtection="1">
      <alignment horizontal="center" vertical="center" wrapText="1"/>
    </xf>
    <xf numFmtId="0" fontId="19" fillId="0" borderId="7" xfId="0" applyFont="1" applyFill="1" applyBorder="1" applyAlignment="1" applyProtection="1">
      <alignment horizontal="center"/>
    </xf>
    <xf numFmtId="0" fontId="21" fillId="0" borderId="20" xfId="0" applyFont="1" applyBorder="1" applyAlignment="1" applyProtection="1">
      <alignment vertical="top" wrapText="1"/>
    </xf>
    <xf numFmtId="0" fontId="21" fillId="0" borderId="48" xfId="0" applyFont="1" applyBorder="1" applyAlignment="1" applyProtection="1">
      <alignment vertical="top" wrapText="1"/>
    </xf>
    <xf numFmtId="0" fontId="21" fillId="0" borderId="70" xfId="0" applyFont="1" applyBorder="1" applyAlignment="1" applyProtection="1">
      <alignment horizontal="center" vertical="center" wrapText="1"/>
    </xf>
    <xf numFmtId="0" fontId="19" fillId="0" borderId="7" xfId="0" applyFont="1" applyFill="1" applyBorder="1" applyAlignment="1" applyProtection="1">
      <alignment horizontal="center" vertical="center"/>
    </xf>
    <xf numFmtId="0" fontId="21" fillId="0" borderId="70" xfId="0" applyFont="1" applyFill="1" applyBorder="1" applyAlignment="1">
      <alignment horizontal="center" vertical="center" wrapText="1"/>
    </xf>
    <xf numFmtId="0" fontId="21" fillId="0" borderId="54" xfId="0" applyFont="1" applyFill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3" xfId="0" applyFont="1" applyBorder="1" applyAlignment="1">
      <alignment vertical="center" wrapText="1"/>
    </xf>
    <xf numFmtId="0" fontId="19" fillId="0" borderId="53" xfId="0" applyFont="1" applyFill="1" applyBorder="1" applyAlignment="1">
      <alignment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vertical="center" wrapText="1"/>
    </xf>
    <xf numFmtId="0" fontId="21" fillId="0" borderId="70" xfId="0" applyFont="1" applyFill="1" applyBorder="1" applyAlignment="1" applyProtection="1">
      <alignment horizontal="center" vertical="center" wrapText="1"/>
    </xf>
    <xf numFmtId="0" fontId="23" fillId="0" borderId="70" xfId="0" applyFont="1" applyFill="1" applyBorder="1" applyAlignment="1" applyProtection="1">
      <alignment horizontal="center" vertical="center" wrapText="1"/>
    </xf>
    <xf numFmtId="0" fontId="4" fillId="0" borderId="70" xfId="0" applyFont="1" applyFill="1" applyBorder="1" applyAlignment="1">
      <alignment horizontal="center" vertical="center"/>
    </xf>
    <xf numFmtId="1" fontId="8" fillId="0" borderId="73" xfId="0" applyNumberFormat="1" applyFont="1" applyFill="1" applyBorder="1" applyAlignment="1" applyProtection="1">
      <alignment horizontal="left" vertical="top"/>
      <protection locked="0"/>
    </xf>
    <xf numFmtId="0" fontId="4" fillId="0" borderId="70" xfId="0" applyFont="1" applyFill="1" applyBorder="1" applyAlignment="1" applyProtection="1">
      <alignment horizontal="center" vertical="top"/>
    </xf>
    <xf numFmtId="0" fontId="8" fillId="0" borderId="73" xfId="0" applyFont="1" applyFill="1" applyBorder="1" applyAlignment="1" applyProtection="1">
      <alignment horizontal="left" vertical="top"/>
      <protection locked="0"/>
    </xf>
    <xf numFmtId="0" fontId="4" fillId="0" borderId="70" xfId="0" applyFont="1" applyFill="1" applyBorder="1" applyAlignment="1" applyProtection="1">
      <alignment horizontal="center"/>
    </xf>
    <xf numFmtId="0" fontId="19" fillId="0" borderId="76" xfId="0" applyFont="1" applyBorder="1" applyAlignment="1" applyProtection="1">
      <alignment horizontal="left" vertical="center" wrapText="1"/>
      <protection locked="0"/>
    </xf>
    <xf numFmtId="0" fontId="19" fillId="0" borderId="73" xfId="0" applyFont="1" applyBorder="1" applyAlignment="1" applyProtection="1">
      <alignment horizontal="left" vertical="center" wrapText="1"/>
      <protection locked="0"/>
    </xf>
    <xf numFmtId="0" fontId="19" fillId="0" borderId="75" xfId="0" applyFont="1" applyFill="1" applyBorder="1" applyAlignment="1" applyProtection="1">
      <alignment horizontal="left" vertical="center" wrapText="1"/>
      <protection locked="0"/>
    </xf>
    <xf numFmtId="0" fontId="12" fillId="0" borderId="73" xfId="0" applyFont="1" applyBorder="1" applyAlignment="1" applyProtection="1">
      <alignment horizontal="left" vertical="center" wrapText="1"/>
      <protection locked="0"/>
    </xf>
    <xf numFmtId="0" fontId="12" fillId="0" borderId="75" xfId="0" applyFont="1" applyFill="1" applyBorder="1" applyAlignment="1" applyProtection="1">
      <alignment horizontal="left" vertical="center" wrapText="1"/>
      <protection locked="0"/>
    </xf>
    <xf numFmtId="0" fontId="12" fillId="0" borderId="76" xfId="0" applyFont="1" applyBorder="1" applyAlignment="1" applyProtection="1">
      <alignment horizontal="left" vertical="center" wrapText="1"/>
      <protection locked="0"/>
    </xf>
    <xf numFmtId="0" fontId="19" fillId="0" borderId="74" xfId="0" applyFont="1" applyBorder="1" applyAlignment="1" applyProtection="1">
      <alignment horizontal="left" vertical="center" wrapText="1"/>
      <protection locked="0"/>
    </xf>
    <xf numFmtId="0" fontId="19" fillId="0" borderId="73" xfId="0" applyFont="1" applyBorder="1" applyAlignment="1" applyProtection="1">
      <alignment horizontal="left" vertical="top" wrapText="1"/>
      <protection locked="0"/>
    </xf>
    <xf numFmtId="0" fontId="19" fillId="0" borderId="75" xfId="0" applyFont="1" applyBorder="1" applyAlignment="1" applyProtection="1">
      <alignment horizontal="left" vertical="top" wrapText="1"/>
      <protection locked="0"/>
    </xf>
    <xf numFmtId="0" fontId="19" fillId="0" borderId="76" xfId="0" applyFont="1" applyBorder="1" applyAlignment="1" applyProtection="1">
      <alignment horizontal="left" vertical="top" wrapText="1"/>
      <protection locked="0"/>
    </xf>
    <xf numFmtId="0" fontId="21" fillId="0" borderId="70" xfId="0" applyFont="1" applyBorder="1" applyAlignment="1">
      <alignment horizontal="center" vertical="center" wrapText="1"/>
    </xf>
    <xf numFmtId="0" fontId="19" fillId="0" borderId="75" xfId="0" applyFont="1" applyFill="1" applyBorder="1" applyAlignment="1" applyProtection="1">
      <alignment horizontal="left" vertical="top" wrapText="1"/>
      <protection locked="0"/>
    </xf>
    <xf numFmtId="1" fontId="4" fillId="0" borderId="73" xfId="0" applyNumberFormat="1" applyFont="1" applyFill="1" applyBorder="1" applyAlignment="1" applyProtection="1">
      <alignment horizontal="left"/>
      <protection locked="0"/>
    </xf>
    <xf numFmtId="2" fontId="4" fillId="0" borderId="75" xfId="0" applyNumberFormat="1" applyFont="1" applyFill="1" applyBorder="1" applyAlignment="1" applyProtection="1">
      <alignment horizontal="left" vertical="top"/>
      <protection locked="0"/>
    </xf>
    <xf numFmtId="0" fontId="4" fillId="0" borderId="77" xfId="0" applyFont="1" applyFill="1" applyBorder="1" applyAlignment="1" applyProtection="1">
      <alignment horizontal="left" vertical="top"/>
      <protection locked="0"/>
    </xf>
    <xf numFmtId="1" fontId="4" fillId="0" borderId="106" xfId="0" applyNumberFormat="1" applyFont="1" applyFill="1" applyBorder="1" applyAlignment="1" applyProtection="1">
      <alignment horizontal="left"/>
      <protection locked="0"/>
    </xf>
    <xf numFmtId="1" fontId="4" fillId="0" borderId="70" xfId="0" applyNumberFormat="1" applyFont="1" applyFill="1" applyBorder="1" applyAlignment="1" applyProtection="1">
      <alignment horizontal="center" vertical="center" wrapText="1"/>
    </xf>
    <xf numFmtId="166" fontId="10" fillId="0" borderId="70" xfId="0" applyNumberFormat="1" applyFont="1" applyFill="1" applyBorder="1" applyAlignment="1" applyProtection="1">
      <alignment horizontal="center" vertical="top"/>
    </xf>
    <xf numFmtId="0" fontId="4" fillId="0" borderId="49" xfId="0" applyFont="1" applyFill="1" applyBorder="1" applyAlignment="1" applyProtection="1">
      <alignment horizontal="left" vertical="top"/>
      <protection locked="0"/>
    </xf>
    <xf numFmtId="2" fontId="10" fillId="0" borderId="3" xfId="0" applyNumberFormat="1" applyFont="1" applyFill="1" applyBorder="1" applyAlignment="1" applyProtection="1">
      <alignment horizontal="left"/>
      <protection locked="0"/>
    </xf>
    <xf numFmtId="0" fontId="4" fillId="0" borderId="70" xfId="0" applyFont="1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left"/>
      <protection locked="0"/>
    </xf>
    <xf numFmtId="2" fontId="4" fillId="0" borderId="73" xfId="0" applyNumberFormat="1" applyFont="1" applyFill="1" applyBorder="1" applyAlignment="1" applyProtection="1">
      <alignment horizontal="left" vertical="top"/>
      <protection locked="0"/>
    </xf>
    <xf numFmtId="2" fontId="6" fillId="0" borderId="75" xfId="0" applyNumberFormat="1" applyFont="1" applyFill="1" applyBorder="1" applyAlignment="1" applyProtection="1">
      <alignment horizontal="left" vertical="top"/>
      <protection locked="0"/>
    </xf>
    <xf numFmtId="0" fontId="12" fillId="0" borderId="75" xfId="0" applyFont="1" applyFill="1" applyBorder="1" applyAlignment="1" applyProtection="1">
      <alignment horizontal="left" vertical="top" wrapText="1"/>
      <protection locked="0"/>
    </xf>
    <xf numFmtId="0" fontId="19" fillId="0" borderId="73" xfId="0" applyFont="1" applyFill="1" applyBorder="1" applyAlignment="1" applyProtection="1">
      <alignment horizontal="left" vertical="center" wrapText="1"/>
      <protection locked="0"/>
    </xf>
    <xf numFmtId="0" fontId="19" fillId="0" borderId="76" xfId="0" applyFont="1" applyFill="1" applyBorder="1" applyAlignment="1" applyProtection="1">
      <alignment horizontal="left" vertical="center" wrapText="1"/>
      <protection locked="0"/>
    </xf>
    <xf numFmtId="0" fontId="10" fillId="0" borderId="70" xfId="0" applyFont="1" applyFill="1" applyBorder="1" applyAlignment="1" applyProtection="1">
      <alignment horizontal="center" vertical="center" wrapText="1"/>
    </xf>
    <xf numFmtId="2" fontId="10" fillId="0" borderId="75" xfId="0" applyNumberFormat="1" applyFont="1" applyFill="1" applyBorder="1" applyAlignment="1" applyProtection="1">
      <alignment horizontal="left" vertical="top"/>
      <protection locked="0"/>
    </xf>
    <xf numFmtId="0" fontId="10" fillId="0" borderId="73" xfId="0" applyFont="1" applyFill="1" applyBorder="1" applyAlignment="1" applyProtection="1">
      <alignment horizontal="left" vertical="center"/>
      <protection locked="0"/>
    </xf>
    <xf numFmtId="0" fontId="8" fillId="0" borderId="73" xfId="0" applyFont="1" applyFill="1" applyBorder="1" applyAlignment="1" applyProtection="1">
      <alignment horizontal="left" vertical="center"/>
      <protection locked="0"/>
    </xf>
    <xf numFmtId="2" fontId="10" fillId="0" borderId="75" xfId="0" applyNumberFormat="1" applyFont="1" applyFill="1" applyBorder="1" applyAlignment="1" applyProtection="1">
      <alignment horizontal="left" vertical="center"/>
      <protection locked="0"/>
    </xf>
    <xf numFmtId="2" fontId="10" fillId="0" borderId="73" xfId="0" applyNumberFormat="1" applyFont="1" applyFill="1" applyBorder="1" applyAlignment="1" applyProtection="1">
      <alignment horizontal="left" vertical="top"/>
      <protection locked="0"/>
    </xf>
    <xf numFmtId="2" fontId="16" fillId="0" borderId="75" xfId="0" applyNumberFormat="1" applyFont="1" applyFill="1" applyBorder="1" applyAlignment="1" applyProtection="1">
      <alignment horizontal="left" vertical="top"/>
      <protection locked="0"/>
    </xf>
    <xf numFmtId="0" fontId="8" fillId="0" borderId="76" xfId="0" applyFont="1" applyFill="1" applyBorder="1" applyAlignment="1" applyProtection="1">
      <alignment horizontal="left" vertical="top"/>
      <protection locked="0"/>
    </xf>
    <xf numFmtId="0" fontId="19" fillId="0" borderId="75" xfId="0" applyFont="1" applyFill="1" applyBorder="1" applyAlignment="1" applyProtection="1">
      <alignment horizontal="left" vertical="top"/>
      <protection locked="0"/>
    </xf>
    <xf numFmtId="0" fontId="19" fillId="0" borderId="70" xfId="0" applyFont="1" applyFill="1" applyBorder="1" applyAlignment="1" applyProtection="1">
      <alignment horizontal="left" vertical="top"/>
      <protection locked="0"/>
    </xf>
    <xf numFmtId="2" fontId="23" fillId="0" borderId="75" xfId="0" applyNumberFormat="1" applyFont="1" applyFill="1" applyBorder="1" applyAlignment="1" applyProtection="1">
      <alignment horizontal="left" vertical="top"/>
      <protection locked="0"/>
    </xf>
    <xf numFmtId="0" fontId="4" fillId="0" borderId="70" xfId="0" quotePrefix="1" applyFont="1" applyFill="1" applyBorder="1" applyAlignment="1" applyProtection="1">
      <alignment horizontal="center" vertical="center" wrapText="1"/>
    </xf>
    <xf numFmtId="2" fontId="16" fillId="0" borderId="75" xfId="0" applyNumberFormat="1" applyFont="1" applyFill="1" applyBorder="1" applyAlignment="1" applyProtection="1">
      <alignment horizontal="left"/>
      <protection locked="0"/>
    </xf>
    <xf numFmtId="0" fontId="19" fillId="0" borderId="56" xfId="0" applyFont="1" applyBorder="1" applyAlignment="1" applyProtection="1">
      <alignment vertical="center"/>
    </xf>
    <xf numFmtId="0" fontId="19" fillId="0" borderId="1" xfId="0" applyFont="1" applyBorder="1" applyAlignment="1" applyProtection="1">
      <alignment vertical="center" wrapText="1"/>
    </xf>
    <xf numFmtId="0" fontId="19" fillId="0" borderId="1" xfId="0" applyFont="1" applyBorder="1" applyAlignment="1" applyProtection="1"/>
    <xf numFmtId="4" fontId="12" fillId="0" borderId="77" xfId="0" applyNumberFormat="1" applyFont="1" applyBorder="1" applyAlignment="1" applyProtection="1">
      <alignment horizontal="center" vertical="center" wrapText="1"/>
    </xf>
    <xf numFmtId="4" fontId="12" fillId="0" borderId="1" xfId="0" applyNumberFormat="1" applyFont="1" applyFill="1" applyBorder="1" applyAlignment="1" applyProtection="1">
      <alignment horizontal="center" vertical="center" wrapText="1"/>
    </xf>
    <xf numFmtId="4" fontId="23" fillId="0" borderId="1" xfId="0" applyNumberFormat="1" applyFont="1" applyFill="1" applyBorder="1" applyAlignment="1" applyProtection="1">
      <alignment horizontal="left" vertical="center" wrapText="1"/>
      <protection locked="0"/>
    </xf>
    <xf numFmtId="4" fontId="17" fillId="0" borderId="99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/>
    </xf>
    <xf numFmtId="4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35" xfId="0" applyFont="1" applyBorder="1" applyAlignment="1" applyProtection="1">
      <alignment vertical="center"/>
    </xf>
    <xf numFmtId="0" fontId="19" fillId="0" borderId="57" xfId="0" applyFont="1" applyBorder="1" applyAlignment="1" applyProtection="1">
      <alignment vertical="center"/>
    </xf>
    <xf numFmtId="4" fontId="17" fillId="0" borderId="98" xfId="0" applyNumberFormat="1" applyFont="1" applyBorder="1" applyAlignment="1" applyProtection="1">
      <alignment horizontal="center" vertical="center" wrapText="1"/>
    </xf>
    <xf numFmtId="2" fontId="12" fillId="0" borderId="77" xfId="0" applyNumberFormat="1" applyFont="1" applyBorder="1" applyAlignment="1" applyProtection="1">
      <alignment horizontal="center" vertical="center" wrapText="1"/>
    </xf>
    <xf numFmtId="2" fontId="12" fillId="0" borderId="1" xfId="0" applyNumberFormat="1" applyFont="1" applyFill="1" applyBorder="1" applyAlignment="1" applyProtection="1">
      <alignment horizontal="center" vertical="center" wrapText="1"/>
    </xf>
    <xf numFmtId="2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2" fontId="17" fillId="0" borderId="99" xfId="0" applyNumberFormat="1" applyFont="1" applyBorder="1" applyAlignment="1" applyProtection="1">
      <alignment horizontal="center" vertical="center" wrapText="1"/>
    </xf>
    <xf numFmtId="0" fontId="21" fillId="0" borderId="35" xfId="0" applyFont="1" applyBorder="1" applyAlignment="1" applyProtection="1">
      <alignment vertical="center"/>
    </xf>
    <xf numFmtId="0" fontId="21" fillId="0" borderId="57" xfId="0" applyFont="1" applyBorder="1" applyAlignment="1" applyProtection="1">
      <alignment vertical="center"/>
    </xf>
    <xf numFmtId="0" fontId="21" fillId="0" borderId="1" xfId="0" applyFont="1" applyBorder="1" applyAlignment="1" applyProtection="1">
      <alignment vertical="center"/>
    </xf>
    <xf numFmtId="2" fontId="17" fillId="0" borderId="98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center" wrapText="1"/>
    </xf>
    <xf numFmtId="2" fontId="12" fillId="0" borderId="77" xfId="0" applyNumberFormat="1" applyFont="1" applyBorder="1" applyAlignment="1" applyProtection="1">
      <alignment horizontal="center"/>
    </xf>
    <xf numFmtId="2" fontId="12" fillId="0" borderId="1" xfId="0" applyNumberFormat="1" applyFont="1" applyFill="1" applyBorder="1" applyAlignment="1" applyProtection="1">
      <alignment horizontal="center"/>
    </xf>
    <xf numFmtId="2" fontId="12" fillId="0" borderId="1" xfId="0" applyNumberFormat="1" applyFont="1" applyFill="1" applyBorder="1" applyAlignment="1" applyProtection="1">
      <alignment horizontal="left"/>
      <protection locked="0"/>
    </xf>
    <xf numFmtId="2" fontId="17" fillId="0" borderId="99" xfId="0" applyNumberFormat="1" applyFont="1" applyBorder="1" applyAlignment="1" applyProtection="1">
      <alignment horizontal="center"/>
    </xf>
    <xf numFmtId="2" fontId="17" fillId="0" borderId="98" xfId="0" applyNumberFormat="1" applyFont="1" applyBorder="1" applyAlignment="1" applyProtection="1">
      <alignment horizontal="center"/>
    </xf>
    <xf numFmtId="0" fontId="21" fillId="0" borderId="1" xfId="0" applyFont="1" applyBorder="1" applyAlignment="1" applyProtection="1">
      <alignment horizontal="left"/>
    </xf>
    <xf numFmtId="0" fontId="21" fillId="5" borderId="19" xfId="0" applyFont="1" applyFill="1" applyBorder="1" applyAlignment="1" applyProtection="1">
      <alignment vertical="center"/>
    </xf>
    <xf numFmtId="0" fontId="21" fillId="5" borderId="20" xfId="0" applyFont="1" applyFill="1" applyBorder="1" applyAlignment="1" applyProtection="1">
      <alignment vertical="center"/>
    </xf>
    <xf numFmtId="0" fontId="21" fillId="5" borderId="20" xfId="0" applyFont="1" applyFill="1" applyBorder="1" applyAlignment="1" applyProtection="1">
      <alignment horizontal="left" vertical="center" wrapText="1"/>
    </xf>
    <xf numFmtId="0" fontId="19" fillId="5" borderId="20" xfId="0" applyFont="1" applyFill="1" applyBorder="1" applyAlignment="1" applyProtection="1"/>
    <xf numFmtId="0" fontId="23" fillId="5" borderId="70" xfId="0" applyFont="1" applyFill="1" applyBorder="1" applyAlignment="1" applyProtection="1">
      <alignment horizontal="center" vertical="center"/>
    </xf>
    <xf numFmtId="0" fontId="23" fillId="0" borderId="77" xfId="0" applyFont="1" applyFill="1" applyBorder="1" applyAlignment="1" applyProtection="1">
      <alignment horizontal="center" vertical="center"/>
    </xf>
    <xf numFmtId="0" fontId="21" fillId="5" borderId="34" xfId="0" applyFont="1" applyFill="1" applyBorder="1" applyAlignment="1" applyProtection="1">
      <alignment vertical="center"/>
    </xf>
    <xf numFmtId="0" fontId="21" fillId="5" borderId="65" xfId="0" applyFont="1" applyFill="1" applyBorder="1" applyAlignment="1" applyProtection="1">
      <alignment vertical="center"/>
    </xf>
    <xf numFmtId="0" fontId="21" fillId="5" borderId="65" xfId="0" applyFont="1" applyFill="1" applyBorder="1" applyAlignment="1" applyProtection="1">
      <alignment horizontal="left" vertical="center" wrapText="1"/>
    </xf>
    <xf numFmtId="0" fontId="21" fillId="5" borderId="1" xfId="0" applyFont="1" applyFill="1" applyBorder="1" applyAlignment="1" applyProtection="1">
      <alignment horizontal="left" vertical="center" wrapText="1"/>
    </xf>
    <xf numFmtId="0" fontId="19" fillId="5" borderId="1" xfId="0" applyFont="1" applyFill="1" applyBorder="1" applyAlignment="1" applyProtection="1"/>
    <xf numFmtId="0" fontId="21" fillId="0" borderId="77" xfId="0" applyFont="1" applyBorder="1" applyAlignment="1" applyProtection="1">
      <alignment horizontal="center" vertical="center"/>
    </xf>
    <xf numFmtId="4" fontId="19" fillId="0" borderId="71" xfId="0" applyNumberFormat="1" applyFont="1" applyFill="1" applyBorder="1" applyAlignment="1" applyProtection="1">
      <alignment vertical="center" wrapText="1"/>
    </xf>
    <xf numFmtId="0" fontId="23" fillId="0" borderId="1" xfId="0" applyFont="1" applyFill="1" applyBorder="1" applyAlignment="1" applyProtection="1">
      <alignment horizontal="center" vertical="center" wrapText="1"/>
    </xf>
    <xf numFmtId="0" fontId="44" fillId="0" borderId="77" xfId="0" applyFont="1" applyBorder="1" applyAlignment="1" applyProtection="1">
      <alignment horizontal="center" vertical="center" wrapText="1"/>
    </xf>
    <xf numFmtId="0" fontId="21" fillId="0" borderId="71" xfId="0" applyFont="1" applyFill="1" applyBorder="1" applyAlignment="1" applyProtection="1">
      <alignment vertical="center" wrapText="1"/>
    </xf>
    <xf numFmtId="0" fontId="21" fillId="5" borderId="56" xfId="0" applyFont="1" applyFill="1" applyBorder="1" applyAlignment="1" applyProtection="1"/>
    <xf numFmtId="0" fontId="12" fillId="0" borderId="1" xfId="0" applyFont="1" applyFill="1" applyBorder="1" applyAlignment="1" applyProtection="1">
      <alignment horizontal="center"/>
    </xf>
    <xf numFmtId="0" fontId="17" fillId="0" borderId="97" xfId="0" applyFont="1" applyBorder="1" applyAlignment="1" applyProtection="1">
      <alignment horizontal="center"/>
    </xf>
    <xf numFmtId="0" fontId="19" fillId="0" borderId="97" xfId="0" applyFont="1" applyFill="1" applyBorder="1" applyAlignment="1" applyProtection="1"/>
    <xf numFmtId="0" fontId="17" fillId="0" borderId="77" xfId="0" applyFont="1" applyBorder="1" applyAlignment="1" applyProtection="1">
      <alignment horizontal="center"/>
    </xf>
    <xf numFmtId="0" fontId="19" fillId="0" borderId="71" xfId="0" applyFont="1" applyFill="1" applyBorder="1" applyAlignment="1" applyProtection="1"/>
    <xf numFmtId="0" fontId="23" fillId="5" borderId="70" xfId="0" applyFont="1" applyFill="1" applyBorder="1" applyAlignment="1" applyProtection="1">
      <alignment horizontal="center" vertical="center" wrapText="1"/>
    </xf>
    <xf numFmtId="0" fontId="21" fillId="5" borderId="19" xfId="0" applyFont="1" applyFill="1" applyBorder="1" applyAlignment="1" applyProtection="1"/>
    <xf numFmtId="0" fontId="12" fillId="5" borderId="70" xfId="0" applyFont="1" applyFill="1" applyBorder="1" applyAlignment="1" applyProtection="1">
      <alignment horizontal="center"/>
    </xf>
    <xf numFmtId="0" fontId="21" fillId="0" borderId="20" xfId="0" applyFont="1" applyBorder="1" applyAlignment="1" applyProtection="1">
      <alignment horizontal="center" vertical="center" wrapText="1"/>
    </xf>
    <xf numFmtId="0" fontId="19" fillId="0" borderId="20" xfId="0" applyFont="1" applyBorder="1" applyAlignment="1" applyProtection="1"/>
    <xf numFmtId="2" fontId="23" fillId="0" borderId="70" xfId="0" applyNumberFormat="1" applyFont="1" applyBorder="1" applyAlignment="1" applyProtection="1">
      <alignment horizontal="center" vertical="center" wrapText="1"/>
    </xf>
    <xf numFmtId="2" fontId="23" fillId="0" borderId="1" xfId="0" applyNumberFormat="1" applyFont="1" applyFill="1" applyBorder="1" applyAlignment="1" applyProtection="1">
      <alignment horizontal="center" vertical="center" wrapText="1"/>
    </xf>
    <xf numFmtId="2" fontId="23" fillId="0" borderId="73" xfId="0" applyNumberFormat="1" applyFont="1" applyFill="1" applyBorder="1" applyAlignment="1" applyProtection="1">
      <alignment horizontal="left" vertical="center" wrapText="1"/>
      <protection locked="0"/>
    </xf>
    <xf numFmtId="2" fontId="23" fillId="0" borderId="1" xfId="0" applyNumberFormat="1" applyFont="1" applyFill="1" applyBorder="1" applyAlignment="1" applyProtection="1">
      <alignment horizontal="left" vertical="center" wrapText="1"/>
      <protection locked="0"/>
    </xf>
    <xf numFmtId="2" fontId="44" fillId="0" borderId="70" xfId="0" applyNumberFormat="1" applyFont="1" applyBorder="1" applyAlignment="1" applyProtection="1">
      <alignment horizontal="center" vertical="center" wrapText="1"/>
    </xf>
    <xf numFmtId="2" fontId="21" fillId="0" borderId="70" xfId="0" applyNumberFormat="1" applyFont="1" applyFill="1" applyBorder="1" applyAlignment="1" applyProtection="1">
      <alignment horizontal="center" vertical="center" wrapText="1"/>
    </xf>
    <xf numFmtId="2" fontId="23" fillId="0" borderId="70" xfId="0" applyNumberFormat="1" applyFont="1" applyBorder="1" applyAlignment="1" applyProtection="1">
      <alignment horizontal="center"/>
    </xf>
    <xf numFmtId="2" fontId="23" fillId="0" borderId="1" xfId="0" applyNumberFormat="1" applyFont="1" applyFill="1" applyBorder="1" applyAlignment="1" applyProtection="1">
      <alignment horizontal="center"/>
    </xf>
    <xf numFmtId="2" fontId="23" fillId="0" borderId="73" xfId="0" applyNumberFormat="1" applyFont="1" applyFill="1" applyBorder="1" applyAlignment="1" applyProtection="1">
      <alignment horizontal="left"/>
      <protection locked="0"/>
    </xf>
    <xf numFmtId="2" fontId="23" fillId="0" borderId="1" xfId="0" applyNumberFormat="1" applyFont="1" applyFill="1" applyBorder="1" applyAlignment="1" applyProtection="1">
      <alignment horizontal="left"/>
      <protection locked="0"/>
    </xf>
    <xf numFmtId="2" fontId="44" fillId="0" borderId="70" xfId="0" applyNumberFormat="1" applyFont="1" applyBorder="1" applyAlignment="1" applyProtection="1">
      <alignment horizontal="center"/>
    </xf>
    <xf numFmtId="2" fontId="21" fillId="0" borderId="70" xfId="0" applyNumberFormat="1" applyFont="1" applyFill="1" applyBorder="1" applyAlignment="1" applyProtection="1">
      <alignment horizontal="center"/>
    </xf>
    <xf numFmtId="2" fontId="23" fillId="0" borderId="77" xfId="0" applyNumberFormat="1" applyFont="1" applyFill="1" applyBorder="1" applyAlignment="1" applyProtection="1">
      <alignment horizontal="center"/>
    </xf>
    <xf numFmtId="2" fontId="23" fillId="0" borderId="75" xfId="0" applyNumberFormat="1" applyFont="1" applyFill="1" applyBorder="1" applyAlignment="1" applyProtection="1">
      <alignment horizontal="left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9" fillId="0" borderId="48" xfId="0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/>
    </xf>
    <xf numFmtId="0" fontId="21" fillId="0" borderId="1" xfId="0" applyFont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/>
    </xf>
    <xf numFmtId="0" fontId="19" fillId="0" borderId="1" xfId="0" applyFont="1" applyFill="1" applyBorder="1" applyAlignment="1" applyProtection="1">
      <alignment horizontal="center"/>
    </xf>
    <xf numFmtId="0" fontId="19" fillId="0" borderId="40" xfId="0" applyFont="1" applyBorder="1" applyAlignment="1" applyProtection="1">
      <alignment vertical="top"/>
    </xf>
    <xf numFmtId="0" fontId="19" fillId="0" borderId="64" xfId="0" applyFont="1" applyBorder="1" applyAlignment="1" applyProtection="1">
      <alignment vertical="top"/>
    </xf>
    <xf numFmtId="0" fontId="19" fillId="0" borderId="60" xfId="0" applyFont="1" applyBorder="1" applyAlignment="1" applyProtection="1">
      <alignment vertical="top"/>
    </xf>
    <xf numFmtId="0" fontId="19" fillId="0" borderId="41" xfId="0" applyFont="1" applyBorder="1" applyAlignment="1" applyProtection="1">
      <alignment vertical="top"/>
    </xf>
    <xf numFmtId="0" fontId="19" fillId="0" borderId="67" xfId="0" applyFont="1" applyBorder="1" applyAlignment="1" applyProtection="1">
      <alignment vertical="top"/>
    </xf>
    <xf numFmtId="0" fontId="19" fillId="0" borderId="58" xfId="0" applyFont="1" applyFill="1" applyBorder="1" applyAlignment="1" applyProtection="1">
      <alignment horizontal="center"/>
    </xf>
    <xf numFmtId="0" fontId="23" fillId="0" borderId="70" xfId="0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2" fontId="23" fillId="0" borderId="1" xfId="0" applyNumberFormat="1" applyFont="1" applyBorder="1" applyAlignment="1" applyProtection="1"/>
    <xf numFmtId="2" fontId="23" fillId="0" borderId="1" xfId="0" applyNumberFormat="1" applyFont="1" applyFill="1" applyBorder="1" applyAlignment="1" applyProtection="1"/>
    <xf numFmtId="2" fontId="21" fillId="0" borderId="1" xfId="0" applyNumberFormat="1" applyFont="1" applyFill="1" applyBorder="1" applyAlignment="1" applyProtection="1"/>
    <xf numFmtId="0" fontId="21" fillId="0" borderId="1" xfId="0" applyFont="1" applyBorder="1" applyAlignment="1" applyProtection="1"/>
    <xf numFmtId="1" fontId="23" fillId="0" borderId="74" xfId="0" applyNumberFormat="1" applyFont="1" applyBorder="1" applyAlignment="1" applyProtection="1">
      <alignment horizontal="center"/>
    </xf>
    <xf numFmtId="1" fontId="23" fillId="0" borderId="1" xfId="0" applyNumberFormat="1" applyFont="1" applyFill="1" applyBorder="1" applyAlignment="1" applyProtection="1">
      <alignment horizontal="center"/>
    </xf>
    <xf numFmtId="1" fontId="23" fillId="0" borderId="73" xfId="0" applyNumberFormat="1" applyFont="1" applyBorder="1" applyAlignment="1" applyProtection="1">
      <alignment horizontal="center"/>
    </xf>
    <xf numFmtId="1" fontId="23" fillId="0" borderId="75" xfId="0" applyNumberFormat="1" applyFont="1" applyBorder="1" applyAlignment="1" applyProtection="1">
      <alignment horizontal="center"/>
    </xf>
    <xf numFmtId="0" fontId="19" fillId="0" borderId="5" xfId="0" applyFont="1" applyFill="1" applyBorder="1" applyAlignment="1" applyProtection="1">
      <alignment vertical="center" wrapText="1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7" xfId="0" applyFont="1" applyFill="1" applyBorder="1" applyAlignment="1" applyProtection="1">
      <alignment vertical="center"/>
    </xf>
    <xf numFmtId="0" fontId="19" fillId="0" borderId="7" xfId="0" applyFont="1" applyFill="1" applyBorder="1" applyAlignment="1" applyProtection="1">
      <alignment vertical="center" wrapText="1"/>
    </xf>
    <xf numFmtId="0" fontId="19" fillId="0" borderId="5" xfId="0" applyFont="1" applyFill="1" applyBorder="1" applyAlignment="1" applyProtection="1">
      <alignment vertical="center"/>
    </xf>
    <xf numFmtId="0" fontId="21" fillId="0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/>
    <xf numFmtId="0" fontId="19" fillId="0" borderId="7" xfId="0" applyFont="1" applyFill="1" applyBorder="1" applyAlignment="1" applyProtection="1"/>
    <xf numFmtId="0" fontId="21" fillId="0" borderId="1" xfId="0" applyFon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12" fillId="0" borderId="1" xfId="0" applyFont="1" applyBorder="1" applyAlignment="1" applyProtection="1"/>
    <xf numFmtId="0" fontId="12" fillId="0" borderId="1" xfId="0" applyFont="1" applyFill="1" applyBorder="1" applyAlignment="1" applyProtection="1"/>
    <xf numFmtId="0" fontId="19" fillId="0" borderId="1" xfId="0" applyFont="1" applyFill="1" applyBorder="1" applyAlignment="1" applyProtection="1"/>
    <xf numFmtId="0" fontId="19" fillId="0" borderId="65" xfId="0" applyFont="1" applyBorder="1" applyAlignment="1" applyProtection="1"/>
    <xf numFmtId="0" fontId="19" fillId="0" borderId="54" xfId="0" applyFont="1" applyBorder="1" applyAlignment="1" applyProtection="1"/>
    <xf numFmtId="0" fontId="19" fillId="0" borderId="53" xfId="0" applyFont="1" applyBorder="1" applyAlignment="1" applyProtection="1"/>
    <xf numFmtId="0" fontId="21" fillId="0" borderId="53" xfId="0" applyFont="1" applyBorder="1" applyAlignment="1" applyProtection="1">
      <alignment vertical="top"/>
    </xf>
    <xf numFmtId="0" fontId="23" fillId="0" borderId="53" xfId="0" applyFont="1" applyBorder="1" applyAlignment="1" applyProtection="1">
      <alignment vertical="top"/>
    </xf>
    <xf numFmtId="0" fontId="12" fillId="0" borderId="55" xfId="0" applyFont="1" applyBorder="1" applyAlignment="1" applyProtection="1">
      <alignment horizontal="center"/>
    </xf>
    <xf numFmtId="0" fontId="12" fillId="0" borderId="53" xfId="0" applyFont="1" applyBorder="1" applyAlignment="1" applyProtection="1">
      <alignment horizontal="center"/>
    </xf>
    <xf numFmtId="0" fontId="19" fillId="0" borderId="55" xfId="0" applyFont="1" applyFill="1" applyBorder="1" applyAlignment="1" applyProtection="1">
      <alignment horizontal="center"/>
    </xf>
    <xf numFmtId="0" fontId="4" fillId="0" borderId="30" xfId="0" applyFont="1" applyBorder="1" applyAlignment="1">
      <alignment horizontal="center" vertical="center"/>
    </xf>
    <xf numFmtId="2" fontId="10" fillId="3" borderId="9" xfId="0" applyNumberFormat="1" applyFont="1" applyFill="1" applyBorder="1" applyAlignment="1" applyProtection="1">
      <alignment horizontal="center" vertical="top"/>
    </xf>
    <xf numFmtId="0" fontId="12" fillId="6" borderId="2" xfId="0" applyNumberFormat="1" applyFont="1" applyFill="1" applyBorder="1" applyAlignment="1" applyProtection="1">
      <alignment horizontal="left" vertical="top" wrapText="1"/>
      <protection locked="0"/>
    </xf>
    <xf numFmtId="0" fontId="21" fillId="0" borderId="9" xfId="0" applyFont="1" applyFill="1" applyBorder="1" applyAlignment="1" applyProtection="1">
      <alignment horizontal="left" vertical="top" wrapText="1"/>
    </xf>
    <xf numFmtId="165" fontId="19" fillId="0" borderId="9" xfId="0" applyNumberFormat="1" applyFont="1" applyFill="1" applyBorder="1" applyAlignment="1" applyProtection="1">
      <alignment horizontal="center" vertical="top" wrapText="1"/>
    </xf>
    <xf numFmtId="2" fontId="10" fillId="0" borderId="9" xfId="0" applyNumberFormat="1" applyFont="1" applyFill="1" applyBorder="1" applyAlignment="1" applyProtection="1">
      <alignment horizontal="center" vertical="center"/>
    </xf>
    <xf numFmtId="0" fontId="23" fillId="0" borderId="45" xfId="0" applyFont="1" applyBorder="1" applyAlignment="1" applyProtection="1">
      <alignment vertical="top"/>
      <protection locked="0"/>
    </xf>
    <xf numFmtId="0" fontId="12" fillId="0" borderId="1" xfId="0" applyFont="1" applyBorder="1" applyAlignment="1" applyProtection="1">
      <alignment vertical="top"/>
      <protection locked="0"/>
    </xf>
    <xf numFmtId="0" fontId="21" fillId="0" borderId="45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14" fontId="23" fillId="6" borderId="30" xfId="0" applyNumberFormat="1" applyFont="1" applyFill="1" applyBorder="1" applyAlignment="1" applyProtection="1">
      <alignment horizontal="center" vertical="top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7" xfId="0" applyFont="1" applyFill="1" applyBorder="1" applyAlignment="1" applyProtection="1">
      <alignment horizontal="left" vertical="top" wrapText="1"/>
      <protection locked="0"/>
    </xf>
    <xf numFmtId="1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9" fillId="0" borderId="35" xfId="0" applyFont="1" applyFill="1" applyBorder="1" applyAlignment="1" applyProtection="1">
      <alignment horizontal="left" vertical="center" wrapText="1"/>
    </xf>
    <xf numFmtId="0" fontId="19" fillId="0" borderId="57" xfId="0" applyFont="1" applyFill="1" applyBorder="1" applyAlignment="1" applyProtection="1">
      <alignment horizontal="left" vertical="center" wrapText="1"/>
    </xf>
    <xf numFmtId="2" fontId="12" fillId="0" borderId="57" xfId="0" applyNumberFormat="1" applyFont="1" applyFill="1" applyBorder="1" applyAlignment="1" applyProtection="1">
      <alignment horizontal="center" vertical="center" wrapText="1"/>
    </xf>
    <xf numFmtId="2" fontId="12" fillId="0" borderId="72" xfId="0" applyNumberFormat="1" applyFont="1" applyFill="1" applyBorder="1" applyAlignment="1" applyProtection="1">
      <alignment horizontal="center" vertical="center" wrapText="1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9" fillId="0" borderId="0" xfId="0" applyFont="1" applyFill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1" fontId="21" fillId="0" borderId="1" xfId="0" applyNumberFormat="1" applyFont="1" applyFill="1" applyBorder="1" applyAlignment="1" applyProtection="1">
      <alignment horizontal="center" vertical="center"/>
      <protection locked="0"/>
    </xf>
    <xf numFmtId="14" fontId="19" fillId="0" borderId="0" xfId="0" applyNumberFormat="1" applyFont="1" applyAlignment="1" applyProtection="1">
      <alignment horizontal="center" vertical="top"/>
    </xf>
    <xf numFmtId="0" fontId="23" fillId="0" borderId="0" xfId="0" applyFont="1" applyAlignment="1" applyProtection="1">
      <alignment horizontal="center" vertical="top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54" xfId="0" applyFont="1" applyFill="1" applyBorder="1" applyAlignment="1" applyProtection="1">
      <alignment horizontal="left" vertical="top" wrapText="1"/>
      <protection locked="0"/>
    </xf>
    <xf numFmtId="0" fontId="12" fillId="6" borderId="36" xfId="0" applyFont="1" applyFill="1" applyBorder="1" applyAlignment="1" applyProtection="1">
      <alignment horizontal="left" vertical="top" wrapText="1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2" fillId="6" borderId="30" xfId="0" applyFont="1" applyFill="1" applyBorder="1" applyAlignment="1" applyProtection="1">
      <alignment horizontal="left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2" fillId="6" borderId="63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36" xfId="0" applyFont="1" applyFill="1" applyBorder="1" applyAlignment="1" applyProtection="1">
      <alignment horizontal="left" vertical="top" wrapText="1"/>
      <protection locked="0"/>
    </xf>
    <xf numFmtId="0" fontId="12" fillId="6" borderId="37" xfId="0" applyFont="1" applyFill="1" applyBorder="1" applyAlignment="1" applyProtection="1">
      <alignment horizontal="left" vertical="top" wrapText="1"/>
      <protection locked="0"/>
    </xf>
    <xf numFmtId="0" fontId="12" fillId="6" borderId="62" xfId="0" applyFont="1" applyFill="1" applyBorder="1" applyAlignment="1" applyProtection="1">
      <alignment horizontal="left" vertical="top" wrapText="1"/>
      <protection locked="0"/>
    </xf>
    <xf numFmtId="0" fontId="12" fillId="6" borderId="39" xfId="0" applyFont="1" applyFill="1" applyBorder="1" applyAlignment="1" applyProtection="1">
      <alignment horizontal="left" vertical="top" wrapText="1"/>
      <protection locked="0"/>
    </xf>
    <xf numFmtId="0" fontId="19" fillId="6" borderId="62" xfId="0" applyFont="1" applyFill="1" applyBorder="1" applyAlignment="1" applyProtection="1">
      <alignment horizontal="left" vertical="top" wrapText="1"/>
      <protection locked="0"/>
    </xf>
    <xf numFmtId="0" fontId="19" fillId="6" borderId="5" xfId="0" applyFont="1" applyFill="1" applyBorder="1" applyAlignment="1" applyProtection="1">
      <alignment horizontal="left" vertical="top" wrapText="1"/>
      <protection locked="0"/>
    </xf>
    <xf numFmtId="0" fontId="19" fillId="6" borderId="7" xfId="0" applyFont="1" applyFill="1" applyBorder="1" applyAlignment="1" applyProtection="1">
      <alignment horizontal="left" vertical="top" wrapText="1"/>
      <protection locked="0"/>
    </xf>
    <xf numFmtId="0" fontId="19" fillId="6" borderId="6" xfId="0" applyFont="1" applyFill="1" applyBorder="1" applyAlignment="1" applyProtection="1">
      <alignment horizontal="left" vertical="top" wrapText="1"/>
      <protection locked="0"/>
    </xf>
    <xf numFmtId="1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0" fontId="12" fillId="6" borderId="30" xfId="0" applyFont="1" applyFill="1" applyBorder="1" applyAlignment="1" applyProtection="1">
      <alignment horizontal="left" vertical="top" wrapText="1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21" fillId="0" borderId="1" xfId="0" applyFont="1" applyFill="1" applyBorder="1" applyAlignment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top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166" fontId="40" fillId="0" borderId="84" xfId="2" applyNumberFormat="1" applyFont="1" applyBorder="1" applyAlignment="1" applyProtection="1">
      <alignment horizontal="center" vertical="top" wrapText="1"/>
      <protection locked="0"/>
    </xf>
    <xf numFmtId="166" fontId="40" fillId="0" borderId="81" xfId="2" applyNumberFormat="1" applyFont="1" applyBorder="1" applyAlignment="1" applyProtection="1">
      <alignment horizontal="center" vertical="top" wrapText="1"/>
      <protection locked="0"/>
    </xf>
    <xf numFmtId="166" fontId="40" fillId="0" borderId="91" xfId="2" applyNumberFormat="1" applyFont="1" applyBorder="1" applyAlignment="1" applyProtection="1">
      <alignment horizontal="center" vertical="top" wrapText="1"/>
      <protection locked="0"/>
    </xf>
    <xf numFmtId="9" fontId="40" fillId="0" borderId="81" xfId="1" applyFont="1" applyBorder="1" applyAlignment="1" applyProtection="1">
      <alignment horizontal="center" vertical="top" wrapText="1"/>
      <protection locked="0"/>
    </xf>
    <xf numFmtId="9" fontId="40" fillId="0" borderId="91" xfId="1" applyFont="1" applyBorder="1" applyAlignment="1" applyProtection="1">
      <alignment horizontal="center" vertical="top" wrapText="1"/>
      <protection locked="0"/>
    </xf>
    <xf numFmtId="0" fontId="12" fillId="0" borderId="86" xfId="0" applyFont="1" applyBorder="1" applyAlignment="1" applyProtection="1">
      <alignment horizontal="left" vertical="top" wrapText="1"/>
      <protection locked="0"/>
    </xf>
    <xf numFmtId="0" fontId="12" fillId="0" borderId="89" xfId="0" applyFont="1" applyBorder="1" applyAlignment="1" applyProtection="1">
      <alignment horizontal="left" vertical="top" wrapText="1"/>
      <protection locked="0"/>
    </xf>
    <xf numFmtId="0" fontId="12" fillId="6" borderId="73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75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76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15" xfId="0" applyNumberFormat="1" applyFont="1" applyFill="1" applyBorder="1" applyAlignment="1" applyProtection="1">
      <alignment horizontal="left" vertical="top"/>
      <protection locked="0"/>
    </xf>
    <xf numFmtId="0" fontId="12" fillId="6" borderId="73" xfId="0" applyNumberFormat="1" applyFont="1" applyFill="1" applyBorder="1" applyAlignment="1" applyProtection="1">
      <alignment horizontal="left" vertical="center"/>
      <protection locked="0"/>
    </xf>
    <xf numFmtId="0" fontId="12" fillId="6" borderId="75" xfId="0" applyNumberFormat="1" applyFont="1" applyFill="1" applyBorder="1" applyAlignment="1" applyProtection="1">
      <alignment horizontal="left" vertical="center"/>
      <protection locked="0"/>
    </xf>
    <xf numFmtId="0" fontId="12" fillId="6" borderId="76" xfId="0" applyNumberFormat="1" applyFont="1" applyFill="1" applyBorder="1" applyAlignment="1" applyProtection="1">
      <alignment horizontal="left" vertical="center"/>
      <protection locked="0"/>
    </xf>
    <xf numFmtId="0" fontId="12" fillId="0" borderId="74" xfId="0" applyNumberFormat="1" applyFont="1" applyFill="1" applyBorder="1" applyAlignment="1" applyProtection="1">
      <alignment horizontal="left" vertical="top" wrapText="1"/>
      <protection locked="0"/>
    </xf>
    <xf numFmtId="0" fontId="12" fillId="0" borderId="73" xfId="0" applyNumberFormat="1" applyFont="1" applyFill="1" applyBorder="1" applyAlignment="1" applyProtection="1">
      <alignment horizontal="left" vertical="top" wrapText="1"/>
      <protection locked="0"/>
    </xf>
    <xf numFmtId="0" fontId="12" fillId="0" borderId="75" xfId="0" applyNumberFormat="1" applyFont="1" applyFill="1" applyBorder="1" applyAlignment="1" applyProtection="1">
      <alignment horizontal="center" vertical="top" wrapText="1"/>
      <protection locked="0"/>
    </xf>
    <xf numFmtId="0" fontId="12" fillId="0" borderId="75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1" xfId="0" applyFont="1" applyFill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97" xfId="0" applyFont="1" applyFill="1" applyBorder="1" applyAlignment="1" applyProtection="1">
      <alignment horizontal="left" vertical="top"/>
      <protection locked="0"/>
    </xf>
    <xf numFmtId="0" fontId="8" fillId="0" borderId="98" xfId="0" applyFont="1" applyFill="1" applyBorder="1" applyAlignment="1" applyProtection="1">
      <alignment horizontal="left" vertical="top"/>
      <protection locked="0"/>
    </xf>
    <xf numFmtId="2" fontId="8" fillId="0" borderId="72" xfId="0" applyNumberFormat="1" applyFont="1" applyFill="1" applyBorder="1" applyAlignment="1" applyProtection="1">
      <alignment horizontal="left" vertical="center"/>
      <protection locked="0"/>
    </xf>
    <xf numFmtId="0" fontId="12" fillId="6" borderId="15" xfId="0" applyNumberFormat="1" applyFont="1" applyFill="1" applyBorder="1" applyAlignment="1" applyProtection="1">
      <alignment horizontal="left" vertical="center"/>
      <protection locked="0"/>
    </xf>
    <xf numFmtId="0" fontId="12" fillId="6" borderId="18" xfId="0" applyNumberFormat="1" applyFont="1" applyFill="1" applyBorder="1" applyAlignment="1" applyProtection="1">
      <alignment horizontal="left" vertical="center"/>
      <protection locked="0"/>
    </xf>
    <xf numFmtId="0" fontId="12" fillId="0" borderId="83" xfId="3" applyNumberFormat="1" applyFont="1" applyBorder="1" applyAlignment="1" applyProtection="1">
      <alignment horizontal="center" vertical="top" wrapText="1"/>
      <protection locked="0"/>
    </xf>
    <xf numFmtId="0" fontId="12" fillId="0" borderId="87" xfId="3" applyNumberFormat="1" applyFont="1" applyBorder="1" applyAlignment="1" applyProtection="1">
      <alignment horizontal="center" vertical="top" wrapText="1"/>
      <protection locked="0"/>
    </xf>
    <xf numFmtId="9" fontId="40" fillId="0" borderId="84" xfId="1" applyFont="1" applyBorder="1" applyAlignment="1" applyProtection="1">
      <alignment horizontal="center" vertical="top" wrapText="1"/>
      <protection locked="0"/>
    </xf>
    <xf numFmtId="167" fontId="40" fillId="0" borderId="81" xfId="2" applyNumberFormat="1" applyFont="1" applyBorder="1" applyAlignment="1" applyProtection="1">
      <alignment horizontal="center" vertical="top" wrapText="1"/>
      <protection locked="0"/>
    </xf>
    <xf numFmtId="0" fontId="12" fillId="0" borderId="93" xfId="0" applyFont="1" applyBorder="1" applyAlignment="1" applyProtection="1">
      <alignment horizontal="left" vertical="top" wrapText="1"/>
      <protection locked="0"/>
    </xf>
    <xf numFmtId="0" fontId="19" fillId="0" borderId="76" xfId="0" applyNumberFormat="1" applyFont="1" applyBorder="1" applyAlignment="1" applyProtection="1">
      <alignment horizontal="left" vertical="center" wrapText="1"/>
      <protection locked="0"/>
    </xf>
    <xf numFmtId="0" fontId="19" fillId="0" borderId="73" xfId="0" applyNumberFormat="1" applyFont="1" applyBorder="1" applyAlignment="1" applyProtection="1">
      <alignment horizontal="left" vertical="center" wrapText="1"/>
      <protection locked="0"/>
    </xf>
    <xf numFmtId="0" fontId="19" fillId="0" borderId="75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63" xfId="0" applyFont="1" applyFill="1" applyBorder="1" applyAlignment="1" applyProtection="1">
      <alignment horizontal="left" vertical="top" wrapText="1"/>
      <protection locked="0"/>
    </xf>
    <xf numFmtId="0" fontId="12" fillId="6" borderId="62" xfId="0" applyFont="1" applyFill="1" applyBorder="1" applyAlignment="1" applyProtection="1">
      <alignment horizontal="left" vertical="top" wrapText="1"/>
      <protection locked="0"/>
    </xf>
    <xf numFmtId="0" fontId="12" fillId="6" borderId="54" xfId="0" applyFont="1" applyFill="1" applyBorder="1" applyAlignment="1" applyProtection="1">
      <alignment horizontal="left" vertical="top" wrapText="1"/>
      <protection locked="0"/>
    </xf>
    <xf numFmtId="0" fontId="12" fillId="0" borderId="9" xfId="0" applyFont="1" applyBorder="1" applyAlignment="1" applyProtection="1">
      <alignment horizontal="center" vertical="center" wrapText="1"/>
    </xf>
    <xf numFmtId="0" fontId="12" fillId="6" borderId="36" xfId="0" applyFont="1" applyFill="1" applyBorder="1" applyAlignment="1" applyProtection="1">
      <alignment horizontal="left" vertical="top" wrapText="1"/>
      <protection locked="0"/>
    </xf>
    <xf numFmtId="0" fontId="12" fillId="6" borderId="38" xfId="0" applyFont="1" applyFill="1" applyBorder="1" applyAlignment="1" applyProtection="1">
      <alignment horizontal="left" vertical="top" wrapText="1"/>
      <protection locked="0"/>
    </xf>
    <xf numFmtId="0" fontId="12" fillId="6" borderId="30" xfId="0" applyFont="1" applyFill="1" applyBorder="1" applyAlignment="1" applyProtection="1">
      <alignment horizontal="left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2" fillId="0" borderId="8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8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82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3" applyFont="1" applyFill="1" applyBorder="1" applyAlignment="1" applyProtection="1">
      <alignment horizontal="center" vertical="center" wrapText="1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2" fontId="31" fillId="0" borderId="1" xfId="0" applyNumberFormat="1" applyFont="1" applyFill="1" applyBorder="1" applyAlignment="1" applyProtection="1">
      <alignment horizontal="center" vertical="center" wrapText="1"/>
    </xf>
    <xf numFmtId="2" fontId="31" fillId="0" borderId="46" xfId="0" applyNumberFormat="1" applyFont="1" applyFill="1" applyBorder="1" applyAlignment="1" applyProtection="1">
      <alignment horizontal="center" vertical="center" wrapText="1"/>
    </xf>
    <xf numFmtId="0" fontId="12" fillId="0" borderId="75" xfId="0" applyNumberFormat="1" applyFont="1" applyFill="1" applyBorder="1" applyAlignment="1" applyProtection="1">
      <alignment horizontal="left" vertical="top" wrapText="1"/>
      <protection locked="0"/>
    </xf>
    <xf numFmtId="0" fontId="8" fillId="0" borderId="76" xfId="0" applyNumberFormat="1" applyFont="1" applyFill="1" applyBorder="1" applyAlignment="1" applyProtection="1">
      <alignment horizontal="left" vertical="top"/>
      <protection locked="0"/>
    </xf>
    <xf numFmtId="0" fontId="8" fillId="0" borderId="73" xfId="0" applyNumberFormat="1" applyFont="1" applyFill="1" applyBorder="1" applyAlignment="1" applyProtection="1">
      <alignment horizontal="left" vertical="top"/>
      <protection locked="0"/>
    </xf>
    <xf numFmtId="0" fontId="8" fillId="0" borderId="75" xfId="0" applyNumberFormat="1" applyFont="1" applyFill="1" applyBorder="1" applyAlignment="1" applyProtection="1">
      <alignment horizontal="left" vertical="top"/>
      <protection locked="0"/>
    </xf>
    <xf numFmtId="0" fontId="5" fillId="0" borderId="76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3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3" xfId="0" applyNumberFormat="1" applyFont="1" applyFill="1" applyBorder="1" applyAlignment="1" applyProtection="1">
      <alignment horizontal="left" vertical="top"/>
      <protection locked="0"/>
    </xf>
    <xf numFmtId="0" fontId="52" fillId="0" borderId="75" xfId="0" applyNumberFormat="1" applyFont="1" applyFill="1" applyBorder="1" applyAlignment="1" applyProtection="1">
      <alignment horizontal="left" vertical="center"/>
      <protection locked="0"/>
    </xf>
    <xf numFmtId="0" fontId="8" fillId="0" borderId="97" xfId="0" applyFont="1" applyBorder="1" applyAlignment="1" applyProtection="1">
      <alignment horizontal="left" vertical="center"/>
      <protection locked="0"/>
    </xf>
    <xf numFmtId="0" fontId="8" fillId="0" borderId="100" xfId="0" applyFont="1" applyBorder="1" applyAlignment="1" applyProtection="1">
      <alignment horizontal="left" vertical="top"/>
      <protection locked="0"/>
    </xf>
    <xf numFmtId="0" fontId="8" fillId="0" borderId="72" xfId="0" applyFont="1" applyBorder="1" applyAlignment="1" applyProtection="1">
      <alignment horizontal="left"/>
      <protection locked="0"/>
    </xf>
    <xf numFmtId="0" fontId="8" fillId="0" borderId="97" xfId="0" applyFont="1" applyBorder="1" applyAlignment="1" applyProtection="1">
      <alignment horizontal="left"/>
      <protection locked="0"/>
    </xf>
    <xf numFmtId="0" fontId="8" fillId="0" borderId="99" xfId="0" applyFont="1" applyBorder="1" applyAlignment="1" applyProtection="1">
      <alignment horizontal="left"/>
      <protection locked="0"/>
    </xf>
    <xf numFmtId="0" fontId="8" fillId="0" borderId="98" xfId="0" applyFont="1" applyBorder="1" applyAlignment="1" applyProtection="1">
      <alignment horizontal="left"/>
      <protection locked="0"/>
    </xf>
    <xf numFmtId="0" fontId="52" fillId="0" borderId="72" xfId="0" applyFont="1" applyFill="1" applyBorder="1" applyAlignment="1" applyProtection="1">
      <alignment horizontal="left"/>
      <protection locked="0"/>
    </xf>
    <xf numFmtId="0" fontId="12" fillId="6" borderId="15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89" xfId="0" applyFont="1" applyBorder="1" applyAlignment="1" applyProtection="1">
      <alignment horizontal="left" vertical="top" wrapText="1"/>
      <protection locked="0"/>
    </xf>
    <xf numFmtId="0" fontId="19" fillId="0" borderId="93" xfId="0" applyFont="1" applyBorder="1" applyAlignment="1" applyProtection="1">
      <alignment horizontal="left" vertical="top" wrapText="1"/>
      <protection locked="0"/>
    </xf>
    <xf numFmtId="0" fontId="12" fillId="6" borderId="62" xfId="0" applyNumberFormat="1" applyFont="1" applyFill="1" applyBorder="1" applyAlignment="1" applyProtection="1">
      <alignment horizontal="left" vertical="top" wrapText="1"/>
      <protection locked="0"/>
    </xf>
    <xf numFmtId="0" fontId="12" fillId="6" borderId="6" xfId="0" applyNumberFormat="1" applyFont="1" applyFill="1" applyBorder="1" applyAlignment="1" applyProtection="1">
      <alignment horizontal="left" vertical="top" wrapText="1"/>
      <protection locked="0"/>
    </xf>
    <xf numFmtId="0" fontId="12" fillId="6" borderId="39" xfId="0" applyNumberFormat="1" applyFont="1" applyFill="1" applyBorder="1" applyAlignment="1" applyProtection="1">
      <alignment horizontal="left" vertical="top" wrapText="1"/>
      <protection locked="0"/>
    </xf>
    <xf numFmtId="0" fontId="19" fillId="6" borderId="4" xfId="0" applyNumberFormat="1" applyFont="1" applyFill="1" applyBorder="1" applyAlignment="1" applyProtection="1">
      <alignment horizontal="left" vertical="top" wrapText="1"/>
      <protection locked="0"/>
    </xf>
    <xf numFmtId="0" fontId="19" fillId="6" borderId="2" xfId="0" applyNumberFormat="1" applyFont="1" applyFill="1" applyBorder="1" applyAlignment="1" applyProtection="1">
      <alignment horizontal="left" vertical="top" wrapText="1"/>
      <protection locked="0"/>
    </xf>
    <xf numFmtId="165" fontId="19" fillId="6" borderId="4" xfId="0" quotePrefix="1" applyNumberFormat="1" applyFont="1" applyFill="1" applyBorder="1" applyAlignment="1" applyProtection="1">
      <alignment horizontal="center" vertical="top" wrapText="1"/>
      <protection locked="0"/>
    </xf>
    <xf numFmtId="0" fontId="19" fillId="6" borderId="15" xfId="0" applyNumberFormat="1" applyFont="1" applyFill="1" applyBorder="1" applyAlignment="1" applyProtection="1">
      <alignment horizontal="left" vertical="center"/>
      <protection locked="0"/>
    </xf>
    <xf numFmtId="0" fontId="12" fillId="6" borderId="28" xfId="0" applyNumberFormat="1" applyFont="1" applyFill="1" applyBorder="1" applyAlignment="1" applyProtection="1">
      <alignment horizontal="left" vertical="center"/>
      <protection locked="0"/>
    </xf>
    <xf numFmtId="0" fontId="19" fillId="6" borderId="4" xfId="0" applyFont="1" applyFill="1" applyBorder="1" applyAlignment="1" applyProtection="1">
      <alignment horizontal="left" vertical="top" wrapText="1"/>
      <protection locked="0"/>
    </xf>
    <xf numFmtId="0" fontId="19" fillId="6" borderId="2" xfId="0" applyFont="1" applyFill="1" applyBorder="1" applyAlignment="1" applyProtection="1">
      <alignment horizontal="left" vertical="top" wrapText="1"/>
      <protection locked="0"/>
    </xf>
    <xf numFmtId="0" fontId="19" fillId="6" borderId="67" xfId="0" applyNumberFormat="1" applyFont="1" applyFill="1" applyBorder="1" applyAlignment="1" applyProtection="1">
      <alignment horizontal="left" vertical="center"/>
      <protection locked="0"/>
    </xf>
    <xf numFmtId="0" fontId="19" fillId="6" borderId="5" xfId="0" applyNumberFormat="1" applyFont="1" applyFill="1" applyBorder="1" applyAlignment="1" applyProtection="1">
      <alignment horizontal="left" vertical="top" wrapText="1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 vertical="top"/>
      <protection locked="0"/>
    </xf>
    <xf numFmtId="0" fontId="12" fillId="0" borderId="76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73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37" xfId="0" applyNumberFormat="1" applyFont="1" applyFill="1" applyBorder="1" applyAlignment="1" applyProtection="1">
      <alignment horizontal="left" vertical="top" wrapText="1"/>
      <protection locked="0"/>
    </xf>
    <xf numFmtId="0" fontId="19" fillId="6" borderId="17" xfId="0" applyFont="1" applyFill="1" applyBorder="1" applyAlignment="1" applyProtection="1">
      <alignment horizontal="left" vertical="top" wrapText="1"/>
      <protection locked="0"/>
    </xf>
    <xf numFmtId="0" fontId="12" fillId="6" borderId="30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19" fillId="0" borderId="0" xfId="0" applyFont="1" applyFill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14" fontId="19" fillId="0" borderId="0" xfId="0" applyNumberFormat="1" applyFont="1" applyAlignment="1" applyProtection="1">
      <alignment horizontal="left" vertical="top"/>
      <protection locked="0"/>
    </xf>
    <xf numFmtId="0" fontId="12" fillId="6" borderId="25" xfId="0" applyNumberFormat="1" applyFont="1" applyFill="1" applyBorder="1" applyAlignment="1" applyProtection="1">
      <alignment horizontal="left" vertical="top" wrapText="1"/>
      <protection locked="0"/>
    </xf>
    <xf numFmtId="0" fontId="12" fillId="0" borderId="74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86" xfId="0" applyNumberFormat="1" applyFont="1" applyBorder="1" applyAlignment="1" applyProtection="1">
      <alignment horizontal="left" vertical="top" wrapText="1"/>
      <protection locked="0"/>
    </xf>
    <xf numFmtId="0" fontId="12" fillId="0" borderId="89" xfId="0" applyNumberFormat="1" applyFont="1" applyBorder="1" applyAlignment="1" applyProtection="1">
      <alignment horizontal="left" vertical="top" wrapText="1"/>
      <protection locked="0"/>
    </xf>
    <xf numFmtId="0" fontId="12" fillId="0" borderId="93" xfId="0" applyNumberFormat="1" applyFont="1" applyBorder="1" applyAlignment="1" applyProtection="1">
      <alignment horizontal="left" vertical="top" wrapText="1"/>
      <protection locked="0"/>
    </xf>
    <xf numFmtId="9" fontId="40" fillId="0" borderId="103" xfId="1" applyFont="1" applyBorder="1" applyAlignment="1" applyProtection="1">
      <alignment horizontal="center" vertical="top" wrapText="1"/>
      <protection locked="0"/>
    </xf>
    <xf numFmtId="1" fontId="5" fillId="0" borderId="97" xfId="0" applyNumberFormat="1" applyFont="1" applyFill="1" applyBorder="1" applyAlignment="1" applyProtection="1">
      <alignment horizontal="left" vertical="top"/>
      <protection locked="0"/>
    </xf>
    <xf numFmtId="1" fontId="5" fillId="0" borderId="99" xfId="0" applyNumberFormat="1" applyFont="1" applyFill="1" applyBorder="1" applyAlignment="1" applyProtection="1">
      <alignment horizontal="left" vertical="top"/>
      <protection locked="0"/>
    </xf>
    <xf numFmtId="1" fontId="5" fillId="0" borderId="107" xfId="0" applyNumberFormat="1" applyFont="1" applyFill="1" applyBorder="1" applyAlignment="1" applyProtection="1">
      <alignment horizontal="left"/>
      <protection locked="0"/>
    </xf>
    <xf numFmtId="1" fontId="5" fillId="0" borderId="97" xfId="0" applyNumberFormat="1" applyFont="1" applyFill="1" applyBorder="1" applyAlignment="1" applyProtection="1">
      <alignment horizontal="left" vertical="center" wrapText="1"/>
      <protection locked="0"/>
    </xf>
    <xf numFmtId="1" fontId="5" fillId="0" borderId="99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3" xfId="0" applyNumberFormat="1" applyFont="1" applyFill="1" applyBorder="1" applyAlignment="1" applyProtection="1">
      <alignment horizontal="left"/>
      <protection locked="0"/>
    </xf>
    <xf numFmtId="0" fontId="5" fillId="0" borderId="97" xfId="0" applyNumberFormat="1" applyFont="1" applyFill="1" applyBorder="1" applyAlignment="1" applyProtection="1">
      <alignment horizontal="left"/>
      <protection locked="0"/>
    </xf>
    <xf numFmtId="0" fontId="8" fillId="0" borderId="107" xfId="0" applyNumberFormat="1" applyFont="1" applyFill="1" applyBorder="1" applyAlignment="1" applyProtection="1">
      <alignment horizontal="left" vertical="top"/>
      <protection locked="0"/>
    </xf>
    <xf numFmtId="0" fontId="5" fillId="0" borderId="84" xfId="0" applyNumberFormat="1" applyFont="1" applyFill="1" applyBorder="1" applyAlignment="1" applyProtection="1">
      <alignment horizontal="left" vertical="top"/>
      <protection locked="0"/>
    </xf>
    <xf numFmtId="0" fontId="5" fillId="0" borderId="81" xfId="0" applyNumberFormat="1" applyFont="1" applyFill="1" applyBorder="1" applyAlignment="1" applyProtection="1">
      <alignment horizontal="left" vertical="top"/>
      <protection locked="0"/>
    </xf>
    <xf numFmtId="0" fontId="8" fillId="0" borderId="81" xfId="0" applyNumberFormat="1" applyFont="1" applyFill="1" applyBorder="1" applyAlignment="1" applyProtection="1">
      <alignment horizontal="left" vertical="top"/>
      <protection locked="0"/>
    </xf>
    <xf numFmtId="0" fontId="8" fillId="0" borderId="82" xfId="0" applyNumberFormat="1" applyFont="1" applyFill="1" applyBorder="1" applyAlignment="1" applyProtection="1">
      <alignment horizontal="left" vertical="top"/>
      <protection locked="0"/>
    </xf>
    <xf numFmtId="0" fontId="5" fillId="0" borderId="84" xfId="0" applyFont="1" applyFill="1" applyBorder="1" applyAlignment="1" applyProtection="1">
      <alignment horizontal="left" vertical="center"/>
      <protection locked="0"/>
    </xf>
    <xf numFmtId="0" fontId="5" fillId="0" borderId="81" xfId="0" applyFont="1" applyFill="1" applyBorder="1" applyAlignment="1" applyProtection="1">
      <alignment horizontal="left" vertical="top"/>
      <protection locked="0"/>
    </xf>
    <xf numFmtId="0" fontId="5" fillId="0" borderId="82" xfId="0" applyFont="1" applyFill="1" applyBorder="1" applyAlignment="1" applyProtection="1">
      <alignment horizontal="left" vertical="top"/>
      <protection locked="0"/>
    </xf>
    <xf numFmtId="0" fontId="5" fillId="0" borderId="97" xfId="0" applyFont="1" applyFill="1" applyBorder="1" applyAlignment="1" applyProtection="1">
      <alignment horizontal="left" vertical="top"/>
      <protection locked="0"/>
    </xf>
    <xf numFmtId="0" fontId="5" fillId="0" borderId="99" xfId="0" applyFont="1" applyFill="1" applyBorder="1" applyAlignment="1" applyProtection="1">
      <alignment horizontal="left" vertical="top"/>
      <protection locked="0"/>
    </xf>
    <xf numFmtId="0" fontId="5" fillId="0" borderId="107" xfId="0" applyFont="1" applyFill="1" applyBorder="1" applyAlignment="1" applyProtection="1">
      <alignment horizontal="left" vertical="top"/>
      <protection locked="0"/>
    </xf>
    <xf numFmtId="2" fontId="42" fillId="0" borderId="100" xfId="0" applyNumberFormat="1" applyFont="1" applyBorder="1" applyAlignment="1" applyProtection="1">
      <alignment horizontal="center" vertical="center"/>
    </xf>
    <xf numFmtId="0" fontId="43" fillId="0" borderId="70" xfId="0" applyFont="1" applyBorder="1" applyAlignment="1" applyProtection="1">
      <alignment horizontal="center" vertical="center"/>
    </xf>
    <xf numFmtId="0" fontId="5" fillId="0" borderId="97" xfId="0" applyFont="1" applyBorder="1" applyAlignment="1" applyProtection="1">
      <alignment horizontal="left" vertical="top"/>
      <protection locked="0"/>
    </xf>
    <xf numFmtId="0" fontId="5" fillId="0" borderId="98" xfId="0" applyFont="1" applyBorder="1" applyAlignment="1" applyProtection="1">
      <alignment horizontal="left" vertical="top"/>
      <protection locked="0"/>
    </xf>
    <xf numFmtId="0" fontId="5" fillId="0" borderId="97" xfId="0" applyFont="1" applyBorder="1" applyAlignment="1" applyProtection="1">
      <alignment horizontal="left" vertical="center"/>
      <protection locked="0"/>
    </xf>
    <xf numFmtId="0" fontId="5" fillId="0" borderId="98" xfId="0" applyFont="1" applyBorder="1" applyAlignment="1" applyProtection="1">
      <alignment horizontal="left" vertical="center"/>
      <protection locked="0"/>
    </xf>
    <xf numFmtId="166" fontId="42" fillId="0" borderId="97" xfId="0" applyNumberFormat="1" applyFont="1" applyBorder="1" applyAlignment="1" applyProtection="1">
      <alignment horizontal="center"/>
    </xf>
    <xf numFmtId="0" fontId="43" fillId="0" borderId="97" xfId="0" applyFont="1" applyBorder="1" applyAlignment="1" applyProtection="1">
      <alignment horizontal="center"/>
    </xf>
    <xf numFmtId="166" fontId="42" fillId="0" borderId="99" xfId="0" applyNumberFormat="1" applyFont="1" applyBorder="1" applyAlignment="1" applyProtection="1">
      <alignment horizontal="center"/>
    </xf>
    <xf numFmtId="0" fontId="43" fillId="0" borderId="99" xfId="0" applyFont="1" applyBorder="1" applyAlignment="1" applyProtection="1">
      <alignment horizontal="center"/>
    </xf>
    <xf numFmtId="166" fontId="42" fillId="0" borderId="98" xfId="0" applyNumberFormat="1" applyFont="1" applyBorder="1" applyAlignment="1" applyProtection="1">
      <alignment horizontal="center"/>
    </xf>
    <xf numFmtId="0" fontId="43" fillId="0" borderId="98" xfId="0" applyFont="1" applyBorder="1" applyAlignment="1" applyProtection="1">
      <alignment horizontal="center"/>
    </xf>
    <xf numFmtId="0" fontId="5" fillId="0" borderId="94" xfId="0" applyFont="1" applyBorder="1" applyAlignment="1" applyProtection="1">
      <alignment horizontal="left"/>
      <protection locked="0"/>
    </xf>
    <xf numFmtId="0" fontId="5" fillId="0" borderId="95" xfId="0" applyFont="1" applyBorder="1" applyAlignment="1" applyProtection="1">
      <alignment horizontal="left"/>
      <protection locked="0"/>
    </xf>
    <xf numFmtId="0" fontId="5" fillId="0" borderId="96" xfId="0" applyFont="1" applyBorder="1" applyAlignment="1" applyProtection="1">
      <alignment horizontal="left"/>
      <protection locked="0"/>
    </xf>
    <xf numFmtId="0" fontId="5" fillId="0" borderId="99" xfId="0" applyFont="1" applyBorder="1" applyAlignment="1" applyProtection="1">
      <alignment horizontal="left"/>
      <protection locked="0"/>
    </xf>
    <xf numFmtId="0" fontId="5" fillId="0" borderId="104" xfId="0" applyFont="1" applyBorder="1" applyAlignment="1" applyProtection="1">
      <alignment horizontal="left"/>
      <protection locked="0"/>
    </xf>
    <xf numFmtId="0" fontId="5" fillId="0" borderId="94" xfId="0" applyFont="1" applyBorder="1" applyAlignment="1" applyProtection="1">
      <alignment horizontal="left" vertical="top"/>
      <protection locked="0"/>
    </xf>
    <xf numFmtId="0" fontId="5" fillId="0" borderId="95" xfId="0" applyFont="1" applyBorder="1" applyAlignment="1" applyProtection="1">
      <alignment horizontal="left" vertical="top"/>
      <protection locked="0"/>
    </xf>
    <xf numFmtId="0" fontId="5" fillId="0" borderId="101" xfId="0" applyFont="1" applyBorder="1" applyAlignment="1" applyProtection="1">
      <alignment horizontal="left" vertical="top"/>
      <protection locked="0"/>
    </xf>
    <xf numFmtId="0" fontId="5" fillId="0" borderId="96" xfId="0" applyFont="1" applyBorder="1" applyAlignment="1" applyProtection="1">
      <alignment horizontal="left" vertical="top"/>
      <protection locked="0"/>
    </xf>
    <xf numFmtId="0" fontId="5" fillId="0" borderId="100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top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12" fillId="0" borderId="13" xfId="0" applyFont="1" applyBorder="1" applyAlignment="1" applyProtection="1">
      <alignment horizontal="left" vertical="top" wrapText="1"/>
      <protection locked="0"/>
    </xf>
    <xf numFmtId="0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3" xfId="0" applyNumberFormat="1" applyFont="1" applyFill="1" applyBorder="1" applyAlignment="1" applyProtection="1">
      <alignment horizontal="left" vertical="center"/>
      <protection locked="0"/>
    </xf>
    <xf numFmtId="0" fontId="12" fillId="0" borderId="50" xfId="0" applyFont="1" applyBorder="1" applyAlignment="1" applyProtection="1">
      <alignment horizontal="left" vertical="center" wrapText="1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9" fillId="6" borderId="2" xfId="0" applyNumberFormat="1" applyFont="1" applyFill="1" applyBorder="1" applyAlignment="1" applyProtection="1">
      <alignment horizontal="left" vertical="center"/>
      <protection locked="0"/>
    </xf>
    <xf numFmtId="0" fontId="12" fillId="0" borderId="108" xfId="3" applyFont="1" applyFill="1" applyBorder="1" applyAlignment="1" applyProtection="1">
      <alignment horizontal="center" vertical="top" wrapText="1"/>
      <protection locked="0"/>
    </xf>
    <xf numFmtId="2" fontId="40" fillId="0" borderId="8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84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11" xfId="3" applyFont="1" applyFill="1" applyBorder="1" applyAlignment="1" applyProtection="1">
      <alignment horizontal="center" vertical="top" wrapText="1"/>
      <protection locked="0"/>
    </xf>
    <xf numFmtId="2" fontId="40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94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12" xfId="3" applyFont="1" applyFill="1" applyBorder="1" applyAlignment="1" applyProtection="1">
      <alignment horizontal="center" vertical="top" wrapText="1"/>
      <protection locked="0"/>
    </xf>
    <xf numFmtId="2" fontId="40" fillId="0" borderId="88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13" xfId="3" applyFont="1" applyFill="1" applyBorder="1" applyAlignment="1" applyProtection="1">
      <alignment horizontal="center" vertical="top" wrapText="1"/>
      <protection locked="0"/>
    </xf>
    <xf numFmtId="0" fontId="12" fillId="0" borderId="95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09" xfId="3" applyFont="1" applyFill="1" applyBorder="1" applyAlignment="1" applyProtection="1">
      <alignment horizontal="center" vertical="top" wrapText="1"/>
      <protection locked="0"/>
    </xf>
    <xf numFmtId="2" fontId="40" fillId="0" borderId="9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9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14" xfId="3" applyFont="1" applyFill="1" applyBorder="1" applyAlignment="1" applyProtection="1">
      <alignment horizontal="center" vertical="top" wrapText="1"/>
      <protection locked="0"/>
    </xf>
    <xf numFmtId="2" fontId="40" fillId="0" borderId="9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96" xfId="0" applyNumberFormat="1" applyFont="1" applyFill="1" applyBorder="1" applyAlignment="1" applyProtection="1">
      <alignment horizontal="left" vertical="center" wrapText="1"/>
      <protection locked="0"/>
    </xf>
    <xf numFmtId="0" fontId="8" fillId="0" borderId="76" xfId="0" applyFont="1" applyFill="1" applyBorder="1" applyAlignment="1" applyProtection="1">
      <alignment horizontal="left" vertical="center" wrapText="1"/>
      <protection locked="0"/>
    </xf>
    <xf numFmtId="0" fontId="8" fillId="0" borderId="73" xfId="2" applyNumberFormat="1" applyFont="1" applyFill="1" applyBorder="1" applyAlignment="1" applyProtection="1">
      <alignment horizontal="left" vertical="top"/>
      <protection locked="0"/>
    </xf>
    <xf numFmtId="0" fontId="8" fillId="0" borderId="74" xfId="0" applyNumberFormat="1" applyFont="1" applyFill="1" applyBorder="1" applyAlignment="1" applyProtection="1">
      <alignment horizontal="left" vertical="top"/>
      <protection locked="0"/>
    </xf>
    <xf numFmtId="2" fontId="46" fillId="0" borderId="17" xfId="0" applyNumberFormat="1" applyFont="1" applyBorder="1" applyAlignment="1" applyProtection="1">
      <alignment horizontal="center" vertical="center"/>
    </xf>
    <xf numFmtId="2" fontId="8" fillId="0" borderId="18" xfId="0" applyNumberFormat="1" applyFont="1" applyBorder="1" applyAlignment="1" applyProtection="1">
      <alignment horizontal="center" vertical="center"/>
    </xf>
    <xf numFmtId="2" fontId="46" fillId="0" borderId="99" xfId="0" applyNumberFormat="1" applyFont="1" applyBorder="1" applyAlignment="1" applyProtection="1">
      <alignment horizontal="center" vertical="top"/>
    </xf>
    <xf numFmtId="2" fontId="46" fillId="0" borderId="98" xfId="0" applyNumberFormat="1" applyFont="1" applyBorder="1" applyAlignment="1" applyProtection="1">
      <alignment horizontal="center" vertical="top"/>
    </xf>
    <xf numFmtId="2" fontId="43" fillId="0" borderId="71" xfId="0" applyNumberFormat="1" applyFont="1" applyBorder="1" applyAlignment="1" applyProtection="1">
      <alignment horizontal="center" vertical="center"/>
    </xf>
    <xf numFmtId="2" fontId="8" fillId="0" borderId="98" xfId="0" applyNumberFormat="1" applyFont="1" applyBorder="1" applyAlignment="1" applyProtection="1">
      <alignment horizontal="center" vertical="center"/>
    </xf>
    <xf numFmtId="0" fontId="12" fillId="0" borderId="86" xfId="0" applyFont="1" applyBorder="1" applyAlignment="1" applyProtection="1">
      <alignment horizontal="left" vertical="top"/>
      <protection locked="0"/>
    </xf>
    <xf numFmtId="0" fontId="12" fillId="0" borderId="89" xfId="0" applyFont="1" applyBorder="1" applyAlignment="1" applyProtection="1">
      <alignment horizontal="left" vertical="top"/>
      <protection locked="0"/>
    </xf>
    <xf numFmtId="0" fontId="12" fillId="0" borderId="93" xfId="0" applyFont="1" applyBorder="1" applyAlignment="1" applyProtection="1">
      <alignment horizontal="left" vertical="top"/>
      <protection locked="0"/>
    </xf>
    <xf numFmtId="0" fontId="12" fillId="6" borderId="30" xfId="0" applyFont="1" applyFill="1" applyBorder="1" applyAlignment="1" applyProtection="1">
      <alignment horizontal="left" vertical="top"/>
      <protection locked="0"/>
    </xf>
    <xf numFmtId="0" fontId="12" fillId="6" borderId="2" xfId="0" applyFont="1" applyFill="1" applyBorder="1" applyAlignment="1" applyProtection="1">
      <alignment horizontal="left" vertical="top"/>
      <protection locked="0"/>
    </xf>
    <xf numFmtId="0" fontId="12" fillId="0" borderId="10" xfId="0" applyFont="1" applyBorder="1" applyAlignment="1" applyProtection="1">
      <alignment horizontal="left" vertical="top"/>
      <protection locked="0"/>
    </xf>
    <xf numFmtId="0" fontId="12" fillId="6" borderId="25" xfId="0" applyFont="1" applyFill="1" applyBorder="1" applyAlignment="1" applyProtection="1">
      <alignment horizontal="left" vertical="top"/>
      <protection locked="0"/>
    </xf>
    <xf numFmtId="0" fontId="12" fillId="0" borderId="86" xfId="0" applyFont="1" applyBorder="1" applyAlignment="1" applyProtection="1">
      <alignment horizontal="left" vertical="center" wrapText="1"/>
      <protection locked="0"/>
    </xf>
    <xf numFmtId="2" fontId="9" fillId="0" borderId="97" xfId="0" applyNumberFormat="1" applyFont="1" applyBorder="1" applyAlignment="1" applyProtection="1">
      <alignment horizontal="center" vertical="top"/>
    </xf>
    <xf numFmtId="2" fontId="9" fillId="0" borderId="99" xfId="0" applyNumberFormat="1" applyFont="1" applyBorder="1" applyAlignment="1" applyProtection="1">
      <alignment horizontal="center" vertical="top"/>
    </xf>
    <xf numFmtId="2" fontId="9" fillId="0" borderId="98" xfId="0" applyNumberFormat="1" applyFont="1" applyBorder="1" applyAlignment="1" applyProtection="1">
      <alignment horizontal="center" vertical="top"/>
    </xf>
    <xf numFmtId="2" fontId="58" fillId="0" borderId="97" xfId="0" applyNumberFormat="1" applyFont="1" applyBorder="1" applyAlignment="1" applyProtection="1">
      <alignment horizontal="center" vertical="top"/>
    </xf>
    <xf numFmtId="2" fontId="58" fillId="0" borderId="99" xfId="0" applyNumberFormat="1" applyFont="1" applyBorder="1" applyAlignment="1" applyProtection="1">
      <alignment horizontal="center" vertical="top"/>
    </xf>
    <xf numFmtId="2" fontId="58" fillId="0" borderId="98" xfId="0" applyNumberFormat="1" applyFont="1" applyBorder="1" applyAlignment="1" applyProtection="1">
      <alignment horizontal="center" vertical="top"/>
    </xf>
    <xf numFmtId="0" fontId="5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1" xfId="0" applyFont="1" applyBorder="1" applyAlignment="1" applyProtection="1">
      <alignment horizontal="left" vertical="top"/>
      <protection locked="0"/>
    </xf>
    <xf numFmtId="0" fontId="4" fillId="0" borderId="0" xfId="0" applyFont="1" applyFill="1" applyAlignment="1" applyProtection="1">
      <alignment horizontal="left"/>
      <protection locked="0"/>
    </xf>
    <xf numFmtId="43" fontId="14" fillId="0" borderId="1" xfId="0" applyNumberFormat="1" applyFont="1" applyBorder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left" vertical="top" wrapText="1"/>
      <protection locked="0"/>
    </xf>
    <xf numFmtId="0" fontId="8" fillId="0" borderId="74" xfId="0" applyFont="1" applyFill="1" applyBorder="1" applyAlignment="1" applyProtection="1">
      <alignment horizontal="left" vertical="center" wrapText="1"/>
      <protection locked="0"/>
    </xf>
    <xf numFmtId="0" fontId="8" fillId="0" borderId="76" xfId="0" applyFont="1" applyFill="1" applyBorder="1" applyAlignment="1" applyProtection="1">
      <alignment horizontal="left" vertical="center"/>
      <protection locked="0"/>
    </xf>
    <xf numFmtId="0" fontId="19" fillId="0" borderId="70" xfId="0" applyFont="1" applyBorder="1" applyAlignment="1">
      <alignment horizontal="left" vertical="center"/>
    </xf>
    <xf numFmtId="0" fontId="19" fillId="0" borderId="94" xfId="0" applyFont="1" applyBorder="1" applyAlignment="1">
      <alignment horizontal="left"/>
    </xf>
    <xf numFmtId="0" fontId="19" fillId="0" borderId="96" xfId="0" applyFont="1" applyBorder="1" applyAlignment="1">
      <alignment horizontal="left"/>
    </xf>
    <xf numFmtId="0" fontId="12" fillId="0" borderId="73" xfId="0" applyNumberFormat="1" applyFont="1" applyFill="1" applyBorder="1" applyAlignment="1" applyProtection="1">
      <alignment horizontal="left"/>
      <protection locked="0"/>
    </xf>
    <xf numFmtId="0" fontId="19" fillId="0" borderId="99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9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99" xfId="0" applyFont="1" applyFill="1" applyBorder="1" applyAlignment="1" applyProtection="1">
      <alignment horizontal="left"/>
      <protection locked="0"/>
    </xf>
    <xf numFmtId="0" fontId="19" fillId="0" borderId="98" xfId="0" applyFont="1" applyFill="1" applyBorder="1" applyAlignment="1" applyProtection="1">
      <alignment horizontal="left"/>
      <protection locked="0"/>
    </xf>
    <xf numFmtId="0" fontId="23" fillId="0" borderId="45" xfId="0" applyFont="1" applyBorder="1" applyAlignment="1" applyProtection="1">
      <alignment horizontal="left" vertical="top"/>
      <protection locked="0"/>
    </xf>
    <xf numFmtId="0" fontId="19" fillId="0" borderId="1" xfId="0" applyFont="1" applyBorder="1" applyAlignment="1" applyProtection="1">
      <alignment horizontal="left"/>
      <protection locked="0"/>
    </xf>
    <xf numFmtId="0" fontId="12" fillId="0" borderId="46" xfId="0" applyFont="1" applyBorder="1" applyAlignment="1" applyProtection="1">
      <alignment horizontal="left"/>
      <protection locked="0"/>
    </xf>
    <xf numFmtId="0" fontId="12" fillId="0" borderId="1" xfId="0" applyFont="1" applyFill="1" applyBorder="1" applyAlignment="1" applyProtection="1">
      <alignment horizontal="left"/>
      <protection locked="0"/>
    </xf>
    <xf numFmtId="0" fontId="19" fillId="0" borderId="46" xfId="0" applyFont="1" applyFill="1" applyBorder="1" applyAlignment="1" applyProtection="1">
      <alignment horizontal="left"/>
      <protection locked="0"/>
    </xf>
    <xf numFmtId="0" fontId="12" fillId="0" borderId="45" xfId="0" applyFont="1" applyBorder="1" applyAlignment="1" applyProtection="1">
      <alignment horizontal="left" vertical="top"/>
      <protection locked="0"/>
    </xf>
    <xf numFmtId="0" fontId="21" fillId="0" borderId="1" xfId="0" applyFont="1" applyBorder="1" applyAlignment="1" applyProtection="1">
      <alignment horizontal="left" vertical="top"/>
      <protection locked="0"/>
    </xf>
    <xf numFmtId="0" fontId="19" fillId="0" borderId="45" xfId="0" applyFont="1" applyBorder="1" applyAlignment="1" applyProtection="1">
      <alignment horizontal="left"/>
      <protection locked="0"/>
    </xf>
    <xf numFmtId="0" fontId="19" fillId="0" borderId="62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21" fillId="0" borderId="45" xfId="0" applyFont="1" applyFill="1" applyBorder="1" applyAlignment="1" applyProtection="1">
      <alignment horizontal="left"/>
      <protection locked="0"/>
    </xf>
    <xf numFmtId="0" fontId="12" fillId="0" borderId="46" xfId="0" applyFont="1" applyFill="1" applyBorder="1" applyAlignment="1" applyProtection="1">
      <alignment horizontal="left"/>
      <protection locked="0"/>
    </xf>
    <xf numFmtId="0" fontId="19" fillId="0" borderId="52" xfId="0" applyFont="1" applyBorder="1" applyAlignment="1" applyProtection="1">
      <alignment horizontal="left"/>
      <protection locked="0"/>
    </xf>
    <xf numFmtId="0" fontId="19" fillId="0" borderId="63" xfId="0" applyFont="1" applyBorder="1" applyAlignment="1" applyProtection="1">
      <alignment horizontal="left"/>
      <protection locked="0"/>
    </xf>
    <xf numFmtId="0" fontId="19" fillId="0" borderId="52" xfId="0" applyFont="1" applyFill="1" applyBorder="1" applyAlignment="1" applyProtection="1">
      <alignment horizontal="left"/>
      <protection locked="0"/>
    </xf>
    <xf numFmtId="0" fontId="12" fillId="0" borderId="52" xfId="0" applyFont="1" applyFill="1" applyBorder="1" applyAlignment="1" applyProtection="1">
      <alignment horizontal="left"/>
      <protection locked="0"/>
    </xf>
    <xf numFmtId="0" fontId="19" fillId="0" borderId="62" xfId="0" applyFont="1" applyBorder="1" applyAlignment="1" applyProtection="1">
      <alignment horizontal="left"/>
      <protection locked="0"/>
    </xf>
    <xf numFmtId="0" fontId="23" fillId="0" borderId="46" xfId="0" applyFont="1" applyBorder="1" applyAlignment="1" applyProtection="1">
      <alignment horizontal="left" vertical="top"/>
      <protection locked="0"/>
    </xf>
    <xf numFmtId="0" fontId="19" fillId="0" borderId="46" xfId="0" applyFont="1" applyBorder="1" applyAlignment="1" applyProtection="1">
      <alignment horizontal="left"/>
      <protection locked="0"/>
    </xf>
    <xf numFmtId="0" fontId="12" fillId="0" borderId="62" xfId="0" applyFont="1" applyFill="1" applyBorder="1" applyAlignment="1" applyProtection="1">
      <alignment horizontal="left"/>
      <protection locked="0"/>
    </xf>
    <xf numFmtId="0" fontId="12" fillId="0" borderId="63" xfId="0" applyFont="1" applyBorder="1" applyAlignment="1" applyProtection="1">
      <alignment horizontal="left" vertical="center"/>
      <protection locked="0"/>
    </xf>
    <xf numFmtId="0" fontId="23" fillId="0" borderId="1" xfId="0" applyFont="1" applyBorder="1" applyAlignment="1" applyProtection="1">
      <alignment vertical="top"/>
      <protection locked="0"/>
    </xf>
    <xf numFmtId="0" fontId="19" fillId="0" borderId="54" xfId="0" applyFont="1" applyBorder="1" applyAlignment="1" applyProtection="1">
      <alignment horizontal="left"/>
      <protection locked="0"/>
    </xf>
    <xf numFmtId="0" fontId="19" fillId="0" borderId="53" xfId="0" applyFont="1" applyBorder="1" applyAlignment="1" applyProtection="1">
      <alignment horizontal="left"/>
      <protection locked="0"/>
    </xf>
    <xf numFmtId="0" fontId="12" fillId="0" borderId="53" xfId="0" applyFont="1" applyBorder="1" applyAlignment="1" applyProtection="1">
      <alignment horizontal="left"/>
      <protection locked="0"/>
    </xf>
    <xf numFmtId="0" fontId="19" fillId="0" borderId="55" xfId="0" applyFont="1" applyFill="1" applyBorder="1" applyAlignment="1" applyProtection="1">
      <alignment horizontal="left"/>
      <protection locked="0"/>
    </xf>
    <xf numFmtId="0" fontId="21" fillId="0" borderId="54" xfId="0" applyFont="1" applyFill="1" applyBorder="1" applyAlignment="1" applyProtection="1">
      <alignment horizontal="left"/>
      <protection locked="0"/>
    </xf>
    <xf numFmtId="0" fontId="19" fillId="0" borderId="53" xfId="0" applyFont="1" applyFill="1" applyBorder="1" applyAlignment="1" applyProtection="1">
      <alignment horizontal="left"/>
      <protection locked="0"/>
    </xf>
    <xf numFmtId="0" fontId="12" fillId="0" borderId="55" xfId="0" applyFont="1" applyFill="1" applyBorder="1" applyAlignment="1" applyProtection="1">
      <alignment horizontal="left"/>
      <protection locked="0"/>
    </xf>
    <xf numFmtId="0" fontId="12" fillId="6" borderId="76" xfId="3" applyNumberFormat="1" applyFont="1" applyFill="1" applyBorder="1" applyAlignment="1" applyProtection="1">
      <alignment horizontal="left" vertical="center" wrapText="1"/>
      <protection locked="0"/>
    </xf>
    <xf numFmtId="0" fontId="12" fillId="6" borderId="76" xfId="3" applyNumberFormat="1" applyFont="1" applyFill="1" applyBorder="1" applyAlignment="1" applyProtection="1">
      <alignment horizontal="left" vertical="center"/>
      <protection locked="0"/>
    </xf>
    <xf numFmtId="0" fontId="12" fillId="0" borderId="74" xfId="0" applyFont="1" applyFill="1" applyBorder="1" applyAlignment="1" applyProtection="1">
      <alignment horizontal="left" vertical="center" wrapText="1"/>
      <protection locked="0"/>
    </xf>
    <xf numFmtId="0" fontId="43" fillId="0" borderId="99" xfId="0" applyFont="1" applyBorder="1" applyAlignment="1" applyProtection="1">
      <alignment vertical="center"/>
    </xf>
    <xf numFmtId="0" fontId="8" fillId="0" borderId="99" xfId="0" applyFont="1" applyBorder="1" applyAlignment="1" applyProtection="1">
      <alignment horizontal="left" vertical="center"/>
      <protection locked="0"/>
    </xf>
    <xf numFmtId="2" fontId="42" fillId="0" borderId="104" xfId="0" applyNumberFormat="1" applyFont="1" applyBorder="1" applyAlignment="1" applyProtection="1">
      <alignment horizontal="center" vertical="top"/>
    </xf>
    <xf numFmtId="0" fontId="43" fillId="0" borderId="104" xfId="0" applyFont="1" applyBorder="1" applyAlignment="1" applyProtection="1">
      <alignment vertical="top"/>
    </xf>
    <xf numFmtId="0" fontId="8" fillId="0" borderId="104" xfId="0" applyFont="1" applyBorder="1" applyAlignment="1" applyProtection="1">
      <alignment horizontal="left" vertical="top"/>
      <protection locked="0"/>
    </xf>
    <xf numFmtId="0" fontId="43" fillId="0" borderId="99" xfId="0" applyFont="1" applyBorder="1" applyAlignment="1" applyProtection="1">
      <alignment vertical="top"/>
    </xf>
    <xf numFmtId="166" fontId="53" fillId="0" borderId="72" xfId="0" applyNumberFormat="1" applyFont="1" applyFill="1" applyBorder="1" applyAlignment="1" applyProtection="1">
      <alignment horizontal="center" vertical="center"/>
    </xf>
    <xf numFmtId="2" fontId="39" fillId="0" borderId="58" xfId="0" applyNumberFormat="1" applyFont="1" applyFill="1" applyBorder="1" applyAlignment="1" applyProtection="1">
      <alignment horizontal="center" vertical="center"/>
    </xf>
    <xf numFmtId="2" fontId="43" fillId="0" borderId="95" xfId="0" applyNumberFormat="1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1" fontId="4" fillId="0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9" fillId="0" borderId="0" xfId="0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top"/>
      <protection locked="0"/>
    </xf>
    <xf numFmtId="0" fontId="4" fillId="0" borderId="1" xfId="0" applyFont="1" applyFill="1" applyBorder="1" applyAlignment="1" applyProtection="1">
      <alignment horizontal="center" vertical="top"/>
      <protection locked="0"/>
    </xf>
    <xf numFmtId="1" fontId="4" fillId="0" borderId="1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Fill="1" applyAlignment="1" applyProtection="1">
      <alignment vertical="top" wrapText="1"/>
      <protection locked="0"/>
    </xf>
    <xf numFmtId="0" fontId="10" fillId="0" borderId="0" xfId="0" applyFont="1" applyAlignment="1" applyProtection="1">
      <alignment vertical="top" wrapText="1"/>
      <protection locked="0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59" fillId="0" borderId="0" xfId="0" applyFont="1" applyAlignment="1" applyProtection="1">
      <alignment horizontal="left" vertical="top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8" fillId="0" borderId="1" xfId="0" applyFont="1" applyFill="1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59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Alignment="1" applyProtection="1">
      <alignment vertical="top" wrapText="1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top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9" fillId="0" borderId="0" xfId="0" applyFont="1" applyFill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14" fontId="5" fillId="0" borderId="0" xfId="0" applyNumberFormat="1" applyFont="1" applyAlignment="1" applyProtection="1">
      <alignment horizontal="left" vertical="top"/>
      <protection locked="0"/>
    </xf>
    <xf numFmtId="0" fontId="10" fillId="0" borderId="0" xfId="0" applyFont="1" applyFill="1" applyAlignment="1" applyProtection="1">
      <alignment horizontal="left" vertical="top"/>
      <protection locked="0"/>
    </xf>
    <xf numFmtId="0" fontId="8" fillId="0" borderId="1" xfId="0" applyFont="1" applyFill="1" applyBorder="1" applyAlignment="1" applyProtection="1">
      <alignment horizontal="left" vertical="top"/>
      <protection locked="0"/>
    </xf>
    <xf numFmtId="0" fontId="8" fillId="0" borderId="0" xfId="0" applyFont="1" applyFill="1" applyAlignment="1" applyProtection="1">
      <alignment horizontal="left" vertical="center"/>
      <protection locked="0"/>
    </xf>
    <xf numFmtId="2" fontId="5" fillId="0" borderId="0" xfId="0" applyNumberFormat="1" applyFont="1" applyAlignment="1" applyProtection="1">
      <alignment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/>
    <xf numFmtId="0" fontId="5" fillId="0" borderId="0" xfId="0" applyFont="1" applyFill="1" applyAlignment="1">
      <alignment vertical="top" wrapText="1"/>
    </xf>
    <xf numFmtId="2" fontId="4" fillId="0" borderId="0" xfId="0" applyNumberFormat="1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vertical="top" wrapText="1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5" xfId="0" applyNumberFormat="1" applyFont="1" applyFill="1" applyBorder="1" applyAlignment="1" applyProtection="1">
      <alignment horizontal="left" vertical="center"/>
      <protection locked="0"/>
    </xf>
    <xf numFmtId="0" fontId="12" fillId="6" borderId="67" xfId="0" applyNumberFormat="1" applyFont="1" applyFill="1" applyBorder="1" applyAlignment="1" applyProtection="1">
      <alignment horizontal="left" vertical="center"/>
      <protection locked="0"/>
    </xf>
    <xf numFmtId="0" fontId="19" fillId="6" borderId="2" xfId="0" applyFont="1" applyFill="1" applyBorder="1" applyAlignment="1" applyProtection="1">
      <alignment horizontal="left" vertical="top" wrapText="1"/>
      <protection locked="0"/>
    </xf>
    <xf numFmtId="0" fontId="12" fillId="6" borderId="39" xfId="0" applyNumberFormat="1" applyFont="1" applyFill="1" applyBorder="1" applyAlignment="1" applyProtection="1">
      <alignment horizontal="left" vertical="top" wrapText="1"/>
      <protection locked="0"/>
    </xf>
    <xf numFmtId="0" fontId="12" fillId="6" borderId="5" xfId="0" applyFont="1" applyFill="1" applyBorder="1" applyAlignment="1" applyProtection="1">
      <alignment horizontal="left" vertical="top"/>
      <protection locked="0"/>
    </xf>
    <xf numFmtId="0" fontId="12" fillId="6" borderId="7" xfId="0" applyFont="1" applyFill="1" applyBorder="1" applyAlignment="1" applyProtection="1">
      <alignment horizontal="left" vertical="top"/>
      <protection locked="0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2" fillId="6" borderId="6" xfId="0" applyFont="1" applyFill="1" applyBorder="1" applyAlignment="1" applyProtection="1">
      <alignment horizontal="center" vertical="top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/>
      <protection locked="0"/>
    </xf>
    <xf numFmtId="0" fontId="12" fillId="6" borderId="55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 vertical="center"/>
    </xf>
    <xf numFmtId="0" fontId="1" fillId="0" borderId="5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8" borderId="5" xfId="0" applyFont="1" applyFill="1" applyBorder="1" applyAlignment="1" applyProtection="1">
      <alignment horizontal="left" wrapText="1"/>
      <protection locked="0"/>
    </xf>
    <xf numFmtId="0" fontId="3" fillId="8" borderId="7" xfId="0" applyFont="1" applyFill="1" applyBorder="1" applyAlignment="1" applyProtection="1">
      <alignment horizontal="left" wrapText="1"/>
      <protection locked="0"/>
    </xf>
    <xf numFmtId="0" fontId="3" fillId="8" borderId="6" xfId="0" applyFont="1" applyFill="1" applyBorder="1" applyAlignment="1" applyProtection="1">
      <alignment horizontal="left" wrapText="1"/>
      <protection locked="0"/>
    </xf>
    <xf numFmtId="0" fontId="25" fillId="8" borderId="5" xfId="0" applyFont="1" applyFill="1" applyBorder="1" applyAlignment="1" applyProtection="1">
      <alignment horizontal="left" wrapText="1"/>
      <protection locked="0"/>
    </xf>
    <xf numFmtId="0" fontId="25" fillId="8" borderId="7" xfId="0" applyFont="1" applyFill="1" applyBorder="1" applyAlignment="1" applyProtection="1">
      <alignment horizontal="left" wrapText="1"/>
      <protection locked="0"/>
    </xf>
    <xf numFmtId="0" fontId="25" fillId="8" borderId="6" xfId="0" applyFont="1" applyFill="1" applyBorder="1" applyAlignment="1" applyProtection="1">
      <alignment horizontal="left" wrapText="1"/>
      <protection locked="0"/>
    </xf>
    <xf numFmtId="0" fontId="3" fillId="8" borderId="5" xfId="0" applyFont="1" applyFill="1" applyBorder="1" applyAlignment="1" applyProtection="1">
      <alignment horizontal="left"/>
      <protection locked="0"/>
    </xf>
    <xf numFmtId="0" fontId="3" fillId="8" borderId="7" xfId="0" applyFont="1" applyFill="1" applyBorder="1" applyAlignment="1" applyProtection="1">
      <alignment horizontal="left"/>
      <protection locked="0"/>
    </xf>
    <xf numFmtId="0" fontId="3" fillId="8" borderId="6" xfId="0" applyFont="1" applyFill="1" applyBorder="1" applyAlignment="1" applyProtection="1">
      <alignment horizontal="left"/>
      <protection locked="0"/>
    </xf>
    <xf numFmtId="0" fontId="25" fillId="0" borderId="5" xfId="0" applyFont="1" applyBorder="1" applyAlignment="1" applyProtection="1">
      <alignment horizontal="center"/>
    </xf>
    <xf numFmtId="0" fontId="25" fillId="0" borderId="7" xfId="0" applyFont="1" applyBorder="1" applyAlignment="1" applyProtection="1">
      <alignment horizontal="center"/>
    </xf>
    <xf numFmtId="0" fontId="25" fillId="0" borderId="6" xfId="0" applyFont="1" applyBorder="1" applyAlignment="1" applyProtection="1">
      <alignment horizontal="center"/>
    </xf>
    <xf numFmtId="0" fontId="25" fillId="8" borderId="5" xfId="0" applyFont="1" applyFill="1" applyBorder="1" applyAlignment="1" applyProtection="1">
      <alignment horizontal="left"/>
      <protection locked="0"/>
    </xf>
    <xf numFmtId="0" fontId="25" fillId="8" borderId="7" xfId="0" applyFont="1" applyFill="1" applyBorder="1" applyAlignment="1" applyProtection="1">
      <alignment horizontal="left"/>
      <protection locked="0"/>
    </xf>
    <xf numFmtId="0" fontId="25" fillId="8" borderId="6" xfId="0" applyFont="1" applyFill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left" wrapText="1"/>
      <protection locked="0"/>
    </xf>
    <xf numFmtId="0" fontId="1" fillId="0" borderId="7" xfId="0" applyFont="1" applyBorder="1" applyAlignment="1" applyProtection="1">
      <alignment horizontal="left" wrapText="1"/>
      <protection locked="0"/>
    </xf>
    <xf numFmtId="0" fontId="1" fillId="0" borderId="6" xfId="0" applyFont="1" applyBorder="1" applyAlignment="1" applyProtection="1">
      <alignment horizontal="left" wrapText="1"/>
      <protection locked="0"/>
    </xf>
    <xf numFmtId="0" fontId="37" fillId="0" borderId="1" xfId="0" applyFont="1" applyBorder="1" applyAlignment="1">
      <alignment horizontal="left" vertical="top" wrapText="1"/>
    </xf>
    <xf numFmtId="0" fontId="45" fillId="0" borderId="1" xfId="0" applyFont="1" applyBorder="1" applyAlignment="1" applyProtection="1">
      <alignment horizontal="left" vertical="top" wrapText="1"/>
    </xf>
    <xf numFmtId="0" fontId="45" fillId="0" borderId="1" xfId="0" applyFont="1" applyBorder="1" applyAlignment="1" applyProtection="1">
      <alignment horizontal="left" vertical="top"/>
    </xf>
    <xf numFmtId="17" fontId="1" fillId="0" borderId="5" xfId="0" applyNumberFormat="1" applyFont="1" applyBorder="1" applyAlignment="1" applyProtection="1">
      <alignment horizontal="left" wrapText="1"/>
      <protection locked="0"/>
    </xf>
    <xf numFmtId="0" fontId="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52" xfId="0" applyFont="1" applyFill="1" applyBorder="1" applyAlignment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2" fontId="12" fillId="6" borderId="40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60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41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67" xfId="0" applyNumberFormat="1" applyFont="1" applyFill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21" fillId="3" borderId="31" xfId="0" applyFont="1" applyFill="1" applyBorder="1" applyAlignment="1">
      <alignment horizontal="center" vertical="center" wrapText="1"/>
    </xf>
    <xf numFmtId="0" fontId="21" fillId="3" borderId="35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2" fontId="41" fillId="3" borderId="68" xfId="0" applyNumberFormat="1" applyFont="1" applyFill="1" applyBorder="1" applyAlignment="1">
      <alignment horizontal="center" vertical="center" wrapText="1"/>
    </xf>
    <xf numFmtId="2" fontId="41" fillId="3" borderId="51" xfId="0" applyNumberFormat="1" applyFont="1" applyFill="1" applyBorder="1" applyAlignment="1">
      <alignment horizontal="center" vertical="center" wrapText="1"/>
    </xf>
    <xf numFmtId="2" fontId="41" fillId="3" borderId="66" xfId="0" applyNumberFormat="1" applyFont="1" applyFill="1" applyBorder="1" applyAlignment="1">
      <alignment horizontal="center" vertical="center" wrapText="1"/>
    </xf>
    <xf numFmtId="2" fontId="41" fillId="3" borderId="58" xfId="0" applyNumberFormat="1" applyFont="1" applyFill="1" applyBorder="1" applyAlignment="1">
      <alignment horizontal="center" vertical="center" wrapText="1"/>
    </xf>
    <xf numFmtId="2" fontId="12" fillId="6" borderId="42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69" xfId="0" applyNumberFormat="1" applyFont="1" applyFill="1" applyBorder="1" applyAlignment="1" applyProtection="1">
      <alignment horizontal="center" vertical="center" wrapText="1"/>
      <protection locked="0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/>
    </xf>
    <xf numFmtId="0" fontId="21" fillId="0" borderId="65" xfId="0" applyFont="1" applyBorder="1" applyAlignment="1">
      <alignment horizontal="left" vertical="center" wrapText="1"/>
    </xf>
    <xf numFmtId="0" fontId="21" fillId="0" borderId="66" xfId="0" applyFont="1" applyBorder="1" applyAlignment="1">
      <alignment horizontal="left" vertical="center" wrapText="1"/>
    </xf>
    <xf numFmtId="0" fontId="21" fillId="0" borderId="57" xfId="0" applyFont="1" applyBorder="1" applyAlignment="1">
      <alignment horizontal="left" vertical="center" wrapText="1"/>
    </xf>
    <xf numFmtId="0" fontId="21" fillId="0" borderId="58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19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 wrapText="1"/>
    </xf>
    <xf numFmtId="0" fontId="19" fillId="0" borderId="64" xfId="0" applyFont="1" applyBorder="1" applyAlignment="1">
      <alignment horizontal="left" vertical="center" wrapText="1"/>
    </xf>
    <xf numFmtId="0" fontId="23" fillId="4" borderId="35" xfId="0" applyFont="1" applyFill="1" applyBorder="1" applyAlignment="1" applyProtection="1">
      <alignment horizontal="center" vertical="center" wrapText="1"/>
      <protection locked="0"/>
    </xf>
    <xf numFmtId="0" fontId="23" fillId="4" borderId="58" xfId="0" applyFont="1" applyFill="1" applyBorder="1" applyAlignment="1" applyProtection="1">
      <alignment horizontal="center" vertical="center" wrapText="1"/>
      <protection locked="0"/>
    </xf>
    <xf numFmtId="0" fontId="19" fillId="6" borderId="35" xfId="0" applyFont="1" applyFill="1" applyBorder="1" applyAlignment="1" applyProtection="1">
      <alignment horizontal="center" vertical="center" wrapText="1"/>
      <protection locked="0"/>
    </xf>
    <xf numFmtId="0" fontId="19" fillId="6" borderId="58" xfId="0" applyFont="1" applyFill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3" fillId="4" borderId="19" xfId="0" applyFont="1" applyFill="1" applyBorder="1" applyAlignment="1" applyProtection="1">
      <alignment horizontal="center" vertical="center" wrapText="1"/>
      <protection locked="0"/>
    </xf>
    <xf numFmtId="0" fontId="23" fillId="4" borderId="21" xfId="0" applyFont="1" applyFill="1" applyBorder="1" applyAlignment="1" applyProtection="1">
      <alignment horizontal="center" vertical="center" wrapText="1"/>
      <protection locked="0"/>
    </xf>
    <xf numFmtId="0" fontId="19" fillId="6" borderId="19" xfId="0" applyFont="1" applyFill="1" applyBorder="1" applyAlignment="1" applyProtection="1">
      <alignment horizontal="center" vertical="center" wrapText="1"/>
      <protection locked="0"/>
    </xf>
    <xf numFmtId="0" fontId="19" fillId="6" borderId="21" xfId="0" applyFont="1" applyFill="1" applyBorder="1" applyAlignment="1" applyProtection="1">
      <alignment horizontal="center" vertical="center" wrapText="1"/>
      <protection locked="0"/>
    </xf>
    <xf numFmtId="0" fontId="19" fillId="0" borderId="43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6" borderId="5" xfId="0" applyNumberFormat="1" applyFont="1" applyFill="1" applyBorder="1" applyAlignment="1" applyProtection="1">
      <alignment horizontal="left" vertical="top"/>
      <protection locked="0"/>
    </xf>
    <xf numFmtId="0" fontId="12" fillId="6" borderId="67" xfId="0" applyNumberFormat="1" applyFont="1" applyFill="1" applyBorder="1" applyAlignment="1" applyProtection="1">
      <alignment horizontal="left" vertical="top"/>
      <protection locked="0"/>
    </xf>
    <xf numFmtId="0" fontId="12" fillId="0" borderId="88" xfId="2" applyNumberFormat="1" applyFont="1" applyBorder="1" applyAlignment="1" applyProtection="1">
      <alignment horizontal="left" vertical="top" wrapText="1"/>
      <protection locked="0"/>
    </xf>
    <xf numFmtId="0" fontId="12" fillId="0" borderId="95" xfId="2" applyNumberFormat="1" applyFont="1" applyBorder="1" applyAlignment="1" applyProtection="1">
      <alignment horizontal="left" vertical="top" wrapText="1"/>
      <protection locked="0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7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23" fillId="0" borderId="74" xfId="0" applyFont="1" applyFill="1" applyBorder="1" applyAlignment="1" applyProtection="1">
      <alignment horizontal="center" vertical="center" wrapText="1"/>
    </xf>
    <xf numFmtId="0" fontId="23" fillId="0" borderId="75" xfId="0" applyFont="1" applyFill="1" applyBorder="1" applyAlignment="1" applyProtection="1">
      <alignment horizontal="center" vertical="center" wrapText="1"/>
    </xf>
    <xf numFmtId="0" fontId="12" fillId="3" borderId="63" xfId="0" applyFont="1" applyFill="1" applyBorder="1" applyAlignment="1" applyProtection="1">
      <alignment horizontal="left" vertical="top" wrapText="1"/>
      <protection locked="0"/>
    </xf>
    <xf numFmtId="0" fontId="12" fillId="3" borderId="52" xfId="0" applyFont="1" applyFill="1" applyBorder="1" applyAlignment="1" applyProtection="1">
      <alignment horizontal="left" vertical="top" wrapText="1"/>
      <protection locked="0"/>
    </xf>
    <xf numFmtId="0" fontId="12" fillId="3" borderId="5" xfId="0" applyFont="1" applyFill="1" applyBorder="1" applyAlignment="1" applyProtection="1">
      <alignment horizontal="left" vertical="top" wrapText="1"/>
      <protection locked="0"/>
    </xf>
    <xf numFmtId="0" fontId="12" fillId="3" borderId="7" xfId="0" applyFont="1" applyFill="1" applyBorder="1" applyAlignment="1" applyProtection="1">
      <alignment horizontal="left" vertical="top" wrapText="1"/>
      <protection locked="0"/>
    </xf>
    <xf numFmtId="0" fontId="12" fillId="6" borderId="63" xfId="0" applyFont="1" applyFill="1" applyBorder="1" applyAlignment="1" applyProtection="1">
      <alignment horizontal="left" vertical="top" wrapText="1"/>
      <protection locked="0"/>
    </xf>
    <xf numFmtId="0" fontId="12" fillId="6" borderId="62" xfId="0" applyFont="1" applyFill="1" applyBorder="1" applyAlignment="1" applyProtection="1">
      <alignment horizontal="left" vertical="top" wrapText="1"/>
      <protection locked="0"/>
    </xf>
    <xf numFmtId="0" fontId="12" fillId="0" borderId="11" xfId="0" applyFont="1" applyFill="1" applyBorder="1" applyAlignment="1" applyProtection="1">
      <alignment horizontal="center" vertical="center" wrapText="1"/>
    </xf>
    <xf numFmtId="0" fontId="12" fillId="0" borderId="48" xfId="0" applyFont="1" applyFill="1" applyBorder="1" applyAlignment="1" applyProtection="1">
      <alignment horizontal="center" vertical="center" wrapText="1"/>
    </xf>
    <xf numFmtId="0" fontId="12" fillId="0" borderId="65" xfId="0" applyFont="1" applyFill="1" applyBorder="1" applyAlignment="1" applyProtection="1">
      <alignment horizontal="center" vertical="center" wrapText="1"/>
    </xf>
    <xf numFmtId="0" fontId="12" fillId="0" borderId="57" xfId="0" applyFont="1" applyFill="1" applyBorder="1" applyAlignment="1" applyProtection="1">
      <alignment horizontal="center" vertical="center" wrapText="1"/>
    </xf>
    <xf numFmtId="0" fontId="10" fillId="5" borderId="19" xfId="0" applyFont="1" applyFill="1" applyBorder="1" applyAlignment="1" applyProtection="1">
      <alignment horizontal="center" vertical="top" wrapText="1"/>
    </xf>
    <xf numFmtId="0" fontId="10" fillId="5" borderId="20" xfId="0" applyFont="1" applyFill="1" applyBorder="1" applyAlignment="1" applyProtection="1">
      <alignment horizontal="center" vertical="top" wrapText="1"/>
    </xf>
    <xf numFmtId="0" fontId="10" fillId="5" borderId="21" xfId="0" applyFont="1" applyFill="1" applyBorder="1" applyAlignment="1" applyProtection="1">
      <alignment horizontal="center" vertical="top" wrapText="1"/>
    </xf>
    <xf numFmtId="0" fontId="23" fillId="0" borderId="11" xfId="0" applyFont="1" applyFill="1" applyBorder="1" applyAlignment="1" applyProtection="1">
      <alignment horizontal="center" vertical="top" wrapText="1"/>
    </xf>
    <xf numFmtId="0" fontId="23" fillId="0" borderId="48" xfId="0" applyFont="1" applyFill="1" applyBorder="1" applyAlignment="1" applyProtection="1">
      <alignment horizontal="center" vertical="top" wrapText="1"/>
    </xf>
    <xf numFmtId="0" fontId="12" fillId="6" borderId="54" xfId="0" applyFont="1" applyFill="1" applyBorder="1" applyAlignment="1" applyProtection="1">
      <alignment horizontal="left" vertical="top" wrapText="1"/>
      <protection locked="0"/>
    </xf>
    <xf numFmtId="0" fontId="12" fillId="6" borderId="55" xfId="0" applyFont="1" applyFill="1" applyBorder="1" applyAlignment="1" applyProtection="1">
      <alignment horizontal="left" vertical="top" wrapText="1"/>
      <protection locked="0"/>
    </xf>
    <xf numFmtId="0" fontId="12" fillId="6" borderId="53" xfId="0" applyFont="1" applyFill="1" applyBorder="1" applyAlignment="1" applyProtection="1">
      <alignment horizontal="left" vertical="top" wrapText="1"/>
      <protection locked="0"/>
    </xf>
    <xf numFmtId="0" fontId="12" fillId="6" borderId="54" xfId="0" applyFont="1" applyFill="1" applyBorder="1" applyAlignment="1" applyProtection="1">
      <alignment horizontal="center" vertical="top" wrapText="1"/>
      <protection locked="0"/>
    </xf>
    <xf numFmtId="0" fontId="12" fillId="6" borderId="55" xfId="0" applyFont="1" applyFill="1" applyBorder="1" applyAlignment="1" applyProtection="1">
      <alignment horizontal="center" vertical="top" wrapText="1"/>
      <protection locked="0"/>
    </xf>
    <xf numFmtId="0" fontId="12" fillId="0" borderId="11" xfId="0" applyFont="1" applyFill="1" applyBorder="1" applyAlignment="1" applyProtection="1">
      <alignment horizontal="center" vertical="top" wrapText="1"/>
    </xf>
    <xf numFmtId="0" fontId="12" fillId="0" borderId="48" xfId="0" applyFont="1" applyFill="1" applyBorder="1" applyAlignment="1" applyProtection="1">
      <alignment horizontal="center" vertical="top" wrapText="1"/>
    </xf>
    <xf numFmtId="0" fontId="19" fillId="0" borderId="11" xfId="0" applyFont="1" applyFill="1" applyBorder="1" applyAlignment="1" applyProtection="1">
      <alignment horizontal="center" vertical="center" wrapText="1"/>
    </xf>
    <xf numFmtId="0" fontId="19" fillId="0" borderId="21" xfId="0" applyFont="1" applyFill="1" applyBorder="1" applyAlignment="1" applyProtection="1">
      <alignment horizontal="center" vertical="center" wrapText="1"/>
    </xf>
    <xf numFmtId="0" fontId="12" fillId="6" borderId="63" xfId="0" applyNumberFormat="1" applyFont="1" applyFill="1" applyBorder="1" applyAlignment="1" applyProtection="1">
      <alignment horizontal="left" vertical="top"/>
      <protection locked="0"/>
    </xf>
    <xf numFmtId="0" fontId="12" fillId="6" borderId="78" xfId="0" applyNumberFormat="1" applyFont="1" applyFill="1" applyBorder="1" applyAlignment="1" applyProtection="1">
      <alignment horizontal="left" vertical="top"/>
      <protection locked="0"/>
    </xf>
    <xf numFmtId="0" fontId="12" fillId="0" borderId="92" xfId="2" applyNumberFormat="1" applyFont="1" applyBorder="1" applyAlignment="1" applyProtection="1">
      <alignment horizontal="left" vertical="top" wrapText="1"/>
      <protection locked="0"/>
    </xf>
    <xf numFmtId="0" fontId="12" fillId="0" borderId="96" xfId="2" applyNumberFormat="1" applyFont="1" applyBorder="1" applyAlignment="1" applyProtection="1">
      <alignment horizontal="left" vertical="top" wrapText="1"/>
      <protection locked="0"/>
    </xf>
    <xf numFmtId="43" fontId="32" fillId="0" borderId="11" xfId="2" applyFont="1" applyFill="1" applyBorder="1" applyAlignment="1" applyProtection="1">
      <alignment horizontal="left" vertical="top" wrapText="1"/>
    </xf>
    <xf numFmtId="43" fontId="32" fillId="0" borderId="21" xfId="2" applyFont="1" applyFill="1" applyBorder="1" applyAlignment="1" applyProtection="1">
      <alignment horizontal="left" vertical="top" wrapText="1"/>
    </xf>
    <xf numFmtId="0" fontId="12" fillId="6" borderId="54" xfId="0" applyNumberFormat="1" applyFont="1" applyFill="1" applyBorder="1" applyAlignment="1" applyProtection="1">
      <alignment horizontal="left" vertical="top"/>
      <protection locked="0"/>
    </xf>
    <xf numFmtId="0" fontId="12" fillId="6" borderId="79" xfId="0" applyNumberFormat="1" applyFont="1" applyFill="1" applyBorder="1" applyAlignment="1" applyProtection="1">
      <alignment horizontal="left" vertical="top"/>
      <protection locked="0"/>
    </xf>
    <xf numFmtId="0" fontId="12" fillId="0" borderId="11" xfId="0" applyFont="1" applyBorder="1" applyAlignment="1" applyProtection="1">
      <alignment horizontal="center" vertical="top" wrapText="1"/>
    </xf>
    <xf numFmtId="0" fontId="12" fillId="0" borderId="21" xfId="0" applyFont="1" applyBorder="1" applyAlignment="1" applyProtection="1">
      <alignment horizontal="center" vertical="top" wrapText="1"/>
    </xf>
    <xf numFmtId="0" fontId="12" fillId="0" borderId="44" xfId="0" applyFont="1" applyBorder="1" applyAlignment="1" applyProtection="1">
      <alignment horizontal="center" vertical="center" wrapText="1"/>
    </xf>
    <xf numFmtId="0" fontId="12" fillId="0" borderId="66" xfId="0" applyFont="1" applyBorder="1" applyAlignment="1" applyProtection="1">
      <alignment horizontal="center" vertical="center" wrapText="1"/>
    </xf>
    <xf numFmtId="0" fontId="12" fillId="0" borderId="47" xfId="0" applyFont="1" applyBorder="1" applyAlignment="1" applyProtection="1">
      <alignment horizontal="center" vertical="center" wrapText="1"/>
    </xf>
    <xf numFmtId="0" fontId="12" fillId="0" borderId="58" xfId="0" applyFont="1" applyBorder="1" applyAlignment="1" applyProtection="1">
      <alignment horizontal="center" vertical="center" wrapText="1"/>
    </xf>
    <xf numFmtId="0" fontId="12" fillId="0" borderId="85" xfId="2" applyNumberFormat="1" applyFont="1" applyBorder="1" applyAlignment="1" applyProtection="1">
      <alignment horizontal="left" vertical="top" wrapText="1"/>
      <protection locked="0"/>
    </xf>
    <xf numFmtId="0" fontId="12" fillId="0" borderId="94" xfId="2" applyNumberFormat="1" applyFont="1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center" vertical="top" wrapText="1"/>
    </xf>
    <xf numFmtId="0" fontId="12" fillId="0" borderId="24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wrapText="1"/>
    </xf>
    <xf numFmtId="0" fontId="12" fillId="0" borderId="25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wrapText="1"/>
    </xf>
    <xf numFmtId="2" fontId="12" fillId="6" borderId="63" xfId="0" applyNumberFormat="1" applyFont="1" applyFill="1" applyBorder="1" applyAlignment="1" applyProtection="1">
      <alignment horizontal="left" vertical="top"/>
      <protection locked="0"/>
    </xf>
    <xf numFmtId="2" fontId="12" fillId="6" borderId="78" xfId="0" applyNumberFormat="1" applyFont="1" applyFill="1" applyBorder="1" applyAlignment="1" applyProtection="1">
      <alignment horizontal="left" vertical="top"/>
      <protection locked="0"/>
    </xf>
    <xf numFmtId="2" fontId="12" fillId="6" borderId="5" xfId="0" applyNumberFormat="1" applyFont="1" applyFill="1" applyBorder="1" applyAlignment="1" applyProtection="1">
      <alignment horizontal="left" vertical="top"/>
      <protection locked="0"/>
    </xf>
    <xf numFmtId="2" fontId="12" fillId="6" borderId="67" xfId="0" applyNumberFormat="1" applyFont="1" applyFill="1" applyBorder="1" applyAlignment="1" applyProtection="1">
      <alignment horizontal="left" vertical="top"/>
      <protection locked="0"/>
    </xf>
    <xf numFmtId="2" fontId="12" fillId="6" borderId="54" xfId="0" applyNumberFormat="1" applyFont="1" applyFill="1" applyBorder="1" applyAlignment="1" applyProtection="1">
      <alignment horizontal="left" vertical="top"/>
      <protection locked="0"/>
    </xf>
    <xf numFmtId="2" fontId="12" fillId="6" borderId="79" xfId="0" applyNumberFormat="1" applyFont="1" applyFill="1" applyBorder="1" applyAlignment="1" applyProtection="1">
      <alignment horizontal="left" vertical="top"/>
      <protection locked="0"/>
    </xf>
    <xf numFmtId="0" fontId="12" fillId="0" borderId="21" xfId="0" applyFont="1" applyFill="1" applyBorder="1" applyAlignment="1" applyProtection="1">
      <alignment horizontal="center" vertical="top" wrapText="1"/>
    </xf>
    <xf numFmtId="0" fontId="23" fillId="0" borderId="11" xfId="0" applyFont="1" applyBorder="1" applyAlignment="1" applyProtection="1">
      <alignment horizontal="left" vertical="top" wrapText="1"/>
    </xf>
    <xf numFmtId="0" fontId="23" fillId="0" borderId="20" xfId="0" applyFont="1" applyBorder="1" applyAlignment="1" applyProtection="1">
      <alignment horizontal="left" vertical="top" wrapText="1"/>
    </xf>
    <xf numFmtId="0" fontId="23" fillId="0" borderId="48" xfId="0" applyFont="1" applyBorder="1" applyAlignment="1" applyProtection="1">
      <alignment horizontal="left" vertical="top" wrapText="1"/>
    </xf>
    <xf numFmtId="0" fontId="12" fillId="3" borderId="38" xfId="0" applyFont="1" applyFill="1" applyBorder="1" applyAlignment="1" applyProtection="1">
      <alignment horizontal="left" vertical="top" wrapText="1"/>
      <protection locked="0"/>
    </xf>
    <xf numFmtId="0" fontId="12" fillId="3" borderId="43" xfId="0" applyFont="1" applyFill="1" applyBorder="1" applyAlignment="1" applyProtection="1">
      <alignment horizontal="left" vertical="top" wrapText="1"/>
      <protection locked="0"/>
    </xf>
    <xf numFmtId="0" fontId="12" fillId="0" borderId="47" xfId="0" applyFont="1" applyFill="1" applyBorder="1" applyAlignment="1" applyProtection="1">
      <alignment horizontal="center" vertical="top" wrapText="1"/>
    </xf>
    <xf numFmtId="0" fontId="12" fillId="0" borderId="57" xfId="0" applyFont="1" applyFill="1" applyBorder="1" applyAlignment="1" applyProtection="1">
      <alignment horizontal="center" vertical="top" wrapText="1"/>
    </xf>
    <xf numFmtId="0" fontId="12" fillId="0" borderId="44" xfId="0" applyFont="1" applyFill="1" applyBorder="1" applyAlignment="1" applyProtection="1">
      <alignment horizontal="center" vertical="top" wrapText="1"/>
    </xf>
    <xf numFmtId="0" fontId="12" fillId="0" borderId="66" xfId="0" applyFont="1" applyFill="1" applyBorder="1" applyAlignment="1" applyProtection="1">
      <alignment horizontal="center" vertical="top" wrapText="1"/>
    </xf>
    <xf numFmtId="0" fontId="12" fillId="0" borderId="58" xfId="0" applyFont="1" applyFill="1" applyBorder="1" applyAlignment="1" applyProtection="1">
      <alignment horizontal="center" vertical="top" wrapText="1"/>
    </xf>
    <xf numFmtId="0" fontId="12" fillId="0" borderId="20" xfId="0" applyFont="1" applyFill="1" applyBorder="1" applyAlignment="1" applyProtection="1">
      <alignment horizontal="center" vertical="center" wrapText="1"/>
    </xf>
    <xf numFmtId="0" fontId="12" fillId="6" borderId="52" xfId="0" applyFont="1" applyFill="1" applyBorder="1" applyAlignment="1" applyProtection="1">
      <alignment horizontal="left" vertical="top" wrapText="1"/>
      <protection locked="0"/>
    </xf>
    <xf numFmtId="0" fontId="12" fillId="0" borderId="34" xfId="0" applyFont="1" applyFill="1" applyBorder="1" applyAlignment="1" applyProtection="1">
      <alignment horizontal="center" vertical="center" wrapText="1"/>
    </xf>
    <xf numFmtId="0" fontId="12" fillId="0" borderId="35" xfId="0" applyFont="1" applyFill="1" applyBorder="1" applyAlignment="1" applyProtection="1">
      <alignment horizontal="center" vertical="center" wrapText="1"/>
    </xf>
    <xf numFmtId="0" fontId="12" fillId="0" borderId="44" xfId="0" applyFont="1" applyFill="1" applyBorder="1" applyAlignment="1" applyProtection="1">
      <alignment horizontal="center" vertical="center" wrapText="1"/>
    </xf>
    <xf numFmtId="0" fontId="12" fillId="0" borderId="31" xfId="0" applyFont="1" applyFill="1" applyBorder="1" applyAlignment="1" applyProtection="1">
      <alignment horizontal="center" vertical="center" wrapText="1"/>
    </xf>
    <xf numFmtId="0" fontId="12" fillId="0" borderId="47" xfId="0" applyFont="1" applyFill="1" applyBorder="1" applyAlignment="1" applyProtection="1">
      <alignment horizontal="center" vertical="center" wrapText="1"/>
    </xf>
    <xf numFmtId="0" fontId="12" fillId="0" borderId="32" xfId="0" applyFont="1" applyFill="1" applyBorder="1" applyAlignment="1" applyProtection="1">
      <alignment horizontal="center" vertical="center" wrapText="1"/>
    </xf>
    <xf numFmtId="0" fontId="23" fillId="0" borderId="30" xfId="0" applyFont="1" applyBorder="1" applyAlignment="1" applyProtection="1">
      <alignment horizontal="center" vertical="top" wrapText="1"/>
    </xf>
    <xf numFmtId="0" fontId="12" fillId="3" borderId="62" xfId="0" applyFont="1" applyFill="1" applyBorder="1" applyAlignment="1" applyProtection="1">
      <alignment horizontal="left" vertical="top" wrapText="1"/>
      <protection locked="0"/>
    </xf>
    <xf numFmtId="0" fontId="12" fillId="3" borderId="6" xfId="0" applyFont="1" applyFill="1" applyBorder="1" applyAlignment="1" applyProtection="1">
      <alignment horizontal="left" vertical="top" wrapText="1"/>
      <protection locked="0"/>
    </xf>
    <xf numFmtId="0" fontId="12" fillId="3" borderId="39" xfId="0" applyFont="1" applyFill="1" applyBorder="1" applyAlignment="1" applyProtection="1">
      <alignment horizontal="left" vertical="top" wrapText="1"/>
      <protection locked="0"/>
    </xf>
    <xf numFmtId="0" fontId="12" fillId="0" borderId="20" xfId="0" applyFont="1" applyFill="1" applyBorder="1" applyAlignment="1" applyProtection="1">
      <alignment horizontal="center" vertical="top" wrapText="1"/>
    </xf>
    <xf numFmtId="0" fontId="23" fillId="0" borderId="2" xfId="0" applyFont="1" applyBorder="1" applyAlignment="1" applyProtection="1">
      <alignment horizontal="left" vertical="top" wrapText="1"/>
    </xf>
    <xf numFmtId="0" fontId="12" fillId="0" borderId="9" xfId="0" applyFont="1" applyBorder="1" applyAlignment="1" applyProtection="1">
      <alignment horizontal="center" vertical="center" wrapText="1"/>
    </xf>
    <xf numFmtId="0" fontId="23" fillId="0" borderId="11" xfId="0" applyFont="1" applyFill="1" applyBorder="1" applyAlignment="1" applyProtection="1">
      <alignment horizontal="left" vertical="top" wrapText="1"/>
    </xf>
    <xf numFmtId="0" fontId="23" fillId="0" borderId="20" xfId="0" applyFont="1" applyFill="1" applyBorder="1" applyAlignment="1" applyProtection="1">
      <alignment horizontal="left" vertical="top" wrapText="1"/>
    </xf>
    <xf numFmtId="0" fontId="12" fillId="6" borderId="36" xfId="0" applyFont="1" applyFill="1" applyBorder="1" applyAlignment="1" applyProtection="1">
      <alignment horizontal="left" vertical="top" wrapText="1"/>
      <protection locked="0"/>
    </xf>
    <xf numFmtId="0" fontId="12" fillId="6" borderId="37" xfId="0" applyFont="1" applyFill="1" applyBorder="1" applyAlignment="1" applyProtection="1">
      <alignment horizontal="left" vertical="top" wrapText="1"/>
      <protection locked="0"/>
    </xf>
    <xf numFmtId="0" fontId="12" fillId="6" borderId="36" xfId="0" applyNumberFormat="1" applyFont="1" applyFill="1" applyBorder="1" applyAlignment="1" applyProtection="1">
      <alignment horizontal="left" vertical="top"/>
      <protection locked="0"/>
    </xf>
    <xf numFmtId="0" fontId="12" fillId="6" borderId="60" xfId="0" applyNumberFormat="1" applyFont="1" applyFill="1" applyBorder="1" applyAlignment="1" applyProtection="1">
      <alignment horizontal="left" vertical="top"/>
      <protection locked="0"/>
    </xf>
    <xf numFmtId="0" fontId="23" fillId="0" borderId="21" xfId="0" applyFont="1" applyFill="1" applyBorder="1" applyAlignment="1" applyProtection="1">
      <alignment horizontal="left" vertical="top" wrapText="1"/>
    </xf>
    <xf numFmtId="0" fontId="27" fillId="0" borderId="1" xfId="0" applyFont="1" applyBorder="1" applyAlignment="1" applyProtection="1">
      <alignment horizontal="center" vertical="top" wrapText="1"/>
    </xf>
    <xf numFmtId="0" fontId="23" fillId="0" borderId="1" xfId="0" applyFont="1" applyBorder="1" applyAlignment="1" applyProtection="1">
      <alignment horizontal="center" vertical="top"/>
    </xf>
    <xf numFmtId="0" fontId="12" fillId="0" borderId="11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left" vertical="top" wrapText="1"/>
    </xf>
    <xf numFmtId="0" fontId="23" fillId="0" borderId="33" xfId="0" applyFont="1" applyBorder="1" applyAlignment="1" applyProtection="1">
      <alignment horizontal="left" vertical="top" wrapText="1"/>
    </xf>
    <xf numFmtId="0" fontId="28" fillId="0" borderId="5" xfId="0" applyFont="1" applyBorder="1" applyAlignment="1" applyProtection="1">
      <alignment vertical="top" wrapText="1"/>
    </xf>
    <xf numFmtId="0" fontId="28" fillId="0" borderId="6" xfId="0" applyFont="1" applyBorder="1" applyAlignment="1" applyProtection="1">
      <alignment vertical="top" wrapText="1"/>
    </xf>
    <xf numFmtId="43" fontId="33" fillId="0" borderId="11" xfId="2" applyFont="1" applyFill="1" applyBorder="1" applyAlignment="1" applyProtection="1">
      <alignment horizontal="left" vertical="top" wrapText="1"/>
    </xf>
    <xf numFmtId="43" fontId="33" fillId="0" borderId="21" xfId="2" applyFont="1" applyFill="1" applyBorder="1" applyAlignment="1" applyProtection="1">
      <alignment horizontal="left" vertical="top" wrapText="1"/>
    </xf>
    <xf numFmtId="0" fontId="12" fillId="6" borderId="63" xfId="0" applyFont="1" applyFill="1" applyBorder="1" applyAlignment="1" applyProtection="1">
      <alignment horizontal="center" vertical="top" wrapText="1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43" fontId="32" fillId="0" borderId="11" xfId="2" applyFont="1" applyFill="1" applyBorder="1" applyAlignment="1" applyProtection="1">
      <alignment horizontal="center" vertical="top" wrapText="1"/>
    </xf>
    <xf numFmtId="43" fontId="32" fillId="0" borderId="21" xfId="2" applyFont="1" applyFill="1" applyBorder="1" applyAlignment="1" applyProtection="1">
      <alignment horizontal="center" vertical="top" wrapText="1"/>
    </xf>
    <xf numFmtId="0" fontId="4" fillId="5" borderId="19" xfId="0" applyFont="1" applyFill="1" applyBorder="1" applyAlignment="1" applyProtection="1">
      <alignment horizontal="center" vertical="top"/>
    </xf>
    <xf numFmtId="0" fontId="4" fillId="5" borderId="20" xfId="0" applyFont="1" applyFill="1" applyBorder="1" applyAlignment="1" applyProtection="1">
      <alignment horizontal="center" vertical="top"/>
    </xf>
    <xf numFmtId="0" fontId="4" fillId="5" borderId="21" xfId="0" applyFont="1" applyFill="1" applyBorder="1" applyAlignment="1" applyProtection="1">
      <alignment horizontal="center" vertical="top"/>
    </xf>
    <xf numFmtId="0" fontId="5" fillId="0" borderId="43" xfId="0" applyFont="1" applyBorder="1" applyAlignment="1" applyProtection="1">
      <alignment horizontal="left" vertical="top"/>
    </xf>
    <xf numFmtId="0" fontId="5" fillId="0" borderId="39" xfId="0" applyFont="1" applyBorder="1" applyAlignment="1" applyProtection="1">
      <alignment horizontal="left" vertical="top"/>
    </xf>
    <xf numFmtId="0" fontId="4" fillId="0" borderId="65" xfId="0" applyFont="1" applyBorder="1" applyAlignment="1" applyProtection="1">
      <alignment horizontal="left" vertical="center"/>
    </xf>
    <xf numFmtId="0" fontId="4" fillId="0" borderId="31" xfId="0" applyFont="1" applyBorder="1" applyAlignment="1" applyProtection="1">
      <alignment horizontal="left" vertical="center"/>
    </xf>
    <xf numFmtId="0" fontId="5" fillId="0" borderId="19" xfId="0" applyFont="1" applyBorder="1" applyAlignment="1" applyProtection="1">
      <alignment horizontal="right" vertical="top"/>
    </xf>
    <xf numFmtId="0" fontId="5" fillId="0" borderId="20" xfId="0" applyFont="1" applyBorder="1" applyAlignment="1" applyProtection="1">
      <alignment horizontal="right" vertical="top"/>
    </xf>
    <xf numFmtId="0" fontId="5" fillId="0" borderId="48" xfId="0" applyFont="1" applyBorder="1" applyAlignment="1" applyProtection="1">
      <alignment horizontal="right" vertical="top"/>
    </xf>
    <xf numFmtId="0" fontId="4" fillId="0" borderId="20" xfId="0" applyFont="1" applyBorder="1" applyAlignment="1" applyProtection="1">
      <alignment horizontal="left" vertical="center"/>
    </xf>
    <xf numFmtId="0" fontId="4" fillId="0" borderId="48" xfId="0" applyFont="1" applyBorder="1" applyAlignment="1" applyProtection="1">
      <alignment horizontal="left" vertical="center"/>
    </xf>
    <xf numFmtId="0" fontId="5" fillId="0" borderId="64" xfId="0" applyFont="1" applyBorder="1" applyAlignment="1" applyProtection="1">
      <alignment horizontal="left" vertical="top"/>
    </xf>
    <xf numFmtId="0" fontId="5" fillId="0" borderId="37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7" xfId="0" applyFont="1" applyBorder="1" applyAlignment="1" applyProtection="1">
      <alignment horizontal="left" vertical="top"/>
    </xf>
    <xf numFmtId="0" fontId="10" fillId="0" borderId="67" xfId="0" applyFont="1" applyBorder="1" applyAlignment="1" applyProtection="1">
      <alignment horizontal="left" vertical="top"/>
    </xf>
    <xf numFmtId="0" fontId="24" fillId="0" borderId="14" xfId="0" applyFont="1" applyBorder="1" applyAlignment="1" applyProtection="1">
      <alignment horizontal="left" vertical="top"/>
    </xf>
    <xf numFmtId="0" fontId="24" fillId="0" borderId="6" xfId="0" applyFont="1" applyBorder="1" applyAlignment="1" applyProtection="1">
      <alignment horizontal="left" vertical="top"/>
    </xf>
    <xf numFmtId="0" fontId="24" fillId="0" borderId="2" xfId="0" applyFont="1" applyBorder="1" applyAlignment="1" applyProtection="1">
      <alignment horizontal="left" vertical="top"/>
    </xf>
    <xf numFmtId="0" fontId="6" fillId="0" borderId="19" xfId="0" applyFont="1" applyFill="1" applyBorder="1" applyAlignment="1" applyProtection="1">
      <alignment horizontal="center"/>
    </xf>
    <xf numFmtId="0" fontId="6" fillId="0" borderId="20" xfId="0" applyFont="1" applyFill="1" applyBorder="1" applyAlignment="1" applyProtection="1">
      <alignment horizontal="center"/>
    </xf>
    <xf numFmtId="0" fontId="4" fillId="0" borderId="64" xfId="0" applyFont="1" applyBorder="1" applyAlignment="1" applyProtection="1">
      <alignment horizontal="left" vertical="center"/>
    </xf>
    <xf numFmtId="0" fontId="4" fillId="0" borderId="37" xfId="0" applyFont="1" applyBorder="1" applyAlignment="1" applyProtection="1">
      <alignment horizontal="left" vertical="center"/>
    </xf>
    <xf numFmtId="0" fontId="19" fillId="0" borderId="52" xfId="0" applyFont="1" applyBorder="1" applyAlignment="1" applyProtection="1">
      <alignment horizontal="left" vertical="top"/>
    </xf>
    <xf numFmtId="0" fontId="19" fillId="0" borderId="62" xfId="0" applyFont="1" applyBorder="1" applyAlignment="1" applyProtection="1">
      <alignment horizontal="left" vertical="top"/>
    </xf>
    <xf numFmtId="0" fontId="19" fillId="0" borderId="53" xfId="0" applyFont="1" applyBorder="1" applyAlignment="1" applyProtection="1">
      <alignment horizontal="left" vertical="top"/>
    </xf>
    <xf numFmtId="0" fontId="19" fillId="0" borderId="55" xfId="0" applyFont="1" applyBorder="1" applyAlignment="1" applyProtection="1">
      <alignment horizontal="left" vertical="top"/>
    </xf>
    <xf numFmtId="0" fontId="4" fillId="5" borderId="19" xfId="0" applyFont="1" applyFill="1" applyBorder="1" applyAlignment="1" applyProtection="1">
      <alignment horizontal="center"/>
    </xf>
    <xf numFmtId="0" fontId="4" fillId="5" borderId="20" xfId="0" applyFont="1" applyFill="1" applyBorder="1" applyAlignment="1" applyProtection="1">
      <alignment horizontal="center"/>
    </xf>
    <xf numFmtId="0" fontId="4" fillId="5" borderId="21" xfId="0" applyFont="1" applyFill="1" applyBorder="1" applyAlignment="1" applyProtection="1">
      <alignment horizontal="center"/>
    </xf>
    <xf numFmtId="0" fontId="4" fillId="0" borderId="19" xfId="0" applyFont="1" applyBorder="1" applyAlignment="1" applyProtection="1">
      <alignment horizontal="right" vertical="top"/>
    </xf>
    <xf numFmtId="0" fontId="4" fillId="0" borderId="20" xfId="0" applyFont="1" applyBorder="1" applyAlignment="1" applyProtection="1">
      <alignment horizontal="right" vertical="top"/>
    </xf>
    <xf numFmtId="0" fontId="4" fillId="0" borderId="48" xfId="0" applyFont="1" applyBorder="1" applyAlignment="1" applyProtection="1">
      <alignment horizontal="right" vertical="top"/>
    </xf>
    <xf numFmtId="0" fontId="5" fillId="0" borderId="7" xfId="0" applyFont="1" applyBorder="1" applyAlignment="1" applyProtection="1">
      <alignment horizontal="left" vertical="top"/>
    </xf>
    <xf numFmtId="0" fontId="5" fillId="0" borderId="6" xfId="0" applyFont="1" applyBorder="1" applyAlignment="1" applyProtection="1">
      <alignment horizontal="left" vertical="top"/>
    </xf>
    <xf numFmtId="0" fontId="10" fillId="0" borderId="33" xfId="0" applyFont="1" applyBorder="1" applyAlignment="1" applyProtection="1">
      <alignment horizontal="center" vertical="top"/>
    </xf>
    <xf numFmtId="0" fontId="10" fillId="0" borderId="58" xfId="0" applyFont="1" applyBorder="1" applyAlignment="1" applyProtection="1">
      <alignment horizontal="center" vertical="top"/>
    </xf>
    <xf numFmtId="0" fontId="4" fillId="0" borderId="20" xfId="0" applyFont="1" applyBorder="1" applyAlignment="1" applyProtection="1">
      <alignment horizontal="center"/>
    </xf>
    <xf numFmtId="0" fontId="4" fillId="0" borderId="68" xfId="0" applyFont="1" applyBorder="1" applyAlignment="1" applyProtection="1">
      <alignment horizontal="center" vertical="top"/>
    </xf>
    <xf numFmtId="0" fontId="4" fillId="0" borderId="50" xfId="0" applyFont="1" applyBorder="1" applyAlignment="1" applyProtection="1">
      <alignment horizontal="center" vertical="top"/>
    </xf>
    <xf numFmtId="0" fontId="4" fillId="0" borderId="51" xfId="0" applyFont="1" applyBorder="1" applyAlignment="1" applyProtection="1">
      <alignment horizontal="center" vertical="top"/>
    </xf>
    <xf numFmtId="0" fontId="4" fillId="0" borderId="20" xfId="0" applyFont="1" applyBorder="1" applyAlignment="1" applyProtection="1">
      <alignment horizontal="center" vertical="top"/>
    </xf>
    <xf numFmtId="0" fontId="4" fillId="0" borderId="57" xfId="0" applyFont="1" applyFill="1" applyBorder="1" applyAlignment="1" applyProtection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57" xfId="0" applyFont="1" applyBorder="1" applyAlignment="1" applyProtection="1">
      <alignment horizontal="center" vertical="top"/>
    </xf>
    <xf numFmtId="0" fontId="11" fillId="0" borderId="57" xfId="0" applyFont="1" applyBorder="1" applyAlignment="1" applyProtection="1">
      <alignment horizontal="center" vertical="top"/>
    </xf>
    <xf numFmtId="0" fontId="11" fillId="0" borderId="1" xfId="0" applyFont="1" applyBorder="1" applyAlignment="1" applyProtection="1">
      <alignment horizontal="center" vertical="top"/>
    </xf>
    <xf numFmtId="0" fontId="4" fillId="0" borderId="1" xfId="0" applyFont="1" applyBorder="1" applyAlignment="1" applyProtection="1">
      <alignment horizontal="center" vertical="top"/>
    </xf>
    <xf numFmtId="1" fontId="8" fillId="0" borderId="50" xfId="0" applyNumberFormat="1" applyFont="1" applyBorder="1" applyAlignment="1" applyProtection="1">
      <alignment horizontal="center" vertical="top"/>
    </xf>
    <xf numFmtId="0" fontId="24" fillId="0" borderId="29" xfId="0" applyFont="1" applyBorder="1" applyAlignment="1" applyProtection="1">
      <alignment horizontal="left" vertical="top"/>
    </xf>
    <xf numFmtId="0" fontId="24" fillId="0" borderId="37" xfId="0" applyFont="1" applyBorder="1" applyAlignment="1" applyProtection="1">
      <alignment horizontal="left" vertical="top"/>
    </xf>
    <xf numFmtId="0" fontId="24" fillId="0" borderId="30" xfId="0" applyFont="1" applyBorder="1" applyAlignment="1" applyProtection="1">
      <alignment horizontal="left" vertical="top"/>
    </xf>
    <xf numFmtId="0" fontId="10" fillId="0" borderId="44" xfId="0" applyFont="1" applyBorder="1" applyAlignment="1" applyProtection="1">
      <alignment horizontal="left" vertical="top"/>
    </xf>
    <xf numFmtId="0" fontId="10" fillId="0" borderId="65" xfId="0" applyFont="1" applyBorder="1" applyAlignment="1" applyProtection="1">
      <alignment horizontal="left" vertical="top"/>
    </xf>
    <xf numFmtId="0" fontId="10" fillId="0" borderId="66" xfId="0" applyFont="1" applyBorder="1" applyAlignment="1" applyProtection="1">
      <alignment horizontal="left" vertical="top"/>
    </xf>
    <xf numFmtId="0" fontId="4" fillId="3" borderId="19" xfId="0" applyFont="1" applyFill="1" applyBorder="1" applyAlignment="1" applyProtection="1">
      <alignment horizontal="left" vertical="top"/>
    </xf>
    <xf numFmtId="0" fontId="4" fillId="3" borderId="20" xfId="0" applyFont="1" applyFill="1" applyBorder="1" applyAlignment="1" applyProtection="1">
      <alignment horizontal="left" vertical="top"/>
    </xf>
    <xf numFmtId="0" fontId="4" fillId="3" borderId="48" xfId="0" applyFont="1" applyFill="1" applyBorder="1" applyAlignment="1" applyProtection="1">
      <alignment horizontal="left" vertical="top"/>
    </xf>
    <xf numFmtId="0" fontId="12" fillId="6" borderId="5" xfId="0" applyNumberFormat="1" applyFont="1" applyFill="1" applyBorder="1" applyAlignment="1" applyProtection="1">
      <alignment horizontal="left" vertical="center"/>
      <protection locked="0"/>
    </xf>
    <xf numFmtId="0" fontId="12" fillId="6" borderId="67" xfId="0" applyNumberFormat="1" applyFont="1" applyFill="1" applyBorder="1" applyAlignment="1" applyProtection="1">
      <alignment horizontal="left" vertical="center"/>
      <protection locked="0"/>
    </xf>
    <xf numFmtId="0" fontId="12" fillId="0" borderId="88" xfId="0" applyFont="1" applyBorder="1" applyAlignment="1" applyProtection="1">
      <alignment horizontal="left" vertical="top" wrapText="1"/>
      <protection locked="0"/>
    </xf>
    <xf numFmtId="0" fontId="12" fillId="0" borderId="95" xfId="0" applyFont="1" applyBorder="1" applyAlignment="1" applyProtection="1">
      <alignment horizontal="left" vertical="top" wrapText="1"/>
      <protection locked="0"/>
    </xf>
    <xf numFmtId="0" fontId="21" fillId="0" borderId="11" xfId="0" applyFont="1" applyFill="1" applyBorder="1" applyAlignment="1" applyProtection="1">
      <alignment horizontal="center" vertical="top" wrapText="1"/>
    </xf>
    <xf numFmtId="0" fontId="21" fillId="0" borderId="20" xfId="0" applyFont="1" applyFill="1" applyBorder="1" applyAlignment="1" applyProtection="1">
      <alignment horizontal="center" vertical="top" wrapText="1"/>
    </xf>
    <xf numFmtId="2" fontId="23" fillId="0" borderId="11" xfId="0" applyNumberFormat="1" applyFont="1" applyFill="1" applyBorder="1" applyAlignment="1" applyProtection="1">
      <alignment horizontal="center" vertical="top" wrapText="1"/>
    </xf>
    <xf numFmtId="2" fontId="23" fillId="0" borderId="21" xfId="0" applyNumberFormat="1" applyFont="1" applyFill="1" applyBorder="1" applyAlignment="1" applyProtection="1">
      <alignment horizontal="center" vertical="top" wrapText="1"/>
    </xf>
    <xf numFmtId="0" fontId="19" fillId="0" borderId="11" xfId="0" applyFont="1" applyBorder="1" applyAlignment="1" applyProtection="1">
      <alignment horizontal="center" vertical="center" wrapText="1"/>
    </xf>
    <xf numFmtId="0" fontId="19" fillId="0" borderId="20" xfId="0" applyFont="1" applyBorder="1" applyAlignment="1" applyProtection="1">
      <alignment horizontal="center" vertical="center" wrapText="1"/>
    </xf>
    <xf numFmtId="0" fontId="12" fillId="6" borderId="64" xfId="0" applyFont="1" applyFill="1" applyBorder="1" applyAlignment="1" applyProtection="1">
      <alignment horizontal="left" vertical="top" wrapText="1"/>
      <protection locked="0"/>
    </xf>
    <xf numFmtId="0" fontId="12" fillId="0" borderId="92" xfId="0" applyFont="1" applyBorder="1" applyAlignment="1" applyProtection="1">
      <alignment horizontal="left" vertical="top" wrapText="1"/>
      <protection locked="0"/>
    </xf>
    <xf numFmtId="0" fontId="12" fillId="0" borderId="96" xfId="0" applyFont="1" applyBorder="1" applyAlignment="1" applyProtection="1">
      <alignment horizontal="left" vertical="top" wrapText="1"/>
      <protection locked="0"/>
    </xf>
    <xf numFmtId="0" fontId="19" fillId="0" borderId="11" xfId="0" applyFont="1" applyFill="1" applyBorder="1" applyAlignment="1" applyProtection="1">
      <alignment horizontal="center" vertical="top" wrapText="1"/>
    </xf>
    <xf numFmtId="0" fontId="19" fillId="0" borderId="21" xfId="0" applyFont="1" applyFill="1" applyBorder="1" applyAlignment="1" applyProtection="1">
      <alignment horizontal="center" vertical="top" wrapText="1"/>
    </xf>
    <xf numFmtId="0" fontId="12" fillId="0" borderId="85" xfId="0" applyFont="1" applyBorder="1" applyAlignment="1" applyProtection="1">
      <alignment horizontal="left" vertical="top" wrapText="1"/>
      <protection locked="0"/>
    </xf>
    <xf numFmtId="0" fontId="12" fillId="0" borderId="94" xfId="0" applyFont="1" applyBorder="1" applyAlignment="1" applyProtection="1">
      <alignment horizontal="left" vertical="top" wrapText="1"/>
      <protection locked="0"/>
    </xf>
    <xf numFmtId="0" fontId="49" fillId="0" borderId="5" xfId="0" applyFont="1" applyBorder="1" applyAlignment="1" applyProtection="1">
      <alignment horizontal="left" vertical="top" wrapText="1"/>
    </xf>
    <xf numFmtId="0" fontId="49" fillId="0" borderId="6" xfId="0" applyFont="1" applyBorder="1" applyAlignment="1" applyProtection="1">
      <alignment horizontal="left" vertical="top" wrapText="1"/>
    </xf>
    <xf numFmtId="0" fontId="12" fillId="6" borderId="5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67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21" xfId="0" applyFont="1" applyFill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left" vertical="top" wrapText="1"/>
    </xf>
    <xf numFmtId="0" fontId="23" fillId="0" borderId="7" xfId="0" applyFont="1" applyBorder="1" applyAlignment="1" applyProtection="1">
      <alignment horizontal="left" vertical="top" wrapText="1"/>
    </xf>
    <xf numFmtId="0" fontId="23" fillId="0" borderId="6" xfId="0" applyFont="1" applyBorder="1" applyAlignment="1" applyProtection="1">
      <alignment horizontal="left" vertical="top" wrapText="1"/>
    </xf>
    <xf numFmtId="0" fontId="12" fillId="6" borderId="36" xfId="0" applyNumberFormat="1" applyFont="1" applyFill="1" applyBorder="1" applyAlignment="1" applyProtection="1">
      <alignment horizontal="left" vertical="center"/>
      <protection locked="0"/>
    </xf>
    <xf numFmtId="0" fontId="12" fillId="6" borderId="60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 vertical="top" wrapText="1"/>
    </xf>
    <xf numFmtId="0" fontId="4" fillId="5" borderId="19" xfId="0" applyFont="1" applyFill="1" applyBorder="1" applyAlignment="1" applyProtection="1">
      <alignment horizontal="center" vertical="top" wrapText="1"/>
    </xf>
    <xf numFmtId="0" fontId="4" fillId="5" borderId="20" xfId="0" applyFont="1" applyFill="1" applyBorder="1" applyAlignment="1" applyProtection="1">
      <alignment horizontal="center" vertical="top" wrapText="1"/>
    </xf>
    <xf numFmtId="0" fontId="4" fillId="5" borderId="21" xfId="0" applyFont="1" applyFill="1" applyBorder="1" applyAlignment="1" applyProtection="1">
      <alignment horizontal="center" vertical="top" wrapText="1"/>
    </xf>
    <xf numFmtId="0" fontId="23" fillId="0" borderId="57" xfId="0" applyFont="1" applyBorder="1" applyAlignment="1" applyProtection="1">
      <alignment horizontal="left" vertical="center" wrapText="1"/>
    </xf>
    <xf numFmtId="0" fontId="23" fillId="0" borderId="1" xfId="0" applyFont="1" applyBorder="1" applyAlignment="1" applyProtection="1">
      <alignment horizontal="left" vertical="center" wrapText="1"/>
    </xf>
    <xf numFmtId="0" fontId="47" fillId="0" borderId="0" xfId="0" applyFont="1" applyAlignment="1" applyProtection="1">
      <alignment horizontal="center" vertical="top" wrapText="1"/>
    </xf>
    <xf numFmtId="0" fontId="21" fillId="0" borderId="0" xfId="0" applyFont="1" applyAlignment="1" applyProtection="1">
      <alignment horizontal="center" vertical="top" wrapText="1"/>
    </xf>
    <xf numFmtId="0" fontId="23" fillId="0" borderId="20" xfId="0" applyFont="1" applyFill="1" applyBorder="1" applyAlignment="1" applyProtection="1">
      <alignment horizontal="center" vertical="top" wrapText="1"/>
    </xf>
    <xf numFmtId="0" fontId="19" fillId="0" borderId="20" xfId="0" applyFont="1" applyFill="1" applyBorder="1" applyAlignment="1" applyProtection="1">
      <alignment horizontal="center" vertical="center" wrapText="1"/>
    </xf>
    <xf numFmtId="0" fontId="19" fillId="0" borderId="48" xfId="0" applyFont="1" applyFill="1" applyBorder="1" applyAlignment="1" applyProtection="1">
      <alignment horizontal="center" vertical="center" wrapText="1"/>
    </xf>
    <xf numFmtId="0" fontId="12" fillId="6" borderId="38" xfId="0" applyFont="1" applyFill="1" applyBorder="1" applyAlignment="1" applyProtection="1">
      <alignment horizontal="left" vertical="top" wrapText="1"/>
      <protection locked="0"/>
    </xf>
    <xf numFmtId="0" fontId="12" fillId="6" borderId="43" xfId="0" applyFont="1" applyFill="1" applyBorder="1" applyAlignment="1" applyProtection="1">
      <alignment horizontal="left" vertical="top" wrapText="1"/>
      <protection locked="0"/>
    </xf>
    <xf numFmtId="0" fontId="12" fillId="6" borderId="39" xfId="0" applyFont="1" applyFill="1" applyBorder="1" applyAlignment="1" applyProtection="1">
      <alignment horizontal="left" vertical="top" wrapText="1"/>
      <protection locked="0"/>
    </xf>
    <xf numFmtId="0" fontId="21" fillId="0" borderId="57" xfId="0" applyFont="1" applyFill="1" applyBorder="1" applyAlignment="1" applyProtection="1">
      <alignment horizontal="left" vertical="top" wrapText="1"/>
    </xf>
    <xf numFmtId="0" fontId="12" fillId="0" borderId="20" xfId="0" applyFont="1" applyBorder="1" applyAlignment="1" applyProtection="1">
      <alignment horizontal="center" vertical="center" wrapText="1"/>
    </xf>
    <xf numFmtId="0" fontId="12" fillId="0" borderId="48" xfId="0" applyFont="1" applyBorder="1" applyAlignment="1" applyProtection="1">
      <alignment horizontal="center" vertical="center" wrapText="1"/>
    </xf>
    <xf numFmtId="0" fontId="19" fillId="0" borderId="48" xfId="0" applyFont="1" applyBorder="1" applyAlignment="1" applyProtection="1">
      <alignment horizontal="center" vertical="center" wrapText="1"/>
    </xf>
    <xf numFmtId="0" fontId="19" fillId="6" borderId="5" xfId="0" applyFont="1" applyFill="1" applyBorder="1" applyAlignment="1" applyProtection="1">
      <alignment horizontal="left" vertical="top" wrapText="1"/>
      <protection locked="0"/>
    </xf>
    <xf numFmtId="0" fontId="19" fillId="6" borderId="7" xfId="0" applyFont="1" applyFill="1" applyBorder="1" applyAlignment="1" applyProtection="1">
      <alignment horizontal="left" vertical="top" wrapText="1"/>
      <protection locked="0"/>
    </xf>
    <xf numFmtId="0" fontId="19" fillId="6" borderId="5" xfId="0" applyNumberFormat="1" applyFont="1" applyFill="1" applyBorder="1" applyAlignment="1" applyProtection="1">
      <alignment horizontal="left" vertical="center"/>
      <protection locked="0"/>
    </xf>
    <xf numFmtId="0" fontId="19" fillId="6" borderId="67" xfId="0" applyNumberFormat="1" applyFont="1" applyFill="1" applyBorder="1" applyAlignment="1" applyProtection="1">
      <alignment horizontal="left" vertical="center"/>
      <protection locked="0"/>
    </xf>
    <xf numFmtId="0" fontId="19" fillId="6" borderId="6" xfId="0" applyFont="1" applyFill="1" applyBorder="1" applyAlignment="1" applyProtection="1">
      <alignment horizontal="left" vertical="top" wrapText="1"/>
      <protection locked="0"/>
    </xf>
    <xf numFmtId="0" fontId="19" fillId="6" borderId="2" xfId="0" applyFont="1" applyFill="1" applyBorder="1" applyAlignment="1" applyProtection="1">
      <alignment horizontal="left" vertical="top" wrapText="1"/>
      <protection locked="0"/>
    </xf>
    <xf numFmtId="0" fontId="19" fillId="6" borderId="7" xfId="0" applyNumberFormat="1" applyFont="1" applyFill="1" applyBorder="1" applyAlignment="1" applyProtection="1">
      <alignment horizontal="left" vertical="center"/>
      <protection locked="0"/>
    </xf>
    <xf numFmtId="165" fontId="19" fillId="6" borderId="63" xfId="0" applyNumberFormat="1" applyFont="1" applyFill="1" applyBorder="1" applyAlignment="1" applyProtection="1">
      <alignment horizontal="center" vertical="top" wrapText="1"/>
      <protection locked="0"/>
    </xf>
    <xf numFmtId="165" fontId="19" fillId="6" borderId="62" xfId="0" applyNumberFormat="1" applyFont="1" applyFill="1" applyBorder="1" applyAlignment="1" applyProtection="1">
      <alignment horizontal="center" vertical="top" wrapText="1"/>
      <protection locked="0"/>
    </xf>
    <xf numFmtId="165" fontId="19" fillId="6" borderId="5" xfId="0" applyNumberFormat="1" applyFont="1" applyFill="1" applyBorder="1" applyAlignment="1" applyProtection="1">
      <alignment horizontal="center" vertical="top" wrapText="1"/>
      <protection locked="0"/>
    </xf>
    <xf numFmtId="165" fontId="19" fillId="6" borderId="6" xfId="0" applyNumberFormat="1" applyFont="1" applyFill="1" applyBorder="1" applyAlignment="1" applyProtection="1">
      <alignment horizontal="center" vertical="top" wrapText="1"/>
      <protection locked="0"/>
    </xf>
    <xf numFmtId="0" fontId="12" fillId="6" borderId="7" xfId="0" applyNumberFormat="1" applyFont="1" applyFill="1" applyBorder="1" applyAlignment="1" applyProtection="1">
      <alignment horizontal="left" vertical="center"/>
      <protection locked="0"/>
    </xf>
    <xf numFmtId="0" fontId="12" fillId="0" borderId="47" xfId="2" applyNumberFormat="1" applyFont="1" applyBorder="1" applyAlignment="1" applyProtection="1">
      <alignment horizontal="left" vertical="top" wrapText="1"/>
      <protection locked="0"/>
    </xf>
    <xf numFmtId="0" fontId="12" fillId="0" borderId="58" xfId="2" applyNumberFormat="1" applyFont="1" applyBorder="1" applyAlignment="1" applyProtection="1">
      <alignment horizontal="left" vertical="top" wrapText="1"/>
      <protection locked="0"/>
    </xf>
    <xf numFmtId="0" fontId="12" fillId="0" borderId="110" xfId="2" applyNumberFormat="1" applyFont="1" applyBorder="1" applyAlignment="1" applyProtection="1">
      <alignment horizontal="left" vertical="top" wrapText="1"/>
      <protection locked="0"/>
    </xf>
    <xf numFmtId="0" fontId="12" fillId="0" borderId="101" xfId="2" applyNumberFormat="1" applyFont="1" applyBorder="1" applyAlignment="1" applyProtection="1">
      <alignment horizontal="left" vertical="top" wrapText="1"/>
      <protection locked="0"/>
    </xf>
    <xf numFmtId="0" fontId="21" fillId="0" borderId="57" xfId="0" applyFont="1" applyBorder="1" applyAlignment="1">
      <alignment horizontal="left" vertical="top" wrapText="1"/>
    </xf>
    <xf numFmtId="0" fontId="21" fillId="0" borderId="57" xfId="0" applyFont="1" applyBorder="1" applyAlignment="1" applyProtection="1">
      <alignment horizontal="left" vertical="center" wrapText="1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0" fontId="12" fillId="0" borderId="21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1" fillId="0" borderId="57" xfId="0" applyFont="1" applyFill="1" applyBorder="1" applyAlignment="1">
      <alignment horizontal="left" vertical="top" wrapText="1"/>
    </xf>
    <xf numFmtId="43" fontId="33" fillId="0" borderId="11" xfId="2" applyFont="1" applyFill="1" applyBorder="1" applyAlignment="1" applyProtection="1">
      <alignment horizontal="center" vertical="top" wrapText="1"/>
    </xf>
    <xf numFmtId="43" fontId="33" fillId="0" borderId="21" xfId="2" applyFont="1" applyFill="1" applyBorder="1" applyAlignment="1" applyProtection="1">
      <alignment horizontal="center" vertical="top" wrapText="1"/>
    </xf>
    <xf numFmtId="0" fontId="19" fillId="6" borderId="36" xfId="0" applyFont="1" applyFill="1" applyBorder="1" applyAlignment="1" applyProtection="1">
      <alignment horizontal="left" vertical="top" wrapText="1"/>
      <protection locked="0"/>
    </xf>
    <xf numFmtId="0" fontId="19" fillId="6" borderId="64" xfId="0" applyFont="1" applyFill="1" applyBorder="1" applyAlignment="1" applyProtection="1">
      <alignment horizontal="left" vertical="top" wrapText="1"/>
      <protection locked="0"/>
    </xf>
    <xf numFmtId="0" fontId="19" fillId="6" borderId="63" xfId="0" applyFont="1" applyFill="1" applyBorder="1" applyAlignment="1" applyProtection="1">
      <alignment horizontal="left" vertical="top" wrapText="1"/>
      <protection locked="0"/>
    </xf>
    <xf numFmtId="0" fontId="19" fillId="6" borderId="52" xfId="0" applyFont="1" applyFill="1" applyBorder="1" applyAlignment="1" applyProtection="1">
      <alignment horizontal="left" vertical="top" wrapText="1"/>
      <protection locked="0"/>
    </xf>
    <xf numFmtId="0" fontId="19" fillId="6" borderId="62" xfId="0" applyFont="1" applyFill="1" applyBorder="1" applyAlignment="1" applyProtection="1">
      <alignment horizontal="left" vertical="top" wrapText="1"/>
      <protection locked="0"/>
    </xf>
    <xf numFmtId="0" fontId="19" fillId="6" borderId="63" xfId="0" applyNumberFormat="1" applyFont="1" applyFill="1" applyBorder="1" applyAlignment="1" applyProtection="1">
      <alignment horizontal="left" vertical="center"/>
      <protection locked="0"/>
    </xf>
    <xf numFmtId="0" fontId="19" fillId="6" borderId="78" xfId="0" applyNumberFormat="1" applyFont="1" applyFill="1" applyBorder="1" applyAlignment="1" applyProtection="1">
      <alignment horizontal="left" vertical="center"/>
      <protection locked="0"/>
    </xf>
    <xf numFmtId="0" fontId="19" fillId="0" borderId="11" xfId="0" applyFont="1" applyBorder="1" applyAlignment="1" applyProtection="1">
      <alignment horizontal="center" vertical="top" wrapText="1"/>
    </xf>
    <xf numFmtId="0" fontId="19" fillId="0" borderId="21" xfId="0" applyFont="1" applyBorder="1" applyAlignment="1" applyProtection="1">
      <alignment horizontal="center" vertical="top" wrapText="1"/>
    </xf>
    <xf numFmtId="0" fontId="19" fillId="6" borderId="47" xfId="0" applyFont="1" applyFill="1" applyBorder="1" applyAlignment="1" applyProtection="1">
      <alignment horizontal="left" vertical="top" wrapText="1"/>
      <protection locked="0"/>
    </xf>
    <xf numFmtId="0" fontId="19" fillId="6" borderId="57" xfId="0" applyFont="1" applyFill="1" applyBorder="1" applyAlignment="1" applyProtection="1">
      <alignment horizontal="left" vertical="top" wrapText="1"/>
      <protection locked="0"/>
    </xf>
    <xf numFmtId="0" fontId="19" fillId="6" borderId="32" xfId="0" applyFont="1" applyFill="1" applyBorder="1" applyAlignment="1" applyProtection="1">
      <alignment horizontal="left" vertical="top" wrapText="1"/>
      <protection locked="0"/>
    </xf>
    <xf numFmtId="0" fontId="21" fillId="0" borderId="48" xfId="0" applyFont="1" applyFill="1" applyBorder="1" applyAlignment="1" applyProtection="1">
      <alignment horizontal="center" vertical="top" wrapText="1"/>
    </xf>
    <xf numFmtId="0" fontId="21" fillId="3" borderId="19" xfId="0" applyFont="1" applyFill="1" applyBorder="1" applyAlignment="1" applyProtection="1">
      <alignment horizontal="center" vertical="top" wrapText="1"/>
    </xf>
    <xf numFmtId="0" fontId="21" fillId="3" borderId="20" xfId="0" applyFont="1" applyFill="1" applyBorder="1" applyAlignment="1" applyProtection="1">
      <alignment horizontal="center" vertical="top" wrapText="1"/>
    </xf>
    <xf numFmtId="0" fontId="21" fillId="3" borderId="21" xfId="0" applyFont="1" applyFill="1" applyBorder="1" applyAlignment="1" applyProtection="1">
      <alignment horizontal="center" vertical="top" wrapText="1"/>
    </xf>
    <xf numFmtId="0" fontId="19" fillId="6" borderId="54" xfId="0" applyFont="1" applyFill="1" applyBorder="1" applyAlignment="1" applyProtection="1">
      <alignment horizontal="left" vertical="top" wrapText="1"/>
      <protection locked="0"/>
    </xf>
    <xf numFmtId="0" fontId="19" fillId="6" borderId="53" xfId="0" applyFont="1" applyFill="1" applyBorder="1" applyAlignment="1" applyProtection="1">
      <alignment horizontal="left" vertical="top" wrapText="1"/>
      <protection locked="0"/>
    </xf>
    <xf numFmtId="0" fontId="19" fillId="6" borderId="55" xfId="0" applyFont="1" applyFill="1" applyBorder="1" applyAlignment="1" applyProtection="1">
      <alignment horizontal="left" vertical="top" wrapText="1"/>
      <protection locked="0"/>
    </xf>
    <xf numFmtId="2" fontId="21" fillId="0" borderId="11" xfId="0" applyNumberFormat="1" applyFont="1" applyFill="1" applyBorder="1" applyAlignment="1" applyProtection="1">
      <alignment horizontal="center" vertical="top" wrapText="1"/>
    </xf>
    <xf numFmtId="2" fontId="21" fillId="0" borderId="21" xfId="0" applyNumberFormat="1" applyFont="1" applyFill="1" applyBorder="1" applyAlignment="1" applyProtection="1">
      <alignment horizontal="center" vertical="top" wrapText="1"/>
    </xf>
    <xf numFmtId="0" fontId="19" fillId="6" borderId="4" xfId="0" applyFont="1" applyFill="1" applyBorder="1" applyAlignment="1" applyProtection="1">
      <alignment horizontal="left" vertical="top" wrapText="1"/>
      <protection locked="0"/>
    </xf>
    <xf numFmtId="0" fontId="19" fillId="0" borderId="9" xfId="0" applyFont="1" applyBorder="1" applyAlignment="1" applyProtection="1">
      <alignment horizontal="center" vertical="center" wrapText="1"/>
    </xf>
    <xf numFmtId="0" fontId="21" fillId="0" borderId="20" xfId="0" applyFont="1" applyFill="1" applyBorder="1" applyAlignment="1">
      <alignment horizontal="center" vertical="top" wrapText="1"/>
    </xf>
    <xf numFmtId="0" fontId="12" fillId="6" borderId="38" xfId="0" applyNumberFormat="1" applyFont="1" applyFill="1" applyBorder="1" applyAlignment="1" applyProtection="1">
      <alignment horizontal="left" vertical="center"/>
      <protection locked="0"/>
    </xf>
    <xf numFmtId="0" fontId="12" fillId="6" borderId="69" xfId="0" applyNumberFormat="1" applyFont="1" applyFill="1" applyBorder="1" applyAlignment="1" applyProtection="1">
      <alignment horizontal="left" vertical="center"/>
      <protection locked="0"/>
    </xf>
    <xf numFmtId="2" fontId="44" fillId="0" borderId="20" xfId="0" applyNumberFormat="1" applyFont="1" applyFill="1" applyBorder="1" applyAlignment="1">
      <alignment horizontal="center" vertical="top" wrapText="1"/>
    </xf>
    <xf numFmtId="2" fontId="44" fillId="0" borderId="21" xfId="0" applyNumberFormat="1" applyFont="1" applyFill="1" applyBorder="1" applyAlignment="1">
      <alignment horizontal="center" vertical="top" wrapText="1"/>
    </xf>
    <xf numFmtId="0" fontId="21" fillId="0" borderId="11" xfId="0" applyFont="1" applyFill="1" applyBorder="1" applyAlignment="1">
      <alignment horizontal="center" vertical="top" wrapText="1"/>
    </xf>
    <xf numFmtId="0" fontId="21" fillId="0" borderId="48" xfId="0" applyFont="1" applyFill="1" applyBorder="1" applyAlignment="1">
      <alignment horizontal="center" vertical="top" wrapText="1"/>
    </xf>
    <xf numFmtId="0" fontId="19" fillId="0" borderId="11" xfId="0" applyFont="1" applyFill="1" applyBorder="1" applyAlignment="1">
      <alignment horizontal="center" vertical="top" wrapText="1"/>
    </xf>
    <xf numFmtId="0" fontId="19" fillId="0" borderId="48" xfId="0" applyFont="1" applyFill="1" applyBorder="1" applyAlignment="1">
      <alignment horizontal="center" vertical="top" wrapText="1"/>
    </xf>
    <xf numFmtId="0" fontId="23" fillId="0" borderId="57" xfId="0" applyFont="1" applyBorder="1" applyAlignment="1" applyProtection="1">
      <alignment horizontal="left" vertical="center"/>
    </xf>
    <xf numFmtId="0" fontId="21" fillId="0" borderId="9" xfId="0" applyFont="1" applyFill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6" borderId="38" xfId="0" applyFont="1" applyFill="1" applyBorder="1" applyAlignment="1" applyProtection="1">
      <alignment horizontal="left" vertical="top" wrapText="1"/>
      <protection locked="0"/>
    </xf>
    <xf numFmtId="0" fontId="19" fillId="6" borderId="43" xfId="0" applyFont="1" applyFill="1" applyBorder="1" applyAlignment="1" applyProtection="1">
      <alignment horizontal="left" vertical="top" wrapText="1"/>
      <protection locked="0"/>
    </xf>
    <xf numFmtId="0" fontId="19" fillId="6" borderId="39" xfId="0" applyFont="1" applyFill="1" applyBorder="1" applyAlignment="1" applyProtection="1">
      <alignment horizontal="left" vertical="top" wrapText="1"/>
      <protection locked="0"/>
    </xf>
    <xf numFmtId="0" fontId="21" fillId="3" borderId="19" xfId="0" applyFont="1" applyFill="1" applyBorder="1" applyAlignment="1">
      <alignment horizontal="center" vertical="top" wrapText="1"/>
    </xf>
    <xf numFmtId="0" fontId="21" fillId="3" borderId="20" xfId="0" applyFont="1" applyFill="1" applyBorder="1" applyAlignment="1">
      <alignment horizontal="center" vertical="top" wrapText="1"/>
    </xf>
    <xf numFmtId="0" fontId="21" fillId="3" borderId="21" xfId="0" applyFont="1" applyFill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top" wrapText="1"/>
    </xf>
    <xf numFmtId="0" fontId="23" fillId="3" borderId="20" xfId="0" applyFont="1" applyFill="1" applyBorder="1" applyAlignment="1">
      <alignment horizontal="center" vertical="top" wrapText="1"/>
    </xf>
    <xf numFmtId="0" fontId="23" fillId="3" borderId="21" xfId="0" applyFont="1" applyFill="1" applyBorder="1" applyAlignment="1">
      <alignment horizontal="center" vertical="top" wrapText="1"/>
    </xf>
    <xf numFmtId="0" fontId="21" fillId="0" borderId="20" xfId="0" applyFont="1" applyBorder="1" applyAlignment="1">
      <alignment horizontal="center" vertical="top" wrapText="1"/>
    </xf>
    <xf numFmtId="0" fontId="19" fillId="6" borderId="37" xfId="0" applyFont="1" applyFill="1" applyBorder="1" applyAlignment="1" applyProtection="1">
      <alignment horizontal="left" vertical="top" wrapText="1"/>
      <protection locked="0"/>
    </xf>
    <xf numFmtId="0" fontId="12" fillId="0" borderId="11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5" borderId="20" xfId="0" applyFont="1" applyFill="1" applyBorder="1" applyAlignment="1">
      <alignment horizontal="center" vertical="top" wrapText="1"/>
    </xf>
    <xf numFmtId="0" fontId="4" fillId="5" borderId="21" xfId="0" applyFont="1" applyFill="1" applyBorder="1" applyAlignment="1">
      <alignment horizontal="center" vertical="top" wrapText="1"/>
    </xf>
    <xf numFmtId="0" fontId="28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12" fillId="0" borderId="20" xfId="0" applyFont="1" applyFill="1" applyBorder="1" applyAlignment="1">
      <alignment horizontal="center" vertical="center" wrapText="1"/>
    </xf>
    <xf numFmtId="0" fontId="12" fillId="6" borderId="64" xfId="0" applyNumberFormat="1" applyFont="1" applyFill="1" applyBorder="1" applyAlignment="1" applyProtection="1">
      <alignment horizontal="left" vertical="center"/>
      <protection locked="0"/>
    </xf>
    <xf numFmtId="14" fontId="21" fillId="0" borderId="11" xfId="0" applyNumberFormat="1" applyFont="1" applyFill="1" applyBorder="1" applyAlignment="1">
      <alignment horizontal="center" vertical="top" wrapText="1"/>
    </xf>
    <xf numFmtId="14" fontId="21" fillId="0" borderId="20" xfId="0" applyNumberFormat="1" applyFont="1" applyFill="1" applyBorder="1" applyAlignment="1">
      <alignment horizontal="center" vertical="top" wrapText="1"/>
    </xf>
    <xf numFmtId="0" fontId="12" fillId="6" borderId="54" xfId="0" applyNumberFormat="1" applyFont="1" applyFill="1" applyBorder="1" applyAlignment="1" applyProtection="1">
      <alignment horizontal="left" vertical="top" wrapText="1"/>
      <protection locked="0"/>
    </xf>
    <xf numFmtId="0" fontId="12" fillId="6" borderId="55" xfId="0" applyNumberFormat="1" applyFont="1" applyFill="1" applyBorder="1" applyAlignment="1" applyProtection="1">
      <alignment horizontal="left" vertical="top" wrapText="1"/>
      <protection locked="0"/>
    </xf>
    <xf numFmtId="0" fontId="12" fillId="6" borderId="5" xfId="0" applyNumberFormat="1" applyFont="1" applyFill="1" applyBorder="1" applyAlignment="1" applyProtection="1">
      <alignment horizontal="left" vertical="top" wrapText="1"/>
      <protection locked="0"/>
    </xf>
    <xf numFmtId="0" fontId="12" fillId="6" borderId="6" xfId="0" applyNumberFormat="1" applyFont="1" applyFill="1" applyBorder="1" applyAlignment="1" applyProtection="1">
      <alignment horizontal="left" vertical="top" wrapText="1"/>
      <protection locked="0"/>
    </xf>
    <xf numFmtId="0" fontId="21" fillId="0" borderId="11" xfId="0" applyFont="1" applyBorder="1" applyAlignment="1" applyProtection="1">
      <alignment horizontal="center" vertical="top" wrapText="1"/>
    </xf>
    <xf numFmtId="0" fontId="21" fillId="0" borderId="20" xfId="0" applyFont="1" applyBorder="1" applyAlignment="1" applyProtection="1">
      <alignment horizontal="center" vertical="top" wrapText="1"/>
    </xf>
    <xf numFmtId="0" fontId="21" fillId="0" borderId="48" xfId="0" applyFont="1" applyBorder="1" applyAlignment="1" applyProtection="1">
      <alignment horizontal="center" vertical="top" wrapText="1"/>
    </xf>
    <xf numFmtId="0" fontId="12" fillId="6" borderId="38" xfId="0" applyNumberFormat="1" applyFont="1" applyFill="1" applyBorder="1" applyAlignment="1" applyProtection="1">
      <alignment horizontal="left" vertical="top" wrapText="1"/>
      <protection locked="0"/>
    </xf>
    <xf numFmtId="0" fontId="12" fillId="6" borderId="39" xfId="0" applyNumberFormat="1" applyFont="1" applyFill="1" applyBorder="1" applyAlignment="1" applyProtection="1">
      <alignment horizontal="left" vertical="top" wrapText="1"/>
      <protection locked="0"/>
    </xf>
    <xf numFmtId="0" fontId="19" fillId="0" borderId="48" xfId="0" applyFont="1" applyBorder="1" applyAlignment="1" applyProtection="1">
      <alignment horizontal="center" vertical="top" wrapText="1"/>
    </xf>
    <xf numFmtId="0" fontId="19" fillId="0" borderId="48" xfId="0" applyFont="1" applyFill="1" applyBorder="1" applyAlignment="1" applyProtection="1">
      <alignment horizontal="center" vertical="top" wrapText="1"/>
    </xf>
    <xf numFmtId="0" fontId="12" fillId="6" borderId="36" xfId="0" applyNumberFormat="1" applyFont="1" applyFill="1" applyBorder="1" applyAlignment="1" applyProtection="1">
      <alignment horizontal="left" vertical="top" wrapText="1"/>
      <protection locked="0"/>
    </xf>
    <xf numFmtId="0" fontId="12" fillId="6" borderId="37" xfId="0" applyNumberFormat="1" applyFont="1" applyFill="1" applyBorder="1" applyAlignment="1" applyProtection="1">
      <alignment horizontal="left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top" wrapText="1"/>
    </xf>
    <xf numFmtId="0" fontId="21" fillId="0" borderId="0" xfId="0" applyFont="1" applyAlignment="1" applyProtection="1">
      <alignment horizontal="left" vertical="top" wrapText="1"/>
    </xf>
    <xf numFmtId="0" fontId="21" fillId="0" borderId="57" xfId="0" applyFont="1" applyBorder="1" applyAlignment="1" applyProtection="1">
      <alignment horizontal="left" vertical="top" wrapText="1"/>
    </xf>
    <xf numFmtId="0" fontId="19" fillId="0" borderId="25" xfId="0" applyFont="1" applyFill="1" applyBorder="1" applyAlignment="1" applyProtection="1">
      <alignment horizontal="center" vertical="center" wrapText="1"/>
    </xf>
    <xf numFmtId="0" fontId="19" fillId="0" borderId="27" xfId="0" applyFont="1" applyFill="1" applyBorder="1" applyAlignment="1" applyProtection="1">
      <alignment horizontal="center" vertical="center" wrapText="1"/>
    </xf>
    <xf numFmtId="0" fontId="12" fillId="0" borderId="68" xfId="0" applyFont="1" applyBorder="1" applyAlignment="1" applyProtection="1">
      <alignment horizontal="center" vertical="center" wrapText="1"/>
    </xf>
    <xf numFmtId="0" fontId="12" fillId="0" borderId="51" xfId="0" applyFont="1" applyBorder="1" applyAlignment="1" applyProtection="1">
      <alignment horizontal="center" vertical="center" wrapText="1"/>
    </xf>
    <xf numFmtId="0" fontId="19" fillId="0" borderId="44" xfId="0" applyFont="1" applyFill="1" applyBorder="1" applyAlignment="1" applyProtection="1">
      <alignment horizontal="center" vertical="center" wrapText="1"/>
    </xf>
    <xf numFmtId="0" fontId="19" fillId="0" borderId="31" xfId="0" applyFont="1" applyFill="1" applyBorder="1" applyAlignment="1" applyProtection="1">
      <alignment horizontal="center" vertical="center" wrapText="1"/>
    </xf>
    <xf numFmtId="0" fontId="28" fillId="0" borderId="2" xfId="0" applyFont="1" applyBorder="1" applyAlignment="1" applyProtection="1">
      <alignment horizontal="left" vertical="top" wrapText="1"/>
    </xf>
    <xf numFmtId="0" fontId="11" fillId="0" borderId="1" xfId="0" applyFont="1" applyFill="1" applyBorder="1" applyAlignment="1" applyProtection="1">
      <alignment horizontal="center" vertical="top" wrapText="1"/>
    </xf>
    <xf numFmtId="0" fontId="21" fillId="0" borderId="2" xfId="0" applyFont="1" applyBorder="1" applyAlignment="1" applyProtection="1">
      <alignment horizontal="left" vertical="top" wrapText="1"/>
    </xf>
    <xf numFmtId="0" fontId="19" fillId="0" borderId="65" xfId="0" applyFont="1" applyFill="1" applyBorder="1" applyAlignment="1" applyProtection="1">
      <alignment horizontal="center" vertical="center" wrapText="1"/>
    </xf>
    <xf numFmtId="0" fontId="19" fillId="0" borderId="47" xfId="0" applyFont="1" applyFill="1" applyBorder="1" applyAlignment="1" applyProtection="1">
      <alignment horizontal="center" vertical="center" wrapText="1"/>
    </xf>
    <xf numFmtId="0" fontId="19" fillId="0" borderId="57" xfId="0" applyFont="1" applyFill="1" applyBorder="1" applyAlignment="1" applyProtection="1">
      <alignment horizontal="center" vertical="center" wrapText="1"/>
    </xf>
    <xf numFmtId="0" fontId="19" fillId="0" borderId="32" xfId="0" applyFont="1" applyFill="1" applyBorder="1" applyAlignment="1" applyProtection="1">
      <alignment horizontal="center" vertical="center" wrapText="1"/>
    </xf>
    <xf numFmtId="0" fontId="12" fillId="6" borderId="30" xfId="0" applyFont="1" applyFill="1" applyBorder="1" applyAlignment="1" applyProtection="1">
      <alignment horizontal="left" vertical="top" wrapText="1"/>
      <protection locked="0"/>
    </xf>
    <xf numFmtId="0" fontId="19" fillId="0" borderId="24" xfId="0" applyFont="1" applyFill="1" applyBorder="1" applyAlignment="1" applyProtection="1">
      <alignment horizontal="center" vertical="center" wrapText="1"/>
    </xf>
    <xf numFmtId="0" fontId="19" fillId="0" borderId="26" xfId="0" applyFont="1" applyFill="1" applyBorder="1" applyAlignment="1" applyProtection="1">
      <alignment horizontal="center" vertical="center" wrapText="1"/>
    </xf>
    <xf numFmtId="0" fontId="12" fillId="0" borderId="68" xfId="0" applyFont="1" applyFill="1" applyBorder="1" applyAlignment="1" applyProtection="1">
      <alignment horizontal="center" vertical="center" wrapText="1"/>
    </xf>
    <xf numFmtId="0" fontId="12" fillId="0" borderId="51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horizontal="center" vertical="top"/>
    </xf>
    <xf numFmtId="0" fontId="5" fillId="0" borderId="14" xfId="0" applyFont="1" applyBorder="1" applyAlignment="1" applyProtection="1">
      <alignment horizontal="left" vertical="top"/>
    </xf>
    <xf numFmtId="0" fontId="5" fillId="0" borderId="2" xfId="0" applyFont="1" applyBorder="1" applyAlignment="1" applyProtection="1">
      <alignment horizontal="left" vertical="top"/>
    </xf>
    <xf numFmtId="0" fontId="5" fillId="0" borderId="29" xfId="0" applyFont="1" applyBorder="1" applyAlignment="1" applyProtection="1">
      <alignment horizontal="left" vertical="top"/>
    </xf>
    <xf numFmtId="0" fontId="5" fillId="0" borderId="30" xfId="0" applyFont="1" applyBorder="1" applyAlignment="1" applyProtection="1">
      <alignment horizontal="left" vertical="top"/>
    </xf>
    <xf numFmtId="0" fontId="4" fillId="3" borderId="19" xfId="0" applyFont="1" applyFill="1" applyBorder="1" applyAlignment="1" applyProtection="1">
      <alignment horizontal="center" vertical="top"/>
    </xf>
    <xf numFmtId="0" fontId="4" fillId="3" borderId="20" xfId="0" applyFont="1" applyFill="1" applyBorder="1" applyAlignment="1" applyProtection="1">
      <alignment horizontal="center" vertical="top"/>
    </xf>
    <xf numFmtId="0" fontId="4" fillId="3" borderId="48" xfId="0" applyFont="1" applyFill="1" applyBorder="1" applyAlignment="1" applyProtection="1">
      <alignment horizontal="center" vertical="top"/>
    </xf>
    <xf numFmtId="0" fontId="12" fillId="6" borderId="5" xfId="2" applyNumberFormat="1" applyFont="1" applyFill="1" applyBorder="1" applyAlignment="1" applyProtection="1">
      <alignment horizontal="left" vertical="top" wrapText="1"/>
      <protection locked="0"/>
    </xf>
    <xf numFmtId="0" fontId="12" fillId="6" borderId="6" xfId="2" applyNumberFormat="1" applyFont="1" applyFill="1" applyBorder="1" applyAlignment="1" applyProtection="1">
      <alignment horizontal="left" vertical="top" wrapText="1"/>
      <protection locked="0"/>
    </xf>
    <xf numFmtId="0" fontId="21" fillId="0" borderId="20" xfId="0" applyFont="1" applyBorder="1" applyAlignment="1" applyProtection="1">
      <alignment horizontal="left" vertical="top" wrapText="1"/>
    </xf>
    <xf numFmtId="0" fontId="21" fillId="0" borderId="21" xfId="0" applyFont="1" applyBorder="1" applyAlignment="1" applyProtection="1">
      <alignment horizontal="left" vertical="top" wrapText="1"/>
    </xf>
    <xf numFmtId="0" fontId="17" fillId="0" borderId="11" xfId="0" applyFont="1" applyBorder="1" applyAlignment="1" applyProtection="1">
      <alignment horizontal="center" vertical="top" wrapText="1"/>
    </xf>
    <xf numFmtId="0" fontId="17" fillId="0" borderId="48" xfId="0" applyFont="1" applyBorder="1" applyAlignment="1" applyProtection="1">
      <alignment horizontal="center" vertical="top" wrapText="1"/>
    </xf>
    <xf numFmtId="0" fontId="12" fillId="6" borderId="5" xfId="0" applyFont="1" applyFill="1" applyBorder="1" applyAlignment="1" applyProtection="1">
      <alignment horizontal="left" vertical="top"/>
      <protection locked="0"/>
    </xf>
    <xf numFmtId="0" fontId="12" fillId="6" borderId="7" xfId="0" applyFont="1" applyFill="1" applyBorder="1" applyAlignment="1" applyProtection="1">
      <alignment horizontal="left" vertical="top"/>
      <protection locked="0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2" fillId="6" borderId="38" xfId="0" applyFont="1" applyFill="1" applyBorder="1" applyAlignment="1" applyProtection="1">
      <alignment horizontal="center" vertical="top" wrapText="1"/>
      <protection locked="0"/>
    </xf>
    <xf numFmtId="0" fontId="12" fillId="6" borderId="39" xfId="0" applyFont="1" applyFill="1" applyBorder="1" applyAlignment="1" applyProtection="1">
      <alignment horizontal="center" vertical="top" wrapText="1"/>
      <protection locked="0"/>
    </xf>
    <xf numFmtId="0" fontId="12" fillId="6" borderId="63" xfId="0" applyFont="1" applyFill="1" applyBorder="1" applyAlignment="1" applyProtection="1">
      <alignment horizontal="left" vertical="top"/>
      <protection locked="0"/>
    </xf>
    <xf numFmtId="0" fontId="12" fillId="6" borderId="52" xfId="0" applyFont="1" applyFill="1" applyBorder="1" applyAlignment="1" applyProtection="1">
      <alignment horizontal="left" vertical="top"/>
      <protection locked="0"/>
    </xf>
    <xf numFmtId="0" fontId="12" fillId="6" borderId="62" xfId="0" applyFont="1" applyFill="1" applyBorder="1" applyAlignment="1" applyProtection="1">
      <alignment horizontal="left" vertical="top"/>
      <protection locked="0"/>
    </xf>
    <xf numFmtId="0" fontId="23" fillId="0" borderId="11" xfId="0" applyFont="1" applyBorder="1" applyAlignment="1" applyProtection="1">
      <alignment horizontal="center" vertical="top" wrapText="1"/>
    </xf>
    <xf numFmtId="0" fontId="23" fillId="0" borderId="20" xfId="0" applyFont="1" applyBorder="1" applyAlignment="1" applyProtection="1">
      <alignment horizontal="center" vertical="top" wrapText="1"/>
    </xf>
    <xf numFmtId="0" fontId="23" fillId="0" borderId="48" xfId="0" applyFont="1" applyBorder="1" applyAlignment="1" applyProtection="1">
      <alignment horizontal="center" vertical="top" wrapText="1"/>
    </xf>
    <xf numFmtId="0" fontId="19" fillId="0" borderId="36" xfId="0" applyFont="1" applyBorder="1" applyAlignment="1" applyProtection="1">
      <alignment horizontal="center" vertical="top" wrapText="1"/>
    </xf>
    <xf numFmtId="0" fontId="19" fillId="0" borderId="37" xfId="0" applyFont="1" applyBorder="1" applyAlignment="1" applyProtection="1">
      <alignment horizontal="center" vertical="top" wrapText="1"/>
    </xf>
    <xf numFmtId="0" fontId="21" fillId="0" borderId="1" xfId="0" applyFont="1" applyBorder="1" applyAlignment="1" applyProtection="1">
      <alignment horizontal="left" vertical="top" wrapText="1"/>
    </xf>
    <xf numFmtId="0" fontId="12" fillId="6" borderId="44" xfId="0" applyFont="1" applyFill="1" applyBorder="1" applyAlignment="1" applyProtection="1">
      <alignment horizontal="left" vertical="top" wrapText="1"/>
      <protection locked="0"/>
    </xf>
    <xf numFmtId="0" fontId="12" fillId="6" borderId="65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63" xfId="0" applyNumberFormat="1" applyFont="1" applyFill="1" applyBorder="1" applyAlignment="1" applyProtection="1">
      <alignment horizontal="left" vertical="center"/>
      <protection locked="0"/>
    </xf>
    <xf numFmtId="0" fontId="12" fillId="6" borderId="78" xfId="0" applyNumberFormat="1" applyFont="1" applyFill="1" applyBorder="1" applyAlignment="1" applyProtection="1">
      <alignment horizontal="left" vertical="center"/>
      <protection locked="0"/>
    </xf>
    <xf numFmtId="0" fontId="12" fillId="6" borderId="36" xfId="0" applyFont="1" applyFill="1" applyBorder="1" applyAlignment="1" applyProtection="1">
      <alignment horizontal="center" vertical="top" wrapText="1"/>
      <protection locked="0"/>
    </xf>
    <xf numFmtId="0" fontId="12" fillId="6" borderId="37" xfId="0" applyFont="1" applyFill="1" applyBorder="1" applyAlignment="1" applyProtection="1">
      <alignment horizontal="center" vertical="top" wrapText="1"/>
      <protection locked="0"/>
    </xf>
    <xf numFmtId="0" fontId="19" fillId="0" borderId="20" xfId="0" applyFont="1" applyBorder="1" applyAlignment="1" applyProtection="1">
      <alignment horizontal="center" vertical="top" wrapText="1"/>
    </xf>
    <xf numFmtId="14" fontId="19" fillId="0" borderId="25" xfId="0" applyNumberFormat="1" applyFont="1" applyFill="1" applyBorder="1" applyAlignment="1" applyProtection="1">
      <alignment horizontal="center" vertical="center" wrapText="1"/>
    </xf>
    <xf numFmtId="14" fontId="19" fillId="0" borderId="27" xfId="0" applyNumberFormat="1" applyFont="1" applyFill="1" applyBorder="1" applyAlignment="1" applyProtection="1">
      <alignment horizontal="center" vertical="center" wrapText="1"/>
    </xf>
    <xf numFmtId="0" fontId="19" fillId="3" borderId="25" xfId="0" applyFont="1" applyFill="1" applyBorder="1" applyAlignment="1" applyProtection="1">
      <alignment horizontal="center" vertical="center" wrapText="1"/>
    </xf>
    <xf numFmtId="0" fontId="19" fillId="3" borderId="27" xfId="0" applyFont="1" applyFill="1" applyBorder="1" applyAlignment="1" applyProtection="1">
      <alignment horizontal="center" vertical="center" wrapText="1"/>
    </xf>
    <xf numFmtId="0" fontId="12" fillId="0" borderId="25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19" fillId="0" borderId="44" xfId="0" applyFont="1" applyBorder="1" applyAlignment="1" applyProtection="1">
      <alignment horizontal="center" vertical="top" wrapText="1"/>
    </xf>
    <xf numFmtId="0" fontId="19" fillId="0" borderId="31" xfId="0" applyFont="1" applyBorder="1" applyAlignment="1" applyProtection="1">
      <alignment horizontal="center" vertical="top" wrapText="1"/>
    </xf>
    <xf numFmtId="0" fontId="12" fillId="0" borderId="48" xfId="0" applyFont="1" applyBorder="1" applyAlignment="1" applyProtection="1">
      <alignment horizontal="center" vertical="top" wrapText="1"/>
    </xf>
    <xf numFmtId="0" fontId="12" fillId="0" borderId="20" xfId="0" applyFont="1" applyBorder="1" applyAlignment="1" applyProtection="1">
      <alignment horizontal="center" vertical="top" wrapText="1"/>
    </xf>
    <xf numFmtId="0" fontId="21" fillId="0" borderId="58" xfId="0" applyFont="1" applyBorder="1" applyAlignment="1" applyProtection="1">
      <alignment horizontal="left" vertical="top" wrapText="1"/>
    </xf>
    <xf numFmtId="0" fontId="19" fillId="0" borderId="68" xfId="0" applyFont="1" applyFill="1" applyBorder="1" applyAlignment="1" applyProtection="1">
      <alignment horizontal="center" vertical="center" wrapText="1"/>
    </xf>
    <xf numFmtId="0" fontId="19" fillId="0" borderId="51" xfId="0" applyFont="1" applyFill="1" applyBorder="1" applyAlignment="1" applyProtection="1">
      <alignment horizontal="center" vertical="center" wrapText="1"/>
    </xf>
    <xf numFmtId="0" fontId="19" fillId="0" borderId="36" xfId="0" applyFont="1" applyFill="1" applyBorder="1" applyAlignment="1" applyProtection="1">
      <alignment horizontal="center" vertical="center" wrapText="1"/>
    </xf>
    <xf numFmtId="0" fontId="19" fillId="0" borderId="37" xfId="0" applyFont="1" applyFill="1" applyBorder="1" applyAlignment="1" applyProtection="1">
      <alignment horizontal="center" vertical="center" wrapText="1"/>
    </xf>
    <xf numFmtId="0" fontId="12" fillId="6" borderId="38" xfId="2" applyNumberFormat="1" applyFont="1" applyFill="1" applyBorder="1" applyAlignment="1" applyProtection="1">
      <alignment horizontal="left" vertical="top" wrapText="1"/>
      <protection locked="0"/>
    </xf>
    <xf numFmtId="0" fontId="12" fillId="6" borderId="39" xfId="2" applyNumberFormat="1" applyFont="1" applyFill="1" applyBorder="1" applyAlignment="1" applyProtection="1">
      <alignment horizontal="left" vertical="top" wrapText="1"/>
      <protection locked="0"/>
    </xf>
    <xf numFmtId="2" fontId="19" fillId="0" borderId="20" xfId="0" applyNumberFormat="1" applyFont="1" applyBorder="1" applyAlignment="1" applyProtection="1">
      <alignment horizontal="left" vertical="top" wrapText="1"/>
    </xf>
    <xf numFmtId="2" fontId="19" fillId="0" borderId="48" xfId="0" applyNumberFormat="1" applyFont="1" applyBorder="1" applyAlignment="1" applyProtection="1">
      <alignment horizontal="left" vertical="top" wrapText="1"/>
    </xf>
    <xf numFmtId="0" fontId="12" fillId="6" borderId="36" xfId="2" applyNumberFormat="1" applyFont="1" applyFill="1" applyBorder="1" applyAlignment="1" applyProtection="1">
      <alignment horizontal="left" vertical="top" wrapText="1"/>
      <protection locked="0"/>
    </xf>
    <xf numFmtId="0" fontId="12" fillId="6" borderId="37" xfId="2" applyNumberFormat="1" applyFont="1" applyFill="1" applyBorder="1" applyAlignment="1" applyProtection="1">
      <alignment horizontal="left" vertical="top" wrapText="1"/>
      <protection locked="0"/>
    </xf>
    <xf numFmtId="0" fontId="21" fillId="0" borderId="74" xfId="0" applyFont="1" applyFill="1" applyBorder="1" applyAlignment="1" applyProtection="1">
      <alignment horizontal="center" vertical="center" wrapText="1"/>
    </xf>
    <xf numFmtId="0" fontId="21" fillId="0" borderId="75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left" vertical="top"/>
    </xf>
    <xf numFmtId="0" fontId="12" fillId="3" borderId="36" xfId="0" applyFont="1" applyFill="1" applyBorder="1" applyAlignment="1" applyProtection="1">
      <alignment horizontal="left" vertical="top" wrapText="1"/>
      <protection locked="0"/>
    </xf>
    <xf numFmtId="0" fontId="12" fillId="3" borderId="64" xfId="0" applyFont="1" applyFill="1" applyBorder="1" applyAlignment="1" applyProtection="1">
      <alignment horizontal="left" vertical="top" wrapText="1"/>
      <protection locked="0"/>
    </xf>
    <xf numFmtId="0" fontId="12" fillId="3" borderId="37" xfId="0" applyFont="1" applyFill="1" applyBorder="1" applyAlignment="1" applyProtection="1">
      <alignment horizontal="left" vertical="top" wrapText="1"/>
      <protection locked="0"/>
    </xf>
    <xf numFmtId="0" fontId="12" fillId="3" borderId="54" xfId="0" applyFont="1" applyFill="1" applyBorder="1" applyAlignment="1" applyProtection="1">
      <alignment horizontal="left" vertical="top" wrapText="1"/>
      <protection locked="0"/>
    </xf>
    <xf numFmtId="0" fontId="12" fillId="3" borderId="53" xfId="0" applyFont="1" applyFill="1" applyBorder="1" applyAlignment="1" applyProtection="1">
      <alignment horizontal="left" vertical="top" wrapText="1"/>
      <protection locked="0"/>
    </xf>
    <xf numFmtId="0" fontId="12" fillId="3" borderId="55" xfId="0" applyFont="1" applyFill="1" applyBorder="1" applyAlignment="1" applyProtection="1">
      <alignment horizontal="left" vertical="top" wrapText="1"/>
      <protection locked="0"/>
    </xf>
    <xf numFmtId="0" fontId="28" fillId="0" borderId="2" xfId="0" applyFont="1" applyBorder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21" fillId="0" borderId="41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left" vertical="top" wrapText="1"/>
    </xf>
    <xf numFmtId="0" fontId="19" fillId="0" borderId="7" xfId="0" applyFont="1" applyFill="1" applyBorder="1" applyAlignment="1">
      <alignment horizontal="left" vertical="top" wrapText="1"/>
    </xf>
    <xf numFmtId="0" fontId="19" fillId="0" borderId="67" xfId="0" applyFont="1" applyFill="1" applyBorder="1" applyAlignment="1">
      <alignment horizontal="left" vertical="top" wrapText="1"/>
    </xf>
    <xf numFmtId="0" fontId="19" fillId="0" borderId="29" xfId="0" applyFont="1" applyFill="1" applyBorder="1" applyAlignment="1" applyProtection="1">
      <alignment horizontal="center" vertical="center" wrapText="1"/>
      <protection locked="0"/>
    </xf>
    <xf numFmtId="0" fontId="19" fillId="0" borderId="14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1" fillId="0" borderId="67" xfId="0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top" wrapText="1"/>
    </xf>
    <xf numFmtId="0" fontId="21" fillId="0" borderId="43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center" vertical="top" wrapText="1"/>
    </xf>
    <xf numFmtId="0" fontId="21" fillId="0" borderId="30" xfId="0" applyFont="1" applyFill="1" applyBorder="1" applyAlignment="1" applyProtection="1">
      <alignment horizontal="center" wrapText="1"/>
      <protection locked="0"/>
    </xf>
    <xf numFmtId="0" fontId="21" fillId="0" borderId="28" xfId="0" applyFont="1" applyFill="1" applyBorder="1" applyAlignment="1" applyProtection="1">
      <alignment horizontal="center" wrapText="1"/>
      <protection locked="0"/>
    </xf>
    <xf numFmtId="0" fontId="19" fillId="0" borderId="11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wrapText="1"/>
    </xf>
    <xf numFmtId="0" fontId="21" fillId="3" borderId="20" xfId="0" applyFont="1" applyFill="1" applyBorder="1" applyAlignment="1">
      <alignment horizontal="center" wrapText="1"/>
    </xf>
    <xf numFmtId="2" fontId="21" fillId="3" borderId="11" xfId="0" applyNumberFormat="1" applyFont="1" applyFill="1" applyBorder="1" applyAlignment="1">
      <alignment horizontal="center" wrapText="1"/>
    </xf>
    <xf numFmtId="2" fontId="21" fillId="3" borderId="21" xfId="0" applyNumberFormat="1" applyFont="1" applyFill="1" applyBorder="1" applyAlignment="1">
      <alignment horizontal="center" wrapText="1"/>
    </xf>
    <xf numFmtId="0" fontId="19" fillId="6" borderId="36" xfId="0" applyFont="1" applyFill="1" applyBorder="1" applyAlignment="1" applyProtection="1">
      <alignment horizontal="center" vertical="top" wrapText="1"/>
      <protection locked="0"/>
    </xf>
    <xf numFmtId="0" fontId="19" fillId="6" borderId="64" xfId="0" applyFont="1" applyFill="1" applyBorder="1" applyAlignment="1" applyProtection="1">
      <alignment horizontal="center" vertical="top" wrapText="1"/>
      <protection locked="0"/>
    </xf>
    <xf numFmtId="0" fontId="19" fillId="6" borderId="37" xfId="0" applyFont="1" applyFill="1" applyBorder="1" applyAlignment="1" applyProtection="1">
      <alignment horizontal="center" vertical="top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19" fillId="0" borderId="38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1" fillId="3" borderId="48" xfId="0" applyFont="1" applyFill="1" applyBorder="1" applyAlignment="1">
      <alignment horizontal="center" vertical="top" wrapText="1"/>
    </xf>
    <xf numFmtId="2" fontId="21" fillId="3" borderId="11" xfId="0" applyNumberFormat="1" applyFont="1" applyFill="1" applyBorder="1" applyAlignment="1">
      <alignment horizontal="center" vertical="top" wrapText="1"/>
    </xf>
    <xf numFmtId="2" fontId="21" fillId="3" borderId="21" xfId="0" applyNumberFormat="1" applyFont="1" applyFill="1" applyBorder="1" applyAlignment="1">
      <alignment horizontal="center" vertical="top" wrapText="1"/>
    </xf>
    <xf numFmtId="0" fontId="12" fillId="0" borderId="29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28" xfId="0" applyNumberFormat="1" applyFont="1" applyFill="1" applyBorder="1" applyAlignment="1" applyProtection="1">
      <alignment horizontal="left" vertical="center" wrapText="1"/>
      <protection locked="0"/>
    </xf>
    <xf numFmtId="2" fontId="12" fillId="0" borderId="16" xfId="0" applyNumberFormat="1" applyFont="1" applyFill="1" applyBorder="1" applyAlignment="1" applyProtection="1">
      <alignment horizontal="left" vertical="center" wrapText="1"/>
      <protection locked="0"/>
    </xf>
    <xf numFmtId="2" fontId="12" fillId="0" borderId="18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" xfId="0" applyFont="1" applyFill="1" applyBorder="1" applyAlignment="1">
      <alignment horizontal="center" vertical="top" wrapText="1"/>
    </xf>
    <xf numFmtId="0" fontId="21" fillId="0" borderId="8" xfId="0" applyFont="1" applyFill="1" applyBorder="1" applyAlignment="1" applyProtection="1">
      <alignment horizontal="center" wrapText="1"/>
    </xf>
    <xf numFmtId="0" fontId="21" fillId="0" borderId="10" xfId="0" applyFont="1" applyFill="1" applyBorder="1" applyAlignment="1" applyProtection="1">
      <alignment horizontal="center" wrapText="1"/>
    </xf>
    <xf numFmtId="43" fontId="32" fillId="0" borderId="20" xfId="2" applyFont="1" applyFill="1" applyBorder="1" applyAlignment="1" applyProtection="1">
      <alignment horizontal="left" vertical="top" wrapText="1"/>
    </xf>
    <xf numFmtId="0" fontId="21" fillId="0" borderId="57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0" fontId="12" fillId="0" borderId="11" xfId="2" applyNumberFormat="1" applyFont="1" applyBorder="1" applyAlignment="1" applyProtection="1">
      <alignment horizontal="left" vertical="top" wrapText="1"/>
      <protection locked="0"/>
    </xf>
    <xf numFmtId="0" fontId="12" fillId="0" borderId="20" xfId="2" applyNumberFormat="1" applyFont="1" applyBorder="1" applyAlignment="1" applyProtection="1">
      <alignment horizontal="left" vertical="top" wrapText="1"/>
      <protection locked="0"/>
    </xf>
    <xf numFmtId="0" fontId="12" fillId="0" borderId="21" xfId="2" applyNumberFormat="1" applyFont="1" applyBorder="1" applyAlignment="1" applyProtection="1">
      <alignment horizontal="left" vertical="top" wrapText="1"/>
      <protection locked="0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43" fontId="10" fillId="0" borderId="19" xfId="0" applyNumberFormat="1" applyFont="1" applyFill="1" applyBorder="1" applyAlignment="1" applyProtection="1">
      <alignment horizontal="center" vertical="top"/>
    </xf>
    <xf numFmtId="43" fontId="10" fillId="0" borderId="20" xfId="0" applyNumberFormat="1" applyFont="1" applyFill="1" applyBorder="1" applyAlignment="1" applyProtection="1">
      <alignment horizontal="center" vertical="top"/>
    </xf>
    <xf numFmtId="43" fontId="10" fillId="0" borderId="21" xfId="0" applyNumberFormat="1" applyFont="1" applyFill="1" applyBorder="1" applyAlignment="1" applyProtection="1">
      <alignment horizontal="center" vertical="top"/>
    </xf>
    <xf numFmtId="0" fontId="4" fillId="0" borderId="19" xfId="0" applyFont="1" applyBorder="1" applyAlignment="1" applyProtection="1">
      <alignment horizontal="center" vertical="top"/>
    </xf>
    <xf numFmtId="0" fontId="4" fillId="0" borderId="48" xfId="0" applyFont="1" applyBorder="1" applyAlignment="1" applyProtection="1">
      <alignment horizontal="center" vertical="top"/>
    </xf>
    <xf numFmtId="0" fontId="5" fillId="0" borderId="44" xfId="0" applyFont="1" applyBorder="1" applyAlignment="1" applyProtection="1">
      <alignment horizontal="left" vertical="top"/>
    </xf>
    <xf numFmtId="0" fontId="5" fillId="0" borderId="65" xfId="0" applyFont="1" applyBorder="1" applyAlignment="1" applyProtection="1">
      <alignment horizontal="left" vertical="top"/>
    </xf>
    <xf numFmtId="0" fontId="5" fillId="0" borderId="66" xfId="0" applyFont="1" applyBorder="1" applyAlignment="1" applyProtection="1">
      <alignment horizontal="left" vertical="top"/>
    </xf>
    <xf numFmtId="0" fontId="5" fillId="0" borderId="5" xfId="0" applyFont="1" applyBorder="1" applyAlignment="1" applyProtection="1">
      <alignment horizontal="left" vertical="top"/>
    </xf>
    <xf numFmtId="0" fontId="5" fillId="0" borderId="67" xfId="0" applyFont="1" applyBorder="1" applyAlignment="1" applyProtection="1">
      <alignment horizontal="left" vertical="top"/>
    </xf>
    <xf numFmtId="0" fontId="5" fillId="0" borderId="38" xfId="0" applyFont="1" applyBorder="1" applyAlignment="1" applyProtection="1">
      <alignment horizontal="left" vertical="top"/>
    </xf>
    <xf numFmtId="0" fontId="5" fillId="0" borderId="69" xfId="0" applyFont="1" applyBorder="1" applyAlignment="1" applyProtection="1">
      <alignment horizontal="left" vertical="top"/>
    </xf>
    <xf numFmtId="0" fontId="24" fillId="0" borderId="41" xfId="0" applyFont="1" applyBorder="1" applyAlignment="1" applyProtection="1">
      <alignment horizontal="left" vertical="top"/>
    </xf>
    <xf numFmtId="0" fontId="24" fillId="0" borderId="7" xfId="0" applyFont="1" applyBorder="1" applyAlignment="1" applyProtection="1">
      <alignment horizontal="left" vertical="top"/>
    </xf>
    <xf numFmtId="0" fontId="24" fillId="0" borderId="42" xfId="0" applyFont="1" applyBorder="1" applyAlignment="1" applyProtection="1">
      <alignment horizontal="left" vertical="top"/>
    </xf>
    <xf numFmtId="0" fontId="24" fillId="0" borderId="43" xfId="0" applyFont="1" applyBorder="1" applyAlignment="1" applyProtection="1">
      <alignment horizontal="left" vertical="top"/>
    </xf>
    <xf numFmtId="0" fontId="24" fillId="0" borderId="39" xfId="0" applyFont="1" applyBorder="1" applyAlignment="1" applyProtection="1">
      <alignment horizontal="left" vertical="top"/>
    </xf>
    <xf numFmtId="0" fontId="4" fillId="0" borderId="20" xfId="0" applyFont="1" applyBorder="1" applyAlignment="1" applyProtection="1">
      <alignment horizontal="left" vertical="top"/>
    </xf>
    <xf numFmtId="0" fontId="4" fillId="0" borderId="48" xfId="0" applyFont="1" applyBorder="1" applyAlignment="1" applyProtection="1">
      <alignment horizontal="left" vertical="top"/>
    </xf>
    <xf numFmtId="0" fontId="5" fillId="0" borderId="1" xfId="0" applyFont="1" applyBorder="1" applyAlignment="1" applyProtection="1">
      <alignment horizontal="center" vertical="top"/>
    </xf>
    <xf numFmtId="0" fontId="5" fillId="0" borderId="19" xfId="0" applyFont="1" applyBorder="1" applyAlignment="1" applyProtection="1">
      <alignment horizontal="center" vertical="center"/>
    </xf>
    <xf numFmtId="0" fontId="5" fillId="0" borderId="20" xfId="0" applyFont="1" applyBorder="1" applyAlignment="1" applyProtection="1">
      <alignment horizontal="center" vertical="center"/>
    </xf>
    <xf numFmtId="0" fontId="5" fillId="0" borderId="48" xfId="0" applyFont="1" applyBorder="1" applyAlignment="1" applyProtection="1">
      <alignment horizontal="center" vertical="center"/>
    </xf>
    <xf numFmtId="0" fontId="4" fillId="0" borderId="20" xfId="0" applyFont="1" applyFill="1" applyBorder="1" applyAlignment="1" applyProtection="1">
      <alignment horizontal="left"/>
    </xf>
    <xf numFmtId="0" fontId="4" fillId="0" borderId="48" xfId="0" applyFont="1" applyFill="1" applyBorder="1" applyAlignment="1" applyProtection="1">
      <alignment horizontal="left"/>
    </xf>
    <xf numFmtId="0" fontId="4" fillId="0" borderId="20" xfId="0" applyFont="1" applyBorder="1" applyAlignment="1" applyProtection="1">
      <alignment horizontal="left"/>
    </xf>
    <xf numFmtId="0" fontId="4" fillId="0" borderId="48" xfId="0" applyFont="1" applyBorder="1" applyAlignment="1" applyProtection="1">
      <alignment horizontal="left"/>
    </xf>
    <xf numFmtId="0" fontId="5" fillId="0" borderId="7" xfId="0" applyFont="1" applyBorder="1" applyAlignment="1" applyProtection="1">
      <alignment horizontal="left" vertical="top" wrapText="1"/>
    </xf>
    <xf numFmtId="0" fontId="5" fillId="0" borderId="6" xfId="0" applyFont="1" applyBorder="1" applyAlignment="1" applyProtection="1">
      <alignment horizontal="left" vertical="top" wrapText="1"/>
    </xf>
    <xf numFmtId="0" fontId="5" fillId="0" borderId="53" xfId="0" applyFont="1" applyBorder="1" applyAlignment="1" applyProtection="1">
      <alignment horizontal="left" vertical="top" wrapText="1"/>
    </xf>
    <xf numFmtId="0" fontId="5" fillId="0" borderId="55" xfId="0" applyFont="1" applyBorder="1" applyAlignment="1" applyProtection="1">
      <alignment horizontal="left" vertical="top" wrapText="1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9" fillId="0" borderId="44" xfId="0" applyFont="1" applyFill="1" applyBorder="1" applyAlignment="1">
      <alignment horizontal="center" vertical="center" wrapText="1"/>
    </xf>
    <xf numFmtId="0" fontId="19" fillId="6" borderId="36" xfId="0" applyFont="1" applyFill="1" applyBorder="1" applyAlignment="1" applyProtection="1">
      <alignment horizontal="left" vertical="top"/>
      <protection locked="0"/>
    </xf>
    <xf numFmtId="0" fontId="19" fillId="6" borderId="60" xfId="0" applyFont="1" applyFill="1" applyBorder="1" applyAlignment="1" applyProtection="1">
      <alignment horizontal="left" vertical="top"/>
      <protection locked="0"/>
    </xf>
    <xf numFmtId="0" fontId="19" fillId="0" borderId="11" xfId="0" applyFont="1" applyBorder="1" applyAlignment="1">
      <alignment horizontal="center" vertical="top"/>
    </xf>
    <xf numFmtId="0" fontId="19" fillId="0" borderId="21" xfId="0" applyFont="1" applyBorder="1" applyAlignment="1">
      <alignment horizontal="center" vertical="top"/>
    </xf>
    <xf numFmtId="2" fontId="23" fillId="0" borderId="11" xfId="0" applyNumberFormat="1" applyFont="1" applyFill="1" applyBorder="1" applyAlignment="1">
      <alignment horizontal="center" vertical="top"/>
    </xf>
    <xf numFmtId="2" fontId="23" fillId="0" borderId="21" xfId="0" applyNumberFormat="1" applyFont="1" applyFill="1" applyBorder="1" applyAlignment="1">
      <alignment horizontal="center" vertical="top"/>
    </xf>
    <xf numFmtId="0" fontId="12" fillId="6" borderId="5" xfId="0" applyFont="1" applyFill="1" applyBorder="1" applyAlignment="1" applyProtection="1">
      <alignment horizontal="center" vertical="top"/>
      <protection locked="0"/>
    </xf>
    <xf numFmtId="0" fontId="12" fillId="6" borderId="7" xfId="0" applyFont="1" applyFill="1" applyBorder="1" applyAlignment="1" applyProtection="1">
      <alignment horizontal="center" vertical="top"/>
      <protection locked="0"/>
    </xf>
    <xf numFmtId="0" fontId="12" fillId="6" borderId="6" xfId="0" applyFont="1" applyFill="1" applyBorder="1" applyAlignment="1" applyProtection="1">
      <alignment horizontal="center" vertical="top"/>
      <protection locked="0"/>
    </xf>
    <xf numFmtId="0" fontId="12" fillId="6" borderId="63" xfId="0" applyFont="1" applyFill="1" applyBorder="1" applyAlignment="1" applyProtection="1">
      <alignment horizontal="center" vertical="top"/>
      <protection locked="0"/>
    </xf>
    <xf numFmtId="0" fontId="12" fillId="6" borderId="52" xfId="0" applyFont="1" applyFill="1" applyBorder="1" applyAlignment="1" applyProtection="1">
      <alignment horizontal="center" vertical="top"/>
      <protection locked="0"/>
    </xf>
    <xf numFmtId="0" fontId="12" fillId="6" borderId="62" xfId="0" applyFont="1" applyFill="1" applyBorder="1" applyAlignment="1" applyProtection="1">
      <alignment horizontal="center" vertical="top"/>
      <protection locked="0"/>
    </xf>
    <xf numFmtId="0" fontId="21" fillId="0" borderId="11" xfId="0" applyFont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12" fillId="6" borderId="36" xfId="0" applyFont="1" applyFill="1" applyBorder="1" applyAlignment="1" applyProtection="1">
      <alignment horizontal="left" vertical="top"/>
      <protection locked="0"/>
    </xf>
    <xf numFmtId="0" fontId="12" fillId="6" borderId="64" xfId="0" applyFont="1" applyFill="1" applyBorder="1" applyAlignment="1" applyProtection="1">
      <alignment horizontal="left" vertical="top"/>
      <protection locked="0"/>
    </xf>
    <xf numFmtId="0" fontId="12" fillId="6" borderId="37" xfId="0" applyFont="1" applyFill="1" applyBorder="1" applyAlignment="1" applyProtection="1">
      <alignment horizontal="left" vertical="top"/>
      <protection locked="0"/>
    </xf>
    <xf numFmtId="0" fontId="21" fillId="0" borderId="1" xfId="0" applyFont="1" applyBorder="1" applyAlignment="1">
      <alignment horizontal="left" vertical="top"/>
    </xf>
    <xf numFmtId="0" fontId="21" fillId="0" borderId="33" xfId="0" applyFont="1" applyBorder="1" applyAlignment="1">
      <alignment horizontal="left" vertical="top"/>
    </xf>
    <xf numFmtId="0" fontId="19" fillId="0" borderId="11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2" fillId="6" borderId="44" xfId="0" applyFont="1" applyFill="1" applyBorder="1" applyAlignment="1" applyProtection="1">
      <alignment horizontal="left" vertical="top"/>
      <protection locked="0"/>
    </xf>
    <xf numFmtId="0" fontId="12" fillId="6" borderId="65" xfId="0" applyFont="1" applyFill="1" applyBorder="1" applyAlignment="1" applyProtection="1">
      <alignment horizontal="left" vertical="top"/>
      <protection locked="0"/>
    </xf>
    <xf numFmtId="0" fontId="12" fillId="6" borderId="31" xfId="0" applyFont="1" applyFill="1" applyBorder="1" applyAlignment="1" applyProtection="1">
      <alignment horizontal="left" vertical="top"/>
      <protection locked="0"/>
    </xf>
    <xf numFmtId="0" fontId="12" fillId="6" borderId="54" xfId="0" applyFont="1" applyFill="1" applyBorder="1" applyAlignment="1" applyProtection="1">
      <alignment horizontal="left" vertical="top"/>
      <protection locked="0"/>
    </xf>
    <xf numFmtId="0" fontId="12" fillId="6" borderId="53" xfId="0" applyFont="1" applyFill="1" applyBorder="1" applyAlignment="1" applyProtection="1">
      <alignment horizontal="left" vertical="top"/>
      <protection locked="0"/>
    </xf>
    <xf numFmtId="0" fontId="12" fillId="6" borderId="55" xfId="0" applyFont="1" applyFill="1" applyBorder="1" applyAlignment="1" applyProtection="1">
      <alignment horizontal="left" vertical="top"/>
      <protection locked="0"/>
    </xf>
    <xf numFmtId="0" fontId="11" fillId="0" borderId="1" xfId="0" applyFont="1" applyBorder="1" applyAlignment="1">
      <alignment horizontal="center" vertical="top"/>
    </xf>
    <xf numFmtId="0" fontId="49" fillId="0" borderId="2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</xf>
    <xf numFmtId="0" fontId="21" fillId="0" borderId="9" xfId="0" applyFont="1" applyBorder="1" applyAlignment="1" applyProtection="1">
      <alignment horizontal="center" vertical="top" wrapText="1"/>
    </xf>
    <xf numFmtId="0" fontId="21" fillId="0" borderId="33" xfId="0" applyFont="1" applyBorder="1" applyAlignment="1" applyProtection="1">
      <alignment horizontal="left" vertical="top" wrapText="1"/>
    </xf>
    <xf numFmtId="0" fontId="19" fillId="0" borderId="9" xfId="0" applyFont="1" applyFill="1" applyBorder="1" applyAlignment="1" applyProtection="1">
      <alignment horizontal="center" vertical="center" wrapText="1"/>
    </xf>
    <xf numFmtId="0" fontId="19" fillId="0" borderId="44" xfId="0" applyFont="1" applyBorder="1" applyAlignment="1" applyProtection="1">
      <alignment horizontal="center" vertical="center" wrapText="1"/>
    </xf>
    <xf numFmtId="0" fontId="19" fillId="0" borderId="31" xfId="0" applyFont="1" applyBorder="1" applyAlignment="1" applyProtection="1">
      <alignment horizontal="center" vertical="center" wrapText="1"/>
    </xf>
    <xf numFmtId="0" fontId="19" fillId="0" borderId="47" xfId="0" applyFont="1" applyBorder="1" applyAlignment="1" applyProtection="1">
      <alignment horizontal="center" vertical="center" wrapText="1"/>
    </xf>
    <xf numFmtId="0" fontId="19" fillId="0" borderId="32" xfId="0" applyFont="1" applyBorder="1" applyAlignment="1" applyProtection="1">
      <alignment horizontal="center" vertical="center" wrapText="1"/>
    </xf>
    <xf numFmtId="0" fontId="21" fillId="0" borderId="57" xfId="0" applyFont="1" applyBorder="1" applyAlignment="1" applyProtection="1">
      <alignment horizontal="center" vertical="top" wrapText="1"/>
    </xf>
    <xf numFmtId="0" fontId="4" fillId="0" borderId="57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</xf>
    <xf numFmtId="0" fontId="4" fillId="0" borderId="43" xfId="0" quotePrefix="1" applyFont="1" applyBorder="1" applyAlignment="1" applyProtection="1">
      <alignment horizontal="left" vertical="top"/>
    </xf>
    <xf numFmtId="0" fontId="4" fillId="0" borderId="39" xfId="0" quotePrefix="1" applyFont="1" applyBorder="1" applyAlignment="1" applyProtection="1">
      <alignment horizontal="left" vertical="top"/>
    </xf>
    <xf numFmtId="0" fontId="5" fillId="0" borderId="20" xfId="0" quotePrefix="1" applyFont="1" applyBorder="1" applyAlignment="1" applyProtection="1">
      <alignment horizontal="center" vertical="top"/>
    </xf>
    <xf numFmtId="0" fontId="4" fillId="3" borderId="65" xfId="0" applyFont="1" applyFill="1" applyBorder="1" applyAlignment="1" applyProtection="1">
      <alignment horizontal="center" vertical="top"/>
    </xf>
    <xf numFmtId="0" fontId="4" fillId="3" borderId="31" xfId="0" applyFont="1" applyFill="1" applyBorder="1" applyAlignment="1" applyProtection="1">
      <alignment horizontal="center" vertical="top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48" xfId="0" applyFont="1" applyBorder="1" applyAlignment="1" applyProtection="1">
      <alignment horizontal="center" vertical="center"/>
    </xf>
    <xf numFmtId="0" fontId="4" fillId="0" borderId="64" xfId="0" applyFont="1" applyBorder="1" applyAlignment="1" applyProtection="1">
      <alignment horizontal="left" vertical="top" wrapText="1"/>
    </xf>
    <xf numFmtId="0" fontId="4" fillId="0" borderId="64" xfId="0" applyFont="1" applyBorder="1" applyAlignment="1" applyProtection="1">
      <alignment horizontal="left" vertical="top"/>
    </xf>
    <xf numFmtId="0" fontId="4" fillId="0" borderId="37" xfId="0" applyFont="1" applyBorder="1" applyAlignment="1" applyProtection="1">
      <alignment horizontal="left" vertical="top"/>
    </xf>
    <xf numFmtId="0" fontId="4" fillId="0" borderId="43" xfId="0" applyFont="1" applyBorder="1" applyAlignment="1" applyProtection="1">
      <alignment horizontal="left" vertical="center" wrapText="1"/>
    </xf>
    <xf numFmtId="0" fontId="4" fillId="0" borderId="43" xfId="0" applyFont="1" applyBorder="1" applyAlignment="1" applyProtection="1">
      <alignment horizontal="left" vertical="center"/>
    </xf>
    <xf numFmtId="0" fontId="4" fillId="0" borderId="39" xfId="0" applyFont="1" applyBorder="1" applyAlignment="1" applyProtection="1">
      <alignment horizontal="left" vertical="center"/>
    </xf>
    <xf numFmtId="0" fontId="4" fillId="0" borderId="64" xfId="0" applyFont="1" applyBorder="1" applyAlignment="1" applyProtection="1">
      <alignment horizontal="left" vertical="center" wrapText="1"/>
    </xf>
    <xf numFmtId="0" fontId="4" fillId="0" borderId="37" xfId="0" applyFont="1" applyBorder="1" applyAlignment="1" applyProtection="1">
      <alignment horizontal="left" vertical="center" wrapText="1"/>
    </xf>
    <xf numFmtId="0" fontId="4" fillId="0" borderId="7" xfId="0" quotePrefix="1" applyFont="1" applyBorder="1" applyAlignment="1" applyProtection="1">
      <alignment horizontal="left" vertical="top" wrapText="1"/>
    </xf>
    <xf numFmtId="0" fontId="4" fillId="0" borderId="7" xfId="0" quotePrefix="1" applyFont="1" applyBorder="1" applyAlignment="1" applyProtection="1">
      <alignment horizontal="left" vertical="top"/>
    </xf>
    <xf numFmtId="0" fontId="4" fillId="0" borderId="6" xfId="0" quotePrefix="1" applyFont="1" applyBorder="1" applyAlignment="1" applyProtection="1">
      <alignment horizontal="left" vertical="top"/>
    </xf>
    <xf numFmtId="0" fontId="4" fillId="0" borderId="5" xfId="0" applyFont="1" applyBorder="1" applyAlignment="1" applyProtection="1">
      <alignment horizontal="left" vertical="top"/>
    </xf>
    <xf numFmtId="0" fontId="4" fillId="0" borderId="7" xfId="0" applyFont="1" applyBorder="1" applyAlignment="1" applyProtection="1">
      <alignment horizontal="left" vertical="top"/>
    </xf>
    <xf numFmtId="0" fontId="4" fillId="0" borderId="67" xfId="0" applyFont="1" applyBorder="1" applyAlignment="1" applyProtection="1">
      <alignment horizontal="left" vertical="top"/>
    </xf>
    <xf numFmtId="0" fontId="4" fillId="0" borderId="44" xfId="0" applyFont="1" applyBorder="1" applyAlignment="1" applyProtection="1">
      <alignment horizontal="left" vertical="top"/>
    </xf>
    <xf numFmtId="0" fontId="4" fillId="0" borderId="65" xfId="0" applyFont="1" applyBorder="1" applyAlignment="1" applyProtection="1">
      <alignment horizontal="left" vertical="top"/>
    </xf>
    <xf numFmtId="0" fontId="4" fillId="0" borderId="66" xfId="0" applyFont="1" applyBorder="1" applyAlignment="1" applyProtection="1">
      <alignment horizontal="left" vertical="top"/>
    </xf>
    <xf numFmtId="0" fontId="19" fillId="0" borderId="41" xfId="0" applyFont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/>
    </xf>
    <xf numFmtId="0" fontId="19" fillId="0" borderId="67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right" vertical="center"/>
    </xf>
    <xf numFmtId="0" fontId="19" fillId="0" borderId="14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center" vertical="center"/>
    </xf>
    <xf numFmtId="0" fontId="21" fillId="3" borderId="42" xfId="0" applyFont="1" applyFill="1" applyBorder="1" applyAlignment="1" applyProtection="1">
      <alignment horizontal="center" vertical="center"/>
    </xf>
    <xf numFmtId="0" fontId="21" fillId="3" borderId="43" xfId="0" applyFont="1" applyFill="1" applyBorder="1" applyAlignment="1" applyProtection="1">
      <alignment horizontal="center" vertical="center"/>
    </xf>
    <xf numFmtId="0" fontId="21" fillId="3" borderId="69" xfId="0" applyFont="1" applyFill="1" applyBorder="1" applyAlignment="1" applyProtection="1">
      <alignment horizontal="center" vertical="center"/>
    </xf>
    <xf numFmtId="0" fontId="21" fillId="4" borderId="41" xfId="0" applyFont="1" applyFill="1" applyBorder="1" applyAlignment="1" applyProtection="1">
      <alignment horizontal="center" vertical="center"/>
      <protection locked="0"/>
    </xf>
    <xf numFmtId="0" fontId="21" fillId="4" borderId="7" xfId="0" applyFont="1" applyFill="1" applyBorder="1" applyAlignment="1" applyProtection="1">
      <alignment horizontal="center" vertical="center"/>
      <protection locked="0"/>
    </xf>
    <xf numFmtId="0" fontId="21" fillId="4" borderId="67" xfId="0" applyFont="1" applyFill="1" applyBorder="1" applyAlignment="1" applyProtection="1">
      <alignment horizontal="center" vertical="center"/>
      <protection locked="0"/>
    </xf>
    <xf numFmtId="0" fontId="19" fillId="0" borderId="29" xfId="0" applyFont="1" applyBorder="1" applyAlignment="1" applyProtection="1">
      <alignment horizontal="center" vertical="center"/>
    </xf>
    <xf numFmtId="0" fontId="19" fillId="0" borderId="30" xfId="0" applyFont="1" applyBorder="1" applyAlignment="1" applyProtection="1">
      <alignment horizontal="center" vertical="center"/>
    </xf>
    <xf numFmtId="14" fontId="21" fillId="3" borderId="41" xfId="0" applyNumberFormat="1" applyFont="1" applyFill="1" applyBorder="1" applyAlignment="1" applyProtection="1">
      <alignment horizontal="center" vertical="center" wrapText="1"/>
    </xf>
    <xf numFmtId="0" fontId="21" fillId="3" borderId="7" xfId="0" applyFont="1" applyFill="1" applyBorder="1" applyAlignment="1" applyProtection="1">
      <alignment horizontal="center" vertical="center" wrapText="1"/>
    </xf>
    <xf numFmtId="0" fontId="21" fillId="3" borderId="67" xfId="0" applyFont="1" applyFill="1" applyBorder="1" applyAlignment="1" applyProtection="1">
      <alignment horizontal="center" vertical="center" wrapText="1"/>
    </xf>
    <xf numFmtId="0" fontId="19" fillId="0" borderId="36" xfId="0" applyFont="1" applyFill="1" applyBorder="1" applyAlignment="1" applyProtection="1">
      <alignment horizontal="center" vertical="center"/>
    </xf>
    <xf numFmtId="0" fontId="19" fillId="0" borderId="64" xfId="0" applyFont="1" applyFill="1" applyBorder="1" applyAlignment="1" applyProtection="1">
      <alignment horizontal="center" vertical="center"/>
    </xf>
    <xf numFmtId="0" fontId="19" fillId="0" borderId="30" xfId="0" applyFont="1" applyBorder="1" applyAlignment="1" applyProtection="1">
      <alignment horizontal="right" vertical="center"/>
    </xf>
    <xf numFmtId="0" fontId="19" fillId="0" borderId="36" xfId="0" applyFont="1" applyBorder="1" applyAlignment="1" applyProtection="1">
      <alignment horizontal="right" vertical="center"/>
    </xf>
    <xf numFmtId="0" fontId="21" fillId="4" borderId="56" xfId="0" applyFont="1" applyFill="1" applyBorder="1" applyAlignment="1" applyProtection="1">
      <alignment horizontal="center" vertical="center"/>
      <protection locked="0"/>
    </xf>
    <xf numFmtId="0" fontId="21" fillId="4" borderId="1" xfId="0" applyFont="1" applyFill="1" applyBorder="1" applyAlignment="1" applyProtection="1">
      <alignment horizontal="center" vertical="center"/>
      <protection locked="0"/>
    </xf>
    <xf numFmtId="0" fontId="21" fillId="4" borderId="33" xfId="0" applyFont="1" applyFill="1" applyBorder="1" applyAlignment="1" applyProtection="1">
      <alignment horizontal="center" vertical="center"/>
      <protection locked="0"/>
    </xf>
    <xf numFmtId="0" fontId="21" fillId="4" borderId="19" xfId="0" applyFont="1" applyFill="1" applyBorder="1" applyAlignment="1" applyProtection="1">
      <alignment horizontal="center"/>
      <protection locked="0"/>
    </xf>
    <xf numFmtId="0" fontId="21" fillId="4" borderId="20" xfId="0" applyFont="1" applyFill="1" applyBorder="1" applyAlignment="1" applyProtection="1">
      <alignment horizontal="center"/>
      <protection locked="0"/>
    </xf>
    <xf numFmtId="0" fontId="21" fillId="4" borderId="21" xfId="0" applyFont="1" applyFill="1" applyBorder="1" applyAlignment="1" applyProtection="1">
      <alignment horizontal="center"/>
      <protection locked="0"/>
    </xf>
    <xf numFmtId="0" fontId="23" fillId="4" borderId="19" xfId="0" applyFont="1" applyFill="1" applyBorder="1" applyAlignment="1" applyProtection="1">
      <alignment horizontal="center"/>
      <protection locked="0"/>
    </xf>
    <xf numFmtId="0" fontId="23" fillId="4" borderId="20" xfId="0" applyFont="1" applyFill="1" applyBorder="1" applyAlignment="1" applyProtection="1">
      <alignment horizontal="center"/>
      <protection locked="0"/>
    </xf>
    <xf numFmtId="0" fontId="23" fillId="4" borderId="21" xfId="0" applyFont="1" applyFill="1" applyBorder="1" applyAlignment="1" applyProtection="1">
      <alignment horizontal="center"/>
      <protection locked="0"/>
    </xf>
    <xf numFmtId="0" fontId="21" fillId="3" borderId="19" xfId="0" applyFont="1" applyFill="1" applyBorder="1" applyAlignment="1" applyProtection="1">
      <alignment horizontal="center"/>
    </xf>
    <xf numFmtId="0" fontId="21" fillId="3" borderId="20" xfId="0" applyFont="1" applyFill="1" applyBorder="1" applyAlignment="1" applyProtection="1">
      <alignment horizontal="center"/>
    </xf>
    <xf numFmtId="0" fontId="21" fillId="3" borderId="21" xfId="0" applyFont="1" applyFill="1" applyBorder="1" applyAlignment="1" applyProtection="1">
      <alignment horizontal="center"/>
    </xf>
    <xf numFmtId="0" fontId="19" fillId="0" borderId="17" xfId="0" applyFont="1" applyFill="1" applyBorder="1" applyAlignment="1" applyProtection="1">
      <alignment horizontal="center" vertical="center"/>
    </xf>
    <xf numFmtId="0" fontId="21" fillId="0" borderId="29" xfId="0" applyFont="1" applyBorder="1" applyAlignment="1" applyProtection="1">
      <alignment horizontal="center" vertical="center"/>
    </xf>
    <xf numFmtId="0" fontId="21" fillId="0" borderId="30" xfId="0" applyFont="1" applyBorder="1" applyAlignment="1" applyProtection="1">
      <alignment horizontal="center" vertical="center"/>
    </xf>
    <xf numFmtId="0" fontId="21" fillId="0" borderId="36" xfId="0" applyFont="1" applyBorder="1" applyAlignment="1" applyProtection="1">
      <alignment horizontal="center" vertical="center"/>
    </xf>
    <xf numFmtId="0" fontId="21" fillId="0" borderId="14" xfId="0" applyFont="1" applyBorder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 vertical="center"/>
    </xf>
    <xf numFmtId="0" fontId="21" fillId="0" borderId="5" xfId="0" applyFont="1" applyBorder="1" applyAlignment="1" applyProtection="1">
      <alignment horizontal="center" vertical="center"/>
    </xf>
    <xf numFmtId="0" fontId="23" fillId="0" borderId="66" xfId="0" applyFont="1" applyBorder="1" applyAlignment="1" applyProtection="1">
      <alignment horizontal="center" vertical="center"/>
    </xf>
    <xf numFmtId="0" fontId="23" fillId="0" borderId="58" xfId="0" applyFont="1" applyBorder="1" applyAlignment="1" applyProtection="1">
      <alignment horizontal="center" vertical="center"/>
    </xf>
    <xf numFmtId="0" fontId="21" fillId="3" borderId="41" xfId="0" applyFont="1" applyFill="1" applyBorder="1" applyAlignment="1" applyProtection="1">
      <alignment horizontal="center" vertical="center"/>
    </xf>
    <xf numFmtId="0" fontId="21" fillId="3" borderId="7" xfId="0" applyFont="1" applyFill="1" applyBorder="1" applyAlignment="1" applyProtection="1">
      <alignment horizontal="center" vertical="center"/>
    </xf>
    <xf numFmtId="0" fontId="21" fillId="3" borderId="67" xfId="0" applyFont="1" applyFill="1" applyBorder="1" applyAlignment="1" applyProtection="1">
      <alignment horizontal="center" vertical="center"/>
    </xf>
    <xf numFmtId="0" fontId="21" fillId="7" borderId="41" xfId="0" applyFont="1" applyFill="1" applyBorder="1" applyAlignment="1" applyProtection="1">
      <alignment horizontal="center" vertical="center"/>
    </xf>
    <xf numFmtId="0" fontId="21" fillId="7" borderId="7" xfId="0" applyFont="1" applyFill="1" applyBorder="1" applyAlignment="1" applyProtection="1">
      <alignment horizontal="center" vertical="center"/>
    </xf>
    <xf numFmtId="0" fontId="21" fillId="7" borderId="67" xfId="0" applyFont="1" applyFill="1" applyBorder="1" applyAlignment="1" applyProtection="1">
      <alignment horizontal="center" vertical="center"/>
    </xf>
    <xf numFmtId="0" fontId="21" fillId="3" borderId="40" xfId="0" applyFont="1" applyFill="1" applyBorder="1" applyAlignment="1" applyProtection="1">
      <alignment horizontal="center" vertical="center" wrapText="1"/>
    </xf>
    <xf numFmtId="0" fontId="21" fillId="3" borderId="64" xfId="0" applyFont="1" applyFill="1" applyBorder="1" applyAlignment="1" applyProtection="1">
      <alignment horizontal="center" vertical="center" wrapText="1"/>
    </xf>
    <xf numFmtId="0" fontId="21" fillId="3" borderId="60" xfId="0" applyFont="1" applyFill="1" applyBorder="1" applyAlignment="1" applyProtection="1">
      <alignment horizontal="center" vertical="center" wrapText="1"/>
    </xf>
    <xf numFmtId="0" fontId="23" fillId="4" borderId="41" xfId="0" applyFont="1" applyFill="1" applyBorder="1" applyAlignment="1" applyProtection="1">
      <alignment horizontal="center" vertical="center"/>
      <protection locked="0"/>
    </xf>
    <xf numFmtId="0" fontId="23" fillId="4" borderId="7" xfId="0" applyFont="1" applyFill="1" applyBorder="1" applyAlignment="1" applyProtection="1">
      <alignment horizontal="center" vertical="center"/>
      <protection locked="0"/>
    </xf>
    <xf numFmtId="0" fontId="23" fillId="4" borderId="67" xfId="0" applyFont="1" applyFill="1" applyBorder="1" applyAlignment="1" applyProtection="1">
      <alignment horizontal="center" vertical="center"/>
      <protection locked="0"/>
    </xf>
    <xf numFmtId="0" fontId="23" fillId="0" borderId="34" xfId="0" applyFont="1" applyBorder="1" applyAlignment="1" applyProtection="1">
      <alignment horizontal="center" vertical="center" wrapText="1"/>
    </xf>
    <xf numFmtId="0" fontId="23" fillId="0" borderId="66" xfId="0" applyFont="1" applyBorder="1" applyAlignment="1" applyProtection="1">
      <alignment horizontal="center" vertical="center" wrapText="1"/>
    </xf>
    <xf numFmtId="0" fontId="23" fillId="0" borderId="35" xfId="0" applyFont="1" applyBorder="1" applyAlignment="1" applyProtection="1">
      <alignment horizontal="center" vertical="center" wrapText="1"/>
    </xf>
    <xf numFmtId="0" fontId="23" fillId="0" borderId="58" xfId="0" applyFont="1" applyBorder="1" applyAlignment="1" applyProtection="1">
      <alignment horizontal="center" vertical="center" wrapText="1"/>
    </xf>
    <xf numFmtId="1" fontId="23" fillId="0" borderId="40" xfId="0" applyNumberFormat="1" applyFont="1" applyBorder="1" applyAlignment="1" applyProtection="1">
      <alignment horizontal="center"/>
    </xf>
    <xf numFmtId="1" fontId="23" fillId="0" borderId="60" xfId="0" applyNumberFormat="1" applyFont="1" applyBorder="1" applyAlignment="1" applyProtection="1">
      <alignment horizontal="center"/>
    </xf>
    <xf numFmtId="1" fontId="23" fillId="0" borderId="41" xfId="0" applyNumberFormat="1" applyFont="1" applyBorder="1" applyAlignment="1" applyProtection="1">
      <alignment horizontal="center"/>
    </xf>
    <xf numFmtId="1" fontId="23" fillId="0" borderId="67" xfId="0" applyNumberFormat="1" applyFont="1" applyBorder="1" applyAlignment="1" applyProtection="1">
      <alignment horizontal="center"/>
    </xf>
    <xf numFmtId="0" fontId="19" fillId="0" borderId="2" xfId="0" applyFont="1" applyBorder="1" applyAlignment="1" applyProtection="1">
      <alignment horizontal="center"/>
    </xf>
    <xf numFmtId="0" fontId="19" fillId="0" borderId="16" xfId="0" applyFont="1" applyBorder="1" applyAlignment="1" applyProtection="1">
      <alignment horizontal="center" vertical="center"/>
    </xf>
    <xf numFmtId="0" fontId="19" fillId="0" borderId="17" xfId="0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/>
    </xf>
    <xf numFmtId="0" fontId="19" fillId="0" borderId="9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21" fillId="0" borderId="1" xfId="0" applyFont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right" vertical="center"/>
    </xf>
    <xf numFmtId="0" fontId="19" fillId="0" borderId="38" xfId="0" applyFont="1" applyFill="1" applyBorder="1" applyAlignment="1" applyProtection="1">
      <alignment horizontal="right" vertical="center"/>
    </xf>
    <xf numFmtId="0" fontId="19" fillId="0" borderId="5" xfId="0" applyFont="1" applyFill="1" applyBorder="1" applyAlignment="1" applyProtection="1">
      <alignment horizontal="center" vertical="center"/>
    </xf>
    <xf numFmtId="0" fontId="19" fillId="0" borderId="7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right" vertical="center"/>
    </xf>
    <xf numFmtId="0" fontId="19" fillId="0" borderId="5" xfId="0" applyFont="1" applyFill="1" applyBorder="1" applyAlignment="1" applyProtection="1">
      <alignment horizontal="right" vertical="center"/>
    </xf>
    <xf numFmtId="0" fontId="23" fillId="0" borderId="40" xfId="0" applyFont="1" applyBorder="1" applyAlignment="1" applyProtection="1">
      <alignment horizontal="left" vertical="top"/>
    </xf>
    <xf numFmtId="0" fontId="23" fillId="0" borderId="64" xfId="0" applyFont="1" applyBorder="1" applyAlignment="1" applyProtection="1">
      <alignment horizontal="left" vertical="top"/>
    </xf>
    <xf numFmtId="0" fontId="23" fillId="0" borderId="60" xfId="0" applyFont="1" applyBorder="1" applyAlignment="1" applyProtection="1">
      <alignment horizontal="left" vertical="top"/>
    </xf>
    <xf numFmtId="0" fontId="23" fillId="0" borderId="41" xfId="0" applyFont="1" applyBorder="1" applyAlignment="1" applyProtection="1">
      <alignment horizontal="left" vertical="top"/>
    </xf>
    <xf numFmtId="0" fontId="23" fillId="0" borderId="7" xfId="0" applyFont="1" applyBorder="1" applyAlignment="1" applyProtection="1">
      <alignment horizontal="left" vertical="top"/>
    </xf>
    <xf numFmtId="0" fontId="23" fillId="0" borderId="67" xfId="0" applyFont="1" applyBorder="1" applyAlignment="1" applyProtection="1">
      <alignment horizontal="left" vertical="top"/>
    </xf>
    <xf numFmtId="0" fontId="21" fillId="0" borderId="19" xfId="0" applyFont="1" applyBorder="1" applyAlignment="1" applyProtection="1">
      <alignment horizontal="center" vertical="center" wrapText="1"/>
    </xf>
    <xf numFmtId="0" fontId="21" fillId="0" borderId="20" xfId="0" applyFont="1" applyBorder="1" applyAlignment="1" applyProtection="1">
      <alignment horizontal="center" vertical="center" wrapText="1"/>
    </xf>
    <xf numFmtId="0" fontId="19" fillId="0" borderId="42" xfId="0" applyFont="1" applyBorder="1" applyAlignment="1" applyProtection="1">
      <alignment horizontal="center" vertical="center"/>
    </xf>
    <xf numFmtId="0" fontId="19" fillId="0" borderId="43" xfId="0" applyFont="1" applyBorder="1" applyAlignment="1" applyProtection="1">
      <alignment horizontal="center" vertical="center"/>
    </xf>
    <xf numFmtId="0" fontId="19" fillId="0" borderId="69" xfId="0" applyFont="1" applyBorder="1" applyAlignment="1" applyProtection="1">
      <alignment horizontal="center" vertical="center"/>
    </xf>
    <xf numFmtId="0" fontId="19" fillId="0" borderId="48" xfId="0" applyFont="1" applyBorder="1" applyAlignment="1" applyProtection="1">
      <alignment horizontal="center"/>
    </xf>
    <xf numFmtId="0" fontId="19" fillId="0" borderId="11" xfId="0" applyFont="1" applyBorder="1" applyAlignment="1" applyProtection="1">
      <alignment horizontal="center"/>
    </xf>
    <xf numFmtId="0" fontId="19" fillId="0" borderId="34" xfId="0" applyFont="1" applyBorder="1" applyAlignment="1" applyProtection="1">
      <alignment horizontal="left" vertical="top"/>
    </xf>
    <xf numFmtId="0" fontId="19" fillId="0" borderId="65" xfId="0" applyFont="1" applyBorder="1" applyAlignment="1" applyProtection="1">
      <alignment horizontal="left" vertical="top"/>
    </xf>
    <xf numFmtId="0" fontId="19" fillId="0" borderId="66" xfId="0" applyFont="1" applyBorder="1" applyAlignment="1" applyProtection="1">
      <alignment horizontal="left" vertical="top"/>
    </xf>
    <xf numFmtId="0" fontId="19" fillId="0" borderId="56" xfId="0" applyFont="1" applyBorder="1" applyAlignment="1" applyProtection="1">
      <alignment horizontal="left" vertical="top"/>
    </xf>
    <xf numFmtId="0" fontId="19" fillId="0" borderId="1" xfId="0" applyFont="1" applyBorder="1" applyAlignment="1" applyProtection="1">
      <alignment horizontal="left" vertical="top"/>
    </xf>
    <xf numFmtId="0" fontId="19" fillId="0" borderId="33" xfId="0" applyFont="1" applyBorder="1" applyAlignment="1" applyProtection="1">
      <alignment horizontal="left" vertical="top"/>
    </xf>
    <xf numFmtId="0" fontId="19" fillId="0" borderId="61" xfId="0" applyFont="1" applyBorder="1" applyAlignment="1" applyProtection="1">
      <alignment horizontal="left" vertical="top"/>
    </xf>
    <xf numFmtId="0" fontId="19" fillId="0" borderId="78" xfId="0" applyFont="1" applyBorder="1" applyAlignment="1" applyProtection="1">
      <alignment horizontal="left" vertical="top"/>
    </xf>
    <xf numFmtId="0" fontId="19" fillId="0" borderId="2" xfId="0" applyFont="1" applyBorder="1" applyAlignment="1" applyProtection="1">
      <alignment horizontal="right"/>
    </xf>
    <xf numFmtId="0" fontId="19" fillId="0" borderId="5" xfId="0" applyFont="1" applyBorder="1" applyAlignment="1" applyProtection="1">
      <alignment horizontal="right"/>
    </xf>
    <xf numFmtId="0" fontId="19" fillId="0" borderId="5" xfId="0" applyFont="1" applyFill="1" applyBorder="1" applyAlignment="1" applyProtection="1">
      <alignment horizontal="center"/>
    </xf>
    <xf numFmtId="0" fontId="19" fillId="0" borderId="7" xfId="0" applyFont="1" applyFill="1" applyBorder="1" applyAlignment="1" applyProtection="1">
      <alignment horizontal="center"/>
    </xf>
    <xf numFmtId="1" fontId="23" fillId="0" borderId="42" xfId="0" applyNumberFormat="1" applyFont="1" applyBorder="1" applyAlignment="1" applyProtection="1">
      <alignment horizontal="center"/>
    </xf>
    <xf numFmtId="1" fontId="23" fillId="0" borderId="69" xfId="0" applyNumberFormat="1" applyFont="1" applyBorder="1" applyAlignment="1" applyProtection="1">
      <alignment horizontal="center"/>
    </xf>
    <xf numFmtId="0" fontId="21" fillId="3" borderId="34" xfId="0" applyFont="1" applyFill="1" applyBorder="1" applyAlignment="1" applyProtection="1">
      <alignment horizontal="center" vertical="center" wrapText="1"/>
    </xf>
    <xf numFmtId="0" fontId="21" fillId="3" borderId="65" xfId="0" applyFont="1" applyFill="1" applyBorder="1" applyAlignment="1" applyProtection="1">
      <alignment horizontal="center" vertical="center" wrapText="1"/>
    </xf>
    <xf numFmtId="0" fontId="21" fillId="3" borderId="66" xfId="0" applyFont="1" applyFill="1" applyBorder="1" applyAlignment="1" applyProtection="1">
      <alignment horizontal="center" vertical="center" wrapText="1"/>
    </xf>
    <xf numFmtId="14" fontId="21" fillId="3" borderId="19" xfId="0" applyNumberFormat="1" applyFont="1" applyFill="1" applyBorder="1" applyAlignment="1" applyProtection="1">
      <alignment horizontal="center" vertical="center" wrapText="1"/>
    </xf>
    <xf numFmtId="14" fontId="21" fillId="3" borderId="20" xfId="0" applyNumberFormat="1" applyFont="1" applyFill="1" applyBorder="1" applyAlignment="1" applyProtection="1">
      <alignment horizontal="center" vertical="center" wrapText="1"/>
    </xf>
    <xf numFmtId="14" fontId="21" fillId="3" borderId="21" xfId="0" applyNumberFormat="1" applyFont="1" applyFill="1" applyBorder="1" applyAlignment="1" applyProtection="1">
      <alignment horizontal="center" vertical="center" wrapText="1"/>
    </xf>
    <xf numFmtId="0" fontId="21" fillId="0" borderId="40" xfId="0" applyFont="1" applyBorder="1" applyAlignment="1" applyProtection="1">
      <alignment horizontal="left" vertical="top"/>
    </xf>
    <xf numFmtId="0" fontId="21" fillId="0" borderId="64" xfId="0" applyFont="1" applyBorder="1" applyAlignment="1" applyProtection="1">
      <alignment horizontal="left" vertical="top"/>
    </xf>
    <xf numFmtId="0" fontId="21" fillId="0" borderId="60" xfId="0" applyFont="1" applyBorder="1" applyAlignment="1" applyProtection="1">
      <alignment horizontal="left" vertical="top"/>
    </xf>
    <xf numFmtId="0" fontId="21" fillId="0" borderId="41" xfId="0" applyFont="1" applyBorder="1" applyAlignment="1" applyProtection="1">
      <alignment horizontal="left" vertical="top"/>
    </xf>
    <xf numFmtId="0" fontId="21" fillId="0" borderId="7" xfId="0" applyFont="1" applyBorder="1" applyAlignment="1" applyProtection="1">
      <alignment horizontal="left" vertical="top"/>
    </xf>
    <xf numFmtId="0" fontId="21" fillId="0" borderId="67" xfId="0" applyFont="1" applyBorder="1" applyAlignment="1" applyProtection="1">
      <alignment horizontal="left" vertical="top"/>
    </xf>
    <xf numFmtId="0" fontId="19" fillId="0" borderId="2" xfId="0" applyFont="1" applyFill="1" applyBorder="1" applyAlignment="1" applyProtection="1">
      <alignment horizontal="center"/>
    </xf>
    <xf numFmtId="0" fontId="19" fillId="0" borderId="2" xfId="0" applyFont="1" applyFill="1" applyBorder="1" applyAlignment="1" applyProtection="1">
      <alignment horizontal="right"/>
    </xf>
    <xf numFmtId="0" fontId="19" fillId="0" borderId="5" xfId="0" applyFont="1" applyFill="1" applyBorder="1" applyAlignment="1" applyProtection="1">
      <alignment horizontal="right"/>
    </xf>
    <xf numFmtId="0" fontId="19" fillId="0" borderId="2" xfId="0" applyFont="1" applyBorder="1" applyAlignment="1" applyProtection="1">
      <alignment horizontal="right" vertical="center" wrapText="1"/>
    </xf>
    <xf numFmtId="0" fontId="19" fillId="0" borderId="5" xfId="0" applyFont="1" applyBorder="1" applyAlignment="1" applyProtection="1">
      <alignment horizontal="right" vertical="center" wrapText="1"/>
    </xf>
    <xf numFmtId="0" fontId="21" fillId="7" borderId="56" xfId="0" applyFont="1" applyFill="1" applyBorder="1" applyAlignment="1" applyProtection="1">
      <alignment horizontal="center"/>
    </xf>
    <xf numFmtId="0" fontId="21" fillId="7" borderId="1" xfId="0" applyFont="1" applyFill="1" applyBorder="1" applyAlignment="1" applyProtection="1">
      <alignment horizontal="center"/>
    </xf>
    <xf numFmtId="0" fontId="21" fillId="7" borderId="33" xfId="0" applyFont="1" applyFill="1" applyBorder="1" applyAlignment="1" applyProtection="1">
      <alignment horizontal="center"/>
    </xf>
    <xf numFmtId="0" fontId="12" fillId="0" borderId="52" xfId="0" applyFont="1" applyBorder="1" applyAlignment="1" applyProtection="1">
      <alignment horizontal="left" vertical="center"/>
      <protection locked="0"/>
    </xf>
    <xf numFmtId="0" fontId="21" fillId="0" borderId="45" xfId="0" applyFont="1" applyBorder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0" fontId="21" fillId="0" borderId="46" xfId="0" applyFont="1" applyBorder="1" applyAlignment="1" applyProtection="1">
      <alignment horizontal="left"/>
      <protection locked="0"/>
    </xf>
    <xf numFmtId="0" fontId="19" fillId="0" borderId="45" xfId="0" applyFont="1" applyBorder="1" applyAlignment="1" applyProtection="1">
      <alignment horizontal="left"/>
      <protection locked="0"/>
    </xf>
    <xf numFmtId="0" fontId="19" fillId="0" borderId="1" xfId="0" applyFont="1" applyBorder="1" applyAlignment="1" applyProtection="1">
      <alignment horizontal="left"/>
      <protection locked="0"/>
    </xf>
    <xf numFmtId="0" fontId="19" fillId="0" borderId="46" xfId="0" applyFont="1" applyBorder="1" applyAlignment="1" applyProtection="1">
      <alignment horizontal="left"/>
      <protection locked="0"/>
    </xf>
    <xf numFmtId="0" fontId="23" fillId="0" borderId="54" xfId="0" applyFont="1" applyBorder="1" applyAlignment="1" applyProtection="1">
      <alignment horizontal="left" vertical="top"/>
      <protection locked="0"/>
    </xf>
    <xf numFmtId="0" fontId="23" fillId="0" borderId="53" xfId="0" applyFont="1" applyBorder="1" applyAlignment="1" applyProtection="1">
      <alignment horizontal="left" vertical="top"/>
      <protection locked="0"/>
    </xf>
    <xf numFmtId="0" fontId="23" fillId="0" borderId="45" xfId="0" applyFont="1" applyBorder="1" applyAlignment="1" applyProtection="1">
      <alignment horizontal="left" vertical="top"/>
      <protection locked="0"/>
    </xf>
    <xf numFmtId="0" fontId="23" fillId="0" borderId="1" xfId="0" applyFont="1" applyBorder="1" applyAlignment="1" applyProtection="1">
      <alignment horizontal="left" vertical="top"/>
      <protection locked="0"/>
    </xf>
    <xf numFmtId="0" fontId="12" fillId="0" borderId="45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63" xfId="0" applyFont="1" applyBorder="1" applyAlignment="1" applyProtection="1">
      <alignment horizontal="left" vertical="center"/>
      <protection locked="0"/>
    </xf>
    <xf numFmtId="0" fontId="19" fillId="0" borderId="52" xfId="0" applyFont="1" applyBorder="1" applyAlignment="1" applyProtection="1">
      <alignment horizontal="left"/>
      <protection locked="0"/>
    </xf>
    <xf numFmtId="0" fontId="19" fillId="0" borderId="62" xfId="0" applyFont="1" applyBorder="1" applyAlignment="1" applyProtection="1">
      <alignment horizontal="left"/>
      <protection locked="0"/>
    </xf>
    <xf numFmtId="0" fontId="23" fillId="0" borderId="55" xfId="0" applyFont="1" applyBorder="1" applyAlignment="1" applyProtection="1">
      <alignment horizontal="left" vertical="top"/>
      <protection locked="0"/>
    </xf>
    <xf numFmtId="0" fontId="12" fillId="0" borderId="46" xfId="0" applyFont="1" applyBorder="1" applyAlignment="1" applyProtection="1">
      <alignment horizontal="left" vertical="center"/>
      <protection locked="0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6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0"/>
  <sheetViews>
    <sheetView tabSelected="1" topLeftCell="A13" zoomScaleNormal="100" zoomScaleSheetLayoutView="145" workbookViewId="0">
      <selection activeCell="B30" sqref="B30"/>
    </sheetView>
  </sheetViews>
  <sheetFormatPr defaultColWidth="14.44140625" defaultRowHeight="13.8" x14ac:dyDescent="0.25"/>
  <cols>
    <col min="1" max="1" width="1.77734375" style="457" customWidth="1"/>
    <col min="2" max="2" width="20.88671875" style="457" customWidth="1"/>
    <col min="3" max="3" width="7.21875" style="457" customWidth="1"/>
    <col min="4" max="4" width="27.5546875" style="457" customWidth="1"/>
    <col min="5" max="5" width="3.33203125" style="457" customWidth="1"/>
    <col min="6" max="6" width="20.33203125" style="468" customWidth="1"/>
    <col min="7" max="7" width="11.77734375" style="468" customWidth="1"/>
    <col min="8" max="8" width="1.77734375" style="457" customWidth="1"/>
    <col min="9" max="9" width="9.6640625" style="457" customWidth="1"/>
    <col min="10" max="27" width="8.6640625" style="457" customWidth="1"/>
    <col min="28" max="16384" width="14.44140625" style="457"/>
  </cols>
  <sheetData>
    <row r="1" spans="2:29" ht="85.2" customHeight="1" x14ac:dyDescent="0.25">
      <c r="B1" s="1910"/>
      <c r="C1" s="1910"/>
      <c r="D1" s="1910"/>
      <c r="E1" s="1910"/>
      <c r="F1" s="1910"/>
      <c r="G1" s="1910"/>
    </row>
    <row r="2" spans="2:29" x14ac:dyDescent="0.25">
      <c r="B2" s="1912" t="s">
        <v>386</v>
      </c>
      <c r="C2" s="1912"/>
      <c r="D2" s="1913"/>
      <c r="E2" s="1913"/>
      <c r="F2" s="1913"/>
      <c r="G2" s="1913"/>
      <c r="AA2" s="458" t="s">
        <v>238</v>
      </c>
      <c r="AC2" s="457" t="s">
        <v>238</v>
      </c>
    </row>
    <row r="3" spans="2:29" x14ac:dyDescent="0.25">
      <c r="B3" s="1914" t="s">
        <v>387</v>
      </c>
      <c r="C3" s="1914"/>
      <c r="D3" s="1913"/>
      <c r="E3" s="1913"/>
      <c r="F3" s="1913"/>
      <c r="G3" s="1913"/>
      <c r="AA3" s="458" t="s">
        <v>355</v>
      </c>
      <c r="AC3" s="457" t="s">
        <v>412</v>
      </c>
    </row>
    <row r="4" spans="2:29" x14ac:dyDescent="0.25">
      <c r="B4" s="1911"/>
      <c r="C4" s="1911"/>
      <c r="D4" s="1911"/>
      <c r="E4" s="1911"/>
      <c r="F4" s="1911"/>
      <c r="G4" s="1911"/>
      <c r="AA4" s="458" t="s">
        <v>394</v>
      </c>
      <c r="AC4" s="457" t="s">
        <v>414</v>
      </c>
    </row>
    <row r="5" spans="2:29" x14ac:dyDescent="0.25">
      <c r="B5" s="1917" t="s">
        <v>422</v>
      </c>
      <c r="C5" s="1918"/>
      <c r="D5" s="1918"/>
      <c r="E5" s="1918"/>
      <c r="F5" s="1918"/>
      <c r="G5" s="1919"/>
      <c r="AA5" s="458" t="s">
        <v>395</v>
      </c>
      <c r="AC5" s="457" t="s">
        <v>413</v>
      </c>
    </row>
    <row r="6" spans="2:29" x14ac:dyDescent="0.25">
      <c r="B6" s="465" t="s">
        <v>388</v>
      </c>
      <c r="C6" s="1921" t="s">
        <v>651</v>
      </c>
      <c r="D6" s="1922"/>
      <c r="E6" s="1922"/>
      <c r="F6" s="1922"/>
      <c r="G6" s="1923"/>
      <c r="H6" s="459"/>
      <c r="I6" s="459"/>
      <c r="J6" s="459"/>
      <c r="K6" s="459"/>
      <c r="AA6" s="458" t="s">
        <v>396</v>
      </c>
    </row>
    <row r="7" spans="2:29" x14ac:dyDescent="0.25">
      <c r="B7" s="460" t="s">
        <v>390</v>
      </c>
      <c r="C7" s="1924" t="s">
        <v>652</v>
      </c>
      <c r="D7" s="1925"/>
      <c r="E7" s="1925"/>
      <c r="F7" s="1925"/>
      <c r="G7" s="1926"/>
      <c r="H7" s="459"/>
      <c r="I7" s="459"/>
      <c r="J7" s="459"/>
      <c r="K7" s="459"/>
      <c r="AA7" s="458" t="s">
        <v>397</v>
      </c>
    </row>
    <row r="8" spans="2:29" x14ac:dyDescent="0.25">
      <c r="B8" s="461" t="s">
        <v>389</v>
      </c>
      <c r="C8" s="1924" t="s">
        <v>653</v>
      </c>
      <c r="D8" s="1925"/>
      <c r="E8" s="1925"/>
      <c r="F8" s="1925"/>
      <c r="G8" s="1926"/>
      <c r="H8" s="459"/>
      <c r="I8" s="459"/>
      <c r="J8" s="459"/>
      <c r="K8" s="459"/>
      <c r="AA8" s="458" t="s">
        <v>398</v>
      </c>
    </row>
    <row r="9" spans="2:29" ht="7.95" customHeight="1" x14ac:dyDescent="0.25">
      <c r="B9" s="1920"/>
      <c r="C9" s="1920"/>
      <c r="D9" s="1920"/>
      <c r="E9" s="1920"/>
      <c r="F9" s="1920"/>
      <c r="G9" s="1920"/>
      <c r="H9" s="459"/>
      <c r="I9" s="459"/>
      <c r="J9" s="459"/>
      <c r="K9" s="459"/>
      <c r="AA9" s="458" t="s">
        <v>399</v>
      </c>
    </row>
    <row r="10" spans="2:29" x14ac:dyDescent="0.25">
      <c r="B10" s="1917" t="s">
        <v>418</v>
      </c>
      <c r="C10" s="1918"/>
      <c r="D10" s="1918"/>
      <c r="E10" s="1918"/>
      <c r="F10" s="1918"/>
      <c r="G10" s="1919"/>
      <c r="H10" s="459"/>
      <c r="I10" s="459"/>
      <c r="J10" s="459"/>
      <c r="K10" s="459"/>
      <c r="AA10" s="458" t="s">
        <v>400</v>
      </c>
    </row>
    <row r="11" spans="2:29" x14ac:dyDescent="0.25">
      <c r="B11" s="462" t="s">
        <v>419</v>
      </c>
      <c r="C11" s="1922" t="s">
        <v>654</v>
      </c>
      <c r="D11" s="1922"/>
      <c r="E11" s="1922"/>
      <c r="F11" s="1922"/>
      <c r="G11" s="1923"/>
      <c r="H11" s="463"/>
      <c r="I11" s="463"/>
      <c r="J11" s="463"/>
      <c r="K11" s="463"/>
      <c r="AA11" s="458" t="s">
        <v>401</v>
      </c>
    </row>
    <row r="12" spans="2:29" x14ac:dyDescent="0.25">
      <c r="B12" s="462" t="s">
        <v>420</v>
      </c>
      <c r="C12" s="1922" t="s">
        <v>656</v>
      </c>
      <c r="D12" s="1922"/>
      <c r="E12" s="1922"/>
      <c r="F12" s="1922"/>
      <c r="G12" s="1923"/>
      <c r="H12" s="463"/>
      <c r="I12" s="463"/>
      <c r="J12" s="463"/>
      <c r="K12" s="463"/>
      <c r="AA12" s="458" t="s">
        <v>582</v>
      </c>
    </row>
    <row r="13" spans="2:29" x14ac:dyDescent="0.25">
      <c r="B13" s="464" t="s">
        <v>421</v>
      </c>
      <c r="C13" s="1922">
        <v>2016</v>
      </c>
      <c r="D13" s="1922"/>
      <c r="E13" s="1922"/>
      <c r="F13" s="1922"/>
      <c r="G13" s="1923"/>
      <c r="H13" s="463"/>
      <c r="I13" s="463"/>
      <c r="J13" s="463"/>
      <c r="K13" s="463"/>
      <c r="AA13" s="458" t="s">
        <v>402</v>
      </c>
    </row>
    <row r="14" spans="2:29" ht="7.95" customHeight="1" x14ac:dyDescent="0.25">
      <c r="B14" s="1920"/>
      <c r="C14" s="1920"/>
      <c r="D14" s="1920"/>
      <c r="E14" s="1920"/>
      <c r="F14" s="1920"/>
      <c r="G14" s="1920"/>
      <c r="H14" s="463"/>
      <c r="I14" s="463"/>
      <c r="J14" s="463"/>
      <c r="K14" s="463"/>
      <c r="AA14" s="458" t="s">
        <v>403</v>
      </c>
    </row>
    <row r="15" spans="2:29" x14ac:dyDescent="0.25">
      <c r="B15" s="1930" t="s">
        <v>423</v>
      </c>
      <c r="C15" s="1931"/>
      <c r="D15" s="1931"/>
      <c r="E15" s="1931"/>
      <c r="F15" s="1931"/>
      <c r="G15" s="1932"/>
      <c r="H15" s="463"/>
      <c r="I15" s="463"/>
      <c r="J15" s="463"/>
      <c r="K15" s="463"/>
      <c r="AA15" s="458" t="s">
        <v>404</v>
      </c>
    </row>
    <row r="16" spans="2:29" x14ac:dyDescent="0.25">
      <c r="B16" s="1915" t="s">
        <v>391</v>
      </c>
      <c r="C16" s="1916"/>
      <c r="D16" s="1927" t="s">
        <v>401</v>
      </c>
      <c r="E16" s="1928"/>
      <c r="F16" s="1928"/>
      <c r="G16" s="1929"/>
      <c r="H16" s="463"/>
      <c r="I16" s="463"/>
      <c r="J16" s="463"/>
      <c r="K16" s="463"/>
      <c r="AA16" s="458" t="s">
        <v>405</v>
      </c>
    </row>
    <row r="17" spans="2:27" x14ac:dyDescent="0.25">
      <c r="B17" s="1915" t="s">
        <v>393</v>
      </c>
      <c r="C17" s="1916"/>
      <c r="D17" s="1933" t="s">
        <v>414</v>
      </c>
      <c r="E17" s="1934"/>
      <c r="F17" s="1934"/>
      <c r="G17" s="1935"/>
      <c r="H17" s="463"/>
      <c r="I17" s="463"/>
      <c r="J17" s="463"/>
      <c r="K17" s="463"/>
      <c r="AA17" s="458" t="s">
        <v>406</v>
      </c>
    </row>
    <row r="18" spans="2:27" x14ac:dyDescent="0.25">
      <c r="B18" s="1915" t="s">
        <v>392</v>
      </c>
      <c r="C18" s="1916"/>
      <c r="D18" s="1942">
        <v>44593</v>
      </c>
      <c r="E18" s="1937"/>
      <c r="F18" s="1937"/>
      <c r="G18" s="1280"/>
      <c r="H18" s="463"/>
      <c r="I18" s="463"/>
      <c r="J18" s="463"/>
      <c r="K18" s="463"/>
      <c r="AA18" s="458" t="s">
        <v>407</v>
      </c>
    </row>
    <row r="19" spans="2:27" x14ac:dyDescent="0.25">
      <c r="B19" s="1915" t="s">
        <v>415</v>
      </c>
      <c r="C19" s="1916"/>
      <c r="D19" s="1936" t="s">
        <v>655</v>
      </c>
      <c r="E19" s="1937"/>
      <c r="F19" s="1937"/>
      <c r="G19" s="1938"/>
      <c r="H19" s="463"/>
      <c r="I19" s="463"/>
      <c r="J19" s="463"/>
      <c r="K19" s="463"/>
      <c r="AA19" s="458" t="s">
        <v>408</v>
      </c>
    </row>
    <row r="20" spans="2:27" x14ac:dyDescent="0.25">
      <c r="B20" s="1915" t="s">
        <v>416</v>
      </c>
      <c r="C20" s="1916"/>
      <c r="D20" s="1936" t="s">
        <v>657</v>
      </c>
      <c r="E20" s="1937"/>
      <c r="F20" s="1937"/>
      <c r="G20" s="1938"/>
      <c r="H20" s="463"/>
      <c r="I20" s="463"/>
      <c r="J20" s="463"/>
      <c r="K20" s="463"/>
      <c r="AA20" s="458" t="s">
        <v>409</v>
      </c>
    </row>
    <row r="21" spans="2:27" x14ac:dyDescent="0.25">
      <c r="B21" s="1915" t="s">
        <v>417</v>
      </c>
      <c r="C21" s="1916"/>
      <c r="D21" s="1936" t="s">
        <v>658</v>
      </c>
      <c r="E21" s="1937"/>
      <c r="F21" s="1937"/>
      <c r="G21" s="1938"/>
      <c r="H21" s="463"/>
      <c r="I21" s="463"/>
      <c r="J21" s="463"/>
      <c r="K21" s="463"/>
      <c r="AA21" s="458" t="s">
        <v>410</v>
      </c>
    </row>
    <row r="22" spans="2:27" x14ac:dyDescent="0.25">
      <c r="B22" s="1943"/>
      <c r="C22" s="1943"/>
      <c r="D22" s="1943"/>
      <c r="E22" s="1943"/>
      <c r="F22" s="1943"/>
      <c r="G22" s="1943"/>
      <c r="H22" s="463"/>
      <c r="I22" s="463"/>
      <c r="J22" s="463"/>
      <c r="K22" s="463"/>
      <c r="AA22" s="457" t="s">
        <v>411</v>
      </c>
    </row>
    <row r="23" spans="2:27" ht="79.8" customHeight="1" x14ac:dyDescent="0.25">
      <c r="B23" s="1940" t="s">
        <v>425</v>
      </c>
      <c r="C23" s="1941"/>
      <c r="D23" s="1941"/>
      <c r="E23" s="1941"/>
      <c r="F23" s="1941"/>
      <c r="G23" s="1941"/>
      <c r="H23" s="463"/>
      <c r="I23" s="463"/>
      <c r="J23" s="463"/>
      <c r="K23" s="463"/>
    </row>
    <row r="24" spans="2:27" ht="15" x14ac:dyDescent="0.25">
      <c r="B24" s="560"/>
      <c r="C24" s="560"/>
      <c r="D24" s="560"/>
      <c r="E24" s="560"/>
      <c r="F24" s="560"/>
      <c r="G24" s="560"/>
      <c r="H24" s="463"/>
      <c r="I24" s="463"/>
      <c r="J24" s="463"/>
      <c r="K24" s="463"/>
    </row>
    <row r="25" spans="2:27" s="467" customFormat="1" ht="49.2" customHeight="1" x14ac:dyDescent="0.25">
      <c r="B25" s="1939" t="s">
        <v>424</v>
      </c>
      <c r="C25" s="1939"/>
      <c r="D25" s="1939"/>
      <c r="E25" s="1939"/>
      <c r="F25" s="1939"/>
      <c r="G25" s="1939"/>
    </row>
    <row r="26" spans="2:27" s="467" customFormat="1" x14ac:dyDescent="0.25">
      <c r="F26" s="466"/>
      <c r="G26" s="466"/>
    </row>
    <row r="27" spans="2:27" s="467" customFormat="1" x14ac:dyDescent="0.25">
      <c r="F27" s="466"/>
      <c r="G27" s="466"/>
    </row>
    <row r="28" spans="2:27" s="467" customFormat="1" x14ac:dyDescent="0.25">
      <c r="F28" s="466"/>
      <c r="G28" s="466"/>
    </row>
    <row r="29" spans="2:27" s="467" customFormat="1" ht="15.6" x14ac:dyDescent="0.3">
      <c r="B29" s="1237" t="s">
        <v>660</v>
      </c>
      <c r="F29" s="466"/>
      <c r="G29" s="466"/>
    </row>
    <row r="30" spans="2:27" s="467" customFormat="1" ht="15.6" x14ac:dyDescent="0.3">
      <c r="B30" s="1237" t="s">
        <v>659</v>
      </c>
      <c r="F30" s="466"/>
      <c r="G30" s="466"/>
    </row>
    <row r="31" spans="2:27" s="467" customFormat="1" x14ac:dyDescent="0.25">
      <c r="F31" s="466"/>
      <c r="G31" s="466"/>
    </row>
    <row r="32" spans="2:27" s="467" customFormat="1" x14ac:dyDescent="0.25">
      <c r="F32" s="466"/>
      <c r="G32" s="466"/>
    </row>
    <row r="33" spans="6:7" s="467" customFormat="1" x14ac:dyDescent="0.25">
      <c r="F33" s="466"/>
      <c r="G33" s="466"/>
    </row>
    <row r="34" spans="6:7" s="467" customFormat="1" x14ac:dyDescent="0.25">
      <c r="F34" s="466"/>
      <c r="G34" s="466"/>
    </row>
    <row r="35" spans="6:7" s="467" customFormat="1" x14ac:dyDescent="0.25">
      <c r="F35" s="466"/>
      <c r="G35" s="466"/>
    </row>
    <row r="36" spans="6:7" s="467" customFormat="1" x14ac:dyDescent="0.25">
      <c r="F36" s="466"/>
      <c r="G36" s="466"/>
    </row>
    <row r="37" spans="6:7" s="467" customFormat="1" x14ac:dyDescent="0.25">
      <c r="F37" s="466"/>
      <c r="G37" s="466"/>
    </row>
    <row r="38" spans="6:7" s="467" customFormat="1" x14ac:dyDescent="0.25">
      <c r="F38" s="466"/>
      <c r="G38" s="466"/>
    </row>
    <row r="39" spans="6:7" s="467" customFormat="1" x14ac:dyDescent="0.25">
      <c r="F39" s="466"/>
      <c r="G39" s="466"/>
    </row>
    <row r="40" spans="6:7" s="467" customFormat="1" x14ac:dyDescent="0.25">
      <c r="F40" s="466"/>
      <c r="G40" s="466"/>
    </row>
    <row r="41" spans="6:7" s="467" customFormat="1" x14ac:dyDescent="0.25">
      <c r="F41" s="466"/>
      <c r="G41" s="466"/>
    </row>
    <row r="42" spans="6:7" s="467" customFormat="1" x14ac:dyDescent="0.25">
      <c r="F42" s="466"/>
      <c r="G42" s="466"/>
    </row>
    <row r="43" spans="6:7" s="467" customFormat="1" x14ac:dyDescent="0.25">
      <c r="F43" s="466"/>
      <c r="G43" s="466"/>
    </row>
    <row r="44" spans="6:7" s="467" customFormat="1" x14ac:dyDescent="0.25">
      <c r="F44" s="466"/>
      <c r="G44" s="466"/>
    </row>
    <row r="45" spans="6:7" s="467" customFormat="1" x14ac:dyDescent="0.25">
      <c r="F45" s="466"/>
      <c r="G45" s="466"/>
    </row>
    <row r="46" spans="6:7" s="467" customFormat="1" x14ac:dyDescent="0.25">
      <c r="F46" s="466"/>
      <c r="G46" s="466"/>
    </row>
    <row r="47" spans="6:7" s="467" customFormat="1" x14ac:dyDescent="0.25">
      <c r="F47" s="466"/>
      <c r="G47" s="466"/>
    </row>
    <row r="48" spans="6:7" s="467" customFormat="1" x14ac:dyDescent="0.25">
      <c r="F48" s="466"/>
      <c r="G48" s="466"/>
    </row>
    <row r="49" spans="6:7" s="467" customFormat="1" x14ac:dyDescent="0.25">
      <c r="F49" s="466"/>
      <c r="G49" s="466"/>
    </row>
    <row r="50" spans="6:7" s="467" customFormat="1" x14ac:dyDescent="0.25">
      <c r="F50" s="466"/>
      <c r="G50" s="466"/>
    </row>
    <row r="51" spans="6:7" s="467" customFormat="1" x14ac:dyDescent="0.25">
      <c r="F51" s="466"/>
      <c r="G51" s="466"/>
    </row>
    <row r="52" spans="6:7" s="467" customFormat="1" x14ac:dyDescent="0.25">
      <c r="F52" s="466"/>
      <c r="G52" s="466"/>
    </row>
    <row r="53" spans="6:7" s="467" customFormat="1" x14ac:dyDescent="0.25">
      <c r="F53" s="466"/>
      <c r="G53" s="466"/>
    </row>
    <row r="54" spans="6:7" s="467" customFormat="1" x14ac:dyDescent="0.25">
      <c r="F54" s="466"/>
      <c r="G54" s="466"/>
    </row>
    <row r="55" spans="6:7" s="467" customFormat="1" x14ac:dyDescent="0.25">
      <c r="F55" s="466"/>
      <c r="G55" s="466"/>
    </row>
    <row r="56" spans="6:7" s="467" customFormat="1" x14ac:dyDescent="0.25">
      <c r="F56" s="466"/>
      <c r="G56" s="466"/>
    </row>
    <row r="57" spans="6:7" s="467" customFormat="1" x14ac:dyDescent="0.25">
      <c r="F57" s="466"/>
      <c r="G57" s="466"/>
    </row>
    <row r="58" spans="6:7" s="467" customFormat="1" x14ac:dyDescent="0.25">
      <c r="F58" s="466"/>
      <c r="G58" s="466"/>
    </row>
    <row r="59" spans="6:7" s="467" customFormat="1" x14ac:dyDescent="0.25">
      <c r="F59" s="466"/>
      <c r="G59" s="466"/>
    </row>
    <row r="60" spans="6:7" s="467" customFormat="1" x14ac:dyDescent="0.25">
      <c r="F60" s="466"/>
      <c r="G60" s="466"/>
    </row>
    <row r="61" spans="6:7" s="467" customFormat="1" x14ac:dyDescent="0.25">
      <c r="F61" s="466"/>
      <c r="G61" s="466"/>
    </row>
    <row r="62" spans="6:7" s="467" customFormat="1" x14ac:dyDescent="0.25">
      <c r="F62" s="466"/>
      <c r="G62" s="466"/>
    </row>
    <row r="63" spans="6:7" s="467" customFormat="1" x14ac:dyDescent="0.25">
      <c r="F63" s="466"/>
      <c r="G63" s="466"/>
    </row>
    <row r="64" spans="6:7" s="467" customFormat="1" x14ac:dyDescent="0.25">
      <c r="F64" s="466"/>
      <c r="G64" s="466"/>
    </row>
    <row r="65" spans="6:7" s="467" customFormat="1" x14ac:dyDescent="0.25">
      <c r="F65" s="466"/>
      <c r="G65" s="466"/>
    </row>
    <row r="66" spans="6:7" s="467" customFormat="1" x14ac:dyDescent="0.25">
      <c r="F66" s="466"/>
      <c r="G66" s="466"/>
    </row>
    <row r="67" spans="6:7" s="467" customFormat="1" x14ac:dyDescent="0.25">
      <c r="F67" s="466"/>
      <c r="G67" s="466"/>
    </row>
    <row r="68" spans="6:7" s="467" customFormat="1" x14ac:dyDescent="0.25">
      <c r="F68" s="466"/>
      <c r="G68" s="466"/>
    </row>
    <row r="69" spans="6:7" s="467" customFormat="1" x14ac:dyDescent="0.25">
      <c r="F69" s="466"/>
      <c r="G69" s="466"/>
    </row>
    <row r="70" spans="6:7" s="467" customFormat="1" x14ac:dyDescent="0.25">
      <c r="F70" s="466"/>
      <c r="G70" s="466"/>
    </row>
    <row r="71" spans="6:7" s="467" customFormat="1" x14ac:dyDescent="0.25">
      <c r="F71" s="466"/>
      <c r="G71" s="466"/>
    </row>
    <row r="72" spans="6:7" s="467" customFormat="1" x14ac:dyDescent="0.25">
      <c r="F72" s="466"/>
      <c r="G72" s="466"/>
    </row>
    <row r="73" spans="6:7" s="467" customFormat="1" x14ac:dyDescent="0.25">
      <c r="F73" s="466"/>
      <c r="G73" s="466"/>
    </row>
    <row r="74" spans="6:7" s="467" customFormat="1" x14ac:dyDescent="0.25">
      <c r="F74" s="466"/>
      <c r="G74" s="466"/>
    </row>
    <row r="75" spans="6:7" s="467" customFormat="1" x14ac:dyDescent="0.25">
      <c r="F75" s="466"/>
      <c r="G75" s="466"/>
    </row>
    <row r="76" spans="6:7" s="467" customFormat="1" x14ac:dyDescent="0.25">
      <c r="F76" s="466"/>
      <c r="G76" s="466"/>
    </row>
    <row r="77" spans="6:7" s="467" customFormat="1" x14ac:dyDescent="0.25">
      <c r="F77" s="466"/>
      <c r="G77" s="466"/>
    </row>
    <row r="78" spans="6:7" s="467" customFormat="1" x14ac:dyDescent="0.25">
      <c r="F78" s="466"/>
      <c r="G78" s="466"/>
    </row>
    <row r="79" spans="6:7" s="467" customFormat="1" x14ac:dyDescent="0.25">
      <c r="F79" s="466"/>
      <c r="G79" s="466"/>
    </row>
    <row r="80" spans="6:7" s="467" customFormat="1" x14ac:dyDescent="0.25">
      <c r="F80" s="466"/>
      <c r="G80" s="466"/>
    </row>
    <row r="81" spans="6:7" s="467" customFormat="1" x14ac:dyDescent="0.25">
      <c r="F81" s="466"/>
      <c r="G81" s="466"/>
    </row>
    <row r="82" spans="6:7" s="467" customFormat="1" x14ac:dyDescent="0.25">
      <c r="F82" s="466"/>
      <c r="G82" s="466"/>
    </row>
    <row r="83" spans="6:7" s="467" customFormat="1" x14ac:dyDescent="0.25">
      <c r="F83" s="466"/>
      <c r="G83" s="466"/>
    </row>
    <row r="84" spans="6:7" s="467" customFormat="1" x14ac:dyDescent="0.25">
      <c r="F84" s="466"/>
      <c r="G84" s="466"/>
    </row>
    <row r="85" spans="6:7" s="467" customFormat="1" x14ac:dyDescent="0.25">
      <c r="F85" s="466"/>
      <c r="G85" s="466"/>
    </row>
    <row r="86" spans="6:7" s="467" customFormat="1" x14ac:dyDescent="0.25">
      <c r="F86" s="466"/>
      <c r="G86" s="466"/>
    </row>
    <row r="87" spans="6:7" s="467" customFormat="1" x14ac:dyDescent="0.25">
      <c r="F87" s="466"/>
      <c r="G87" s="466"/>
    </row>
    <row r="88" spans="6:7" s="467" customFormat="1" x14ac:dyDescent="0.25">
      <c r="F88" s="466"/>
      <c r="G88" s="466"/>
    </row>
    <row r="89" spans="6:7" s="467" customFormat="1" x14ac:dyDescent="0.25">
      <c r="F89" s="466"/>
      <c r="G89" s="466"/>
    </row>
    <row r="90" spans="6:7" s="467" customFormat="1" x14ac:dyDescent="0.25">
      <c r="F90" s="466"/>
      <c r="G90" s="466"/>
    </row>
    <row r="91" spans="6:7" s="467" customFormat="1" x14ac:dyDescent="0.25">
      <c r="F91" s="466"/>
      <c r="G91" s="466"/>
    </row>
    <row r="92" spans="6:7" s="467" customFormat="1" x14ac:dyDescent="0.25">
      <c r="F92" s="466"/>
      <c r="G92" s="466"/>
    </row>
    <row r="93" spans="6:7" s="467" customFormat="1" x14ac:dyDescent="0.25">
      <c r="F93" s="466"/>
      <c r="G93" s="466"/>
    </row>
    <row r="94" spans="6:7" s="467" customFormat="1" x14ac:dyDescent="0.25">
      <c r="F94" s="466"/>
      <c r="G94" s="466"/>
    </row>
    <row r="95" spans="6:7" s="467" customFormat="1" x14ac:dyDescent="0.25">
      <c r="F95" s="466"/>
      <c r="G95" s="466"/>
    </row>
    <row r="96" spans="6:7" s="467" customFormat="1" x14ac:dyDescent="0.25">
      <c r="F96" s="466"/>
      <c r="G96" s="466"/>
    </row>
    <row r="97" spans="6:7" s="467" customFormat="1" x14ac:dyDescent="0.25">
      <c r="F97" s="466"/>
      <c r="G97" s="466"/>
    </row>
    <row r="98" spans="6:7" s="467" customFormat="1" x14ac:dyDescent="0.25">
      <c r="F98" s="466"/>
      <c r="G98" s="466"/>
    </row>
    <row r="99" spans="6:7" s="467" customFormat="1" x14ac:dyDescent="0.25">
      <c r="F99" s="466"/>
      <c r="G99" s="466"/>
    </row>
    <row r="100" spans="6:7" s="467" customFormat="1" x14ac:dyDescent="0.25">
      <c r="F100" s="466"/>
      <c r="G100" s="466"/>
    </row>
  </sheetData>
  <sheetProtection algorithmName="SHA-512" hashValue="1XPDJMdVC6zGfHDT1/XPuL+2u6ussXgts8zOlXRcaKmGIcbOs5uy5t7lADMBlgE2wJfmiijOUiqjjgD1OfbQ/w==" saltValue="iW2YQnaPWZWtXRIiw4knPg==" spinCount="100000" sheet="1" selectLockedCells="1"/>
  <mergeCells count="30">
    <mergeCell ref="D20:G20"/>
    <mergeCell ref="D21:G21"/>
    <mergeCell ref="B25:G25"/>
    <mergeCell ref="B23:G23"/>
    <mergeCell ref="D18:F18"/>
    <mergeCell ref="B22:G22"/>
    <mergeCell ref="B19:C19"/>
    <mergeCell ref="D19:G19"/>
    <mergeCell ref="B20:C20"/>
    <mergeCell ref="B21:C21"/>
    <mergeCell ref="B17:C17"/>
    <mergeCell ref="B18:C18"/>
    <mergeCell ref="C11:G11"/>
    <mergeCell ref="C12:G12"/>
    <mergeCell ref="C13:G13"/>
    <mergeCell ref="B15:G15"/>
    <mergeCell ref="B14:G14"/>
    <mergeCell ref="D17:G17"/>
    <mergeCell ref="B1:G1"/>
    <mergeCell ref="B4:G4"/>
    <mergeCell ref="B2:G2"/>
    <mergeCell ref="B3:G3"/>
    <mergeCell ref="B16:C16"/>
    <mergeCell ref="B5:G5"/>
    <mergeCell ref="B9:G9"/>
    <mergeCell ref="C6:G6"/>
    <mergeCell ref="C7:G7"/>
    <mergeCell ref="C8:G8"/>
    <mergeCell ref="B10:G10"/>
    <mergeCell ref="D16:G16"/>
  </mergeCells>
  <dataValidations count="2">
    <dataValidation type="list" allowBlank="1" showInputMessage="1" showErrorMessage="1" sqref="D17">
      <formula1>$AC$2:$AC$5</formula1>
    </dataValidation>
    <dataValidation type="list" allowBlank="1" showInputMessage="1" showErrorMessage="1" sqref="D16">
      <formula1>$AA$2:$AA$22</formula1>
    </dataValidation>
  </dataValidations>
  <printOptions horizontalCentered="1"/>
  <pageMargins left="0.39370078740157483" right="0.39370078740157483" top="0.59055118110236227" bottom="0.3937007874015748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4"/>
  <sheetViews>
    <sheetView showGridLines="0" zoomScaleNormal="100" zoomScaleSheetLayoutView="100" workbookViewId="0">
      <selection activeCell="G17" sqref="G17"/>
    </sheetView>
  </sheetViews>
  <sheetFormatPr defaultColWidth="14.44140625" defaultRowHeight="13.8" x14ac:dyDescent="0.3"/>
  <cols>
    <col min="1" max="1" width="0.88671875" style="574" customWidth="1"/>
    <col min="2" max="2" width="3.88671875" style="574" customWidth="1"/>
    <col min="3" max="3" width="4.44140625" style="574" customWidth="1"/>
    <col min="4" max="4" width="9.77734375" style="574" customWidth="1"/>
    <col min="5" max="5" width="10.44140625" style="574" customWidth="1"/>
    <col min="6" max="6" width="12.77734375" style="574" customWidth="1"/>
    <col min="7" max="7" width="22.77734375" style="574" customWidth="1"/>
    <col min="8" max="8" width="11.88671875" style="574" customWidth="1"/>
    <col min="9" max="9" width="22.77734375" style="574" customWidth="1"/>
    <col min="10" max="10" width="0.88671875" style="576" customWidth="1"/>
    <col min="11" max="12" width="40.77734375" style="576" customWidth="1"/>
    <col min="13" max="13" width="0.88671875" style="574" customWidth="1"/>
    <col min="14" max="14" width="17.6640625" style="574" hidden="1" customWidth="1"/>
    <col min="15" max="15" width="7.21875" style="574" hidden="1" customWidth="1"/>
    <col min="16" max="16" width="25.44140625" style="574" hidden="1" customWidth="1"/>
    <col min="17" max="17" width="15.44140625" style="574" hidden="1" customWidth="1"/>
    <col min="18" max="18" width="6" style="574" hidden="1" customWidth="1"/>
    <col min="19" max="19" width="26.44140625" style="574" hidden="1" customWidth="1"/>
    <col min="20" max="20" width="11.109375" style="574" customWidth="1"/>
    <col min="21" max="27" width="14.44140625" style="574" customWidth="1"/>
    <col min="28" max="28" width="14.44140625" style="574" hidden="1" customWidth="1"/>
    <col min="29" max="29" width="27.88671875" style="574" hidden="1" customWidth="1"/>
    <col min="30" max="30" width="14.44140625" style="574" customWidth="1"/>
    <col min="31" max="16384" width="14.44140625" style="574"/>
  </cols>
  <sheetData>
    <row r="1" spans="2:30" ht="15.6" customHeight="1" x14ac:dyDescent="0.3">
      <c r="B1" s="2305" t="s">
        <v>37</v>
      </c>
      <c r="C1" s="2305"/>
      <c r="D1" s="2305"/>
      <c r="E1" s="2305"/>
      <c r="F1" s="2305"/>
      <c r="G1" s="2305"/>
      <c r="H1" s="2305"/>
      <c r="I1" s="2305"/>
      <c r="J1" s="1302"/>
      <c r="K1" s="2457" t="str">
        <f>B1</f>
        <v>KRA III - EXTENSION</v>
      </c>
      <c r="L1" s="2457"/>
      <c r="M1" s="1306"/>
      <c r="N1" s="2249" t="str">
        <f>B1</f>
        <v>KRA III - EXTENSION</v>
      </c>
      <c r="O1" s="2249"/>
      <c r="P1" s="2249"/>
      <c r="Q1" s="2249"/>
      <c r="R1" s="2249"/>
      <c r="S1" s="2249"/>
    </row>
    <row r="2" spans="2:30" x14ac:dyDescent="0.3">
      <c r="AC2" s="441" t="s">
        <v>238</v>
      </c>
    </row>
    <row r="3" spans="2:30" x14ac:dyDescent="0.3">
      <c r="B3" s="2417" t="str">
        <f>'Request Form'!B6</f>
        <v>LAST NAME:</v>
      </c>
      <c r="C3" s="2417"/>
      <c r="D3" s="2417"/>
      <c r="E3" s="2418" t="str">
        <f>Form1_A!E3</f>
        <v>MAALIW</v>
      </c>
      <c r="F3" s="2418"/>
      <c r="G3" s="2418"/>
      <c r="H3" s="2418"/>
      <c r="I3" s="2418"/>
      <c r="J3" s="1303"/>
      <c r="K3" s="642"/>
      <c r="L3" s="642"/>
      <c r="N3" s="574" t="str">
        <f>B3</f>
        <v>LAST NAME:</v>
      </c>
      <c r="O3" s="1305" t="str">
        <f>E3</f>
        <v>MAALIW</v>
      </c>
      <c r="AC3" s="406" t="s">
        <v>428</v>
      </c>
    </row>
    <row r="4" spans="2:30" x14ac:dyDescent="0.3">
      <c r="B4" s="2417" t="str">
        <f>'Request Form'!B7</f>
        <v>FIRST NAME, EXT.:</v>
      </c>
      <c r="C4" s="2417"/>
      <c r="D4" s="2417"/>
      <c r="E4" s="2418" t="str">
        <f>Form1_A!E4</f>
        <v>RENATO III</v>
      </c>
      <c r="F4" s="2418"/>
      <c r="G4" s="2418"/>
      <c r="H4" s="2418"/>
      <c r="I4" s="2418"/>
      <c r="J4" s="1303"/>
      <c r="K4" s="642"/>
      <c r="L4" s="642"/>
      <c r="N4" s="628" t="str">
        <f>B4</f>
        <v>FIRST NAME, EXT.:</v>
      </c>
      <c r="O4" s="1305" t="str">
        <f>E4</f>
        <v>RENATO III</v>
      </c>
      <c r="AC4" s="406" t="s">
        <v>374</v>
      </c>
    </row>
    <row r="5" spans="2:30" ht="13.8" customHeight="1" x14ac:dyDescent="0.3">
      <c r="B5" s="2417" t="str">
        <f>'Request Form'!B8</f>
        <v>MIDDLE NAME:</v>
      </c>
      <c r="C5" s="2417"/>
      <c r="D5" s="2417"/>
      <c r="E5" s="2310" t="str">
        <f>Form1_A!E5</f>
        <v>RACELIS</v>
      </c>
      <c r="F5" s="2310"/>
      <c r="G5" s="2310"/>
      <c r="H5" s="2310"/>
      <c r="I5" s="2310"/>
      <c r="J5" s="642"/>
      <c r="K5" s="642"/>
      <c r="L5" s="642"/>
      <c r="N5" s="574" t="str">
        <f>B5</f>
        <v>MIDDLE NAME:</v>
      </c>
      <c r="O5" s="1305" t="str">
        <f>E5</f>
        <v>RACELIS</v>
      </c>
      <c r="AB5" s="574">
        <v>0</v>
      </c>
      <c r="AC5" s="406" t="s">
        <v>375</v>
      </c>
    </row>
    <row r="6" spans="2:30" ht="14.4" thickBot="1" x14ac:dyDescent="0.35">
      <c r="O6" s="392"/>
      <c r="P6" s="392"/>
      <c r="Q6" s="392"/>
      <c r="R6" s="392"/>
      <c r="S6" s="392"/>
      <c r="T6" s="392"/>
      <c r="V6" s="389"/>
      <c r="AB6" s="574">
        <v>1</v>
      </c>
      <c r="AC6" s="406" t="s">
        <v>376</v>
      </c>
    </row>
    <row r="7" spans="2:30" ht="14.4" thickBot="1" x14ac:dyDescent="0.35">
      <c r="B7" s="2306" t="s">
        <v>516</v>
      </c>
      <c r="C7" s="2307"/>
      <c r="D7" s="2307"/>
      <c r="E7" s="2307"/>
      <c r="F7" s="2307"/>
      <c r="G7" s="2307"/>
      <c r="H7" s="2307"/>
      <c r="I7" s="2308"/>
      <c r="J7" s="1304"/>
      <c r="K7" s="2457" t="str">
        <f>B7</f>
        <v>CRITERION C - QUALITY OF EXTENSION SERVICES (MAX = 20 POINTS)</v>
      </c>
      <c r="L7" s="2457"/>
      <c r="N7" s="2250" t="str">
        <f>B7</f>
        <v>CRITERION C - QUALITY OF EXTENSION SERVICES (MAX = 20 POINTS)</v>
      </c>
      <c r="O7" s="2250"/>
      <c r="P7" s="2250"/>
      <c r="Q7" s="2250"/>
      <c r="R7" s="2250"/>
      <c r="S7" s="2250"/>
      <c r="T7" s="575"/>
      <c r="V7" s="575"/>
      <c r="AB7" s="574">
        <v>2</v>
      </c>
      <c r="AD7" s="406"/>
    </row>
    <row r="8" spans="2:30" s="576" customFormat="1" x14ac:dyDescent="0.3">
      <c r="B8" s="577"/>
      <c r="C8" s="578"/>
      <c r="D8" s="578"/>
      <c r="E8" s="578"/>
      <c r="F8" s="578"/>
      <c r="G8" s="578"/>
      <c r="H8" s="579"/>
      <c r="I8" s="580"/>
      <c r="J8" s="578"/>
      <c r="K8" s="578"/>
      <c r="L8" s="578"/>
      <c r="O8" s="575"/>
      <c r="P8" s="575"/>
      <c r="Q8" s="575"/>
      <c r="R8" s="575"/>
      <c r="S8" s="575"/>
      <c r="T8" s="575"/>
      <c r="V8" s="575"/>
      <c r="AB8" s="576">
        <v>3</v>
      </c>
      <c r="AC8" s="576" t="s">
        <v>378</v>
      </c>
    </row>
    <row r="9" spans="2:30" ht="31.8" customHeight="1" x14ac:dyDescent="0.3">
      <c r="B9" s="2421" t="s">
        <v>483</v>
      </c>
      <c r="C9" s="2422"/>
      <c r="D9" s="2422"/>
      <c r="E9" s="2422"/>
      <c r="F9" s="2422"/>
      <c r="G9" s="2422"/>
      <c r="H9" s="2422"/>
      <c r="I9" s="2423"/>
      <c r="J9" s="591"/>
      <c r="K9" s="591"/>
      <c r="L9" s="591"/>
      <c r="O9" s="575"/>
      <c r="P9" s="575"/>
      <c r="Q9" s="575"/>
      <c r="R9" s="575"/>
      <c r="S9" s="575"/>
      <c r="T9" s="575"/>
      <c r="V9" s="575"/>
      <c r="AB9" s="574">
        <v>4</v>
      </c>
      <c r="AC9" s="628" t="s">
        <v>379</v>
      </c>
    </row>
    <row r="10" spans="2:30" ht="4.95" customHeight="1" thickBot="1" x14ac:dyDescent="0.35">
      <c r="B10" s="577"/>
      <c r="C10" s="578"/>
      <c r="D10" s="578"/>
      <c r="E10" s="578"/>
      <c r="F10" s="578"/>
      <c r="G10" s="578"/>
      <c r="H10" s="625"/>
      <c r="I10" s="626"/>
      <c r="J10" s="625"/>
      <c r="K10" s="625"/>
      <c r="L10" s="625"/>
      <c r="O10" s="575"/>
      <c r="P10" s="575"/>
      <c r="Q10" s="575"/>
      <c r="R10" s="575"/>
      <c r="S10" s="575"/>
      <c r="T10" s="575"/>
      <c r="V10" s="575"/>
      <c r="AB10" s="574">
        <v>5</v>
      </c>
    </row>
    <row r="11" spans="2:30" s="576" customFormat="1" ht="14.4" thickBot="1" x14ac:dyDescent="0.35">
      <c r="B11" s="2419" t="s">
        <v>482</v>
      </c>
      <c r="C11" s="2420"/>
      <c r="D11" s="2420"/>
      <c r="E11" s="2420"/>
      <c r="F11" s="2420"/>
      <c r="G11" s="2420"/>
      <c r="H11" s="2429"/>
      <c r="I11" s="405">
        <v>0</v>
      </c>
      <c r="J11" s="643"/>
      <c r="K11" s="643"/>
      <c r="L11" s="643"/>
      <c r="W11" s="382"/>
      <c r="X11" s="382"/>
      <c r="Y11" s="382"/>
      <c r="Z11" s="382"/>
      <c r="AA11" s="382"/>
      <c r="AB11" s="382">
        <v>6</v>
      </c>
      <c r="AC11" s="584"/>
      <c r="AD11" s="584"/>
    </row>
    <row r="12" spans="2:30" s="576" customFormat="1" ht="4.95" customHeight="1" thickBot="1" x14ac:dyDescent="0.35">
      <c r="B12" s="402"/>
      <c r="C12" s="660"/>
      <c r="D12" s="660"/>
      <c r="E12" s="660"/>
      <c r="F12" s="42"/>
      <c r="G12" s="581"/>
      <c r="H12" s="42"/>
      <c r="I12" s="582"/>
      <c r="J12" s="581"/>
      <c r="K12" s="581"/>
      <c r="L12" s="581"/>
      <c r="V12" s="660"/>
      <c r="AB12" s="576">
        <v>7</v>
      </c>
    </row>
    <row r="13" spans="2:30" s="576" customFormat="1" ht="14.4" thickBot="1" x14ac:dyDescent="0.35">
      <c r="B13" s="2419" t="s">
        <v>427</v>
      </c>
      <c r="C13" s="2420"/>
      <c r="D13" s="2420"/>
      <c r="E13" s="2420"/>
      <c r="F13" s="2420"/>
      <c r="G13" s="583" t="s">
        <v>238</v>
      </c>
      <c r="H13" s="2009" t="s">
        <v>426</v>
      </c>
      <c r="I13" s="2010"/>
      <c r="J13" s="1238"/>
      <c r="K13" s="660"/>
      <c r="L13" s="1238"/>
      <c r="M13" s="440"/>
      <c r="N13" s="584"/>
      <c r="O13" s="584"/>
      <c r="P13" s="584"/>
      <c r="Q13" s="585"/>
      <c r="R13" s="585"/>
      <c r="S13" s="585"/>
      <c r="T13" s="585"/>
      <c r="V13" s="624"/>
      <c r="AB13" s="576">
        <v>8</v>
      </c>
    </row>
    <row r="14" spans="2:30" x14ac:dyDescent="0.3">
      <c r="B14" s="577"/>
      <c r="C14" s="578"/>
      <c r="D14" s="578"/>
      <c r="E14" s="578"/>
      <c r="F14" s="578"/>
      <c r="G14" s="578"/>
      <c r="H14" s="578"/>
      <c r="I14" s="586"/>
      <c r="J14" s="578"/>
      <c r="K14" s="578"/>
      <c r="L14" s="578"/>
      <c r="O14" s="575"/>
      <c r="P14" s="575"/>
      <c r="Q14" s="575"/>
      <c r="R14" s="575"/>
      <c r="S14" s="575"/>
      <c r="T14" s="575"/>
      <c r="V14" s="575"/>
    </row>
    <row r="15" spans="2:30" ht="13.8" customHeight="1" thickBot="1" x14ac:dyDescent="0.35">
      <c r="B15" s="587" t="s">
        <v>43</v>
      </c>
      <c r="C15" s="588" t="s">
        <v>252</v>
      </c>
      <c r="D15" s="589"/>
      <c r="E15" s="589"/>
      <c r="F15" s="589"/>
      <c r="G15" s="589"/>
      <c r="H15" s="589"/>
      <c r="I15" s="590"/>
      <c r="J15" s="584"/>
      <c r="K15" s="1307" t="str">
        <f>C15</f>
        <v>CLIENT SATISFACTION RATING FOR OUTREACH AND EXTENSION PROJECTS</v>
      </c>
      <c r="L15" s="1307"/>
      <c r="N15" s="715" t="str">
        <f>C15</f>
        <v>CLIENT SATISFACTION RATING FOR OUTREACH AND EXTENSION PROJECTS</v>
      </c>
      <c r="O15" s="575"/>
      <c r="P15" s="575"/>
      <c r="Q15" s="575"/>
      <c r="R15" s="575"/>
      <c r="S15" s="575"/>
      <c r="T15" s="575"/>
      <c r="V15" s="591"/>
    </row>
    <row r="16" spans="2:30" s="576" customFormat="1" ht="15" customHeight="1" thickBot="1" x14ac:dyDescent="0.35">
      <c r="B16" s="2424" t="s">
        <v>7</v>
      </c>
      <c r="C16" s="2445" t="s">
        <v>9</v>
      </c>
      <c r="D16" s="2445"/>
      <c r="E16" s="2445"/>
      <c r="F16" s="2433" t="s">
        <v>49</v>
      </c>
      <c r="G16" s="2433"/>
      <c r="H16" s="2433"/>
      <c r="I16" s="2434"/>
      <c r="J16" s="640"/>
      <c r="K16" s="2458" t="s">
        <v>435</v>
      </c>
      <c r="L16" s="2459"/>
      <c r="N16" s="2461"/>
      <c r="O16" s="2461"/>
      <c r="P16" s="2461"/>
      <c r="Q16" s="2461"/>
      <c r="R16" s="2461"/>
      <c r="S16" s="2461"/>
      <c r="T16" s="2462"/>
    </row>
    <row r="17" spans="2:29" s="576" customFormat="1" ht="28.2" customHeight="1" thickBot="1" x14ac:dyDescent="0.35">
      <c r="B17" s="2425"/>
      <c r="C17" s="2446"/>
      <c r="D17" s="2446"/>
      <c r="E17" s="2446"/>
      <c r="F17" s="592" t="s">
        <v>5</v>
      </c>
      <c r="G17" s="592" t="s">
        <v>186</v>
      </c>
      <c r="H17" s="593" t="s">
        <v>6</v>
      </c>
      <c r="I17" s="594" t="s">
        <v>377</v>
      </c>
      <c r="J17" s="447"/>
      <c r="K17" s="1346" t="s">
        <v>594</v>
      </c>
      <c r="L17" s="1346" t="s">
        <v>595</v>
      </c>
      <c r="N17" s="448" t="s">
        <v>380</v>
      </c>
      <c r="O17" s="627" t="s">
        <v>383</v>
      </c>
      <c r="P17" s="630" t="s">
        <v>169</v>
      </c>
      <c r="Q17" s="631" t="s">
        <v>381</v>
      </c>
      <c r="R17" s="630" t="s">
        <v>383</v>
      </c>
      <c r="S17" s="629" t="s">
        <v>169</v>
      </c>
      <c r="T17" s="660"/>
    </row>
    <row r="18" spans="2:29" s="576" customFormat="1" x14ac:dyDescent="0.3">
      <c r="B18" s="595">
        <v>1</v>
      </c>
      <c r="C18" s="2426" t="s">
        <v>266</v>
      </c>
      <c r="D18" s="2427"/>
      <c r="E18" s="2428"/>
      <c r="F18" s="686">
        <v>0</v>
      </c>
      <c r="G18" s="1715"/>
      <c r="H18" s="360">
        <v>0</v>
      </c>
      <c r="I18" s="1712"/>
      <c r="J18" s="641"/>
      <c r="K18" s="1379"/>
      <c r="L18" s="1379"/>
      <c r="N18" s="1716" t="s">
        <v>378</v>
      </c>
      <c r="O18" s="1717">
        <f>IF(N18="Acceptable",F18,"")</f>
        <v>0</v>
      </c>
      <c r="P18" s="1718"/>
      <c r="Q18" s="1719" t="s">
        <v>378</v>
      </c>
      <c r="R18" s="1720">
        <f>IF(Q18="Acceptable",H18,"")</f>
        <v>0</v>
      </c>
      <c r="S18" s="1721"/>
      <c r="T18" s="1948"/>
    </row>
    <row r="19" spans="2:29" s="576" customFormat="1" x14ac:dyDescent="0.3">
      <c r="B19" s="596">
        <v>2</v>
      </c>
      <c r="C19" s="2426" t="s">
        <v>267</v>
      </c>
      <c r="D19" s="2427"/>
      <c r="E19" s="2428"/>
      <c r="F19" s="687">
        <v>0</v>
      </c>
      <c r="G19" s="1715"/>
      <c r="H19" s="683">
        <v>0</v>
      </c>
      <c r="I19" s="1590"/>
      <c r="J19" s="641"/>
      <c r="K19" s="1378"/>
      <c r="L19" s="1378"/>
      <c r="N19" s="1722" t="s">
        <v>378</v>
      </c>
      <c r="O19" s="1723">
        <f>IF(N19="Acceptable",F19,"")</f>
        <v>0</v>
      </c>
      <c r="P19" s="1614"/>
      <c r="Q19" s="1724" t="s">
        <v>378</v>
      </c>
      <c r="R19" s="496">
        <f>IF(Q19="Acceptable",H19,"")</f>
        <v>0</v>
      </c>
      <c r="S19" s="1725"/>
      <c r="T19" s="1948"/>
    </row>
    <row r="20" spans="2:29" s="576" customFormat="1" ht="14.4" customHeight="1" x14ac:dyDescent="0.3">
      <c r="B20" s="596">
        <v>3</v>
      </c>
      <c r="C20" s="2426" t="s">
        <v>268</v>
      </c>
      <c r="D20" s="2427"/>
      <c r="E20" s="2428"/>
      <c r="F20" s="687">
        <v>0</v>
      </c>
      <c r="G20" s="1715"/>
      <c r="H20" s="683">
        <v>0</v>
      </c>
      <c r="I20" s="1590"/>
      <c r="J20" s="641"/>
      <c r="K20" s="1378"/>
      <c r="L20" s="1378"/>
      <c r="N20" s="1722" t="s">
        <v>378</v>
      </c>
      <c r="O20" s="1723">
        <f>IF(N20="Acceptable",F20,"")</f>
        <v>0</v>
      </c>
      <c r="P20" s="1614"/>
      <c r="Q20" s="1724" t="s">
        <v>378</v>
      </c>
      <c r="R20" s="496">
        <f>IF(Q20="Acceptable",H20,"")</f>
        <v>0</v>
      </c>
      <c r="S20" s="1725"/>
      <c r="T20" s="1948"/>
    </row>
    <row r="21" spans="2:29" s="576" customFormat="1" ht="15" customHeight="1" thickBot="1" x14ac:dyDescent="0.35">
      <c r="B21" s="596">
        <v>4</v>
      </c>
      <c r="C21" s="2447" t="s">
        <v>269</v>
      </c>
      <c r="D21" s="2448"/>
      <c r="E21" s="2449"/>
      <c r="F21" s="687">
        <v>0</v>
      </c>
      <c r="G21" s="1715"/>
      <c r="H21" s="683">
        <v>0</v>
      </c>
      <c r="I21" s="1591"/>
      <c r="J21" s="641"/>
      <c r="K21" s="1355"/>
      <c r="L21" s="1355"/>
      <c r="N21" s="1726" t="s">
        <v>378</v>
      </c>
      <c r="O21" s="1727">
        <f>IF(N21="Acceptable",F21,"")</f>
        <v>0</v>
      </c>
      <c r="P21" s="1728"/>
      <c r="Q21" s="1729" t="s">
        <v>378</v>
      </c>
      <c r="R21" s="1730">
        <f>IF(Q21="Acceptable",H21,"")</f>
        <v>0</v>
      </c>
      <c r="S21" s="1731"/>
      <c r="T21" s="1948"/>
    </row>
    <row r="22" spans="2:29" s="576" customFormat="1" ht="14.4" customHeight="1" thickBot="1" x14ac:dyDescent="0.35">
      <c r="B22" s="2438" t="s">
        <v>8</v>
      </c>
      <c r="C22" s="2439"/>
      <c r="D22" s="2439"/>
      <c r="E22" s="2439"/>
      <c r="F22" s="2439"/>
      <c r="G22" s="2439"/>
      <c r="H22" s="2440">
        <f>IF(G13="SELECT OPTION",AVERAGE(F18:F21,H18:H21),0+IF(G13="NOT APPLICABLE",AVERAGE(F18:F21,H18:H21),0+IF(G13="ON APPROVED STUDY LEAVE",SUM(F18:F21,H18:H21)/(8-I11),0)+IF(G13="ON APPROVED SABBATICAL LEAVE",SUM(F18:F21,H18:H21)/(8-I11),0+IF(G13="ON APPROVED MATERNITY LEAVE",SUM(F18:F21,H18:H21)/(8-I11),0))))</f>
        <v>0</v>
      </c>
      <c r="I22" s="2441"/>
      <c r="J22" s="644"/>
      <c r="K22" s="644"/>
      <c r="L22" s="644"/>
      <c r="N22" s="633"/>
      <c r="O22" s="634"/>
      <c r="P22" s="1058"/>
      <c r="Q22" s="634"/>
      <c r="R22" s="634"/>
      <c r="S22" s="1058"/>
      <c r="T22" s="599"/>
      <c r="AC22" s="574" t="s">
        <v>238</v>
      </c>
    </row>
    <row r="23" spans="2:29" s="576" customFormat="1" ht="14.4" customHeight="1" thickBot="1" x14ac:dyDescent="0.35">
      <c r="B23" s="2294" t="s">
        <v>227</v>
      </c>
      <c r="C23" s="2295"/>
      <c r="D23" s="2295"/>
      <c r="E23" s="2295"/>
      <c r="F23" s="2295"/>
      <c r="G23" s="2450"/>
      <c r="H23" s="2451">
        <f>H22/100*20</f>
        <v>0</v>
      </c>
      <c r="I23" s="2452"/>
      <c r="J23" s="645"/>
      <c r="K23" s="645"/>
      <c r="L23" s="645"/>
      <c r="N23" s="2468" t="s">
        <v>382</v>
      </c>
      <c r="O23" s="2469"/>
      <c r="P23" s="635">
        <f>IF(G13="NOT APPLICABLE",AVERAGE(O18:O21,R18:R21),0+IF(G13="ON APPROVED STUDY LEAVE",SUM(O18:O21,R18:R21)/(8-I11),0)+IF(G13="ON APPROVED SABBATICAL LEAVE",SUM(O18:O21,R18:R21)/(8-I11),0+IF(G13="ON APPROVED MATERNITY LEAVE",SUM(O18:O21,R18:R21)/(8-I11),0)))</f>
        <v>0</v>
      </c>
      <c r="Q23" s="704" t="s">
        <v>237</v>
      </c>
      <c r="R23" s="632"/>
      <c r="S23" s="636">
        <f>P23/100*20</f>
        <v>0</v>
      </c>
      <c r="T23" s="600"/>
      <c r="AC23" s="598" t="s">
        <v>356</v>
      </c>
    </row>
    <row r="24" spans="2:29" ht="14.4" thickBot="1" x14ac:dyDescent="0.35">
      <c r="B24" s="705"/>
      <c r="C24" s="705"/>
      <c r="D24" s="705"/>
      <c r="E24" s="705"/>
      <c r="F24" s="601"/>
      <c r="G24" s="601"/>
      <c r="H24" s="601"/>
      <c r="I24" s="601"/>
      <c r="J24" s="646"/>
      <c r="K24" s="646"/>
      <c r="L24" s="646"/>
      <c r="T24" s="600"/>
      <c r="AC24" s="598" t="s">
        <v>357</v>
      </c>
    </row>
    <row r="25" spans="2:29" ht="14.4" thickBot="1" x14ac:dyDescent="0.35">
      <c r="B25" s="2306" t="s">
        <v>98</v>
      </c>
      <c r="C25" s="2307"/>
      <c r="D25" s="2307"/>
      <c r="E25" s="2307"/>
      <c r="F25" s="2307"/>
      <c r="G25" s="2307"/>
      <c r="H25" s="2307"/>
      <c r="I25" s="2308"/>
      <c r="J25" s="1304"/>
      <c r="K25" s="2457" t="str">
        <f>B25</f>
        <v>CRITERION D - BONUS CRITERION (MAX = 20 POINTS)</v>
      </c>
      <c r="L25" s="2457"/>
      <c r="N25" s="2250" t="str">
        <f>B25</f>
        <v>CRITERION D - BONUS CRITERION (MAX = 20 POINTS)</v>
      </c>
      <c r="O25" s="2250"/>
      <c r="P25" s="2250"/>
      <c r="Q25" s="2250"/>
      <c r="R25" s="2250"/>
      <c r="S25" s="2250"/>
      <c r="AC25" s="598" t="s">
        <v>358</v>
      </c>
    </row>
    <row r="26" spans="2:29" x14ac:dyDescent="0.3">
      <c r="B26" s="577"/>
      <c r="C26" s="578"/>
      <c r="D26" s="578"/>
      <c r="E26" s="578"/>
      <c r="F26" s="578"/>
      <c r="G26" s="578"/>
      <c r="H26" s="578"/>
      <c r="I26" s="586"/>
      <c r="J26" s="578"/>
      <c r="K26" s="578"/>
      <c r="L26" s="578"/>
      <c r="AC26" s="598" t="s">
        <v>359</v>
      </c>
    </row>
    <row r="27" spans="2:29" x14ac:dyDescent="0.3">
      <c r="B27" s="603" t="s">
        <v>99</v>
      </c>
      <c r="C27" s="604" t="s">
        <v>253</v>
      </c>
      <c r="D27" s="605"/>
      <c r="E27" s="605"/>
      <c r="F27" s="605"/>
      <c r="G27" s="605"/>
      <c r="H27" s="605"/>
      <c r="I27" s="606"/>
      <c r="J27" s="578"/>
      <c r="K27" s="1076" t="str">
        <f>C27</f>
        <v>FOR ADMINISTRATIVE DESIGNATION</v>
      </c>
      <c r="L27" s="578"/>
      <c r="N27" s="715" t="str">
        <f>C27</f>
        <v>FOR ADMINISTRATIVE DESIGNATION</v>
      </c>
      <c r="AC27" s="598" t="s">
        <v>360</v>
      </c>
    </row>
    <row r="28" spans="2:29" x14ac:dyDescent="0.3">
      <c r="B28" s="603" t="s">
        <v>52</v>
      </c>
      <c r="C28" s="608" t="s">
        <v>254</v>
      </c>
      <c r="D28" s="609"/>
      <c r="E28" s="609"/>
      <c r="F28" s="610"/>
      <c r="G28" s="610"/>
      <c r="H28" s="610"/>
      <c r="I28" s="606"/>
      <c r="J28" s="578"/>
      <c r="K28" s="1076" t="str">
        <f>C28</f>
        <v>HIGHEST ADMINISTRATIVE DESIGNATION HELD FOR AT LEAST ONE YEAR WITH THE EVALUATION PERIOD</v>
      </c>
      <c r="L28" s="578"/>
      <c r="N28" s="715" t="str">
        <f>C28</f>
        <v>HIGHEST ADMINISTRATIVE DESIGNATION HELD FOR AT LEAST ONE YEAR WITH THE EVALUATION PERIOD</v>
      </c>
      <c r="AC28" s="602" t="s">
        <v>361</v>
      </c>
    </row>
    <row r="29" spans="2:29" s="609" customFormat="1" ht="14.4" thickBot="1" x14ac:dyDescent="0.35">
      <c r="B29" s="611"/>
      <c r="C29" s="612"/>
      <c r="D29" s="612"/>
      <c r="F29" s="612"/>
      <c r="G29" s="612"/>
      <c r="H29" s="612"/>
      <c r="I29" s="613"/>
      <c r="J29" s="584"/>
      <c r="K29" s="584"/>
      <c r="L29" s="584"/>
      <c r="N29" s="574"/>
      <c r="O29" s="574"/>
      <c r="P29" s="574"/>
      <c r="Q29" s="574"/>
      <c r="R29" s="574"/>
      <c r="S29" s="574"/>
      <c r="T29" s="574"/>
      <c r="AC29" s="607" t="s">
        <v>362</v>
      </c>
    </row>
    <row r="30" spans="2:29" s="614" customFormat="1" ht="28.2" customHeight="1" thickBot="1" x14ac:dyDescent="0.35">
      <c r="B30" s="661" t="s">
        <v>7</v>
      </c>
      <c r="C30" s="2435" t="s">
        <v>94</v>
      </c>
      <c r="D30" s="2436"/>
      <c r="E30" s="2436"/>
      <c r="F30" s="2437"/>
      <c r="G30" s="706" t="s">
        <v>487</v>
      </c>
      <c r="H30" s="706" t="s">
        <v>168</v>
      </c>
      <c r="I30" s="363" t="s">
        <v>377</v>
      </c>
      <c r="J30" s="1238"/>
      <c r="K30" s="2470" t="s">
        <v>435</v>
      </c>
      <c r="L30" s="2471"/>
      <c r="N30" s="490" t="s">
        <v>180</v>
      </c>
      <c r="O30" s="688" t="s">
        <v>171</v>
      </c>
      <c r="P30" s="2466" t="s">
        <v>169</v>
      </c>
      <c r="Q30" s="2467"/>
      <c r="R30" s="2467"/>
      <c r="S30" s="2248"/>
      <c r="T30" s="637"/>
      <c r="AC30" s="607" t="s">
        <v>489</v>
      </c>
    </row>
    <row r="31" spans="2:29" ht="15" customHeight="1" thickBot="1" x14ac:dyDescent="0.35">
      <c r="B31" s="648">
        <v>1</v>
      </c>
      <c r="C31" s="2442" t="s">
        <v>238</v>
      </c>
      <c r="D31" s="2443"/>
      <c r="E31" s="2443"/>
      <c r="F31" s="2444"/>
      <c r="G31" s="384"/>
      <c r="H31" s="649">
        <f>IF(ISBLANK(G31),0,0+IF(C31="SELECT OPTION",0,0+IF(C31="President or OIC President",20)+IF(C31="Vice-President",15)+IF(C31="Chancellor",10)+IF(C31="Vice-Chancellor",8)+IF(C31="Campus Director/Administrator/Head",8)+IF(C31="Faculty Regent",8)+IF(C31="Office Director",6)+IF(C31="University/College Secretary",6)+IF(C31="Project Head",4)+IF(C31="Institution-level Committee Chair",3)+IF(C31="Institution-level Committee Member",2)+IF(C31="Dean",6)++IF(C31="Associate Dean",5)+IF(C31="College Secretary",3)+IF(C31="Department Head",4)+IF(C31="Program Chair/Project Head",3)+IF(C31="Department-level Committee Chair",2))+IF(C31="Department-level Committee Member",1))</f>
        <v>0</v>
      </c>
      <c r="I31" s="1645"/>
      <c r="J31" s="641"/>
      <c r="K31" s="2453"/>
      <c r="L31" s="2454"/>
      <c r="N31" s="597" t="s">
        <v>378</v>
      </c>
      <c r="O31" s="1175">
        <f>IF(N31="Acceptable",H31,0)</f>
        <v>0</v>
      </c>
      <c r="P31" s="2463"/>
      <c r="Q31" s="2464"/>
      <c r="R31" s="2464"/>
      <c r="S31" s="2465"/>
      <c r="T31" s="638"/>
      <c r="AC31" s="607" t="s">
        <v>363</v>
      </c>
    </row>
    <row r="32" spans="2:29" ht="15" customHeight="1" thickBot="1" x14ac:dyDescent="0.35">
      <c r="B32" s="650"/>
      <c r="C32" s="2430"/>
      <c r="D32" s="2431"/>
      <c r="E32" s="2431"/>
      <c r="F32" s="2432"/>
      <c r="G32" s="651" t="s">
        <v>14</v>
      </c>
      <c r="H32" s="1176" t="s">
        <v>488</v>
      </c>
      <c r="I32" s="652"/>
      <c r="J32" s="641"/>
      <c r="K32" s="2455"/>
      <c r="L32" s="2456"/>
      <c r="N32" s="493"/>
      <c r="O32" s="503">
        <f>SUM(O31:O31)</f>
        <v>0</v>
      </c>
      <c r="P32" s="2055"/>
      <c r="Q32" s="2460"/>
      <c r="R32" s="2460"/>
      <c r="S32" s="2056"/>
      <c r="T32" s="639"/>
      <c r="AC32" s="607" t="s">
        <v>490</v>
      </c>
    </row>
    <row r="33" spans="3:29" x14ac:dyDescent="0.3">
      <c r="G33" s="576"/>
      <c r="N33" s="615"/>
      <c r="O33" s="615"/>
      <c r="P33" s="615"/>
      <c r="Q33" s="615"/>
      <c r="R33" s="615"/>
      <c r="S33" s="615"/>
      <c r="T33" s="615"/>
      <c r="AC33" s="607" t="s">
        <v>491</v>
      </c>
    </row>
    <row r="34" spans="3:29" s="1837" customFormat="1" x14ac:dyDescent="0.25">
      <c r="C34" s="1847" t="s">
        <v>2</v>
      </c>
      <c r="F34" s="1756" t="s">
        <v>175</v>
      </c>
      <c r="G34" s="1759"/>
      <c r="J34" s="1862"/>
      <c r="K34" s="1862"/>
      <c r="L34" s="1862"/>
      <c r="N34" s="1756" t="s">
        <v>177</v>
      </c>
      <c r="R34" s="1861"/>
      <c r="S34" s="1861"/>
      <c r="T34" s="1861"/>
      <c r="AC34" s="1837" t="s">
        <v>364</v>
      </c>
    </row>
    <row r="35" spans="3:29" s="1861" customFormat="1" x14ac:dyDescent="0.25">
      <c r="C35" s="1847"/>
      <c r="F35" s="1759"/>
      <c r="G35" s="1759"/>
      <c r="H35" s="1837"/>
      <c r="I35" s="1837"/>
      <c r="J35" s="1862"/>
      <c r="K35" s="1862"/>
      <c r="L35" s="1862"/>
      <c r="M35" s="1837"/>
      <c r="N35" s="1760"/>
      <c r="O35" s="1847"/>
      <c r="P35" s="1847"/>
      <c r="AC35" s="1837" t="s">
        <v>365</v>
      </c>
    </row>
    <row r="36" spans="3:29" s="1861" customFormat="1" x14ac:dyDescent="0.25">
      <c r="C36" s="47"/>
      <c r="F36" s="1759"/>
      <c r="G36" s="1759"/>
      <c r="H36" s="1837"/>
      <c r="I36" s="1837"/>
      <c r="J36" s="1862"/>
      <c r="K36" s="1862"/>
      <c r="L36" s="1862"/>
      <c r="M36" s="1837"/>
      <c r="N36" s="1760"/>
      <c r="O36" s="1847"/>
      <c r="P36" s="1847"/>
      <c r="AC36" s="1837" t="s">
        <v>366</v>
      </c>
    </row>
    <row r="37" spans="3:29" s="1861" customFormat="1" x14ac:dyDescent="0.25">
      <c r="C37" s="47" t="s">
        <v>11</v>
      </c>
      <c r="F37" s="19" t="s">
        <v>649</v>
      </c>
      <c r="G37" s="1759"/>
      <c r="H37" s="1837"/>
      <c r="I37" s="1837"/>
      <c r="J37" s="1862"/>
      <c r="K37" s="1862"/>
      <c r="L37" s="1862"/>
      <c r="M37" s="1837"/>
      <c r="N37" s="19" t="s">
        <v>648</v>
      </c>
      <c r="O37" s="47"/>
      <c r="P37" s="47"/>
      <c r="AC37" s="1837" t="s">
        <v>492</v>
      </c>
    </row>
    <row r="38" spans="3:29" s="1861" customFormat="1" x14ac:dyDescent="0.25">
      <c r="C38" s="47" t="s">
        <v>3</v>
      </c>
      <c r="F38" s="19" t="s">
        <v>3</v>
      </c>
      <c r="G38" s="1759"/>
      <c r="H38" s="1837"/>
      <c r="I38" s="1837"/>
      <c r="J38" s="1862"/>
      <c r="K38" s="1862"/>
      <c r="L38" s="1862"/>
      <c r="M38" s="1837"/>
      <c r="N38" s="19" t="s">
        <v>3</v>
      </c>
      <c r="O38" s="47"/>
      <c r="P38" s="47"/>
      <c r="AC38" s="1837" t="s">
        <v>367</v>
      </c>
    </row>
    <row r="39" spans="3:29" s="1861" customFormat="1" x14ac:dyDescent="0.25">
      <c r="E39" s="47"/>
      <c r="F39" s="47"/>
      <c r="G39" s="47"/>
      <c r="H39" s="47"/>
      <c r="I39" s="47"/>
      <c r="J39" s="1859"/>
      <c r="K39" s="1859"/>
      <c r="L39" s="1859"/>
      <c r="M39" s="47"/>
      <c r="N39" s="1709"/>
      <c r="O39" s="1837"/>
      <c r="P39" s="1837"/>
      <c r="Q39" s="1837"/>
      <c r="R39" s="1837"/>
      <c r="S39" s="1837"/>
      <c r="T39" s="1837"/>
      <c r="AC39" s="1837" t="s">
        <v>368</v>
      </c>
    </row>
    <row r="40" spans="3:29" s="1861" customFormat="1" x14ac:dyDescent="0.25">
      <c r="D40" s="47"/>
      <c r="E40" s="1850"/>
      <c r="F40" s="47"/>
      <c r="G40" s="47"/>
      <c r="H40" s="47"/>
      <c r="I40" s="47"/>
      <c r="J40" s="1859"/>
      <c r="K40" s="1859"/>
      <c r="L40" s="1859"/>
      <c r="M40" s="47"/>
      <c r="N40" s="1709"/>
      <c r="O40" s="1837"/>
      <c r="P40" s="1837"/>
      <c r="Q40" s="1837"/>
      <c r="R40" s="1837"/>
      <c r="S40" s="1837"/>
      <c r="T40" s="1837"/>
      <c r="AC40" s="1837" t="s">
        <v>369</v>
      </c>
    </row>
    <row r="41" spans="3:29" s="1861" customFormat="1" x14ac:dyDescent="0.25">
      <c r="D41" s="47"/>
      <c r="E41" s="47"/>
      <c r="F41" s="19" t="s">
        <v>650</v>
      </c>
      <c r="G41" s="47"/>
      <c r="H41" s="47"/>
      <c r="I41" s="47"/>
      <c r="J41" s="1859"/>
      <c r="K41" s="1859"/>
      <c r="L41" s="1859"/>
      <c r="M41" s="47"/>
      <c r="N41" s="19" t="s">
        <v>647</v>
      </c>
      <c r="O41" s="1837"/>
      <c r="P41" s="1837"/>
      <c r="Q41" s="1837"/>
      <c r="R41" s="1837"/>
      <c r="S41" s="1837"/>
      <c r="T41" s="1837"/>
    </row>
    <row r="42" spans="3:29" s="1837" customFormat="1" x14ac:dyDescent="0.3">
      <c r="F42" s="19" t="s">
        <v>3</v>
      </c>
      <c r="J42" s="1862"/>
      <c r="K42" s="1862"/>
      <c r="L42" s="1862"/>
      <c r="N42" s="19" t="s">
        <v>3</v>
      </c>
    </row>
    <row r="43" spans="3:29" s="602" customFormat="1" x14ac:dyDescent="0.3">
      <c r="J43" s="1658"/>
      <c r="K43" s="1658"/>
      <c r="L43" s="1658"/>
    </row>
    <row r="44" spans="3:29" s="602" customFormat="1" x14ac:dyDescent="0.3">
      <c r="J44" s="1658"/>
      <c r="K44" s="1658"/>
      <c r="L44" s="1658"/>
    </row>
  </sheetData>
  <sheetProtection algorithmName="SHA-512" hashValue="ARYkd5dxOH3EnH5YXYKFJpPHA7h7EACHexbd5HIpnR8Cq/oPQ3C9PtsyTBzNfSDCYoiBTpEw6oxn/30/t5Pfzw==" saltValue="pxMN+5vVpRJtQZ1NLSR0Iw==" spinCount="100000" sheet="1" formatRows="0" insertHyperlinks="0"/>
  <mergeCells count="43">
    <mergeCell ref="K31:L31"/>
    <mergeCell ref="K32:L32"/>
    <mergeCell ref="N1:S1"/>
    <mergeCell ref="K1:L1"/>
    <mergeCell ref="K7:L7"/>
    <mergeCell ref="K16:L16"/>
    <mergeCell ref="K25:L25"/>
    <mergeCell ref="P32:S32"/>
    <mergeCell ref="N16:T16"/>
    <mergeCell ref="P31:S31"/>
    <mergeCell ref="T18:T21"/>
    <mergeCell ref="P30:S30"/>
    <mergeCell ref="N23:O23"/>
    <mergeCell ref="K30:L30"/>
    <mergeCell ref="N7:S7"/>
    <mergeCell ref="N25:S25"/>
    <mergeCell ref="C32:F32"/>
    <mergeCell ref="C18:E18"/>
    <mergeCell ref="F16:I16"/>
    <mergeCell ref="C30:F30"/>
    <mergeCell ref="B22:G22"/>
    <mergeCell ref="H22:I22"/>
    <mergeCell ref="C31:F31"/>
    <mergeCell ref="C16:E17"/>
    <mergeCell ref="C20:E20"/>
    <mergeCell ref="C21:E21"/>
    <mergeCell ref="B23:G23"/>
    <mergeCell ref="H23:I23"/>
    <mergeCell ref="B13:F13"/>
    <mergeCell ref="H13:I13"/>
    <mergeCell ref="B25:I25"/>
    <mergeCell ref="B9:I9"/>
    <mergeCell ref="B16:B17"/>
    <mergeCell ref="C19:E19"/>
    <mergeCell ref="B11:H11"/>
    <mergeCell ref="B1:I1"/>
    <mergeCell ref="B7:I7"/>
    <mergeCell ref="B3:D3"/>
    <mergeCell ref="B4:D4"/>
    <mergeCell ref="E3:I3"/>
    <mergeCell ref="E4:I4"/>
    <mergeCell ref="B5:D5"/>
    <mergeCell ref="E5:I5"/>
  </mergeCells>
  <dataValidations count="5">
    <dataValidation type="list" allowBlank="1" showInputMessage="1" showErrorMessage="1" sqref="N13 Q13">
      <formula1>$V$7:$V$15</formula1>
    </dataValidation>
    <dataValidation type="list" allowBlank="1" showInputMessage="1" showErrorMessage="1" sqref="G13">
      <formula1>$AC$2:$AC$6</formula1>
    </dataValidation>
    <dataValidation type="list" allowBlank="1" showInputMessage="1" showErrorMessage="1" sqref="N18:N21 Q18:Q21 N31">
      <formula1>$AC$8:$AC$9</formula1>
    </dataValidation>
    <dataValidation type="list" allowBlank="1" showInputMessage="1" showErrorMessage="1" sqref="C31">
      <formula1>$AC$22:$AC$40</formula1>
    </dataValidation>
    <dataValidation type="list" allowBlank="1" showInputMessage="1" showErrorMessage="1" sqref="I11:J11">
      <formula1>$AB$5:$AB$13</formula1>
    </dataValidation>
  </dataValidations>
  <printOptions horizontalCentered="1"/>
  <pageMargins left="0.19685039370078741" right="0.19685039370078741" top="0.59055118110236227" bottom="0.39370078740157483" header="0.19685039370078741" footer="0.19685039370078741"/>
  <pageSetup paperSize="9" orientation="portrait" r:id="rId1"/>
  <ignoredErrors>
    <ignoredError sqref="B15 B27 B2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showGridLines="0" zoomScaleNormal="100" zoomScaleSheetLayoutView="100" workbookViewId="0">
      <selection activeCell="K38" sqref="K38"/>
    </sheetView>
  </sheetViews>
  <sheetFormatPr defaultColWidth="14.44140625" defaultRowHeight="13.8" x14ac:dyDescent="0.25"/>
  <cols>
    <col min="1" max="1" width="2.5546875" style="94" customWidth="1"/>
    <col min="2" max="2" width="2.88671875" style="94" customWidth="1"/>
    <col min="3" max="3" width="11.21875" style="94" customWidth="1"/>
    <col min="4" max="4" width="17.88671875" style="94" customWidth="1"/>
    <col min="5" max="5" width="17" style="94" customWidth="1"/>
    <col min="6" max="6" width="14.33203125" style="94" customWidth="1"/>
    <col min="7" max="7" width="9.5546875" style="94" customWidth="1"/>
    <col min="8" max="8" width="11.44140625" style="734" bestFit="1" customWidth="1"/>
    <col min="9" max="9" width="13.44140625" style="734" bestFit="1" customWidth="1"/>
    <col min="10" max="10" width="0.88671875" style="1322" customWidth="1"/>
    <col min="11" max="11" width="80.77734375" style="1322" customWidth="1"/>
    <col min="12" max="12" width="1.77734375" style="94" customWidth="1"/>
    <col min="13" max="13" width="17.77734375" style="64" hidden="1" customWidth="1"/>
    <col min="14" max="14" width="14.6640625" style="94" hidden="1" customWidth="1"/>
    <col min="15" max="15" width="66.5546875" style="94" hidden="1" customWidth="1"/>
    <col min="16" max="16" width="14.44140625" style="4" customWidth="1"/>
    <col min="17" max="17" width="14.21875" style="4" customWidth="1"/>
    <col min="18" max="18" width="15.6640625" style="4" customWidth="1"/>
    <col min="19" max="19" width="5.5546875" style="4" customWidth="1"/>
    <col min="20" max="20" width="10.44140625" style="4" customWidth="1"/>
    <col min="21" max="26" width="14.44140625" style="4" customWidth="1"/>
    <col min="27" max="29" width="14.44140625" style="4" hidden="1" customWidth="1"/>
    <col min="30" max="16384" width="14.44140625" style="4"/>
  </cols>
  <sheetData>
    <row r="1" spans="1:15" s="1" customFormat="1" ht="15.6" x14ac:dyDescent="0.3">
      <c r="A1" s="2172" t="s">
        <v>10</v>
      </c>
      <c r="B1" s="2172"/>
      <c r="C1" s="2172"/>
      <c r="D1" s="2172"/>
      <c r="E1" s="2172"/>
      <c r="F1" s="2172"/>
      <c r="G1" s="2172"/>
      <c r="H1" s="2172"/>
      <c r="I1" s="2172"/>
      <c r="J1" s="1266"/>
      <c r="K1" s="1266" t="str">
        <f>A1</f>
        <v>FACULTY POSITION RECLASSIFICATION FOR SUCs</v>
      </c>
      <c r="L1" s="64"/>
      <c r="M1" s="2350" t="str">
        <f>A1</f>
        <v>FACULTY POSITION RECLASSIFICATION FOR SUCs</v>
      </c>
      <c r="N1" s="2350"/>
      <c r="O1" s="2350"/>
    </row>
    <row r="2" spans="1:15" s="1" customFormat="1" ht="7.95" customHeight="1" x14ac:dyDescent="0.3">
      <c r="A2" s="64"/>
      <c r="B2" s="64"/>
      <c r="C2" s="64"/>
      <c r="D2" s="64"/>
      <c r="E2" s="64"/>
      <c r="F2" s="64"/>
      <c r="G2" s="64"/>
      <c r="H2" s="44"/>
      <c r="I2" s="44"/>
      <c r="J2" s="1310"/>
      <c r="K2" s="1310"/>
      <c r="L2" s="64"/>
      <c r="M2" s="64"/>
      <c r="N2" s="64"/>
      <c r="O2" s="64"/>
    </row>
    <row r="3" spans="1:15" s="1" customFormat="1" ht="15.6" x14ac:dyDescent="0.3">
      <c r="A3" s="2172" t="s">
        <v>37</v>
      </c>
      <c r="B3" s="2172"/>
      <c r="C3" s="2172"/>
      <c r="D3" s="2172"/>
      <c r="E3" s="2172"/>
      <c r="F3" s="2172"/>
      <c r="G3" s="2172"/>
      <c r="H3" s="2172"/>
      <c r="I3" s="2172"/>
      <c r="J3" s="1266"/>
      <c r="K3" s="1266" t="str">
        <f>A3</f>
        <v>KRA III - EXTENSION</v>
      </c>
      <c r="L3" s="64"/>
      <c r="M3" s="2350" t="str">
        <f>A3</f>
        <v>KRA III - EXTENSION</v>
      </c>
      <c r="N3" s="2350"/>
      <c r="O3" s="2350"/>
    </row>
    <row r="4" spans="1:15" s="1" customFormat="1" ht="14.4" thickBot="1" x14ac:dyDescent="0.35">
      <c r="A4" s="2173" t="s">
        <v>16</v>
      </c>
      <c r="B4" s="2173"/>
      <c r="C4" s="2173"/>
      <c r="D4" s="2173"/>
      <c r="E4" s="2173"/>
      <c r="F4" s="2173"/>
      <c r="G4" s="2173"/>
      <c r="H4" s="2173"/>
      <c r="I4" s="2173"/>
      <c r="J4" s="1267"/>
      <c r="K4" s="1267" t="str">
        <f>A4</f>
        <v>SUMMARY OF POINTS</v>
      </c>
      <c r="L4" s="64"/>
      <c r="M4" s="2351" t="str">
        <f>A4</f>
        <v>SUMMARY OF POINTS</v>
      </c>
      <c r="N4" s="2351"/>
      <c r="O4" s="2351"/>
    </row>
    <row r="5" spans="1:15" s="1" customFormat="1" x14ac:dyDescent="0.3">
      <c r="A5" s="2175" t="str">
        <f>'Request Form'!B6</f>
        <v>LAST NAME:</v>
      </c>
      <c r="B5" s="2176"/>
      <c r="C5" s="2177"/>
      <c r="D5" s="2477" t="str">
        <f>Form1_A!E3</f>
        <v>MAALIW</v>
      </c>
      <c r="E5" s="2478"/>
      <c r="F5" s="2478"/>
      <c r="G5" s="2478"/>
      <c r="H5" s="2478"/>
      <c r="I5" s="2479"/>
      <c r="J5" s="1311"/>
      <c r="K5" s="1311"/>
      <c r="L5" s="64"/>
      <c r="M5" s="57" t="str">
        <f>A5</f>
        <v>LAST NAME:</v>
      </c>
      <c r="N5" s="1323" t="str">
        <f>D5</f>
        <v>MAALIW</v>
      </c>
      <c r="O5" s="64"/>
    </row>
    <row r="6" spans="1:15" s="1" customFormat="1" x14ac:dyDescent="0.3">
      <c r="A6" s="2484" t="str">
        <f>'Request Form'!B7</f>
        <v>FIRST NAME, EXT.:</v>
      </c>
      <c r="B6" s="2485"/>
      <c r="C6" s="2143"/>
      <c r="D6" s="2480" t="str">
        <f>Form1_A!E4</f>
        <v>RENATO III</v>
      </c>
      <c r="E6" s="2159"/>
      <c r="F6" s="2159"/>
      <c r="G6" s="2159"/>
      <c r="H6" s="2159"/>
      <c r="I6" s="2481"/>
      <c r="J6" s="1311"/>
      <c r="K6" s="1311"/>
      <c r="L6" s="64"/>
      <c r="M6" s="57" t="str">
        <f>A6</f>
        <v>FIRST NAME, EXT.:</v>
      </c>
      <c r="N6" s="1323" t="str">
        <f>D6</f>
        <v>RENATO III</v>
      </c>
      <c r="O6" s="64"/>
    </row>
    <row r="7" spans="1:15" s="1" customFormat="1" ht="14.4" thickBot="1" x14ac:dyDescent="0.35">
      <c r="A7" s="2486" t="str">
        <f>'Request Form'!B8</f>
        <v>MIDDLE NAME:</v>
      </c>
      <c r="B7" s="2487"/>
      <c r="C7" s="2488"/>
      <c r="D7" s="2482" t="str">
        <f>Form1_A!E5</f>
        <v>RACELIS</v>
      </c>
      <c r="E7" s="2128"/>
      <c r="F7" s="2128"/>
      <c r="G7" s="2128"/>
      <c r="H7" s="2128"/>
      <c r="I7" s="2483"/>
      <c r="J7" s="1311"/>
      <c r="K7" s="1311"/>
      <c r="L7" s="64"/>
      <c r="M7" s="57" t="str">
        <f>A7</f>
        <v>MIDDLE NAME:</v>
      </c>
      <c r="N7" s="1323" t="str">
        <f>D7</f>
        <v>RACELIS</v>
      </c>
      <c r="O7" s="64"/>
    </row>
    <row r="8" spans="1:15" s="1" customFormat="1" ht="14.4" thickBot="1" x14ac:dyDescent="0.35">
      <c r="A8" s="64"/>
      <c r="B8" s="64"/>
      <c r="C8" s="58"/>
      <c r="D8" s="58"/>
      <c r="E8" s="66"/>
      <c r="F8" s="66"/>
      <c r="G8" s="58"/>
      <c r="H8" s="44"/>
      <c r="I8" s="44"/>
      <c r="J8" s="1310"/>
      <c r="K8" s="1310"/>
      <c r="L8" s="64"/>
      <c r="M8" s="58"/>
      <c r="N8" s="58"/>
      <c r="O8" s="64"/>
    </row>
    <row r="9" spans="1:15" s="2" customFormat="1" ht="15" customHeight="1" thickBot="1" x14ac:dyDescent="0.35">
      <c r="A9" s="2125" t="s">
        <v>96</v>
      </c>
      <c r="B9" s="2126"/>
      <c r="C9" s="2126"/>
      <c r="D9" s="2126"/>
      <c r="E9" s="2126"/>
      <c r="F9" s="2126"/>
      <c r="G9" s="2126"/>
      <c r="H9" s="2126"/>
      <c r="I9" s="2127"/>
      <c r="J9" s="1267"/>
      <c r="K9" s="1267" t="str">
        <f>A9</f>
        <v>CRITERION A - SERVICE TO THE INSTITUTION (MAX = 30 POINTS)</v>
      </c>
      <c r="L9" s="58"/>
      <c r="M9" s="2170" t="str">
        <f>A9</f>
        <v>CRITERION A - SERVICE TO THE INSTITUTION (MAX = 30 POINTS)</v>
      </c>
      <c r="N9" s="2170"/>
      <c r="O9" s="2170"/>
    </row>
    <row r="10" spans="1:15" s="2" customFormat="1" ht="14.4" thickBot="1" x14ac:dyDescent="0.35">
      <c r="A10" s="2475"/>
      <c r="B10" s="2167"/>
      <c r="C10" s="2167"/>
      <c r="D10" s="2167"/>
      <c r="E10" s="2167"/>
      <c r="F10" s="2167"/>
      <c r="G10" s="2476"/>
      <c r="H10" s="45" t="s">
        <v>168</v>
      </c>
      <c r="I10" s="52" t="s">
        <v>19</v>
      </c>
      <c r="J10" s="1312"/>
      <c r="K10" s="1380" t="s">
        <v>435</v>
      </c>
      <c r="L10" s="58"/>
      <c r="M10" s="166" t="s">
        <v>171</v>
      </c>
      <c r="N10" s="72" t="s">
        <v>19</v>
      </c>
      <c r="O10" s="739" t="s">
        <v>262</v>
      </c>
    </row>
    <row r="11" spans="1:15" s="3" customFormat="1" x14ac:dyDescent="0.3">
      <c r="A11" s="167" t="s">
        <v>43</v>
      </c>
      <c r="B11" s="1192" t="s">
        <v>567</v>
      </c>
      <c r="C11" s="168"/>
      <c r="D11" s="168"/>
      <c r="E11" s="168"/>
      <c r="F11" s="168"/>
      <c r="G11" s="169"/>
      <c r="H11" s="716">
        <f>'Form 3-A&amp;B'!K21</f>
        <v>0</v>
      </c>
      <c r="I11" s="717"/>
      <c r="J11" s="1313"/>
      <c r="K11" s="1732"/>
      <c r="L11" s="63"/>
      <c r="M11" s="1130">
        <f>'Form 3-A&amp;B'!Q21</f>
        <v>0</v>
      </c>
      <c r="N11" s="1130"/>
      <c r="O11" s="484"/>
    </row>
    <row r="12" spans="1:15" s="1" customFormat="1" ht="14.4" thickBot="1" x14ac:dyDescent="0.35">
      <c r="A12" s="143" t="s">
        <v>44</v>
      </c>
      <c r="B12" s="1193" t="s">
        <v>568</v>
      </c>
      <c r="C12" s="130"/>
      <c r="D12" s="130"/>
      <c r="E12" s="171"/>
      <c r="F12" s="171"/>
      <c r="G12" s="130"/>
      <c r="H12" s="544">
        <f>'Form 3-A&amp;B'!J34</f>
        <v>0</v>
      </c>
      <c r="I12" s="718"/>
      <c r="J12" s="1269"/>
      <c r="K12" s="1349"/>
      <c r="L12" s="64"/>
      <c r="M12" s="1177">
        <f>'Form 3-A&amp;B'!Q34</f>
        <v>0</v>
      </c>
      <c r="N12" s="1177"/>
      <c r="O12" s="654"/>
    </row>
    <row r="13" spans="1:15" s="1" customFormat="1" ht="14.4" thickBot="1" x14ac:dyDescent="0.35">
      <c r="A13" s="152"/>
      <c r="B13" s="153"/>
      <c r="C13" s="2357" t="s">
        <v>71</v>
      </c>
      <c r="D13" s="2357"/>
      <c r="E13" s="2357"/>
      <c r="F13" s="2357"/>
      <c r="G13" s="2358"/>
      <c r="H13" s="1118">
        <f>SUM(H11:H12)</f>
        <v>0</v>
      </c>
      <c r="I13" s="274">
        <f>IF(H13&gt;=30,30,H13)</f>
        <v>0</v>
      </c>
      <c r="J13" s="1270"/>
      <c r="K13" s="1381"/>
      <c r="L13" s="64"/>
      <c r="M13" s="1194">
        <f>SUM(M11:M12)</f>
        <v>0</v>
      </c>
      <c r="N13" s="1178">
        <f>IF(M13&gt;=30,30,M13)</f>
        <v>0</v>
      </c>
      <c r="O13" s="655"/>
    </row>
    <row r="14" spans="1:15" s="1" customFormat="1" ht="14.4" thickBot="1" x14ac:dyDescent="0.35">
      <c r="A14" s="64"/>
      <c r="B14" s="64"/>
      <c r="C14" s="58"/>
      <c r="D14" s="58"/>
      <c r="E14" s="66"/>
      <c r="F14" s="66"/>
      <c r="G14" s="58"/>
      <c r="H14" s="43"/>
      <c r="I14" s="44"/>
      <c r="J14" s="1310"/>
      <c r="K14" s="1310"/>
      <c r="L14" s="64"/>
      <c r="M14" s="1179"/>
      <c r="N14" s="1180"/>
      <c r="O14" s="657"/>
    </row>
    <row r="15" spans="1:15" s="1" customFormat="1" ht="15" customHeight="1" thickBot="1" x14ac:dyDescent="0.35">
      <c r="A15" s="2125" t="s">
        <v>97</v>
      </c>
      <c r="B15" s="2126"/>
      <c r="C15" s="2126"/>
      <c r="D15" s="2126"/>
      <c r="E15" s="2126"/>
      <c r="F15" s="2126"/>
      <c r="G15" s="2126"/>
      <c r="H15" s="2126"/>
      <c r="I15" s="2127"/>
      <c r="J15" s="1267"/>
      <c r="K15" s="1275" t="str">
        <f>A15</f>
        <v>CRITERION B - SERVICE TO THE COMMUNITY (MAX = 50 POINTS)</v>
      </c>
      <c r="L15" s="64"/>
      <c r="M15" s="2472" t="str">
        <f>A15</f>
        <v>CRITERION B - SERVICE TO THE COMMUNITY (MAX = 50 POINTS)</v>
      </c>
      <c r="N15" s="2473"/>
      <c r="O15" s="2474"/>
    </row>
    <row r="16" spans="1:15" s="3" customFormat="1" ht="14.4" thickBot="1" x14ac:dyDescent="0.35">
      <c r="A16" s="172" t="s">
        <v>43</v>
      </c>
      <c r="B16" s="2489" t="s">
        <v>569</v>
      </c>
      <c r="C16" s="2489"/>
      <c r="D16" s="2489"/>
      <c r="E16" s="2489"/>
      <c r="F16" s="2489"/>
      <c r="G16" s="2490"/>
      <c r="H16" s="45" t="s">
        <v>168</v>
      </c>
      <c r="I16" s="52" t="s">
        <v>19</v>
      </c>
      <c r="J16" s="1312"/>
      <c r="K16" s="1380" t="s">
        <v>435</v>
      </c>
      <c r="L16" s="63"/>
      <c r="M16" s="656"/>
      <c r="N16" s="653"/>
      <c r="O16" s="533"/>
    </row>
    <row r="17" spans="1:21" s="1" customFormat="1" x14ac:dyDescent="0.3">
      <c r="A17" s="74"/>
      <c r="B17" s="75" t="s">
        <v>484</v>
      </c>
      <c r="C17" s="173" t="s">
        <v>485</v>
      </c>
      <c r="D17" s="174"/>
      <c r="E17" s="174"/>
      <c r="F17" s="174"/>
      <c r="G17" s="175"/>
      <c r="H17" s="538">
        <f>'Form 3-A&amp;B'!K57</f>
        <v>0</v>
      </c>
      <c r="I17" s="719"/>
      <c r="J17" s="1269"/>
      <c r="K17" s="1621"/>
      <c r="L17" s="64"/>
      <c r="M17" s="1130">
        <f>'Form 3-A&amp;B'!Q57</f>
        <v>0</v>
      </c>
      <c r="N17" s="1181"/>
      <c r="O17" s="546"/>
    </row>
    <row r="18" spans="1:21" s="1" customFormat="1" x14ac:dyDescent="0.3">
      <c r="A18" s="80"/>
      <c r="B18" s="81" t="s">
        <v>53</v>
      </c>
      <c r="C18" s="2159" t="s">
        <v>58</v>
      </c>
      <c r="D18" s="2159"/>
      <c r="E18" s="2159"/>
      <c r="F18" s="2159"/>
      <c r="G18" s="2160"/>
      <c r="H18" s="538">
        <f>'Form 3-A&amp;B'!K71</f>
        <v>0</v>
      </c>
      <c r="I18" s="720"/>
      <c r="J18" s="1269"/>
      <c r="K18" s="1622"/>
      <c r="L18" s="64"/>
      <c r="M18" s="1151">
        <f>'Form 3-A&amp;B'!Q71</f>
        <v>0</v>
      </c>
      <c r="N18" s="1147"/>
      <c r="O18" s="658"/>
    </row>
    <row r="19" spans="1:21" s="1" customFormat="1" x14ac:dyDescent="0.25">
      <c r="A19" s="80"/>
      <c r="B19" s="81" t="s">
        <v>54</v>
      </c>
      <c r="C19" s="2499" t="s">
        <v>570</v>
      </c>
      <c r="D19" s="2499"/>
      <c r="E19" s="2499"/>
      <c r="F19" s="2499"/>
      <c r="G19" s="2500"/>
      <c r="H19" s="539">
        <f>'Form 3-A&amp;B'!K91</f>
        <v>0</v>
      </c>
      <c r="I19" s="720"/>
      <c r="J19" s="1269"/>
      <c r="K19" s="1622"/>
      <c r="L19" s="64"/>
      <c r="M19" s="1151">
        <f>'Form 3-A&amp;B'!Q91</f>
        <v>0</v>
      </c>
      <c r="N19" s="1154"/>
      <c r="O19" s="658"/>
    </row>
    <row r="20" spans="1:21" s="1" customFormat="1" x14ac:dyDescent="0.25">
      <c r="A20" s="80"/>
      <c r="B20" s="81" t="s">
        <v>51</v>
      </c>
      <c r="C20" s="2159" t="s">
        <v>512</v>
      </c>
      <c r="D20" s="2159"/>
      <c r="E20" s="2159"/>
      <c r="F20" s="2159"/>
      <c r="G20" s="2160"/>
      <c r="H20" s="538"/>
      <c r="I20" s="721"/>
      <c r="J20" s="1269"/>
      <c r="K20" s="1622"/>
      <c r="L20" s="64"/>
      <c r="M20" s="1147"/>
      <c r="N20" s="1154"/>
      <c r="O20" s="658"/>
    </row>
    <row r="21" spans="1:21" s="1" customFormat="1" x14ac:dyDescent="0.3">
      <c r="A21" s="90"/>
      <c r="B21" s="91"/>
      <c r="C21" s="176" t="s">
        <v>641</v>
      </c>
      <c r="D21" s="176"/>
      <c r="E21" s="176"/>
      <c r="F21" s="176"/>
      <c r="G21" s="176"/>
      <c r="H21" s="737">
        <f>'Form 3-A&amp;B'!K95</f>
        <v>0</v>
      </c>
      <c r="I21" s="722">
        <f>IF(H21&gt;=10,10,H21)</f>
        <v>0</v>
      </c>
      <c r="J21" s="1314"/>
      <c r="K21" s="1733"/>
      <c r="L21" s="64"/>
      <c r="M21" s="1737">
        <f>'Form 3-A&amp;B'!Q95</f>
        <v>0</v>
      </c>
      <c r="N21" s="1182">
        <f>IF(M21&gt;=10,10,M21)</f>
        <v>0</v>
      </c>
      <c r="O21" s="658"/>
    </row>
    <row r="22" spans="1:21" s="1" customFormat="1" x14ac:dyDescent="0.3">
      <c r="A22" s="90"/>
      <c r="B22" s="91"/>
      <c r="C22" s="176" t="s">
        <v>91</v>
      </c>
      <c r="D22" s="176"/>
      <c r="E22" s="176"/>
      <c r="F22" s="176"/>
      <c r="G22" s="176"/>
      <c r="H22" s="539">
        <f>'Form 3-A&amp;B'!K96</f>
        <v>0</v>
      </c>
      <c r="I22" s="723"/>
      <c r="J22" s="1315"/>
      <c r="K22" s="1622"/>
      <c r="L22" s="64"/>
      <c r="M22" s="1151">
        <f>'Form 3-A&amp;B'!Q96</f>
        <v>0</v>
      </c>
      <c r="N22" s="1140"/>
      <c r="O22" s="658"/>
    </row>
    <row r="23" spans="1:21" s="1" customFormat="1" x14ac:dyDescent="0.3">
      <c r="A23" s="90"/>
      <c r="B23" s="91"/>
      <c r="C23" s="176" t="s">
        <v>92</v>
      </c>
      <c r="D23" s="176"/>
      <c r="E23" s="176"/>
      <c r="F23" s="176"/>
      <c r="G23" s="176"/>
      <c r="H23" s="539">
        <f>'Form 3-A&amp;B'!K97</f>
        <v>0</v>
      </c>
      <c r="I23" s="723"/>
      <c r="J23" s="1315"/>
      <c r="K23" s="1622"/>
      <c r="L23" s="64"/>
      <c r="M23" s="1151">
        <f>'Form 3-A&amp;B'!Q97</f>
        <v>0</v>
      </c>
      <c r="N23" s="1140"/>
      <c r="O23" s="658"/>
    </row>
    <row r="24" spans="1:21" s="1" customFormat="1" x14ac:dyDescent="0.3">
      <c r="A24" s="90"/>
      <c r="B24" s="91"/>
      <c r="C24" s="176" t="s">
        <v>642</v>
      </c>
      <c r="D24" s="176"/>
      <c r="E24" s="176"/>
      <c r="F24" s="176"/>
      <c r="G24" s="176"/>
      <c r="H24" s="737">
        <f>'Form 3-A&amp;B'!K98</f>
        <v>0</v>
      </c>
      <c r="I24" s="722">
        <f>IF(H24&gt;=10,10,H24)</f>
        <v>0</v>
      </c>
      <c r="J24" s="1314"/>
      <c r="K24" s="1733"/>
      <c r="L24" s="64"/>
      <c r="M24" s="1737">
        <f>'Form 3-A&amp;B'!Q98</f>
        <v>0</v>
      </c>
      <c r="N24" s="1182">
        <f>IF(M24&gt;=10,10,M24)</f>
        <v>0</v>
      </c>
      <c r="O24" s="658"/>
    </row>
    <row r="25" spans="1:21" s="1" customFormat="1" ht="28.2" customHeight="1" thickBot="1" x14ac:dyDescent="0.35">
      <c r="A25" s="90"/>
      <c r="B25" s="91" t="s">
        <v>55</v>
      </c>
      <c r="C25" s="2501" t="s">
        <v>571</v>
      </c>
      <c r="D25" s="2501"/>
      <c r="E25" s="2501"/>
      <c r="F25" s="2501"/>
      <c r="G25" s="2502"/>
      <c r="H25" s="542">
        <f>'Form 3-A&amp;B'!K129</f>
        <v>0</v>
      </c>
      <c r="I25" s="721"/>
      <c r="J25" s="1269"/>
      <c r="K25" s="1622"/>
      <c r="L25" s="64"/>
      <c r="M25" s="513">
        <f>'Form 3-A&amp;B'!Q129</f>
        <v>0</v>
      </c>
      <c r="N25" s="1142"/>
      <c r="O25" s="483"/>
    </row>
    <row r="26" spans="1:21" s="1" customFormat="1" ht="14.4" thickBot="1" x14ac:dyDescent="0.35">
      <c r="A26" s="177"/>
      <c r="B26" s="178"/>
      <c r="C26" s="179" t="s">
        <v>14</v>
      </c>
      <c r="D26" s="97"/>
      <c r="E26" s="179"/>
      <c r="F26" s="179"/>
      <c r="G26" s="97"/>
      <c r="H26" s="724">
        <f>H17+H18+H19+I21+H22+H23+I24+H25</f>
        <v>0</v>
      </c>
      <c r="I26" s="725"/>
      <c r="J26" s="1269"/>
      <c r="K26" s="1349"/>
      <c r="L26" s="64"/>
      <c r="M26" s="515">
        <f>M17+M18+M19+N21+M22+M23+N24+M25</f>
        <v>0</v>
      </c>
      <c r="N26" s="1152"/>
      <c r="O26" s="657"/>
    </row>
    <row r="27" spans="1:21" s="3" customFormat="1" ht="15" customHeight="1" x14ac:dyDescent="0.3">
      <c r="A27" s="180" t="s">
        <v>44</v>
      </c>
      <c r="B27" s="2130" t="s">
        <v>643</v>
      </c>
      <c r="C27" s="2130"/>
      <c r="D27" s="2130"/>
      <c r="E27" s="2130"/>
      <c r="F27" s="2130"/>
      <c r="G27" s="2131"/>
      <c r="H27" s="726"/>
      <c r="I27" s="727"/>
      <c r="J27" s="1316"/>
      <c r="K27" s="1382"/>
      <c r="L27" s="63"/>
      <c r="M27" s="1130"/>
      <c r="N27" s="1739"/>
      <c r="O27" s="484"/>
    </row>
    <row r="28" spans="1:21" ht="14.4" thickBot="1" x14ac:dyDescent="0.3">
      <c r="A28" s="143"/>
      <c r="B28" s="170" t="s">
        <v>56</v>
      </c>
      <c r="C28" s="181" t="s">
        <v>486</v>
      </c>
      <c r="D28" s="129"/>
      <c r="E28" s="129"/>
      <c r="F28" s="129"/>
      <c r="G28" s="144"/>
      <c r="H28" s="1735">
        <f>'Form 3-A&amp;B'!K149</f>
        <v>0</v>
      </c>
      <c r="I28" s="1736">
        <f>IF(H28&gt;=30,30,H28)</f>
        <v>0</v>
      </c>
      <c r="J28" s="1317"/>
      <c r="K28" s="1383"/>
      <c r="M28" s="1738">
        <f>'Form 3-A&amp;B'!Q149</f>
        <v>0</v>
      </c>
      <c r="N28" s="1740">
        <f>IF(M28&gt;=30,30,M28)</f>
        <v>0</v>
      </c>
      <c r="O28" s="486"/>
    </row>
    <row r="29" spans="1:21" ht="14.4" thickBot="1" x14ac:dyDescent="0.3">
      <c r="A29" s="152"/>
      <c r="B29" s="153"/>
      <c r="C29" s="2357" t="s">
        <v>72</v>
      </c>
      <c r="D29" s="2357"/>
      <c r="E29" s="2357"/>
      <c r="F29" s="2357"/>
      <c r="G29" s="2358"/>
      <c r="H29" s="1191">
        <f>H26+I28</f>
        <v>0</v>
      </c>
      <c r="I29" s="728">
        <f>IF(H29&gt;=50,50,H29)</f>
        <v>0</v>
      </c>
      <c r="J29" s="1318"/>
      <c r="K29" s="1384"/>
      <c r="M29" s="515">
        <f>M26+N28</f>
        <v>0</v>
      </c>
      <c r="N29" s="1183">
        <f>IF(M29&gt;=50,50,M29)</f>
        <v>0</v>
      </c>
      <c r="O29" s="487"/>
    </row>
    <row r="30" spans="1:21" ht="15.75" customHeight="1" thickBot="1" x14ac:dyDescent="0.3">
      <c r="D30" s="64"/>
      <c r="E30" s="64"/>
      <c r="F30" s="64"/>
      <c r="H30" s="729"/>
      <c r="I30" s="729"/>
      <c r="J30" s="1319"/>
      <c r="K30" s="1319"/>
      <c r="M30" s="183"/>
      <c r="N30" s="64"/>
    </row>
    <row r="31" spans="1:21" ht="15.75" customHeight="1" thickBot="1" x14ac:dyDescent="0.3">
      <c r="A31" s="2153" t="s">
        <v>93</v>
      </c>
      <c r="B31" s="2154"/>
      <c r="C31" s="2154"/>
      <c r="D31" s="2154"/>
      <c r="E31" s="2154"/>
      <c r="F31" s="2154"/>
      <c r="G31" s="2154"/>
      <c r="H31" s="2154"/>
      <c r="I31" s="2155"/>
      <c r="J31" s="1272"/>
      <c r="K31" s="1272" t="str">
        <f>A31</f>
        <v>CRITERION C - QUALITY OF EXTENSION (MAX = 20 POINTS)</v>
      </c>
      <c r="M31" s="2173" t="str">
        <f>A31</f>
        <v>CRITERION C - QUALITY OF EXTENSION (MAX = 20 POINTS)</v>
      </c>
      <c r="N31" s="2173"/>
      <c r="O31" s="2173"/>
    </row>
    <row r="32" spans="1:21" s="3" customFormat="1" ht="14.4" thickBot="1" x14ac:dyDescent="0.35">
      <c r="A32" s="2492"/>
      <c r="B32" s="2493"/>
      <c r="C32" s="2493"/>
      <c r="D32" s="2493"/>
      <c r="E32" s="2493"/>
      <c r="F32" s="2493"/>
      <c r="G32" s="2494"/>
      <c r="H32" s="45" t="s">
        <v>168</v>
      </c>
      <c r="I32" s="52" t="s">
        <v>19</v>
      </c>
      <c r="J32" s="1312"/>
      <c r="K32" s="1380" t="s">
        <v>435</v>
      </c>
      <c r="L32" s="63"/>
      <c r="M32" s="184" t="s">
        <v>171</v>
      </c>
      <c r="N32" s="72" t="s">
        <v>19</v>
      </c>
      <c r="O32" s="739" t="s">
        <v>262</v>
      </c>
      <c r="Q32" s="21"/>
      <c r="R32" s="21"/>
      <c r="S32" s="21"/>
      <c r="T32" s="21"/>
      <c r="U32" s="21"/>
    </row>
    <row r="33" spans="1:29" ht="15.75" customHeight="1" thickBot="1" x14ac:dyDescent="0.3">
      <c r="A33" s="185" t="s">
        <v>43</v>
      </c>
      <c r="B33" s="2495" t="s">
        <v>572</v>
      </c>
      <c r="C33" s="2495"/>
      <c r="D33" s="2495"/>
      <c r="E33" s="2495"/>
      <c r="F33" s="2495"/>
      <c r="G33" s="2496"/>
      <c r="H33" s="545">
        <f>'Form 3-C&amp;D'!H23</f>
        <v>0</v>
      </c>
      <c r="I33" s="730"/>
      <c r="J33" s="1315"/>
      <c r="K33" s="1734"/>
      <c r="M33" s="1184">
        <f>'Form 3-C&amp;D'!S23</f>
        <v>0</v>
      </c>
      <c r="N33" s="1185"/>
      <c r="O33" s="738"/>
      <c r="Q33" s="31"/>
      <c r="R33" s="31"/>
      <c r="S33" s="34"/>
      <c r="T33" s="31"/>
      <c r="U33" s="11"/>
    </row>
    <row r="34" spans="1:29" ht="15.75" customHeight="1" thickBot="1" x14ac:dyDescent="0.3">
      <c r="A34" s="152" t="s">
        <v>108</v>
      </c>
      <c r="B34" s="153"/>
      <c r="C34" s="153"/>
      <c r="D34" s="153"/>
      <c r="E34" s="153"/>
      <c r="F34" s="153"/>
      <c r="G34" s="154"/>
      <c r="H34" s="1118">
        <f>H33</f>
        <v>0</v>
      </c>
      <c r="I34" s="274">
        <f>IF(H34&gt;=20,20,H34)</f>
        <v>0</v>
      </c>
      <c r="J34" s="1270"/>
      <c r="K34" s="1381"/>
      <c r="M34" s="1195">
        <f>M33</f>
        <v>0</v>
      </c>
      <c r="N34" s="1186">
        <f>IF(M34&gt;=20,20,M34)</f>
        <v>0</v>
      </c>
      <c r="O34" s="182"/>
      <c r="Q34" s="37"/>
      <c r="R34" s="37"/>
      <c r="S34" s="37"/>
      <c r="T34" s="37"/>
      <c r="U34" s="11"/>
    </row>
    <row r="35" spans="1:29" ht="15.75" customHeight="1" thickBot="1" x14ac:dyDescent="0.3">
      <c r="A35" s="162"/>
      <c r="B35" s="82"/>
      <c r="C35" s="139"/>
      <c r="D35" s="83"/>
      <c r="E35" s="83"/>
      <c r="F35" s="83"/>
      <c r="G35" s="139"/>
      <c r="H35" s="543"/>
      <c r="I35" s="543"/>
      <c r="J35" s="1320"/>
      <c r="K35" s="1320"/>
      <c r="M35" s="186"/>
      <c r="N35" s="58"/>
      <c r="Q35" s="37"/>
      <c r="R35" s="37"/>
      <c r="S35" s="37"/>
      <c r="T35" s="37"/>
      <c r="U35" s="11"/>
    </row>
    <row r="36" spans="1:29" ht="15.75" customHeight="1" thickBot="1" x14ac:dyDescent="0.3">
      <c r="A36" s="2153" t="s">
        <v>98</v>
      </c>
      <c r="B36" s="2154"/>
      <c r="C36" s="2154"/>
      <c r="D36" s="2154"/>
      <c r="E36" s="2154"/>
      <c r="F36" s="2154"/>
      <c r="G36" s="2154"/>
      <c r="H36" s="2154"/>
      <c r="I36" s="2155"/>
      <c r="J36" s="1272"/>
      <c r="K36" s="1272" t="str">
        <f>A36</f>
        <v>CRITERION D - BONUS CRITERION (MAX = 20 POINTS)</v>
      </c>
      <c r="M36" s="186"/>
      <c r="N36" s="58"/>
      <c r="Q36" s="11"/>
      <c r="R36" s="11"/>
      <c r="S36" s="11"/>
      <c r="T36" s="11"/>
      <c r="U36" s="11"/>
    </row>
    <row r="37" spans="1:29" s="3" customFormat="1" ht="14.4" thickBot="1" x14ac:dyDescent="0.35">
      <c r="A37" s="148"/>
      <c r="B37" s="68"/>
      <c r="C37" s="68"/>
      <c r="D37" s="68"/>
      <c r="E37" s="68"/>
      <c r="F37" s="68"/>
      <c r="G37" s="68"/>
      <c r="H37" s="45" t="s">
        <v>168</v>
      </c>
      <c r="I37" s="52" t="s">
        <v>19</v>
      </c>
      <c r="J37" s="1312"/>
      <c r="K37" s="1380" t="s">
        <v>435</v>
      </c>
      <c r="L37" s="63"/>
      <c r="M37" s="184" t="s">
        <v>171</v>
      </c>
      <c r="N37" s="72" t="s">
        <v>19</v>
      </c>
      <c r="O37" s="739" t="s">
        <v>262</v>
      </c>
      <c r="P37" s="32"/>
      <c r="Q37" s="21"/>
      <c r="R37" s="21"/>
      <c r="S37" s="21"/>
      <c r="T37" s="21"/>
      <c r="U37" s="21"/>
      <c r="V37" s="32"/>
      <c r="W37" s="32"/>
      <c r="X37" s="32"/>
      <c r="Y37" s="32"/>
    </row>
    <row r="38" spans="1:29" ht="15.75" customHeight="1" thickBot="1" x14ac:dyDescent="0.3">
      <c r="A38" s="187" t="s">
        <v>43</v>
      </c>
      <c r="B38" s="2497" t="s">
        <v>573</v>
      </c>
      <c r="C38" s="2497"/>
      <c r="D38" s="2497"/>
      <c r="E38" s="2497"/>
      <c r="F38" s="2497"/>
      <c r="G38" s="2498"/>
      <c r="H38" s="538">
        <f>'Form 3-C&amp;D'!H31</f>
        <v>0</v>
      </c>
      <c r="I38" s="541"/>
      <c r="J38" s="1320"/>
      <c r="K38" s="1387"/>
      <c r="M38" s="1187">
        <f>'Form 3-C&amp;D'!O32</f>
        <v>0</v>
      </c>
      <c r="N38" s="1188"/>
      <c r="O38" s="485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9" ht="15" customHeight="1" thickBot="1" x14ac:dyDescent="0.3">
      <c r="A39" s="2356" t="s">
        <v>109</v>
      </c>
      <c r="B39" s="2357"/>
      <c r="C39" s="2357"/>
      <c r="D39" s="2357"/>
      <c r="E39" s="2357"/>
      <c r="F39" s="2357"/>
      <c r="G39" s="2358"/>
      <c r="H39" s="1118">
        <f>SUM(H38)</f>
        <v>0</v>
      </c>
      <c r="I39" s="274">
        <f>H39</f>
        <v>0</v>
      </c>
      <c r="J39" s="1270"/>
      <c r="K39" s="1385"/>
      <c r="M39" s="1196">
        <f>M38</f>
        <v>0</v>
      </c>
      <c r="N39" s="1189">
        <f>IF(M39&gt;=20,20,M39)</f>
        <v>0</v>
      </c>
      <c r="O39" s="486"/>
      <c r="P39" s="10"/>
      <c r="Q39" s="33"/>
      <c r="R39" s="32"/>
      <c r="S39" s="32"/>
      <c r="T39" s="32"/>
      <c r="U39" s="34"/>
      <c r="V39" s="34"/>
      <c r="W39" s="34"/>
      <c r="X39" s="34"/>
      <c r="Y39" s="34"/>
      <c r="Z39" s="9"/>
      <c r="AA39" s="29" t="s">
        <v>182</v>
      </c>
      <c r="AB39" s="23" t="s">
        <v>183</v>
      </c>
      <c r="AC39" s="23" t="s">
        <v>19</v>
      </c>
    </row>
    <row r="40" spans="1:29" s="5" customFormat="1" ht="18.600000000000001" thickBot="1" x14ac:dyDescent="0.4">
      <c r="A40" s="2145" t="s">
        <v>59</v>
      </c>
      <c r="B40" s="2146"/>
      <c r="C40" s="2146"/>
      <c r="D40" s="2146"/>
      <c r="E40" s="2146"/>
      <c r="F40" s="2146"/>
      <c r="G40" s="2146"/>
      <c r="H40" s="1163">
        <f>H13+H29+H34+H39</f>
        <v>0</v>
      </c>
      <c r="I40" s="731">
        <f>IF((I13+I29+I34+I39)&gt;=100,100,(I13+I29+I34+I39))</f>
        <v>0</v>
      </c>
      <c r="J40" s="1309"/>
      <c r="K40" s="1386"/>
      <c r="L40" s="156"/>
      <c r="M40" s="1197">
        <f>M13+M29+M34+M39</f>
        <v>0</v>
      </c>
      <c r="N40" s="1190">
        <f>IF((N13+N29+N34+N39)&gt;=100,100,(N13+N29+N34+N39))</f>
        <v>0</v>
      </c>
      <c r="O40" s="740"/>
      <c r="P40" s="35"/>
      <c r="Q40" s="36"/>
      <c r="R40" s="8"/>
      <c r="S40" s="8"/>
      <c r="T40" s="8"/>
      <c r="U40" s="37"/>
      <c r="V40" s="37"/>
      <c r="W40" s="37"/>
      <c r="X40" s="37"/>
      <c r="Y40" s="38"/>
      <c r="Z40" s="2"/>
      <c r="AA40" s="25">
        <f>Form1_A!AF68</f>
        <v>0</v>
      </c>
      <c r="AB40" s="26">
        <f>Form1_A!AG68</f>
        <v>0</v>
      </c>
      <c r="AC40" s="24"/>
    </row>
    <row r="41" spans="1:29" ht="15.75" customHeight="1" thickBot="1" x14ac:dyDescent="0.3">
      <c r="C41" s="64"/>
      <c r="D41" s="64"/>
      <c r="E41" s="64"/>
      <c r="F41" s="64"/>
      <c r="G41" s="64"/>
      <c r="H41" s="44"/>
      <c r="I41" s="44"/>
      <c r="J41" s="1310"/>
      <c r="K41" s="1310"/>
      <c r="M41" s="188"/>
      <c r="N41" s="58"/>
      <c r="P41" s="10"/>
      <c r="Q41" s="36"/>
      <c r="R41" s="8"/>
      <c r="S41" s="8"/>
      <c r="T41" s="8"/>
      <c r="U41" s="37"/>
      <c r="V41" s="37"/>
      <c r="W41" s="37"/>
      <c r="X41" s="37"/>
      <c r="Y41" s="38"/>
      <c r="Z41" s="2"/>
      <c r="AA41" s="27">
        <f>Form1_A!AF69</f>
        <v>0</v>
      </c>
      <c r="AB41" s="28">
        <f>Form1_A!AG69</f>
        <v>0</v>
      </c>
      <c r="AC41" s="22"/>
    </row>
    <row r="42" spans="1:29" s="54" customFormat="1" ht="15.75" customHeight="1" thickBot="1" x14ac:dyDescent="0.3">
      <c r="C42" s="55" t="s">
        <v>184</v>
      </c>
      <c r="D42" s="55"/>
      <c r="E42" s="17" t="s">
        <v>175</v>
      </c>
      <c r="G42" s="55"/>
      <c r="H42" s="732"/>
      <c r="I42" s="733"/>
      <c r="J42" s="1321"/>
      <c r="K42" s="1321"/>
      <c r="L42" s="56"/>
      <c r="M42" s="17" t="s">
        <v>177</v>
      </c>
      <c r="N42" s="56"/>
      <c r="P42" s="48"/>
      <c r="Q42" s="196"/>
      <c r="R42" s="196"/>
      <c r="S42" s="196"/>
      <c r="T42" s="196"/>
      <c r="U42" s="196"/>
      <c r="V42" s="196"/>
      <c r="W42" s="196"/>
      <c r="X42" s="197"/>
      <c r="Y42" s="197"/>
      <c r="Z42" s="56"/>
      <c r="AA42" s="198">
        <f>SUM(AA40:AA41)</f>
        <v>0</v>
      </c>
      <c r="AB42" s="199">
        <f>SUM(AB40:AB41)</f>
        <v>0</v>
      </c>
      <c r="AC42" s="199">
        <f>AB42</f>
        <v>0</v>
      </c>
    </row>
    <row r="43" spans="1:29" s="54" customFormat="1" x14ac:dyDescent="0.25">
      <c r="C43" s="55"/>
      <c r="D43" s="55"/>
      <c r="E43" s="15"/>
      <c r="G43" s="55"/>
      <c r="H43" s="732"/>
      <c r="I43" s="733"/>
      <c r="J43" s="1321"/>
      <c r="K43" s="1321"/>
      <c r="L43" s="56"/>
      <c r="M43" s="20"/>
      <c r="N43" s="56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1:29" s="54" customFormat="1" x14ac:dyDescent="0.25">
      <c r="C44" s="55"/>
      <c r="D44" s="55"/>
      <c r="E44" s="15"/>
      <c r="G44" s="55"/>
      <c r="H44" s="732"/>
      <c r="I44" s="733"/>
      <c r="J44" s="1321"/>
      <c r="K44" s="1321"/>
      <c r="L44" s="56"/>
      <c r="M44" s="20"/>
      <c r="N44" s="56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:29" s="54" customFormat="1" x14ac:dyDescent="0.25">
      <c r="C45" s="47" t="s">
        <v>11</v>
      </c>
      <c r="D45" s="55"/>
      <c r="E45" s="237" t="s">
        <v>649</v>
      </c>
      <c r="G45" s="55"/>
      <c r="H45" s="733"/>
      <c r="I45" s="733"/>
      <c r="J45" s="1321"/>
      <c r="K45" s="1321"/>
      <c r="L45" s="56"/>
      <c r="M45" s="19" t="s">
        <v>273</v>
      </c>
      <c r="N45" s="56"/>
    </row>
    <row r="46" spans="1:29" s="54" customFormat="1" x14ac:dyDescent="0.25">
      <c r="C46" s="47" t="s">
        <v>3</v>
      </c>
      <c r="D46" s="55"/>
      <c r="E46" s="50" t="s">
        <v>3</v>
      </c>
      <c r="G46" s="55"/>
      <c r="H46" s="733"/>
      <c r="I46" s="733"/>
      <c r="J46" s="1321"/>
      <c r="K46" s="1321"/>
      <c r="L46" s="56"/>
      <c r="M46" s="50" t="s">
        <v>3</v>
      </c>
      <c r="N46" s="195"/>
      <c r="Q46" s="16"/>
      <c r="R46" s="16"/>
      <c r="S46" s="16"/>
    </row>
    <row r="47" spans="1:29" s="54" customFormat="1" x14ac:dyDescent="0.25">
      <c r="E47" s="49"/>
      <c r="F47" s="55"/>
      <c r="G47" s="55"/>
      <c r="H47" s="733"/>
      <c r="I47" s="733"/>
      <c r="J47" s="1321"/>
      <c r="K47" s="1321"/>
      <c r="L47" s="56"/>
      <c r="M47" s="236"/>
      <c r="N47" s="200"/>
      <c r="Q47" s="201"/>
      <c r="R47" s="201"/>
      <c r="S47" s="201"/>
    </row>
    <row r="48" spans="1:29" x14ac:dyDescent="0.25">
      <c r="E48" s="49"/>
      <c r="F48" s="55"/>
      <c r="G48" s="55"/>
      <c r="H48" s="733"/>
      <c r="I48" s="733"/>
      <c r="J48" s="1321"/>
      <c r="K48" s="1321"/>
      <c r="L48" s="56"/>
      <c r="M48" s="236"/>
      <c r="N48" s="114"/>
      <c r="Q48" s="39"/>
      <c r="R48" s="39"/>
      <c r="S48" s="14"/>
    </row>
    <row r="49" spans="5:19" x14ac:dyDescent="0.25">
      <c r="E49" s="237" t="s">
        <v>650</v>
      </c>
      <c r="F49" s="64"/>
      <c r="G49" s="64"/>
      <c r="H49" s="44"/>
      <c r="I49" s="44"/>
      <c r="J49" s="1310"/>
      <c r="K49" s="1310"/>
      <c r="L49" s="58"/>
      <c r="M49" s="19" t="s">
        <v>273</v>
      </c>
      <c r="N49" s="150"/>
      <c r="Q49" s="39"/>
      <c r="R49" s="39"/>
      <c r="S49" s="14"/>
    </row>
    <row r="50" spans="5:19" x14ac:dyDescent="0.25">
      <c r="E50" s="50" t="s">
        <v>3</v>
      </c>
      <c r="F50" s="64"/>
      <c r="G50" s="64"/>
      <c r="H50" s="44"/>
      <c r="I50" s="44"/>
      <c r="J50" s="1310"/>
      <c r="K50" s="1310"/>
      <c r="L50" s="58"/>
      <c r="M50" s="50" t="s">
        <v>3</v>
      </c>
      <c r="N50" s="150"/>
      <c r="Q50" s="40"/>
      <c r="R50" s="40"/>
      <c r="S50" s="40"/>
    </row>
    <row r="51" spans="5:19" x14ac:dyDescent="0.25">
      <c r="M51" s="186"/>
      <c r="N51" s="150"/>
      <c r="Q51" s="41"/>
      <c r="R51" s="41"/>
      <c r="S51" s="41"/>
    </row>
    <row r="52" spans="5:19" x14ac:dyDescent="0.25">
      <c r="M52" s="190"/>
      <c r="N52" s="150"/>
      <c r="Q52" s="41"/>
      <c r="R52" s="41"/>
      <c r="S52" s="41"/>
    </row>
    <row r="53" spans="5:19" x14ac:dyDescent="0.25">
      <c r="M53" s="186"/>
      <c r="N53" s="150"/>
    </row>
    <row r="54" spans="5:19" x14ac:dyDescent="0.25">
      <c r="M54" s="186"/>
      <c r="N54" s="150"/>
    </row>
    <row r="55" spans="5:19" x14ac:dyDescent="0.25">
      <c r="M55" s="190"/>
      <c r="N55" s="150"/>
    </row>
    <row r="56" spans="5:19" x14ac:dyDescent="0.25">
      <c r="M56" s="186"/>
      <c r="N56" s="150"/>
    </row>
    <row r="57" spans="5:19" x14ac:dyDescent="0.25">
      <c r="M57" s="186"/>
      <c r="N57" s="150"/>
    </row>
    <row r="58" spans="5:19" x14ac:dyDescent="0.25">
      <c r="M58" s="191"/>
      <c r="N58" s="150"/>
    </row>
    <row r="59" spans="5:19" x14ac:dyDescent="0.25">
      <c r="M59" s="191"/>
      <c r="N59" s="192"/>
    </row>
    <row r="60" spans="5:19" x14ac:dyDescent="0.25">
      <c r="M60" s="189"/>
      <c r="N60" s="150"/>
    </row>
    <row r="61" spans="5:19" x14ac:dyDescent="0.25">
      <c r="M61" s="2491"/>
      <c r="N61" s="2491"/>
    </row>
    <row r="62" spans="5:19" x14ac:dyDescent="0.25">
      <c r="M62" s="61"/>
      <c r="N62" s="73"/>
    </row>
    <row r="63" spans="5:19" x14ac:dyDescent="0.25">
      <c r="M63" s="186"/>
      <c r="N63" s="150"/>
    </row>
    <row r="64" spans="5:19" x14ac:dyDescent="0.25">
      <c r="M64" s="186"/>
      <c r="N64" s="150"/>
    </row>
    <row r="65" spans="13:14" x14ac:dyDescent="0.25">
      <c r="M65" s="186"/>
      <c r="N65" s="150"/>
    </row>
    <row r="66" spans="13:14" x14ac:dyDescent="0.25">
      <c r="M66" s="186"/>
      <c r="N66" s="150"/>
    </row>
    <row r="67" spans="13:14" x14ac:dyDescent="0.25">
      <c r="M67" s="191"/>
      <c r="N67" s="193"/>
    </row>
    <row r="68" spans="13:14" ht="18" x14ac:dyDescent="0.25">
      <c r="M68" s="191"/>
      <c r="N68" s="194"/>
    </row>
    <row r="69" spans="13:14" x14ac:dyDescent="0.25">
      <c r="M69" s="189"/>
      <c r="N69" s="150"/>
    </row>
    <row r="70" spans="13:14" x14ac:dyDescent="0.25">
      <c r="M70" s="44"/>
      <c r="N70" s="150"/>
    </row>
    <row r="71" spans="13:14" x14ac:dyDescent="0.25">
      <c r="M71" s="58"/>
      <c r="N71" s="150"/>
    </row>
    <row r="72" spans="13:14" x14ac:dyDescent="0.25">
      <c r="M72" s="58"/>
      <c r="N72" s="150"/>
    </row>
    <row r="73" spans="13:14" x14ac:dyDescent="0.25">
      <c r="M73" s="58"/>
      <c r="N73" s="150"/>
    </row>
    <row r="74" spans="13:14" x14ac:dyDescent="0.25">
      <c r="M74" s="58"/>
      <c r="N74" s="150"/>
    </row>
    <row r="75" spans="13:14" x14ac:dyDescent="0.25">
      <c r="M75" s="58"/>
      <c r="N75" s="150"/>
    </row>
    <row r="76" spans="13:14" x14ac:dyDescent="0.25">
      <c r="M76" s="58"/>
      <c r="N76" s="150"/>
    </row>
    <row r="77" spans="13:14" x14ac:dyDescent="0.25">
      <c r="M77" s="58"/>
      <c r="N77" s="150"/>
    </row>
    <row r="78" spans="13:14" x14ac:dyDescent="0.25">
      <c r="M78" s="58"/>
      <c r="N78" s="150"/>
    </row>
  </sheetData>
  <sheetProtection algorithmName="SHA-512" hashValue="58ZmzJa2uj1/6fTXEOMyVixmc0Hksc2hrw5XT85AQR7zg0Q262KDWkgwXB4sHK7MFy5ZA8C+c1buUlvBnLesag==" saltValue="f9ZwPerfe20bIYcL8i6JUQ==" spinCount="100000" sheet="1" formatRows="0" insertHyperlinks="0"/>
  <mergeCells count="34">
    <mergeCell ref="M31:O31"/>
    <mergeCell ref="C29:G29"/>
    <mergeCell ref="C18:G18"/>
    <mergeCell ref="C19:G19"/>
    <mergeCell ref="C20:G20"/>
    <mergeCell ref="B27:G27"/>
    <mergeCell ref="C25:G25"/>
    <mergeCell ref="M61:N61"/>
    <mergeCell ref="A40:G40"/>
    <mergeCell ref="A32:G32"/>
    <mergeCell ref="B33:G33"/>
    <mergeCell ref="A39:G39"/>
    <mergeCell ref="B38:G38"/>
    <mergeCell ref="A1:I1"/>
    <mergeCell ref="A4:I4"/>
    <mergeCell ref="A3:I3"/>
    <mergeCell ref="A36:I36"/>
    <mergeCell ref="A10:G10"/>
    <mergeCell ref="A9:I9"/>
    <mergeCell ref="A15:I15"/>
    <mergeCell ref="A31:I31"/>
    <mergeCell ref="D5:I5"/>
    <mergeCell ref="D6:I6"/>
    <mergeCell ref="D7:I7"/>
    <mergeCell ref="A6:C6"/>
    <mergeCell ref="A7:C7"/>
    <mergeCell ref="A5:C5"/>
    <mergeCell ref="C13:G13"/>
    <mergeCell ref="B16:G16"/>
    <mergeCell ref="M1:O1"/>
    <mergeCell ref="M4:O4"/>
    <mergeCell ref="M3:O3"/>
    <mergeCell ref="M9:O9"/>
    <mergeCell ref="M15:O15"/>
  </mergeCells>
  <printOptions horizontalCentered="1"/>
  <pageMargins left="0.11811023622047245" right="0.11811023622047245" top="0.59055118110236227" bottom="0.39370078740157483" header="0.19685039370078741" footer="0.19685039370078741"/>
  <pageSetup paperSize="9" orientation="portrait" r:id="rId1"/>
  <ignoredErrors>
    <ignoredError sqref="A11:A12 A27 A16 A38 B18 B19 B20 B25 B2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showGridLines="0" zoomScaleNormal="100" zoomScaleSheetLayoutView="100" workbookViewId="0">
      <selection activeCell="A63" sqref="A63"/>
    </sheetView>
  </sheetViews>
  <sheetFormatPr defaultColWidth="14.44140625" defaultRowHeight="13.8" x14ac:dyDescent="0.3"/>
  <cols>
    <col min="1" max="1" width="4.77734375" style="628" customWidth="1"/>
    <col min="2" max="2" width="3.109375" style="628" customWidth="1"/>
    <col min="3" max="3" width="12.21875" style="628" customWidth="1"/>
    <col min="4" max="4" width="16.6640625" style="628" customWidth="1"/>
    <col min="5" max="5" width="21.109375" style="628" bestFit="1" customWidth="1"/>
    <col min="6" max="6" width="23.6640625" style="628" bestFit="1" customWidth="1"/>
    <col min="7" max="7" width="23.21875" style="628" bestFit="1" customWidth="1"/>
    <col min="8" max="8" width="17.5546875" style="628" bestFit="1" customWidth="1"/>
    <col min="9" max="9" width="6.44140625" style="628" bestFit="1" customWidth="1"/>
    <col min="10" max="10" width="14.6640625" style="628" bestFit="1" customWidth="1"/>
    <col min="11" max="11" width="0.88671875" style="938" customWidth="1"/>
    <col min="12" max="12" width="80.77734375" style="938" customWidth="1"/>
    <col min="13" max="13" width="1.77734375" style="628" customWidth="1"/>
    <col min="14" max="14" width="21.5546875" style="628" hidden="1" customWidth="1"/>
    <col min="15" max="15" width="12.88671875" style="628" hidden="1" customWidth="1"/>
    <col min="16" max="16" width="107.44140625" style="628" hidden="1" customWidth="1"/>
    <col min="17" max="27" width="8.6640625" style="628" customWidth="1"/>
    <col min="28" max="28" width="8.6640625" style="628" hidden="1" customWidth="1"/>
    <col min="29" max="29" width="14.44140625" style="628" customWidth="1"/>
    <col min="30" max="16384" width="14.44140625" style="628"/>
  </cols>
  <sheetData>
    <row r="1" spans="1:28" ht="15.6" x14ac:dyDescent="0.3">
      <c r="A1" s="2535" t="s">
        <v>60</v>
      </c>
      <c r="B1" s="2535"/>
      <c r="C1" s="2535"/>
      <c r="D1" s="2535"/>
      <c r="E1" s="2535"/>
      <c r="F1" s="2535"/>
      <c r="G1" s="2535"/>
      <c r="H1" s="2535"/>
      <c r="I1" s="2535"/>
      <c r="J1" s="2535"/>
      <c r="K1" s="1325"/>
      <c r="L1" s="1325" t="str">
        <f>A1</f>
        <v>KRA IV - PROFESSIONAL DEVELOPMENT</v>
      </c>
      <c r="N1" s="2503" t="str">
        <f>A1</f>
        <v>KRA IV - PROFESSIONAL DEVELOPMENT</v>
      </c>
      <c r="O1" s="2503"/>
      <c r="P1" s="2503"/>
      <c r="AB1" s="628" t="s">
        <v>378</v>
      </c>
    </row>
    <row r="2" spans="1:28" x14ac:dyDescent="0.3">
      <c r="AB2" s="628" t="s">
        <v>379</v>
      </c>
    </row>
    <row r="3" spans="1:28" x14ac:dyDescent="0.3">
      <c r="A3" s="2536" t="str">
        <f>'Request Form'!B6</f>
        <v>LAST NAME:</v>
      </c>
      <c r="B3" s="2536"/>
      <c r="C3" s="2536"/>
      <c r="D3" s="2418" t="str">
        <f>Form1_A!E3</f>
        <v>MAALIW</v>
      </c>
      <c r="E3" s="2418"/>
      <c r="F3" s="2418"/>
      <c r="G3" s="2418"/>
      <c r="H3" s="2418"/>
      <c r="I3" s="2418"/>
      <c r="J3" s="2418"/>
      <c r="K3" s="1303"/>
      <c r="L3" s="1303"/>
      <c r="N3" s="628" t="str">
        <f>A3</f>
        <v>LAST NAME:</v>
      </c>
      <c r="O3" s="715" t="str">
        <f>D3</f>
        <v>MAALIW</v>
      </c>
      <c r="AB3" s="628" t="s">
        <v>238</v>
      </c>
    </row>
    <row r="4" spans="1:28" x14ac:dyDescent="0.3">
      <c r="A4" s="2536" t="str">
        <f>'Request Form'!B7</f>
        <v>FIRST NAME, EXT.:</v>
      </c>
      <c r="B4" s="2536"/>
      <c r="C4" s="2536"/>
      <c r="D4" s="2418" t="str">
        <f>Form1_A!E4</f>
        <v>RENATO III</v>
      </c>
      <c r="E4" s="2418"/>
      <c r="F4" s="2418"/>
      <c r="G4" s="2418"/>
      <c r="H4" s="2418"/>
      <c r="I4" s="2418"/>
      <c r="J4" s="2418"/>
      <c r="K4" s="1303"/>
      <c r="L4" s="1303"/>
      <c r="N4" s="628" t="str">
        <f>A4</f>
        <v>FIRST NAME, EXT.:</v>
      </c>
      <c r="O4" s="715" t="str">
        <f>D4</f>
        <v>RENATO III</v>
      </c>
      <c r="AB4" s="628" t="s">
        <v>497</v>
      </c>
    </row>
    <row r="5" spans="1:28" x14ac:dyDescent="0.3">
      <c r="A5" s="2536" t="str">
        <f>'Request Form'!B8</f>
        <v>MIDDLE NAME:</v>
      </c>
      <c r="B5" s="2536"/>
      <c r="C5" s="2536"/>
      <c r="D5" s="2418" t="str">
        <f>Form1_A!E5</f>
        <v>RACELIS</v>
      </c>
      <c r="E5" s="2418"/>
      <c r="F5" s="2418"/>
      <c r="G5" s="2418"/>
      <c r="H5" s="2418"/>
      <c r="I5" s="2418"/>
      <c r="J5" s="2418"/>
      <c r="K5" s="1303"/>
      <c r="L5" s="1303"/>
      <c r="N5" s="628" t="str">
        <f>A5</f>
        <v>MIDDLE NAME:</v>
      </c>
      <c r="O5" s="715" t="str">
        <f>D5</f>
        <v>RACELIS</v>
      </c>
      <c r="AB5" s="628" t="s">
        <v>493</v>
      </c>
    </row>
    <row r="6" spans="1:28" ht="14.4" thickBot="1" x14ac:dyDescent="0.35">
      <c r="A6" s="950"/>
      <c r="B6" s="950"/>
      <c r="C6" s="950"/>
      <c r="D6" s="608"/>
      <c r="E6" s="608"/>
      <c r="F6" s="608"/>
      <c r="G6" s="608"/>
      <c r="H6" s="608"/>
      <c r="I6" s="608"/>
      <c r="AB6" s="628" t="s">
        <v>331</v>
      </c>
    </row>
    <row r="7" spans="1:28" ht="14.4" thickBot="1" x14ac:dyDescent="0.35">
      <c r="A7" s="2306" t="s">
        <v>106</v>
      </c>
      <c r="B7" s="2307"/>
      <c r="C7" s="2307"/>
      <c r="D7" s="2307"/>
      <c r="E7" s="2307"/>
      <c r="F7" s="2307"/>
      <c r="G7" s="2307"/>
      <c r="H7" s="2307"/>
      <c r="I7" s="2307"/>
      <c r="J7" s="2308"/>
      <c r="K7" s="1304"/>
      <c r="L7" s="1304" t="str">
        <f>A7</f>
        <v>CRITERION A – INVOLVEMENT IN PROFESSIONAL ORGANIZATION (MAX = 20 POINTS)</v>
      </c>
      <c r="N7" s="2504" t="str">
        <f>A7</f>
        <v>CRITERION A – INVOLVEMENT IN PROFESSIONAL ORGANIZATION (MAX = 20 POINTS)</v>
      </c>
      <c r="O7" s="2504"/>
      <c r="P7" s="2504"/>
      <c r="AB7" s="628" t="s">
        <v>332</v>
      </c>
    </row>
    <row r="8" spans="1:28" s="938" customFormat="1" x14ac:dyDescent="0.3">
      <c r="A8" s="577"/>
      <c r="B8" s="578"/>
      <c r="C8" s="578"/>
      <c r="D8" s="578"/>
      <c r="E8" s="578"/>
      <c r="F8" s="578"/>
      <c r="G8" s="578"/>
      <c r="H8" s="578"/>
      <c r="I8" s="578"/>
      <c r="J8" s="586"/>
      <c r="K8" s="578"/>
      <c r="L8" s="578"/>
      <c r="AB8" s="628" t="s">
        <v>498</v>
      </c>
    </row>
    <row r="9" spans="1:28" ht="28.2" thickBot="1" x14ac:dyDescent="0.35">
      <c r="A9" s="603" t="s">
        <v>43</v>
      </c>
      <c r="B9" s="2537" t="s">
        <v>574</v>
      </c>
      <c r="C9" s="2537"/>
      <c r="D9" s="2537"/>
      <c r="E9" s="2537"/>
      <c r="F9" s="2537"/>
      <c r="G9" s="2537"/>
      <c r="H9" s="2537"/>
      <c r="I9" s="2537"/>
      <c r="J9" s="2538"/>
      <c r="K9" s="1308"/>
      <c r="L9" s="1308" t="str">
        <f>B9</f>
        <v>FOR CURRENT INDIVIDUAL MEMBERSHIP AND ACTIVE ROLE/CONTRIBUTION IN PROFESSIONAL ORGANIZATION, LEARNED/HONOR/SCIENTIFIC SOCIETY</v>
      </c>
      <c r="N9" s="1974" t="str">
        <f>B9</f>
        <v>FOR CURRENT INDIVIDUAL MEMBERSHIP AND ACTIVE ROLE/CONTRIBUTION IN PROFESSIONAL ORGANIZATION, LEARNED/HONOR/SCIENTIFIC SOCIETY</v>
      </c>
      <c r="O9" s="1974"/>
      <c r="P9" s="1974"/>
      <c r="AB9" s="628" t="s">
        <v>333</v>
      </c>
    </row>
    <row r="10" spans="1:28" s="938" customFormat="1" ht="28.2" thickBot="1" x14ac:dyDescent="0.35">
      <c r="A10" s="361" t="s">
        <v>7</v>
      </c>
      <c r="B10" s="2526" t="s">
        <v>61</v>
      </c>
      <c r="C10" s="2527"/>
      <c r="D10" s="2528"/>
      <c r="E10" s="709" t="s">
        <v>494</v>
      </c>
      <c r="F10" s="30" t="s">
        <v>495</v>
      </c>
      <c r="G10" s="30" t="s">
        <v>496</v>
      </c>
      <c r="H10" s="30" t="s">
        <v>330</v>
      </c>
      <c r="I10" s="706" t="s">
        <v>168</v>
      </c>
      <c r="J10" s="363" t="s">
        <v>186</v>
      </c>
      <c r="K10" s="1238"/>
      <c r="L10" s="1339" t="s">
        <v>435</v>
      </c>
      <c r="N10" s="490" t="s">
        <v>180</v>
      </c>
      <c r="O10" s="491" t="s">
        <v>171</v>
      </c>
      <c r="P10" s="747" t="s">
        <v>169</v>
      </c>
      <c r="AB10" s="628" t="s">
        <v>499</v>
      </c>
    </row>
    <row r="11" spans="1:28" x14ac:dyDescent="0.3">
      <c r="A11" s="364">
        <v>1</v>
      </c>
      <c r="B11" s="2521"/>
      <c r="C11" s="2522"/>
      <c r="D11" s="2523"/>
      <c r="E11" s="708"/>
      <c r="F11" s="1744"/>
      <c r="G11" s="366" t="s">
        <v>238</v>
      </c>
      <c r="H11" s="366"/>
      <c r="I11" s="368">
        <f t="shared" ref="I11:I20" si="0">IF(ISBLANK(B11),0,0+IF(ISBLANK(E11),0,0+IF(ISBLANK(F11),0,0+IF(ISBLANK(H11),0,0+IF(G11="SELECT OPTION",0,5)))))</f>
        <v>0</v>
      </c>
      <c r="J11" s="1590"/>
      <c r="K11" s="641"/>
      <c r="L11" s="1652"/>
      <c r="N11" s="750" t="s">
        <v>378</v>
      </c>
      <c r="O11" s="1198">
        <f t="shared" ref="O11:O20" si="1">IF(N11="Acceptable",I11,0)</f>
        <v>0</v>
      </c>
      <c r="P11" s="1741"/>
      <c r="AB11" s="628" t="s">
        <v>221</v>
      </c>
    </row>
    <row r="12" spans="1:28" x14ac:dyDescent="0.3">
      <c r="A12" s="365">
        <v>2</v>
      </c>
      <c r="B12" s="2365"/>
      <c r="C12" s="2366"/>
      <c r="D12" s="2367"/>
      <c r="E12" s="700"/>
      <c r="F12" s="1745"/>
      <c r="G12" s="367" t="s">
        <v>238</v>
      </c>
      <c r="H12" s="367"/>
      <c r="I12" s="369">
        <f t="shared" si="0"/>
        <v>0</v>
      </c>
      <c r="J12" s="1590"/>
      <c r="K12" s="641"/>
      <c r="L12" s="1653"/>
      <c r="N12" s="751" t="s">
        <v>378</v>
      </c>
      <c r="O12" s="1199">
        <f t="shared" si="1"/>
        <v>0</v>
      </c>
      <c r="P12" s="1742"/>
    </row>
    <row r="13" spans="1:28" x14ac:dyDescent="0.3">
      <c r="A13" s="365">
        <v>3</v>
      </c>
      <c r="B13" s="2365"/>
      <c r="C13" s="2366"/>
      <c r="D13" s="2367"/>
      <c r="E13" s="700"/>
      <c r="F13" s="1745"/>
      <c r="G13" s="367" t="s">
        <v>238</v>
      </c>
      <c r="H13" s="367"/>
      <c r="I13" s="369">
        <f t="shared" si="0"/>
        <v>0</v>
      </c>
      <c r="J13" s="1590"/>
      <c r="K13" s="641"/>
      <c r="L13" s="1653"/>
      <c r="N13" s="751" t="s">
        <v>378</v>
      </c>
      <c r="O13" s="1199">
        <f t="shared" si="1"/>
        <v>0</v>
      </c>
      <c r="P13" s="1742"/>
    </row>
    <row r="14" spans="1:28" x14ac:dyDescent="0.3">
      <c r="A14" s="365">
        <v>4</v>
      </c>
      <c r="B14" s="2365"/>
      <c r="C14" s="2366"/>
      <c r="D14" s="2367"/>
      <c r="E14" s="1244"/>
      <c r="F14" s="1745"/>
      <c r="G14" s="367" t="s">
        <v>238</v>
      </c>
      <c r="H14" s="367"/>
      <c r="I14" s="369">
        <f t="shared" si="0"/>
        <v>0</v>
      </c>
      <c r="J14" s="1590"/>
      <c r="K14" s="641"/>
      <c r="L14" s="1653"/>
      <c r="N14" s="751" t="s">
        <v>378</v>
      </c>
      <c r="O14" s="1199">
        <f t="shared" si="1"/>
        <v>0</v>
      </c>
      <c r="P14" s="1742"/>
      <c r="Q14" s="936"/>
      <c r="R14" s="936"/>
    </row>
    <row r="15" spans="1:28" x14ac:dyDescent="0.3">
      <c r="A15" s="365">
        <v>5</v>
      </c>
      <c r="B15" s="2365"/>
      <c r="C15" s="2366"/>
      <c r="D15" s="2367"/>
      <c r="E15" s="1244"/>
      <c r="F15" s="1745"/>
      <c r="G15" s="367" t="s">
        <v>238</v>
      </c>
      <c r="H15" s="367"/>
      <c r="I15" s="369">
        <f t="shared" si="0"/>
        <v>0</v>
      </c>
      <c r="J15" s="1590"/>
      <c r="K15" s="641"/>
      <c r="L15" s="1653"/>
      <c r="N15" s="751" t="s">
        <v>378</v>
      </c>
      <c r="O15" s="1199">
        <f t="shared" si="1"/>
        <v>0</v>
      </c>
      <c r="P15" s="1742"/>
      <c r="Q15" s="936"/>
      <c r="R15" s="936"/>
    </row>
    <row r="16" spans="1:28" x14ac:dyDescent="0.3">
      <c r="A16" s="365">
        <v>6</v>
      </c>
      <c r="B16" s="2365"/>
      <c r="C16" s="2366"/>
      <c r="D16" s="2367"/>
      <c r="E16" s="1244"/>
      <c r="F16" s="1745"/>
      <c r="G16" s="367" t="s">
        <v>238</v>
      </c>
      <c r="H16" s="367"/>
      <c r="I16" s="369">
        <f t="shared" si="0"/>
        <v>0</v>
      </c>
      <c r="J16" s="1590"/>
      <c r="K16" s="641"/>
      <c r="L16" s="1653"/>
      <c r="N16" s="751" t="s">
        <v>378</v>
      </c>
      <c r="O16" s="1199">
        <f t="shared" si="1"/>
        <v>0</v>
      </c>
      <c r="P16" s="1742"/>
      <c r="Q16" s="936"/>
      <c r="R16" s="936"/>
    </row>
    <row r="17" spans="1:28" x14ac:dyDescent="0.3">
      <c r="A17" s="365">
        <v>7</v>
      </c>
      <c r="B17" s="2365"/>
      <c r="C17" s="2366"/>
      <c r="D17" s="2367"/>
      <c r="E17" s="1244"/>
      <c r="F17" s="1745"/>
      <c r="G17" s="367" t="s">
        <v>238</v>
      </c>
      <c r="H17" s="367"/>
      <c r="I17" s="369">
        <f t="shared" si="0"/>
        <v>0</v>
      </c>
      <c r="J17" s="1590"/>
      <c r="K17" s="641"/>
      <c r="L17" s="1653"/>
      <c r="N17" s="751" t="s">
        <v>378</v>
      </c>
      <c r="O17" s="1199">
        <f t="shared" si="1"/>
        <v>0</v>
      </c>
      <c r="P17" s="1742"/>
      <c r="Q17" s="936"/>
      <c r="R17" s="936"/>
    </row>
    <row r="18" spans="1:28" ht="14.4" thickBot="1" x14ac:dyDescent="0.35">
      <c r="A18" s="365">
        <v>8</v>
      </c>
      <c r="B18" s="2365"/>
      <c r="C18" s="2366"/>
      <c r="D18" s="2367"/>
      <c r="E18" s="1244"/>
      <c r="F18" s="1745"/>
      <c r="G18" s="367" t="s">
        <v>238</v>
      </c>
      <c r="H18" s="367"/>
      <c r="I18" s="369">
        <f t="shared" si="0"/>
        <v>0</v>
      </c>
      <c r="J18" s="1590"/>
      <c r="K18" s="641"/>
      <c r="L18" s="1653"/>
      <c r="N18" s="751" t="s">
        <v>378</v>
      </c>
      <c r="O18" s="1199">
        <f t="shared" si="1"/>
        <v>0</v>
      </c>
      <c r="P18" s="1742"/>
      <c r="Q18" s="936"/>
      <c r="R18" s="936"/>
    </row>
    <row r="19" spans="1:28" hidden="1" x14ac:dyDescent="0.3">
      <c r="A19" s="365">
        <v>9</v>
      </c>
      <c r="B19" s="2365"/>
      <c r="C19" s="2366"/>
      <c r="D19" s="2367"/>
      <c r="E19" s="700"/>
      <c r="F19" s="1745"/>
      <c r="G19" s="367" t="s">
        <v>238</v>
      </c>
      <c r="H19" s="367"/>
      <c r="I19" s="369">
        <f t="shared" si="0"/>
        <v>0</v>
      </c>
      <c r="J19" s="1590"/>
      <c r="K19" s="641"/>
      <c r="L19" s="1653"/>
      <c r="N19" s="751" t="s">
        <v>378</v>
      </c>
      <c r="O19" s="1199">
        <f t="shared" si="1"/>
        <v>0</v>
      </c>
      <c r="P19" s="1742"/>
      <c r="Q19" s="936"/>
      <c r="R19" s="936"/>
    </row>
    <row r="20" spans="1:28" ht="14.4" hidden="1" thickBot="1" x14ac:dyDescent="0.35">
      <c r="A20" s="365">
        <v>10</v>
      </c>
      <c r="B20" s="2365"/>
      <c r="C20" s="2366"/>
      <c r="D20" s="2367"/>
      <c r="E20" s="700"/>
      <c r="F20" s="1745"/>
      <c r="G20" s="742" t="s">
        <v>238</v>
      </c>
      <c r="H20" s="367"/>
      <c r="I20" s="369">
        <f t="shared" si="0"/>
        <v>0</v>
      </c>
      <c r="J20" s="1590"/>
      <c r="K20" s="641"/>
      <c r="L20" s="1653"/>
      <c r="N20" s="752" t="s">
        <v>378</v>
      </c>
      <c r="O20" s="1200">
        <f t="shared" si="1"/>
        <v>0</v>
      </c>
      <c r="P20" s="1743"/>
      <c r="Q20" s="936"/>
      <c r="R20" s="936"/>
    </row>
    <row r="21" spans="1:28" ht="14.4" thickBot="1" x14ac:dyDescent="0.35">
      <c r="A21" s="1059"/>
      <c r="B21" s="2518"/>
      <c r="C21" s="2519"/>
      <c r="D21" s="2520"/>
      <c r="E21" s="1060"/>
      <c r="F21" s="1061"/>
      <c r="G21" s="370"/>
      <c r="H21" s="370" t="s">
        <v>14</v>
      </c>
      <c r="I21" s="1062">
        <f>SUM(I11:I20)</f>
        <v>0</v>
      </c>
      <c r="J21" s="1063"/>
      <c r="K21" s="958"/>
      <c r="L21" s="1388"/>
      <c r="N21" s="748"/>
      <c r="O21" s="1201">
        <f>SUM(O10:O20)</f>
        <v>0</v>
      </c>
      <c r="P21" s="749"/>
      <c r="Q21" s="1064"/>
      <c r="R21" s="1064"/>
    </row>
    <row r="22" spans="1:28" ht="14.4" thickBot="1" x14ac:dyDescent="0.35">
      <c r="A22" s="1065"/>
      <c r="B22" s="1065"/>
      <c r="C22" s="1066"/>
      <c r="D22" s="1066"/>
      <c r="E22" s="1066"/>
      <c r="F22" s="1066"/>
      <c r="G22" s="1067"/>
      <c r="H22" s="1067"/>
      <c r="I22" s="1066"/>
      <c r="J22" s="1067"/>
      <c r="K22" s="958"/>
      <c r="L22" s="958"/>
      <c r="P22" s="936"/>
      <c r="Q22" s="936"/>
      <c r="R22" s="936"/>
    </row>
    <row r="23" spans="1:28" ht="14.4" thickBot="1" x14ac:dyDescent="0.35">
      <c r="A23" s="2306" t="s">
        <v>107</v>
      </c>
      <c r="B23" s="2307"/>
      <c r="C23" s="2307"/>
      <c r="D23" s="2307"/>
      <c r="E23" s="2307"/>
      <c r="F23" s="2307"/>
      <c r="G23" s="2307"/>
      <c r="H23" s="2307"/>
      <c r="I23" s="2307"/>
      <c r="J23" s="2308"/>
      <c r="K23" s="1304"/>
      <c r="L23" s="1304" t="str">
        <f>A23</f>
        <v>CRITERION B – CONTINUING DEVELOPMENT (MAX = 60 POINTS)</v>
      </c>
      <c r="N23" s="2504" t="str">
        <f>A23</f>
        <v>CRITERION B – CONTINUING DEVELOPMENT (MAX = 60 POINTS)</v>
      </c>
      <c r="O23" s="2504"/>
      <c r="P23" s="2504"/>
      <c r="Q23" s="936"/>
      <c r="R23" s="936"/>
    </row>
    <row r="24" spans="1:28" s="938" customFormat="1" x14ac:dyDescent="0.3">
      <c r="A24" s="577"/>
      <c r="B24" s="578"/>
      <c r="C24" s="578"/>
      <c r="D24" s="578"/>
      <c r="E24" s="578"/>
      <c r="F24" s="578"/>
      <c r="G24" s="578"/>
      <c r="H24" s="578"/>
      <c r="I24" s="578"/>
      <c r="J24" s="586"/>
      <c r="K24" s="578"/>
      <c r="L24" s="578"/>
    </row>
    <row r="25" spans="1:28" x14ac:dyDescent="0.3">
      <c r="A25" s="603" t="s">
        <v>43</v>
      </c>
      <c r="B25" s="2524" t="s">
        <v>255</v>
      </c>
      <c r="C25" s="2524"/>
      <c r="D25" s="2524"/>
      <c r="E25" s="2524"/>
      <c r="F25" s="2524"/>
      <c r="G25" s="2524"/>
      <c r="H25" s="2524"/>
      <c r="I25" s="2524"/>
      <c r="J25" s="2525"/>
      <c r="K25" s="1076"/>
      <c r="L25" s="1076" t="str">
        <f>B25</f>
        <v>EDUCATIONAL QUALIFICATIONS (MAX - 40 POINTS)</v>
      </c>
      <c r="N25" s="715" t="str">
        <f>B25</f>
        <v>EDUCATIONAL QUALIFICATIONS (MAX - 40 POINTS)</v>
      </c>
    </row>
    <row r="26" spans="1:28" x14ac:dyDescent="0.3">
      <c r="A26" s="603"/>
      <c r="B26" s="608"/>
      <c r="C26" s="608"/>
      <c r="D26" s="608"/>
      <c r="E26" s="608"/>
      <c r="F26" s="608"/>
      <c r="G26" s="608"/>
      <c r="H26" s="608"/>
      <c r="I26" s="608"/>
      <c r="J26" s="1069"/>
      <c r="K26" s="1076"/>
      <c r="L26" s="1076"/>
      <c r="N26" s="715"/>
      <c r="AB26" s="628" t="s">
        <v>221</v>
      </c>
    </row>
    <row r="27" spans="1:28" ht="14.4" thickBot="1" x14ac:dyDescent="0.35">
      <c r="A27" s="1068">
        <v>1.1000000000000001</v>
      </c>
      <c r="B27" s="608" t="s">
        <v>344</v>
      </c>
      <c r="C27" s="608"/>
      <c r="D27" s="608"/>
      <c r="E27" s="608"/>
      <c r="F27" s="608"/>
      <c r="G27" s="608"/>
      <c r="H27" s="608"/>
      <c r="I27" s="608"/>
      <c r="J27" s="1069"/>
      <c r="K27" s="1076"/>
      <c r="L27" s="1076" t="str">
        <f>B27</f>
        <v>FOR DOCTORATE DEGREE (First Time)</v>
      </c>
      <c r="N27" s="715" t="str">
        <f>B27</f>
        <v>FOR DOCTORATE DEGREE (First Time)</v>
      </c>
    </row>
    <row r="28" spans="1:28" s="938" customFormat="1" ht="28.2" thickBot="1" x14ac:dyDescent="0.35">
      <c r="A28" s="361" t="s">
        <v>7</v>
      </c>
      <c r="B28" s="2435" t="s">
        <v>334</v>
      </c>
      <c r="C28" s="2436"/>
      <c r="D28" s="2437"/>
      <c r="E28" s="709" t="s">
        <v>335</v>
      </c>
      <c r="F28" s="30" t="s">
        <v>304</v>
      </c>
      <c r="G28" s="30" t="s">
        <v>336</v>
      </c>
      <c r="H28" s="706" t="s">
        <v>168</v>
      </c>
      <c r="I28" s="2505" t="s">
        <v>186</v>
      </c>
      <c r="J28" s="1991"/>
      <c r="K28" s="1238"/>
      <c r="L28" s="1339" t="s">
        <v>435</v>
      </c>
      <c r="N28" s="490" t="s">
        <v>180</v>
      </c>
      <c r="O28" s="491" t="s">
        <v>171</v>
      </c>
      <c r="P28" s="747" t="s">
        <v>169</v>
      </c>
      <c r="AB28" s="938" t="s">
        <v>238</v>
      </c>
    </row>
    <row r="29" spans="1:28" ht="14.4" thickBot="1" x14ac:dyDescent="0.35">
      <c r="A29" s="364">
        <v>1</v>
      </c>
      <c r="B29" s="2521"/>
      <c r="C29" s="2522"/>
      <c r="D29" s="2523"/>
      <c r="E29" s="708"/>
      <c r="F29" s="366"/>
      <c r="G29" s="1516" t="s">
        <v>338</v>
      </c>
      <c r="H29" s="371">
        <f>IF(ISBLANK(B29)+ISBLANK(E29)+ISBLANK(F29),0,0+IF(G29="NO",40,0))</f>
        <v>0</v>
      </c>
      <c r="I29" s="2506"/>
      <c r="J29" s="2507"/>
      <c r="K29" s="1071"/>
      <c r="L29" s="1389"/>
      <c r="N29" s="753" t="s">
        <v>378</v>
      </c>
      <c r="O29" s="1202">
        <f>IF(N29="Acceptable",H29,0)</f>
        <v>0</v>
      </c>
      <c r="P29" s="1746"/>
      <c r="R29" s="578"/>
      <c r="S29" s="578"/>
      <c r="U29" s="578"/>
      <c r="V29" s="578"/>
      <c r="AB29" s="628" t="s">
        <v>338</v>
      </c>
    </row>
    <row r="30" spans="1:28" s="938" customFormat="1" x14ac:dyDescent="0.3">
      <c r="A30" s="1070"/>
      <c r="B30" s="744"/>
      <c r="C30" s="744"/>
      <c r="D30" s="744"/>
      <c r="E30" s="744"/>
      <c r="F30" s="745"/>
      <c r="G30" s="745"/>
      <c r="H30" s="746"/>
      <c r="I30" s="1071"/>
      <c r="J30" s="1072"/>
      <c r="K30" s="1071"/>
      <c r="L30" s="1071"/>
      <c r="N30" s="1073"/>
      <c r="O30" s="1074"/>
      <c r="P30" s="1064"/>
      <c r="R30" s="578"/>
      <c r="S30" s="578"/>
      <c r="U30" s="578"/>
      <c r="V30" s="578"/>
      <c r="AB30" s="628" t="s">
        <v>337</v>
      </c>
    </row>
    <row r="31" spans="1:28" ht="14.4" thickBot="1" x14ac:dyDescent="0.35">
      <c r="A31" s="1068">
        <v>1.2</v>
      </c>
      <c r="B31" s="608" t="s">
        <v>339</v>
      </c>
      <c r="C31" s="608"/>
      <c r="D31" s="608"/>
      <c r="E31" s="608"/>
      <c r="F31" s="608"/>
      <c r="G31" s="608"/>
      <c r="H31" s="608"/>
      <c r="I31" s="608"/>
      <c r="J31" s="1069"/>
      <c r="K31" s="1076"/>
      <c r="L31" s="1076" t="str">
        <f>B31</f>
        <v>ADDITIONAL DEGREES</v>
      </c>
      <c r="N31" s="715" t="str">
        <f>B31</f>
        <v>ADDITIONAL DEGREES</v>
      </c>
      <c r="AB31" s="1076" t="s">
        <v>238</v>
      </c>
    </row>
    <row r="32" spans="1:28" s="938" customFormat="1" ht="28.2" thickBot="1" x14ac:dyDescent="0.35">
      <c r="A32" s="361" t="s">
        <v>7</v>
      </c>
      <c r="B32" s="2435" t="s">
        <v>228</v>
      </c>
      <c r="C32" s="2436"/>
      <c r="D32" s="2437"/>
      <c r="E32" s="709" t="s">
        <v>229</v>
      </c>
      <c r="F32" s="709" t="s">
        <v>95</v>
      </c>
      <c r="G32" s="30" t="s">
        <v>304</v>
      </c>
      <c r="H32" s="706" t="s">
        <v>168</v>
      </c>
      <c r="I32" s="2435" t="s">
        <v>186</v>
      </c>
      <c r="J32" s="1990"/>
      <c r="K32" s="1238"/>
      <c r="L32" s="1339" t="s">
        <v>435</v>
      </c>
      <c r="N32" s="490" t="s">
        <v>180</v>
      </c>
      <c r="O32" s="491" t="s">
        <v>171</v>
      </c>
      <c r="P32" s="747" t="s">
        <v>169</v>
      </c>
      <c r="AB32" s="628" t="s">
        <v>340</v>
      </c>
    </row>
    <row r="33" spans="1:28" x14ac:dyDescent="0.3">
      <c r="A33" s="1075">
        <v>1</v>
      </c>
      <c r="B33" s="2515" t="s">
        <v>238</v>
      </c>
      <c r="C33" s="2516"/>
      <c r="D33" s="2517"/>
      <c r="E33" s="703"/>
      <c r="F33" s="703"/>
      <c r="G33" s="372"/>
      <c r="H33" s="373">
        <f>IF(ISBLANK(E33),0,0+IF(ISBLANK(F33),0,0+IF(ISBLANK(G33),0,0+IF(B33="SELECT OPTION",0,0+IF(B33="Post-Masters Diploma/Certificate",10,0+IF(B33="Post-Doctorate Diploma/Certificate",10,0+IF(B33="Additional Master's Degree",20,0+IF(B33="Additional Doctorate Degree",40,0))))))))</f>
        <v>0</v>
      </c>
      <c r="I33" s="2382"/>
      <c r="J33" s="2383"/>
      <c r="K33" s="641"/>
      <c r="L33" s="1662"/>
      <c r="N33" s="750" t="s">
        <v>378</v>
      </c>
      <c r="O33" s="1198">
        <f t="shared" ref="O33:O39" si="2">IF(N33="Acceptable",H33,0)</f>
        <v>0</v>
      </c>
      <c r="P33" s="1741"/>
      <c r="R33" s="578"/>
      <c r="S33" s="578"/>
      <c r="U33" s="578"/>
      <c r="V33" s="578"/>
      <c r="AB33" s="628" t="s">
        <v>341</v>
      </c>
    </row>
    <row r="34" spans="1:28" x14ac:dyDescent="0.3">
      <c r="A34" s="365">
        <v>2</v>
      </c>
      <c r="B34" s="2512" t="s">
        <v>238</v>
      </c>
      <c r="C34" s="2513"/>
      <c r="D34" s="2514"/>
      <c r="E34" s="700"/>
      <c r="F34" s="700"/>
      <c r="G34" s="367"/>
      <c r="H34" s="373">
        <f t="shared" ref="H34:H39" si="3">IF(ISBLANK(E34),0,0+IF(ISBLANK(F34),0,0+IF(ISBLANK(G34),0,0+IF(B34="SELECT OPTION",0,0+IF(B34="Post-Masters Diploma/Certificate",10,0+IF(B34="Post-Doctorate Diploma/Certificate",10,0+IF(B34="Additional Master's Degree",20,0+IF(B34="Additional Doctorate Degree",40,0))))))))</f>
        <v>0</v>
      </c>
      <c r="I34" s="2184"/>
      <c r="J34" s="2185"/>
      <c r="K34" s="641"/>
      <c r="L34" s="1653"/>
      <c r="N34" s="751" t="s">
        <v>378</v>
      </c>
      <c r="O34" s="1199">
        <f t="shared" si="2"/>
        <v>0</v>
      </c>
      <c r="P34" s="1742"/>
      <c r="AB34" s="628" t="s">
        <v>343</v>
      </c>
    </row>
    <row r="35" spans="1:28" x14ac:dyDescent="0.3">
      <c r="A35" s="365">
        <v>3</v>
      </c>
      <c r="B35" s="2512" t="s">
        <v>238</v>
      </c>
      <c r="C35" s="2513"/>
      <c r="D35" s="2514"/>
      <c r="E35" s="700"/>
      <c r="F35" s="700"/>
      <c r="G35" s="367"/>
      <c r="H35" s="373">
        <f t="shared" si="3"/>
        <v>0</v>
      </c>
      <c r="I35" s="2184"/>
      <c r="J35" s="2185"/>
      <c r="K35" s="641"/>
      <c r="L35" s="1653"/>
      <c r="N35" s="751" t="s">
        <v>378</v>
      </c>
      <c r="O35" s="1199">
        <f t="shared" si="2"/>
        <v>0</v>
      </c>
      <c r="P35" s="1742"/>
      <c r="AB35" s="628" t="s">
        <v>342</v>
      </c>
    </row>
    <row r="36" spans="1:28" x14ac:dyDescent="0.3">
      <c r="A36" s="1075">
        <v>4</v>
      </c>
      <c r="B36" s="2512" t="s">
        <v>238</v>
      </c>
      <c r="C36" s="2513"/>
      <c r="D36" s="2514"/>
      <c r="E36" s="1244"/>
      <c r="F36" s="1244"/>
      <c r="G36" s="367"/>
      <c r="H36" s="373">
        <f t="shared" ref="H36:H38" si="4">IF(ISBLANK(E36),0,0+IF(ISBLANK(F36),0,0+IF(ISBLANK(G36),0,0+IF(B36="SELECT OPTION",0,0+IF(B36="Post-Masters Diploma/Certificate",10,0+IF(B36="Post-Doctorate Diploma/Certificate",10,0+IF(B36="Additional Master's Degree",20,0+IF(B36="Additional Doctorate Degree",40,0))))))))</f>
        <v>0</v>
      </c>
      <c r="I36" s="2184"/>
      <c r="J36" s="2185"/>
      <c r="K36" s="641"/>
      <c r="L36" s="1653"/>
      <c r="N36" s="751" t="s">
        <v>378</v>
      </c>
      <c r="O36" s="1199">
        <f t="shared" si="2"/>
        <v>0</v>
      </c>
      <c r="P36" s="1742"/>
    </row>
    <row r="37" spans="1:28" x14ac:dyDescent="0.3">
      <c r="A37" s="365">
        <v>5</v>
      </c>
      <c r="B37" s="2512" t="s">
        <v>238</v>
      </c>
      <c r="C37" s="2513"/>
      <c r="D37" s="2514"/>
      <c r="E37" s="1244"/>
      <c r="F37" s="1244"/>
      <c r="G37" s="367"/>
      <c r="H37" s="373">
        <f t="shared" si="4"/>
        <v>0</v>
      </c>
      <c r="I37" s="2184"/>
      <c r="J37" s="2185"/>
      <c r="K37" s="641"/>
      <c r="L37" s="1653"/>
      <c r="N37" s="751" t="s">
        <v>378</v>
      </c>
      <c r="O37" s="1199">
        <f t="shared" si="2"/>
        <v>0</v>
      </c>
      <c r="P37" s="1742"/>
    </row>
    <row r="38" spans="1:28" x14ac:dyDescent="0.3">
      <c r="A38" s="365">
        <v>6</v>
      </c>
      <c r="B38" s="2512" t="s">
        <v>238</v>
      </c>
      <c r="C38" s="2513"/>
      <c r="D38" s="2514"/>
      <c r="E38" s="1244"/>
      <c r="F38" s="1244"/>
      <c r="G38" s="367"/>
      <c r="H38" s="373">
        <f t="shared" si="4"/>
        <v>0</v>
      </c>
      <c r="I38" s="2184"/>
      <c r="J38" s="2185"/>
      <c r="K38" s="641"/>
      <c r="L38" s="1653"/>
      <c r="N38" s="751" t="s">
        <v>378</v>
      </c>
      <c r="O38" s="1199">
        <f t="shared" si="2"/>
        <v>0</v>
      </c>
      <c r="P38" s="1742"/>
    </row>
    <row r="39" spans="1:28" ht="14.4" thickBot="1" x14ac:dyDescent="0.35">
      <c r="A39" s="1075">
        <v>7</v>
      </c>
      <c r="B39" s="2512" t="s">
        <v>238</v>
      </c>
      <c r="C39" s="2513"/>
      <c r="D39" s="2514"/>
      <c r="E39" s="700"/>
      <c r="F39" s="700"/>
      <c r="G39" s="367"/>
      <c r="H39" s="373">
        <f t="shared" si="3"/>
        <v>0</v>
      </c>
      <c r="I39" s="2184"/>
      <c r="J39" s="2185"/>
      <c r="K39" s="641"/>
      <c r="L39" s="1653"/>
      <c r="N39" s="752" t="s">
        <v>378</v>
      </c>
      <c r="O39" s="1200">
        <f t="shared" si="2"/>
        <v>0</v>
      </c>
      <c r="P39" s="1743"/>
    </row>
    <row r="40" spans="1:28" ht="15" customHeight="1" thickBot="1" x14ac:dyDescent="0.35">
      <c r="A40" s="1059"/>
      <c r="B40" s="2518"/>
      <c r="C40" s="2519"/>
      <c r="D40" s="2520"/>
      <c r="E40" s="1060"/>
      <c r="F40" s="1060"/>
      <c r="G40" s="1077" t="s">
        <v>14</v>
      </c>
      <c r="H40" s="1062">
        <f>H29+H33+H34+H35+H39</f>
        <v>0</v>
      </c>
      <c r="I40" s="2510"/>
      <c r="J40" s="2511"/>
      <c r="K40" s="1324"/>
      <c r="L40" s="1390"/>
      <c r="N40" s="748"/>
      <c r="O40" s="1201">
        <f>O29+O33+O34+O35+O39</f>
        <v>0</v>
      </c>
      <c r="P40" s="749"/>
    </row>
    <row r="41" spans="1:28" ht="14.4" thickBot="1" x14ac:dyDescent="0.35">
      <c r="A41" s="1078"/>
      <c r="B41" s="936"/>
      <c r="C41" s="936"/>
      <c r="D41" s="936"/>
      <c r="E41" s="936"/>
      <c r="F41" s="936"/>
      <c r="G41" s="936"/>
      <c r="H41" s="936"/>
      <c r="I41" s="936"/>
      <c r="J41" s="946"/>
      <c r="K41" s="958"/>
      <c r="L41" s="958"/>
    </row>
    <row r="42" spans="1:28" ht="14.4" thickBot="1" x14ac:dyDescent="0.35">
      <c r="A42" s="1079" t="s">
        <v>44</v>
      </c>
      <c r="B42" s="1080" t="s">
        <v>256</v>
      </c>
      <c r="C42" s="1067"/>
      <c r="D42" s="1067"/>
      <c r="E42" s="1067"/>
      <c r="F42" s="1067"/>
      <c r="G42" s="1067"/>
      <c r="H42" s="1067"/>
      <c r="I42" s="1067"/>
      <c r="J42" s="1081"/>
      <c r="K42" s="958"/>
      <c r="L42" s="1076" t="str">
        <f>B42</f>
        <v>FOR EVERY PARTICIPATION IN CONFERENCES, SEMINARS, WORKSHOPS, INDUSTRY IMMERSION (MAX = 10 POINTS)</v>
      </c>
      <c r="N42" s="715" t="str">
        <f>B42</f>
        <v>FOR EVERY PARTICIPATION IN CONFERENCES, SEMINARS, WORKSHOPS, INDUSTRY IMMERSION (MAX = 10 POINTS)</v>
      </c>
    </row>
    <row r="43" spans="1:28" s="938" customFormat="1" ht="28.2" thickBot="1" x14ac:dyDescent="0.35">
      <c r="A43" s="361" t="s">
        <v>7</v>
      </c>
      <c r="B43" s="2526" t="s">
        <v>75</v>
      </c>
      <c r="C43" s="2527"/>
      <c r="D43" s="2528"/>
      <c r="E43" s="707" t="s">
        <v>326</v>
      </c>
      <c r="F43" s="30" t="s">
        <v>76</v>
      </c>
      <c r="G43" s="30" t="s">
        <v>330</v>
      </c>
      <c r="H43" s="680" t="s">
        <v>168</v>
      </c>
      <c r="I43" s="2435" t="s">
        <v>186</v>
      </c>
      <c r="J43" s="1990"/>
      <c r="K43" s="1238"/>
      <c r="L43" s="1339" t="s">
        <v>435</v>
      </c>
      <c r="N43" s="490" t="s">
        <v>180</v>
      </c>
      <c r="O43" s="491" t="s">
        <v>171</v>
      </c>
      <c r="P43" s="747" t="s">
        <v>169</v>
      </c>
      <c r="AB43" s="938" t="s">
        <v>238</v>
      </c>
    </row>
    <row r="44" spans="1:28" x14ac:dyDescent="0.3">
      <c r="A44" s="364">
        <v>1</v>
      </c>
      <c r="B44" s="2529"/>
      <c r="C44" s="2530"/>
      <c r="D44" s="2531"/>
      <c r="E44" s="374" t="s">
        <v>238</v>
      </c>
      <c r="F44" s="1747"/>
      <c r="G44" s="375"/>
      <c r="H44" s="368">
        <f>IF(ISBLANK(B44),0,0+IF(E44="Local",1,0+IF(E44="International",2,0)))</f>
        <v>0</v>
      </c>
      <c r="I44" s="2382"/>
      <c r="J44" s="2383"/>
      <c r="K44" s="641"/>
      <c r="L44" s="1662"/>
      <c r="N44" s="750" t="s">
        <v>378</v>
      </c>
      <c r="O44" s="1198">
        <f t="shared" ref="O44:O63" si="5">IF(N44="Acceptable",H44,0)</f>
        <v>0</v>
      </c>
      <c r="P44" s="1741"/>
      <c r="AB44" s="936" t="s">
        <v>64</v>
      </c>
    </row>
    <row r="45" spans="1:28" x14ac:dyDescent="0.3">
      <c r="A45" s="365">
        <v>2</v>
      </c>
      <c r="B45" s="2532"/>
      <c r="C45" s="2533"/>
      <c r="D45" s="2534"/>
      <c r="E45" s="741" t="s">
        <v>238</v>
      </c>
      <c r="F45" s="1745"/>
      <c r="G45" s="367"/>
      <c r="H45" s="369">
        <f t="shared" ref="H45:H63" si="6">IF(ISBLANK(B45),0,0+IF(E45="Local",1,0+IF(E45="International",2,0)))</f>
        <v>0</v>
      </c>
      <c r="I45" s="2184"/>
      <c r="J45" s="2185"/>
      <c r="K45" s="641"/>
      <c r="L45" s="1653"/>
      <c r="N45" s="751" t="s">
        <v>378</v>
      </c>
      <c r="O45" s="1199">
        <f t="shared" si="5"/>
        <v>0</v>
      </c>
      <c r="P45" s="1742"/>
      <c r="AB45" s="936" t="s">
        <v>63</v>
      </c>
    </row>
    <row r="46" spans="1:28" x14ac:dyDescent="0.3">
      <c r="A46" s="365">
        <v>3</v>
      </c>
      <c r="B46" s="2365"/>
      <c r="C46" s="2366"/>
      <c r="D46" s="2367"/>
      <c r="E46" s="741" t="s">
        <v>238</v>
      </c>
      <c r="F46" s="1745"/>
      <c r="G46" s="367"/>
      <c r="H46" s="369">
        <f t="shared" si="6"/>
        <v>0</v>
      </c>
      <c r="I46" s="2184"/>
      <c r="J46" s="2185"/>
      <c r="K46" s="641"/>
      <c r="L46" s="1653"/>
      <c r="N46" s="751" t="s">
        <v>378</v>
      </c>
      <c r="O46" s="1199">
        <f t="shared" si="5"/>
        <v>0</v>
      </c>
      <c r="P46" s="1742"/>
    </row>
    <row r="47" spans="1:28" x14ac:dyDescent="0.3">
      <c r="A47" s="365">
        <v>4</v>
      </c>
      <c r="B47" s="2532"/>
      <c r="C47" s="2533"/>
      <c r="D47" s="2534"/>
      <c r="E47" s="741" t="s">
        <v>238</v>
      </c>
      <c r="F47" s="1745"/>
      <c r="G47" s="367"/>
      <c r="H47" s="369">
        <f t="shared" si="6"/>
        <v>0</v>
      </c>
      <c r="I47" s="2184"/>
      <c r="J47" s="2185"/>
      <c r="K47" s="641"/>
      <c r="L47" s="1653"/>
      <c r="N47" s="751" t="s">
        <v>378</v>
      </c>
      <c r="O47" s="1199">
        <f t="shared" si="5"/>
        <v>0</v>
      </c>
      <c r="P47" s="1742"/>
    </row>
    <row r="48" spans="1:28" x14ac:dyDescent="0.3">
      <c r="A48" s="365">
        <v>5</v>
      </c>
      <c r="B48" s="2365"/>
      <c r="C48" s="2366"/>
      <c r="D48" s="2367"/>
      <c r="E48" s="741" t="s">
        <v>238</v>
      </c>
      <c r="F48" s="1745"/>
      <c r="G48" s="367"/>
      <c r="H48" s="369">
        <f t="shared" si="6"/>
        <v>0</v>
      </c>
      <c r="I48" s="2184"/>
      <c r="J48" s="2185"/>
      <c r="K48" s="641"/>
      <c r="L48" s="1653"/>
      <c r="N48" s="751" t="s">
        <v>378</v>
      </c>
      <c r="O48" s="1199">
        <f t="shared" si="5"/>
        <v>0</v>
      </c>
      <c r="P48" s="1742"/>
    </row>
    <row r="49" spans="1:16" x14ac:dyDescent="0.3">
      <c r="A49" s="365">
        <v>6</v>
      </c>
      <c r="B49" s="2365"/>
      <c r="C49" s="2366"/>
      <c r="D49" s="2367"/>
      <c r="E49" s="741" t="s">
        <v>238</v>
      </c>
      <c r="F49" s="1745"/>
      <c r="G49" s="367"/>
      <c r="H49" s="369">
        <f t="shared" si="6"/>
        <v>0</v>
      </c>
      <c r="I49" s="2184"/>
      <c r="J49" s="2185"/>
      <c r="K49" s="641"/>
      <c r="L49" s="1653"/>
      <c r="N49" s="751" t="s">
        <v>378</v>
      </c>
      <c r="O49" s="1199">
        <f t="shared" si="5"/>
        <v>0</v>
      </c>
      <c r="P49" s="1742"/>
    </row>
    <row r="50" spans="1:16" x14ac:dyDescent="0.3">
      <c r="A50" s="365">
        <v>7</v>
      </c>
      <c r="B50" s="2365"/>
      <c r="C50" s="2366"/>
      <c r="D50" s="2367"/>
      <c r="E50" s="1904" t="s">
        <v>238</v>
      </c>
      <c r="F50" s="1745"/>
      <c r="G50" s="367"/>
      <c r="H50" s="369">
        <f t="shared" ref="H50:H54" si="7">IF(ISBLANK(B50),0,0+IF(E50="Local",1,0+IF(E50="International",2,0)))</f>
        <v>0</v>
      </c>
      <c r="I50" s="2184"/>
      <c r="J50" s="2185"/>
      <c r="K50" s="641"/>
      <c r="L50" s="1653"/>
      <c r="N50" s="751" t="s">
        <v>378</v>
      </c>
      <c r="O50" s="1199">
        <f t="shared" ref="O50:O54" si="8">IF(N50="Acceptable",H50,0)</f>
        <v>0</v>
      </c>
      <c r="P50" s="1742"/>
    </row>
    <row r="51" spans="1:16" x14ac:dyDescent="0.3">
      <c r="A51" s="365">
        <v>8</v>
      </c>
      <c r="B51" s="2365"/>
      <c r="C51" s="2366"/>
      <c r="D51" s="2367"/>
      <c r="E51" s="1904" t="s">
        <v>238</v>
      </c>
      <c r="F51" s="1745"/>
      <c r="G51" s="367"/>
      <c r="H51" s="369">
        <f t="shared" si="7"/>
        <v>0</v>
      </c>
      <c r="I51" s="2184"/>
      <c r="J51" s="2185"/>
      <c r="K51" s="641"/>
      <c r="L51" s="1653"/>
      <c r="N51" s="751" t="s">
        <v>378</v>
      </c>
      <c r="O51" s="1199">
        <f t="shared" si="8"/>
        <v>0</v>
      </c>
      <c r="P51" s="1742"/>
    </row>
    <row r="52" spans="1:16" x14ac:dyDescent="0.3">
      <c r="A52" s="365">
        <v>9</v>
      </c>
      <c r="B52" s="1901"/>
      <c r="C52" s="1902"/>
      <c r="D52" s="1903"/>
      <c r="E52" s="1904" t="s">
        <v>238</v>
      </c>
      <c r="F52" s="1745"/>
      <c r="G52" s="367"/>
      <c r="H52" s="369">
        <f t="shared" si="7"/>
        <v>0</v>
      </c>
      <c r="I52" s="1897"/>
      <c r="J52" s="1898"/>
      <c r="K52" s="641"/>
      <c r="L52" s="1653"/>
      <c r="N52" s="751" t="s">
        <v>378</v>
      </c>
      <c r="O52" s="1199">
        <f t="shared" si="8"/>
        <v>0</v>
      </c>
      <c r="P52" s="1742"/>
    </row>
    <row r="53" spans="1:16" x14ac:dyDescent="0.3">
      <c r="A53" s="365">
        <v>10</v>
      </c>
      <c r="B53" s="1901"/>
      <c r="C53" s="1902"/>
      <c r="D53" s="1903"/>
      <c r="E53" s="1904" t="s">
        <v>238</v>
      </c>
      <c r="F53" s="1745"/>
      <c r="G53" s="367"/>
      <c r="H53" s="369">
        <f t="shared" si="7"/>
        <v>0</v>
      </c>
      <c r="I53" s="1897"/>
      <c r="J53" s="1898"/>
      <c r="K53" s="641"/>
      <c r="L53" s="1653"/>
      <c r="N53" s="751" t="s">
        <v>378</v>
      </c>
      <c r="O53" s="1199">
        <f t="shared" si="8"/>
        <v>0</v>
      </c>
      <c r="P53" s="1742"/>
    </row>
    <row r="54" spans="1:16" x14ac:dyDescent="0.3">
      <c r="A54" s="365">
        <v>11</v>
      </c>
      <c r="B54" s="2365"/>
      <c r="C54" s="2366"/>
      <c r="D54" s="2367"/>
      <c r="E54" s="1904" t="s">
        <v>238</v>
      </c>
      <c r="F54" s="1745"/>
      <c r="G54" s="367"/>
      <c r="H54" s="369">
        <f t="shared" si="7"/>
        <v>0</v>
      </c>
      <c r="I54" s="2184"/>
      <c r="J54" s="2185"/>
      <c r="K54" s="641"/>
      <c r="L54" s="1653"/>
      <c r="N54" s="751" t="s">
        <v>378</v>
      </c>
      <c r="O54" s="1199">
        <f t="shared" si="8"/>
        <v>0</v>
      </c>
      <c r="P54" s="1742"/>
    </row>
    <row r="55" spans="1:16" x14ac:dyDescent="0.3">
      <c r="A55" s="365">
        <v>12</v>
      </c>
      <c r="B55" s="2365"/>
      <c r="C55" s="2366"/>
      <c r="D55" s="2367"/>
      <c r="E55" s="1904" t="s">
        <v>238</v>
      </c>
      <c r="F55" s="1745"/>
      <c r="G55" s="367"/>
      <c r="H55" s="369">
        <f t="shared" si="6"/>
        <v>0</v>
      </c>
      <c r="I55" s="2184"/>
      <c r="J55" s="2185"/>
      <c r="K55" s="641"/>
      <c r="L55" s="1653"/>
      <c r="N55" s="751" t="s">
        <v>378</v>
      </c>
      <c r="O55" s="1199">
        <f t="shared" si="5"/>
        <v>0</v>
      </c>
      <c r="P55" s="1742"/>
    </row>
    <row r="56" spans="1:16" x14ac:dyDescent="0.3">
      <c r="A56" s="365">
        <v>13</v>
      </c>
      <c r="B56" s="2365"/>
      <c r="C56" s="2366"/>
      <c r="D56" s="2367"/>
      <c r="E56" s="1904" t="s">
        <v>238</v>
      </c>
      <c r="F56" s="1745"/>
      <c r="G56" s="367"/>
      <c r="H56" s="369">
        <f t="shared" ref="H56:H58" si="9">IF(ISBLANK(B56),0,0+IF(E56="Local",1,0+IF(E56="International",2,0)))</f>
        <v>0</v>
      </c>
      <c r="I56" s="2184"/>
      <c r="J56" s="2185"/>
      <c r="K56" s="641"/>
      <c r="L56" s="1653"/>
      <c r="N56" s="751" t="s">
        <v>378</v>
      </c>
      <c r="O56" s="1199">
        <f t="shared" ref="O56:O58" si="10">IF(N56="Acceptable",H56,0)</f>
        <v>0</v>
      </c>
      <c r="P56" s="1742"/>
    </row>
    <row r="57" spans="1:16" x14ac:dyDescent="0.3">
      <c r="A57" s="365">
        <v>14</v>
      </c>
      <c r="B57" s="2365"/>
      <c r="C57" s="2366"/>
      <c r="D57" s="2367"/>
      <c r="E57" s="1904" t="s">
        <v>238</v>
      </c>
      <c r="F57" s="1745"/>
      <c r="G57" s="367"/>
      <c r="H57" s="369">
        <f t="shared" si="9"/>
        <v>0</v>
      </c>
      <c r="I57" s="2184"/>
      <c r="J57" s="2185"/>
      <c r="K57" s="641"/>
      <c r="L57" s="1653"/>
      <c r="N57" s="751" t="s">
        <v>378</v>
      </c>
      <c r="O57" s="1199">
        <f t="shared" si="10"/>
        <v>0</v>
      </c>
      <c r="P57" s="1742"/>
    </row>
    <row r="58" spans="1:16" x14ac:dyDescent="0.3">
      <c r="A58" s="365">
        <v>15</v>
      </c>
      <c r="B58" s="2365"/>
      <c r="C58" s="2366"/>
      <c r="D58" s="2367"/>
      <c r="E58" s="1904" t="s">
        <v>238</v>
      </c>
      <c r="F58" s="1745"/>
      <c r="G58" s="367"/>
      <c r="H58" s="369">
        <f t="shared" si="9"/>
        <v>0</v>
      </c>
      <c r="I58" s="2184"/>
      <c r="J58" s="2185"/>
      <c r="K58" s="641"/>
      <c r="L58" s="1653"/>
      <c r="N58" s="751" t="s">
        <v>378</v>
      </c>
      <c r="O58" s="1199">
        <f t="shared" si="10"/>
        <v>0</v>
      </c>
      <c r="P58" s="1742"/>
    </row>
    <row r="59" spans="1:16" x14ac:dyDescent="0.3">
      <c r="A59" s="365">
        <v>16</v>
      </c>
      <c r="B59" s="2365"/>
      <c r="C59" s="2366"/>
      <c r="D59" s="2367"/>
      <c r="E59" s="741" t="s">
        <v>238</v>
      </c>
      <c r="F59" s="1745"/>
      <c r="G59" s="367"/>
      <c r="H59" s="369">
        <f t="shared" si="6"/>
        <v>0</v>
      </c>
      <c r="I59" s="2184"/>
      <c r="J59" s="2185"/>
      <c r="K59" s="641"/>
      <c r="L59" s="1653"/>
      <c r="N59" s="751" t="s">
        <v>378</v>
      </c>
      <c r="O59" s="1199">
        <f t="shared" si="5"/>
        <v>0</v>
      </c>
      <c r="P59" s="1742"/>
    </row>
    <row r="60" spans="1:16" x14ac:dyDescent="0.3">
      <c r="A60" s="365">
        <v>17</v>
      </c>
      <c r="B60" s="2365"/>
      <c r="C60" s="2366"/>
      <c r="D60" s="2367"/>
      <c r="E60" s="741" t="s">
        <v>238</v>
      </c>
      <c r="F60" s="1745"/>
      <c r="G60" s="367"/>
      <c r="H60" s="369">
        <f t="shared" si="6"/>
        <v>0</v>
      </c>
      <c r="I60" s="2184"/>
      <c r="J60" s="2185"/>
      <c r="K60" s="641"/>
      <c r="L60" s="1653"/>
      <c r="N60" s="751" t="s">
        <v>378</v>
      </c>
      <c r="O60" s="1199">
        <f t="shared" si="5"/>
        <v>0</v>
      </c>
      <c r="P60" s="1742"/>
    </row>
    <row r="61" spans="1:16" x14ac:dyDescent="0.3">
      <c r="A61" s="365">
        <v>18</v>
      </c>
      <c r="B61" s="2365"/>
      <c r="C61" s="2366"/>
      <c r="D61" s="2367"/>
      <c r="E61" s="1908" t="s">
        <v>238</v>
      </c>
      <c r="F61" s="1745"/>
      <c r="G61" s="367"/>
      <c r="H61" s="369">
        <f t="shared" ref="H61" si="11">IF(ISBLANK(B61),0,0+IF(E61="Local",1,0+IF(E61="International",2,0)))</f>
        <v>0</v>
      </c>
      <c r="I61" s="2184"/>
      <c r="J61" s="2185"/>
      <c r="K61" s="641"/>
      <c r="L61" s="1653"/>
      <c r="N61" s="751" t="s">
        <v>378</v>
      </c>
      <c r="O61" s="1199">
        <f t="shared" ref="O61" si="12">IF(N61="Acceptable",H61,0)</f>
        <v>0</v>
      </c>
      <c r="P61" s="1742"/>
    </row>
    <row r="62" spans="1:16" x14ac:dyDescent="0.3">
      <c r="A62" s="365">
        <v>19</v>
      </c>
      <c r="B62" s="2365"/>
      <c r="C62" s="2366"/>
      <c r="D62" s="2367"/>
      <c r="E62" s="741" t="s">
        <v>238</v>
      </c>
      <c r="F62" s="1745"/>
      <c r="G62" s="367"/>
      <c r="H62" s="369">
        <f t="shared" si="6"/>
        <v>0</v>
      </c>
      <c r="I62" s="2184"/>
      <c r="J62" s="2185"/>
      <c r="K62" s="641"/>
      <c r="L62" s="1653"/>
      <c r="N62" s="751" t="s">
        <v>378</v>
      </c>
      <c r="O62" s="1199">
        <f t="shared" si="5"/>
        <v>0</v>
      </c>
      <c r="P62" s="1742"/>
    </row>
    <row r="63" spans="1:16" ht="14.4" thickBot="1" x14ac:dyDescent="0.35">
      <c r="A63" s="365">
        <v>20</v>
      </c>
      <c r="B63" s="2365"/>
      <c r="C63" s="2366"/>
      <c r="D63" s="2367"/>
      <c r="E63" s="741" t="s">
        <v>238</v>
      </c>
      <c r="F63" s="1745"/>
      <c r="G63" s="367"/>
      <c r="H63" s="369">
        <f t="shared" si="6"/>
        <v>0</v>
      </c>
      <c r="I63" s="2184"/>
      <c r="J63" s="2185"/>
      <c r="K63" s="641"/>
      <c r="L63" s="1653"/>
      <c r="N63" s="752" t="s">
        <v>378</v>
      </c>
      <c r="O63" s="1200">
        <f t="shared" si="5"/>
        <v>0</v>
      </c>
      <c r="P63" s="1743"/>
    </row>
    <row r="64" spans="1:16" ht="15" customHeight="1" thickBot="1" x14ac:dyDescent="0.35">
      <c r="A64" s="1059"/>
      <c r="B64" s="2518"/>
      <c r="C64" s="2519"/>
      <c r="D64" s="2520"/>
      <c r="E64" s="1060"/>
      <c r="F64" s="1061"/>
      <c r="G64" s="1077" t="s">
        <v>14</v>
      </c>
      <c r="H64" s="1062">
        <f>SUM(H44:H63)</f>
        <v>0</v>
      </c>
      <c r="I64" s="2508"/>
      <c r="J64" s="2509"/>
      <c r="K64" s="1071"/>
      <c r="L64" s="1388"/>
      <c r="N64" s="748"/>
      <c r="O64" s="1201">
        <f>SUM(O43:O63)</f>
        <v>0</v>
      </c>
      <c r="P64" s="749"/>
    </row>
    <row r="65" spans="1:16" x14ac:dyDescent="0.3">
      <c r="A65" s="1078"/>
      <c r="B65" s="936"/>
      <c r="C65" s="936"/>
      <c r="D65" s="936"/>
      <c r="E65" s="936"/>
      <c r="F65" s="936"/>
      <c r="G65" s="936"/>
      <c r="H65" s="936"/>
      <c r="I65" s="936"/>
      <c r="J65" s="946"/>
      <c r="K65" s="958"/>
      <c r="L65" s="958"/>
    </row>
    <row r="66" spans="1:16" ht="14.4" thickBot="1" x14ac:dyDescent="0.35">
      <c r="A66" s="940" t="s">
        <v>45</v>
      </c>
      <c r="B66" s="1082" t="s">
        <v>257</v>
      </c>
      <c r="C66" s="936"/>
      <c r="D66" s="936"/>
      <c r="E66" s="936"/>
      <c r="F66" s="936"/>
      <c r="G66" s="936"/>
      <c r="H66" s="936"/>
      <c r="I66" s="936"/>
      <c r="J66" s="946"/>
      <c r="K66" s="958"/>
      <c r="L66" s="1076" t="str">
        <f>B66</f>
        <v>FOR EVERY PAPER PRESENTATION IN CONFERENCES (MAX = 10 POINTS)</v>
      </c>
      <c r="N66" s="715" t="str">
        <f>B66</f>
        <v>FOR EVERY PAPER PRESENTATION IN CONFERENCES (MAX = 10 POINTS)</v>
      </c>
    </row>
    <row r="67" spans="1:16" s="938" customFormat="1" ht="28.2" thickBot="1" x14ac:dyDescent="0.35">
      <c r="A67" s="361" t="s">
        <v>7</v>
      </c>
      <c r="B67" s="2526" t="s">
        <v>77</v>
      </c>
      <c r="C67" s="2527"/>
      <c r="D67" s="2528"/>
      <c r="E67" s="707" t="s">
        <v>223</v>
      </c>
      <c r="F67" s="30" t="s">
        <v>345</v>
      </c>
      <c r="G67" s="30" t="s">
        <v>346</v>
      </c>
      <c r="H67" s="362" t="s">
        <v>78</v>
      </c>
      <c r="I67" s="680" t="s">
        <v>168</v>
      </c>
      <c r="J67" s="376" t="s">
        <v>186</v>
      </c>
      <c r="K67" s="1238"/>
      <c r="L67" s="1339" t="s">
        <v>435</v>
      </c>
      <c r="N67" s="490" t="s">
        <v>180</v>
      </c>
      <c r="O67" s="491" t="s">
        <v>171</v>
      </c>
      <c r="P67" s="747" t="s">
        <v>169</v>
      </c>
    </row>
    <row r="68" spans="1:16" x14ac:dyDescent="0.3">
      <c r="A68" s="364">
        <v>1</v>
      </c>
      <c r="B68" s="2529"/>
      <c r="C68" s="2530"/>
      <c r="D68" s="2531"/>
      <c r="E68" s="741" t="s">
        <v>238</v>
      </c>
      <c r="F68" s="1747"/>
      <c r="G68" s="375"/>
      <c r="H68" s="375"/>
      <c r="I68" s="369">
        <f>IF(ISBLANK(B68),0,0+IF(E68="Local",3,0+IF(E68="International",5,0)))</f>
        <v>0</v>
      </c>
      <c r="J68" s="1590"/>
      <c r="K68" s="641"/>
      <c r="L68" s="1662"/>
      <c r="N68" s="750" t="s">
        <v>378</v>
      </c>
      <c r="O68" s="1198">
        <f t="shared" ref="O68:O77" si="13">IF(N68="Acceptable",I68,0)</f>
        <v>0</v>
      </c>
      <c r="P68" s="1741"/>
    </row>
    <row r="69" spans="1:16" x14ac:dyDescent="0.3">
      <c r="A69" s="365">
        <v>2</v>
      </c>
      <c r="B69" s="2365"/>
      <c r="C69" s="2366"/>
      <c r="D69" s="2367"/>
      <c r="E69" s="741" t="s">
        <v>238</v>
      </c>
      <c r="F69" s="1745"/>
      <c r="G69" s="367"/>
      <c r="H69" s="367"/>
      <c r="I69" s="369">
        <f t="shared" ref="I69:I77" si="14">IF(ISBLANK(B69),0,0+IF(E69="Local",3,0+IF(E69="International",5,0)))</f>
        <v>0</v>
      </c>
      <c r="J69" s="1590"/>
      <c r="K69" s="641"/>
      <c r="L69" s="1653"/>
      <c r="N69" s="751" t="s">
        <v>378</v>
      </c>
      <c r="O69" s="1199">
        <f t="shared" si="13"/>
        <v>0</v>
      </c>
      <c r="P69" s="1742"/>
    </row>
    <row r="70" spans="1:16" x14ac:dyDescent="0.3">
      <c r="A70" s="365">
        <v>3</v>
      </c>
      <c r="B70" s="2365"/>
      <c r="C70" s="2366"/>
      <c r="D70" s="2367"/>
      <c r="E70" s="741" t="s">
        <v>238</v>
      </c>
      <c r="F70" s="1745"/>
      <c r="G70" s="367"/>
      <c r="H70" s="367"/>
      <c r="I70" s="369">
        <f t="shared" si="14"/>
        <v>0</v>
      </c>
      <c r="J70" s="1590"/>
      <c r="K70" s="641"/>
      <c r="L70" s="1653"/>
      <c r="N70" s="751" t="s">
        <v>378</v>
      </c>
      <c r="O70" s="1199">
        <f t="shared" si="13"/>
        <v>0</v>
      </c>
      <c r="P70" s="1742"/>
    </row>
    <row r="71" spans="1:16" x14ac:dyDescent="0.3">
      <c r="A71" s="365">
        <v>4</v>
      </c>
      <c r="B71" s="2365"/>
      <c r="C71" s="2366"/>
      <c r="D71" s="2367"/>
      <c r="E71" s="1245" t="s">
        <v>238</v>
      </c>
      <c r="F71" s="1745"/>
      <c r="G71" s="367"/>
      <c r="H71" s="367"/>
      <c r="I71" s="369">
        <f t="shared" ref="I71:I73" si="15">IF(ISBLANK(B71),0,0+IF(E71="Local",3,0+IF(E71="International",5,0)))</f>
        <v>0</v>
      </c>
      <c r="J71" s="1590"/>
      <c r="K71" s="641"/>
      <c r="L71" s="1653"/>
      <c r="N71" s="751" t="s">
        <v>378</v>
      </c>
      <c r="O71" s="1199">
        <f t="shared" si="13"/>
        <v>0</v>
      </c>
      <c r="P71" s="1742"/>
    </row>
    <row r="72" spans="1:16" x14ac:dyDescent="0.3">
      <c r="A72" s="365">
        <v>5</v>
      </c>
      <c r="B72" s="2365"/>
      <c r="C72" s="2366"/>
      <c r="D72" s="2367"/>
      <c r="E72" s="1245" t="s">
        <v>238</v>
      </c>
      <c r="F72" s="1745"/>
      <c r="G72" s="367"/>
      <c r="H72" s="367"/>
      <c r="I72" s="369">
        <f t="shared" si="15"/>
        <v>0</v>
      </c>
      <c r="J72" s="1590"/>
      <c r="K72" s="641"/>
      <c r="L72" s="1653"/>
      <c r="N72" s="751" t="s">
        <v>378</v>
      </c>
      <c r="O72" s="1199">
        <f t="shared" si="13"/>
        <v>0</v>
      </c>
      <c r="P72" s="1742"/>
    </row>
    <row r="73" spans="1:16" x14ac:dyDescent="0.3">
      <c r="A73" s="365">
        <v>6</v>
      </c>
      <c r="B73" s="2365"/>
      <c r="C73" s="2366"/>
      <c r="D73" s="2367"/>
      <c r="E73" s="1245" t="s">
        <v>238</v>
      </c>
      <c r="F73" s="1745"/>
      <c r="G73" s="367"/>
      <c r="H73" s="367"/>
      <c r="I73" s="369">
        <f t="shared" si="15"/>
        <v>0</v>
      </c>
      <c r="J73" s="1590"/>
      <c r="K73" s="641"/>
      <c r="L73" s="1653"/>
      <c r="N73" s="751" t="s">
        <v>378</v>
      </c>
      <c r="O73" s="1199">
        <f t="shared" si="13"/>
        <v>0</v>
      </c>
      <c r="P73" s="1742"/>
    </row>
    <row r="74" spans="1:16" x14ac:dyDescent="0.3">
      <c r="A74" s="365">
        <v>7</v>
      </c>
      <c r="B74" s="2365"/>
      <c r="C74" s="2366"/>
      <c r="D74" s="2367"/>
      <c r="E74" s="741" t="s">
        <v>238</v>
      </c>
      <c r="F74" s="1745"/>
      <c r="G74" s="367"/>
      <c r="H74" s="367"/>
      <c r="I74" s="369">
        <f t="shared" si="14"/>
        <v>0</v>
      </c>
      <c r="J74" s="1590"/>
      <c r="K74" s="641"/>
      <c r="L74" s="1653"/>
      <c r="N74" s="751" t="s">
        <v>378</v>
      </c>
      <c r="O74" s="1199">
        <f t="shared" si="13"/>
        <v>0</v>
      </c>
      <c r="P74" s="1742"/>
    </row>
    <row r="75" spans="1:16" x14ac:dyDescent="0.3">
      <c r="A75" s="365">
        <v>8</v>
      </c>
      <c r="B75" s="2365"/>
      <c r="C75" s="2366"/>
      <c r="D75" s="2367"/>
      <c r="E75" s="741" t="s">
        <v>238</v>
      </c>
      <c r="F75" s="1745"/>
      <c r="G75" s="367"/>
      <c r="H75" s="367"/>
      <c r="I75" s="369">
        <f t="shared" si="14"/>
        <v>0</v>
      </c>
      <c r="J75" s="1590"/>
      <c r="K75" s="641"/>
      <c r="L75" s="1653"/>
      <c r="N75" s="751" t="s">
        <v>378</v>
      </c>
      <c r="O75" s="1199">
        <f t="shared" si="13"/>
        <v>0</v>
      </c>
      <c r="P75" s="1742"/>
    </row>
    <row r="76" spans="1:16" x14ac:dyDescent="0.3">
      <c r="A76" s="365">
        <v>9</v>
      </c>
      <c r="B76" s="2365"/>
      <c r="C76" s="2366"/>
      <c r="D76" s="2367"/>
      <c r="E76" s="741" t="s">
        <v>238</v>
      </c>
      <c r="F76" s="1745"/>
      <c r="G76" s="367"/>
      <c r="H76" s="367"/>
      <c r="I76" s="369">
        <f t="shared" si="14"/>
        <v>0</v>
      </c>
      <c r="J76" s="1590"/>
      <c r="K76" s="641"/>
      <c r="L76" s="1653"/>
      <c r="N76" s="751" t="s">
        <v>378</v>
      </c>
      <c r="O76" s="1199">
        <f t="shared" si="13"/>
        <v>0</v>
      </c>
      <c r="P76" s="1742"/>
    </row>
    <row r="77" spans="1:16" ht="14.4" thickBot="1" x14ac:dyDescent="0.35">
      <c r="A77" s="365">
        <v>10</v>
      </c>
      <c r="B77" s="2365"/>
      <c r="C77" s="2366"/>
      <c r="D77" s="2367"/>
      <c r="E77" s="741" t="s">
        <v>238</v>
      </c>
      <c r="F77" s="1745"/>
      <c r="G77" s="367"/>
      <c r="H77" s="367"/>
      <c r="I77" s="369">
        <f t="shared" si="14"/>
        <v>0</v>
      </c>
      <c r="J77" s="1590"/>
      <c r="K77" s="641"/>
      <c r="L77" s="1653"/>
      <c r="N77" s="752" t="s">
        <v>378</v>
      </c>
      <c r="O77" s="1200">
        <f t="shared" si="13"/>
        <v>0</v>
      </c>
      <c r="P77" s="1743"/>
    </row>
    <row r="78" spans="1:16" ht="14.4" thickBot="1" x14ac:dyDescent="0.35">
      <c r="A78" s="1059"/>
      <c r="B78" s="2518"/>
      <c r="C78" s="2519"/>
      <c r="D78" s="2520"/>
      <c r="E78" s="1060"/>
      <c r="F78" s="1061"/>
      <c r="G78" s="1077"/>
      <c r="H78" s="743" t="s">
        <v>14</v>
      </c>
      <c r="I78" s="1062">
        <f>SUM(I68:I77)</f>
        <v>0</v>
      </c>
      <c r="J78" s="1063"/>
      <c r="K78" s="958"/>
      <c r="L78" s="1388"/>
      <c r="N78" s="748"/>
      <c r="O78" s="1201">
        <f>SUM(O68:O77)</f>
        <v>0</v>
      </c>
      <c r="P78" s="749"/>
    </row>
    <row r="79" spans="1:16" ht="4.95" customHeight="1" x14ac:dyDescent="0.3">
      <c r="A79" s="1078"/>
      <c r="B79" s="936"/>
      <c r="C79" s="936"/>
      <c r="D79" s="936"/>
      <c r="E79" s="936"/>
      <c r="F79" s="936"/>
      <c r="G79" s="936"/>
      <c r="H79" s="936"/>
      <c r="I79" s="936"/>
      <c r="J79" s="1083"/>
      <c r="K79" s="958"/>
      <c r="L79" s="958"/>
    </row>
    <row r="80" spans="1:16" s="616" customFormat="1" x14ac:dyDescent="0.3">
      <c r="K80" s="647"/>
      <c r="L80" s="647"/>
    </row>
    <row r="81" spans="1:24" s="1837" customFormat="1" x14ac:dyDescent="0.3">
      <c r="B81" s="1847" t="s">
        <v>2</v>
      </c>
      <c r="E81" s="1756" t="s">
        <v>175</v>
      </c>
      <c r="F81" s="1759"/>
      <c r="J81" s="1756"/>
      <c r="K81" s="1868"/>
      <c r="L81" s="1868"/>
      <c r="N81" s="1756" t="s">
        <v>177</v>
      </c>
    </row>
    <row r="82" spans="1:24" s="1837" customFormat="1" x14ac:dyDescent="0.25">
      <c r="B82" s="1847"/>
      <c r="C82" s="1861"/>
      <c r="D82" s="1861"/>
      <c r="E82" s="1759"/>
      <c r="F82" s="1759"/>
      <c r="J82" s="1760"/>
      <c r="K82" s="1869"/>
      <c r="L82" s="1869"/>
      <c r="N82" s="1760"/>
    </row>
    <row r="83" spans="1:24" s="1837" customFormat="1" x14ac:dyDescent="0.25">
      <c r="B83" s="47"/>
      <c r="C83" s="1861"/>
      <c r="D83" s="1861"/>
      <c r="E83" s="1759"/>
      <c r="F83" s="1759"/>
      <c r="J83" s="1760"/>
      <c r="K83" s="1869"/>
      <c r="L83" s="1869"/>
      <c r="N83" s="1760"/>
    </row>
    <row r="84" spans="1:24" s="1837" customFormat="1" x14ac:dyDescent="0.25">
      <c r="B84" s="47" t="s">
        <v>11</v>
      </c>
      <c r="C84" s="1861"/>
      <c r="D84" s="1861"/>
      <c r="E84" s="19" t="s">
        <v>649</v>
      </c>
      <c r="F84" s="1759"/>
      <c r="J84" s="19"/>
      <c r="K84" s="1870"/>
      <c r="L84" s="1870"/>
      <c r="N84" s="1759" t="s">
        <v>645</v>
      </c>
    </row>
    <row r="85" spans="1:24" s="1837" customFormat="1" x14ac:dyDescent="0.25">
      <c r="B85" s="47" t="s">
        <v>3</v>
      </c>
      <c r="C85" s="1861"/>
      <c r="D85" s="1861"/>
      <c r="E85" s="19" t="s">
        <v>3</v>
      </c>
      <c r="F85" s="1759"/>
      <c r="J85" s="19"/>
      <c r="K85" s="1870"/>
      <c r="L85" s="1870"/>
      <c r="N85" s="19" t="s">
        <v>3</v>
      </c>
    </row>
    <row r="86" spans="1:24" s="1837" customFormat="1" x14ac:dyDescent="0.25">
      <c r="B86" s="1861"/>
      <c r="C86" s="1861"/>
      <c r="D86" s="47"/>
      <c r="E86" s="47"/>
      <c r="F86" s="47"/>
      <c r="G86" s="47"/>
      <c r="H86" s="47"/>
      <c r="I86" s="47"/>
      <c r="J86" s="1709"/>
      <c r="K86" s="1709"/>
      <c r="L86" s="1709"/>
    </row>
    <row r="87" spans="1:24" s="1837" customFormat="1" x14ac:dyDescent="0.25">
      <c r="B87" s="1861"/>
      <c r="C87" s="47"/>
      <c r="D87" s="1850"/>
      <c r="E87" s="47"/>
      <c r="F87" s="47"/>
      <c r="G87" s="47"/>
      <c r="H87" s="47"/>
      <c r="I87" s="47"/>
      <c r="J87" s="1709"/>
      <c r="K87" s="1709"/>
      <c r="L87" s="1709"/>
    </row>
    <row r="88" spans="1:24" s="1837" customFormat="1" x14ac:dyDescent="0.25">
      <c r="B88" s="1861"/>
      <c r="C88" s="47"/>
      <c r="D88" s="47"/>
      <c r="E88" s="19" t="s">
        <v>650</v>
      </c>
      <c r="F88" s="47"/>
      <c r="G88" s="47"/>
      <c r="H88" s="47"/>
      <c r="I88" s="47"/>
      <c r="K88" s="1862"/>
      <c r="L88" s="1862"/>
      <c r="N88" s="19" t="s">
        <v>646</v>
      </c>
    </row>
    <row r="89" spans="1:24" s="1861" customFormat="1" x14ac:dyDescent="0.25">
      <c r="B89" s="1837"/>
      <c r="C89" s="1837"/>
      <c r="D89" s="1837"/>
      <c r="E89" s="19" t="s">
        <v>3</v>
      </c>
      <c r="F89" s="1837"/>
      <c r="G89" s="1837"/>
      <c r="H89" s="1837"/>
      <c r="I89" s="1837"/>
      <c r="K89" s="1866"/>
      <c r="L89" s="1866"/>
      <c r="M89" s="1847"/>
      <c r="N89" s="19" t="s">
        <v>3</v>
      </c>
      <c r="O89" s="1847"/>
      <c r="P89" s="1847"/>
      <c r="Q89" s="1847"/>
      <c r="R89" s="1847"/>
      <c r="S89" s="1847"/>
      <c r="T89" s="1847"/>
      <c r="U89" s="1847"/>
      <c r="V89" s="1847"/>
      <c r="W89" s="1847"/>
      <c r="X89" s="1847"/>
    </row>
    <row r="90" spans="1:24" s="607" customFormat="1" x14ac:dyDescent="0.3">
      <c r="B90" s="602"/>
      <c r="C90" s="602"/>
      <c r="D90" s="602"/>
      <c r="E90" s="602"/>
      <c r="F90" s="602"/>
      <c r="G90" s="602"/>
      <c r="H90" s="602"/>
      <c r="I90" s="602"/>
      <c r="J90" s="602"/>
      <c r="K90" s="1658"/>
      <c r="L90" s="1658"/>
      <c r="M90" s="617"/>
      <c r="N90" s="617"/>
      <c r="O90" s="617"/>
      <c r="P90" s="617"/>
      <c r="Q90" s="617"/>
      <c r="R90" s="617"/>
      <c r="S90" s="617"/>
      <c r="T90" s="617"/>
      <c r="U90" s="617"/>
      <c r="V90" s="617"/>
      <c r="W90" s="617"/>
      <c r="X90" s="617"/>
    </row>
    <row r="91" spans="1:24" s="607" customFormat="1" x14ac:dyDescent="0.3">
      <c r="C91" s="621"/>
      <c r="D91" s="621"/>
      <c r="E91" s="621"/>
      <c r="F91" s="621"/>
      <c r="G91" s="621"/>
      <c r="H91" s="621"/>
      <c r="I91" s="621"/>
      <c r="J91" s="621"/>
      <c r="K91" s="1650"/>
      <c r="L91" s="1650"/>
      <c r="M91" s="621"/>
      <c r="N91" s="621"/>
      <c r="O91" s="621"/>
      <c r="P91" s="621"/>
      <c r="Q91" s="621"/>
      <c r="R91" s="621"/>
      <c r="S91" s="621"/>
      <c r="T91" s="621"/>
      <c r="U91" s="621"/>
      <c r="V91" s="621"/>
      <c r="W91" s="621"/>
      <c r="X91" s="621"/>
    </row>
    <row r="92" spans="1:24" s="1085" customFormat="1" x14ac:dyDescent="0.3">
      <c r="A92" s="1084"/>
      <c r="B92" s="1084"/>
      <c r="D92" s="1087"/>
      <c r="E92" s="1087"/>
      <c r="F92" s="1087"/>
      <c r="G92" s="406"/>
      <c r="H92" s="406"/>
      <c r="I92" s="406"/>
      <c r="J92" s="1087"/>
      <c r="K92" s="1327"/>
      <c r="L92" s="1327"/>
      <c r="M92" s="406"/>
      <c r="N92" s="406"/>
      <c r="O92" s="406"/>
      <c r="P92" s="406"/>
      <c r="Q92" s="406"/>
      <c r="R92" s="406"/>
      <c r="S92" s="406"/>
      <c r="T92" s="406"/>
      <c r="U92" s="406"/>
      <c r="V92" s="406"/>
      <c r="W92" s="406"/>
      <c r="X92" s="406"/>
    </row>
    <row r="93" spans="1:24" s="1085" customFormat="1" x14ac:dyDescent="0.3">
      <c r="A93" s="1084"/>
      <c r="B93" s="1084"/>
      <c r="D93" s="1086"/>
      <c r="E93" s="1086"/>
      <c r="F93" s="1086"/>
      <c r="G93" s="446"/>
      <c r="H93" s="446"/>
      <c r="I93" s="446"/>
      <c r="J93" s="1086"/>
      <c r="K93" s="1326"/>
      <c r="L93" s="1326"/>
      <c r="M93" s="446"/>
      <c r="N93" s="446"/>
      <c r="O93" s="446"/>
      <c r="P93" s="446"/>
      <c r="Q93" s="446"/>
      <c r="R93" s="446"/>
      <c r="S93" s="446"/>
      <c r="T93" s="446"/>
      <c r="U93" s="446"/>
      <c r="V93" s="446"/>
      <c r="W93" s="446"/>
      <c r="X93" s="446"/>
    </row>
    <row r="94" spans="1:24" s="1085" customFormat="1" x14ac:dyDescent="0.3">
      <c r="A94" s="1084"/>
      <c r="B94" s="1084"/>
      <c r="C94" s="1086"/>
      <c r="D94" s="1087"/>
      <c r="E94" s="1087"/>
      <c r="F94" s="1087"/>
      <c r="G94" s="406"/>
      <c r="H94" s="406"/>
      <c r="I94" s="406"/>
      <c r="J94" s="1087"/>
      <c r="K94" s="1327"/>
      <c r="L94" s="1327"/>
      <c r="M94" s="406"/>
      <c r="N94" s="406"/>
      <c r="O94" s="406"/>
      <c r="P94" s="406"/>
      <c r="Q94" s="406"/>
      <c r="R94" s="406"/>
      <c r="S94" s="406"/>
      <c r="T94" s="406"/>
      <c r="U94" s="406"/>
      <c r="V94" s="406"/>
      <c r="W94" s="406"/>
      <c r="X94" s="406"/>
    </row>
  </sheetData>
  <sheetProtection algorithmName="SHA-512" hashValue="uf/FaaGZzm4rQo1QaXK3ggStVOScGhvkHvOXtuuBxB+I/MJ/g1iT3umKs8Uj5kGHnSaUEjm1dOl7MmpABYI19Q==" saltValue="yWo/Y2l/30op5IN40daUAQ==" spinCount="100000" sheet="1" formatRows="0" insertHyperlinks="0"/>
  <mergeCells count="101">
    <mergeCell ref="A7:J7"/>
    <mergeCell ref="B68:D68"/>
    <mergeCell ref="B69:D69"/>
    <mergeCell ref="B70:D70"/>
    <mergeCell ref="B74:D74"/>
    <mergeCell ref="B78:D78"/>
    <mergeCell ref="B75:D75"/>
    <mergeCell ref="B76:D76"/>
    <mergeCell ref="B77:D77"/>
    <mergeCell ref="B71:D71"/>
    <mergeCell ref="B72:D72"/>
    <mergeCell ref="B73:D73"/>
    <mergeCell ref="B43:D43"/>
    <mergeCell ref="B67:D67"/>
    <mergeCell ref="B44:D44"/>
    <mergeCell ref="B45:D45"/>
    <mergeCell ref="B46:D46"/>
    <mergeCell ref="B47:D47"/>
    <mergeCell ref="B62:D62"/>
    <mergeCell ref="B63:D63"/>
    <mergeCell ref="B48:D48"/>
    <mergeCell ref="B49:D49"/>
    <mergeCell ref="B56:D56"/>
    <mergeCell ref="B50:D50"/>
    <mergeCell ref="B61:D61"/>
    <mergeCell ref="B21:D21"/>
    <mergeCell ref="B12:D12"/>
    <mergeCell ref="B13:D13"/>
    <mergeCell ref="B20:D20"/>
    <mergeCell ref="B19:D19"/>
    <mergeCell ref="B18:D18"/>
    <mergeCell ref="B14:D14"/>
    <mergeCell ref="B16:D16"/>
    <mergeCell ref="B15:D15"/>
    <mergeCell ref="B17:D17"/>
    <mergeCell ref="B40:D40"/>
    <mergeCell ref="B29:D29"/>
    <mergeCell ref="B36:D36"/>
    <mergeCell ref="A23:J23"/>
    <mergeCell ref="B25:J25"/>
    <mergeCell ref="B28:D28"/>
    <mergeCell ref="I36:J36"/>
    <mergeCell ref="I35:J35"/>
    <mergeCell ref="I39:J39"/>
    <mergeCell ref="I32:J32"/>
    <mergeCell ref="B35:D35"/>
    <mergeCell ref="B39:D39"/>
    <mergeCell ref="B32:D32"/>
    <mergeCell ref="B33:D33"/>
    <mergeCell ref="B34:D34"/>
    <mergeCell ref="B37:D37"/>
    <mergeCell ref="I37:J37"/>
    <mergeCell ref="B38:D38"/>
    <mergeCell ref="I38:J38"/>
    <mergeCell ref="I64:J64"/>
    <mergeCell ref="I63:J63"/>
    <mergeCell ref="I48:J48"/>
    <mergeCell ref="I49:J49"/>
    <mergeCell ref="I59:J59"/>
    <mergeCell ref="I60:J60"/>
    <mergeCell ref="I62:J62"/>
    <mergeCell ref="I61:J61"/>
    <mergeCell ref="B58:D58"/>
    <mergeCell ref="I58:J58"/>
    <mergeCell ref="B55:D55"/>
    <mergeCell ref="I55:J55"/>
    <mergeCell ref="I56:J56"/>
    <mergeCell ref="B57:D57"/>
    <mergeCell ref="I57:J57"/>
    <mergeCell ref="I50:J50"/>
    <mergeCell ref="B51:D51"/>
    <mergeCell ref="I51:J51"/>
    <mergeCell ref="B54:D54"/>
    <mergeCell ref="I54:J54"/>
    <mergeCell ref="B64:D64"/>
    <mergeCell ref="B59:D59"/>
    <mergeCell ref="B60:D60"/>
    <mergeCell ref="N1:P1"/>
    <mergeCell ref="N7:P7"/>
    <mergeCell ref="N23:P23"/>
    <mergeCell ref="I43:J43"/>
    <mergeCell ref="I44:J44"/>
    <mergeCell ref="I45:J45"/>
    <mergeCell ref="I46:J46"/>
    <mergeCell ref="I47:J47"/>
    <mergeCell ref="N9:P9"/>
    <mergeCell ref="I28:J28"/>
    <mergeCell ref="I29:J29"/>
    <mergeCell ref="I33:J33"/>
    <mergeCell ref="I34:J34"/>
    <mergeCell ref="I40:J40"/>
    <mergeCell ref="A1:J1"/>
    <mergeCell ref="A5:C5"/>
    <mergeCell ref="A4:C4"/>
    <mergeCell ref="D4:J4"/>
    <mergeCell ref="D5:J5"/>
    <mergeCell ref="B9:J9"/>
    <mergeCell ref="B10:D10"/>
    <mergeCell ref="B11:D11"/>
    <mergeCell ref="A3:C3"/>
    <mergeCell ref="D3:J3"/>
  </mergeCells>
  <dataValidations count="7">
    <dataValidation type="list" allowBlank="1" showInputMessage="1" showErrorMessage="1" sqref="E68:E77 E44:E63">
      <formula1>$AB$43:$AB$45</formula1>
    </dataValidation>
    <dataValidation type="date" allowBlank="1" showInputMessage="1" showErrorMessage="1" error="The DATE entered is NOT within the evaluation cycle." sqref="F30">
      <formula1>43647</formula1>
      <formula2>45138</formula2>
    </dataValidation>
    <dataValidation type="list" allowBlank="1" showInputMessage="1" showErrorMessage="1" sqref="G29">
      <formula1>$AB$29:$AB$30</formula1>
    </dataValidation>
    <dataValidation type="list" allowBlank="1" showInputMessage="1" showErrorMessage="1" sqref="N30">
      <formula1>$S$11:$AB$11</formula1>
    </dataValidation>
    <dataValidation type="list" allowBlank="1" showInputMessage="1" showErrorMessage="1" sqref="N29 N33:N39 N68:N77 N11:N20 N44:N63">
      <formula1>$AB$1:$AB$2</formula1>
    </dataValidation>
    <dataValidation type="list" allowBlank="1" showInputMessage="1" showErrorMessage="1" sqref="B33:D39">
      <formula1>$AB$31:$AB$35</formula1>
    </dataValidation>
    <dataValidation type="list" allowBlank="1" showInputMessage="1" showErrorMessage="1" sqref="G11:G20">
      <formula1>$AB$3:$AB$11</formula1>
    </dataValidation>
  </dataValidations>
  <printOptions horizontalCentered="1"/>
  <pageMargins left="9.8425196850393706E-2" right="9.8425196850393706E-2" top="0.59055118110236227" bottom="0.39370078740157483" header="0.19685039370078741" footer="0.19685039370078741"/>
  <pageSetup paperSize="9" orientation="landscape" r:id="rId1"/>
  <headerFooter>
    <oddFooter>&amp;RPage &amp;P of &amp;N</oddFooter>
  </headerFooter>
  <ignoredErrors>
    <ignoredError sqref="A9 A25 A66 A4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showGridLines="0" zoomScaleNormal="100" zoomScaleSheetLayoutView="100" workbookViewId="0">
      <selection activeCell="B52" sqref="B52:C52"/>
    </sheetView>
  </sheetViews>
  <sheetFormatPr defaultColWidth="14.44140625" defaultRowHeight="13.8" x14ac:dyDescent="0.3"/>
  <cols>
    <col min="1" max="1" width="3.77734375" style="623" customWidth="1"/>
    <col min="2" max="2" width="13.21875" style="623" customWidth="1"/>
    <col min="3" max="3" width="20" style="623" customWidth="1"/>
    <col min="4" max="4" width="18.88671875" style="623" customWidth="1"/>
    <col min="5" max="5" width="23.77734375" style="623" bestFit="1" customWidth="1"/>
    <col min="6" max="6" width="20.6640625" style="623" bestFit="1" customWidth="1"/>
    <col min="7" max="7" width="21.6640625" style="623" customWidth="1"/>
    <col min="8" max="8" width="6.88671875" style="623" customWidth="1"/>
    <col min="9" max="9" width="15.21875" style="623" customWidth="1"/>
    <col min="10" max="10" width="0.88671875" style="881" customWidth="1"/>
    <col min="11" max="11" width="80.77734375" style="881" customWidth="1"/>
    <col min="12" max="12" width="1.77734375" style="623" customWidth="1"/>
    <col min="13" max="13" width="23.6640625" style="623" hidden="1" customWidth="1"/>
    <col min="14" max="14" width="12.77734375" style="1091" hidden="1" customWidth="1"/>
    <col min="15" max="15" width="104.88671875" style="623" hidden="1" customWidth="1"/>
    <col min="16" max="18" width="8.6640625" style="858" customWidth="1"/>
    <col min="19" max="27" width="8.6640625" style="623" customWidth="1"/>
    <col min="28" max="28" width="14.44140625" style="623" customWidth="1"/>
    <col min="29" max="29" width="14.44140625" style="1088" hidden="1" customWidth="1"/>
    <col min="30" max="16384" width="14.44140625" style="623"/>
  </cols>
  <sheetData>
    <row r="1" spans="1:29" ht="15.6" x14ac:dyDescent="0.3">
      <c r="A1" s="2211" t="s">
        <v>60</v>
      </c>
      <c r="B1" s="2211"/>
      <c r="C1" s="2211"/>
      <c r="D1" s="2211"/>
      <c r="E1" s="2211"/>
      <c r="F1" s="2211"/>
      <c r="G1" s="2211"/>
      <c r="H1" s="2211"/>
      <c r="I1" s="2211"/>
      <c r="J1" s="1241"/>
      <c r="K1" s="1241" t="str">
        <f>A1</f>
        <v>KRA IV - PROFESSIONAL DEVELOPMENT</v>
      </c>
      <c r="M1" s="2328" t="str">
        <f>A1</f>
        <v>KRA IV - PROFESSIONAL DEVELOPMENT</v>
      </c>
      <c r="N1" s="2328"/>
      <c r="O1" s="2328"/>
    </row>
    <row r="3" spans="1:29" x14ac:dyDescent="0.3">
      <c r="A3" s="2338" t="str">
        <f>'Request Form'!B6</f>
        <v>LAST NAME:</v>
      </c>
      <c r="B3" s="2338"/>
      <c r="C3" s="2102" t="str">
        <f>Form1_A!E3</f>
        <v>MAALIW</v>
      </c>
      <c r="D3" s="2102"/>
      <c r="E3" s="2102"/>
      <c r="F3" s="2102"/>
      <c r="G3" s="2102"/>
      <c r="H3" s="2102"/>
      <c r="I3" s="2102"/>
      <c r="J3" s="821"/>
      <c r="K3" s="821"/>
      <c r="M3" s="623" t="str">
        <f>A3</f>
        <v>LAST NAME:</v>
      </c>
      <c r="N3" s="1089" t="str">
        <f>C3</f>
        <v>MAALIW</v>
      </c>
    </row>
    <row r="4" spans="1:29" ht="13.8" customHeight="1" x14ac:dyDescent="0.3">
      <c r="A4" s="2338" t="str">
        <f>'Request Form'!B7</f>
        <v>FIRST NAME, EXT.:</v>
      </c>
      <c r="B4" s="2338"/>
      <c r="C4" s="2102" t="str">
        <f>Form1_A!E4</f>
        <v>RENATO III</v>
      </c>
      <c r="D4" s="2102"/>
      <c r="E4" s="2102"/>
      <c r="F4" s="2102"/>
      <c r="G4" s="2102"/>
      <c r="H4" s="2102"/>
      <c r="I4" s="2102"/>
      <c r="J4" s="821"/>
      <c r="K4" s="821"/>
      <c r="M4" s="623" t="str">
        <f>A4</f>
        <v>FIRST NAME, EXT.:</v>
      </c>
      <c r="N4" s="1089" t="str">
        <f>C4</f>
        <v>RENATO III</v>
      </c>
    </row>
    <row r="5" spans="1:29" ht="13.8" customHeight="1" x14ac:dyDescent="0.3">
      <c r="A5" s="2338" t="str">
        <f>'Request Form'!B8</f>
        <v>MIDDLE NAME:</v>
      </c>
      <c r="B5" s="2338"/>
      <c r="C5" s="2102" t="str">
        <f>Form1_A!E5</f>
        <v>RACELIS</v>
      </c>
      <c r="D5" s="2102"/>
      <c r="E5" s="2102"/>
      <c r="F5" s="2102"/>
      <c r="G5" s="2102"/>
      <c r="H5" s="2102"/>
      <c r="I5" s="2102"/>
      <c r="J5" s="821"/>
      <c r="K5" s="821"/>
      <c r="M5" s="623" t="str">
        <f>A5</f>
        <v>MIDDLE NAME:</v>
      </c>
      <c r="N5" s="1089" t="str">
        <f>C5</f>
        <v>RACELIS</v>
      </c>
    </row>
    <row r="6" spans="1:29" ht="14.4" thickBot="1" x14ac:dyDescent="0.35">
      <c r="M6" s="2540"/>
      <c r="N6" s="2540"/>
      <c r="O6" s="2540"/>
      <c r="Q6" s="623"/>
      <c r="AC6" s="623"/>
    </row>
    <row r="7" spans="1:29" ht="13.8" customHeight="1" thickBot="1" x14ac:dyDescent="0.35">
      <c r="A7" s="2212" t="s">
        <v>105</v>
      </c>
      <c r="B7" s="2213"/>
      <c r="C7" s="2213"/>
      <c r="D7" s="2213"/>
      <c r="E7" s="2213"/>
      <c r="F7" s="2213"/>
      <c r="G7" s="2213"/>
      <c r="H7" s="2213"/>
      <c r="I7" s="2214"/>
      <c r="J7" s="1284"/>
      <c r="K7" s="1284" t="str">
        <f>A7</f>
        <v>CRITERION C – AWARDS AND RECOGNITION (MAX = 20 POINTS)</v>
      </c>
      <c r="L7" s="929"/>
      <c r="M7" s="2329" t="str">
        <f>A7</f>
        <v>CRITERION C – AWARDS AND RECOGNITION (MAX = 20 POINTS)</v>
      </c>
      <c r="N7" s="2329"/>
      <c r="O7" s="2329"/>
      <c r="Q7" s="623"/>
      <c r="AC7" s="623" t="s">
        <v>238</v>
      </c>
    </row>
    <row r="8" spans="1:29" ht="13.8" customHeight="1" x14ac:dyDescent="0.3">
      <c r="A8" s="1007"/>
      <c r="B8" s="906"/>
      <c r="C8" s="906"/>
      <c r="D8" s="906"/>
      <c r="E8" s="906"/>
      <c r="F8" s="906"/>
      <c r="G8" s="906"/>
      <c r="H8" s="906"/>
      <c r="I8" s="1090"/>
      <c r="J8" s="862"/>
      <c r="K8" s="862"/>
      <c r="L8" s="929"/>
      <c r="Q8" s="623"/>
      <c r="AC8" s="1092" t="s">
        <v>69</v>
      </c>
    </row>
    <row r="9" spans="1:29" s="884" customFormat="1" ht="28.8" customHeight="1" x14ac:dyDescent="0.3">
      <c r="A9" s="899" t="s">
        <v>43</v>
      </c>
      <c r="B9" s="2378" t="s">
        <v>258</v>
      </c>
      <c r="C9" s="2378"/>
      <c r="D9" s="2378"/>
      <c r="E9" s="2378"/>
      <c r="F9" s="2378"/>
      <c r="G9" s="2378"/>
      <c r="H9" s="2378"/>
      <c r="I9" s="2542"/>
      <c r="J9" s="1283"/>
      <c r="K9" s="1283" t="str">
        <f>B9</f>
        <v>FOR EVERY AWARD OF DISTINCTION RECEIVED IN RECOGNITION OF ACHIEVEMENT IN RELEVANT AREAS OF SPECIALIZATION, PROFESSION AND/OR ASSIGNMENT OF THE FACULTY CONCERNED.</v>
      </c>
      <c r="M9" s="2378" t="str">
        <f>B9</f>
        <v>FOR EVERY AWARD OF DISTINCTION RECEIVED IN RECOGNITION OF ACHIEVEMENT IN RELEVANT AREAS OF SPECIALIZATION, PROFESSION AND/OR ASSIGNMENT OF THE FACULTY CONCERNED.</v>
      </c>
      <c r="N9" s="2378"/>
      <c r="O9" s="2378"/>
      <c r="P9" s="984"/>
      <c r="R9" s="984"/>
      <c r="AC9" s="1092" t="s">
        <v>64</v>
      </c>
    </row>
    <row r="10" spans="1:29" s="884" customFormat="1" ht="14.4" thickBot="1" x14ac:dyDescent="0.35">
      <c r="A10" s="1046"/>
      <c r="B10" s="985"/>
      <c r="C10" s="985"/>
      <c r="D10" s="985"/>
      <c r="E10" s="985"/>
      <c r="F10" s="985"/>
      <c r="G10" s="985"/>
      <c r="H10" s="985"/>
      <c r="I10" s="1093"/>
      <c r="J10" s="1283"/>
      <c r="K10" s="1283"/>
      <c r="M10" s="2548"/>
      <c r="N10" s="2548"/>
      <c r="O10" s="2548"/>
      <c r="P10" s="984"/>
      <c r="R10" s="984"/>
      <c r="AC10" s="1092" t="s">
        <v>65</v>
      </c>
    </row>
    <row r="11" spans="1:29" ht="28.2" thickBot="1" x14ac:dyDescent="0.35">
      <c r="A11" s="316" t="s">
        <v>7</v>
      </c>
      <c r="B11" s="2543" t="s">
        <v>62</v>
      </c>
      <c r="C11" s="2543"/>
      <c r="D11" s="712" t="s">
        <v>230</v>
      </c>
      <c r="E11" s="712" t="s">
        <v>501</v>
      </c>
      <c r="F11" s="712" t="s">
        <v>347</v>
      </c>
      <c r="G11" s="667" t="s">
        <v>500</v>
      </c>
      <c r="H11" s="667" t="s">
        <v>168</v>
      </c>
      <c r="I11" s="251" t="s">
        <v>186</v>
      </c>
      <c r="J11" s="1259"/>
      <c r="K11" s="1346" t="s">
        <v>435</v>
      </c>
      <c r="M11" s="254" t="s">
        <v>180</v>
      </c>
      <c r="N11" s="1094" t="s">
        <v>171</v>
      </c>
      <c r="O11" s="472" t="s">
        <v>169</v>
      </c>
      <c r="Q11" s="623"/>
      <c r="AC11" s="1011" t="s">
        <v>378</v>
      </c>
    </row>
    <row r="12" spans="1:29" x14ac:dyDescent="0.3">
      <c r="A12" s="377">
        <v>1</v>
      </c>
      <c r="B12" s="2345"/>
      <c r="C12" s="2345"/>
      <c r="D12" s="710" t="s">
        <v>238</v>
      </c>
      <c r="E12" s="1609"/>
      <c r="F12" s="244"/>
      <c r="G12" s="754"/>
      <c r="H12" s="259">
        <f>IF(ISBLANK(B12),0,0+IF(ISBLANK(E12),0,0+IF(ISBLANK(F12),0,0+IF(ISBLANK(G12),0,0+IF(D12="Institutional",2,0+IF(D12="Local",3,0+IF(D12="Regional",4,0)))))))</f>
        <v>0</v>
      </c>
      <c r="I12" s="1590"/>
      <c r="J12" s="641"/>
      <c r="K12" s="1652"/>
      <c r="M12" s="473" t="s">
        <v>378</v>
      </c>
      <c r="N12" s="1127">
        <f>IF(M12="Acceptable",H12,0)</f>
        <v>0</v>
      </c>
      <c r="O12" s="1569"/>
      <c r="Q12" s="623"/>
      <c r="AC12" s="1011" t="s">
        <v>379</v>
      </c>
    </row>
    <row r="13" spans="1:29" x14ac:dyDescent="0.3">
      <c r="A13" s="378">
        <v>2</v>
      </c>
      <c r="B13" s="2539"/>
      <c r="C13" s="2539"/>
      <c r="D13" s="711" t="s">
        <v>238</v>
      </c>
      <c r="E13" s="1611"/>
      <c r="F13" s="246"/>
      <c r="G13" s="689"/>
      <c r="H13" s="259">
        <f>IF(ISBLANK(B13),0,0+IF(ISBLANK(E13),0,0+IF(ISBLANK(F13),0,0+IF(ISBLANK(G13),0,0+IF(D13="Institutional",2,0+IF(D13="Local",3,0+IF(D13="Regional",4,0)))))))</f>
        <v>0</v>
      </c>
      <c r="I13" s="1590"/>
      <c r="J13" s="641"/>
      <c r="K13" s="1653"/>
      <c r="M13" s="474" t="s">
        <v>378</v>
      </c>
      <c r="N13" s="1128">
        <f t="shared" ref="N13:N26" si="0">IF(M13="Acceptable",H13,0)</f>
        <v>0</v>
      </c>
      <c r="O13" s="1570"/>
      <c r="Q13" s="623"/>
      <c r="AC13" s="1011"/>
    </row>
    <row r="14" spans="1:29" x14ac:dyDescent="0.3">
      <c r="A14" s="378">
        <v>3</v>
      </c>
      <c r="B14" s="2539"/>
      <c r="C14" s="2539"/>
      <c r="D14" s="711" t="s">
        <v>238</v>
      </c>
      <c r="E14" s="1611"/>
      <c r="F14" s="246"/>
      <c r="G14" s="689"/>
      <c r="H14" s="259">
        <f t="shared" ref="H14:H26" si="1">IF(ISBLANK(B14),0,0+IF(ISBLANK(E14),0,0+IF(ISBLANK(F14),0,0+IF(ISBLANK(G14),0,0+IF(D14="Institutional",2,0+IF(D14="Local",3,0+IF(D14="Regional",4,0)))))))</f>
        <v>0</v>
      </c>
      <c r="I14" s="1590"/>
      <c r="J14" s="641"/>
      <c r="K14" s="1653"/>
      <c r="M14" s="474" t="s">
        <v>378</v>
      </c>
      <c r="N14" s="1128">
        <f t="shared" si="0"/>
        <v>0</v>
      </c>
      <c r="O14" s="1570"/>
      <c r="Q14" s="623"/>
      <c r="AC14" s="1011"/>
    </row>
    <row r="15" spans="1:29" x14ac:dyDescent="0.3">
      <c r="A15" s="378">
        <v>4</v>
      </c>
      <c r="B15" s="2539"/>
      <c r="C15" s="2539"/>
      <c r="D15" s="1522" t="s">
        <v>238</v>
      </c>
      <c r="E15" s="1611"/>
      <c r="F15" s="246"/>
      <c r="G15" s="1521"/>
      <c r="H15" s="259">
        <f t="shared" ref="H15" si="2">IF(ISBLANK(B15),0,0+IF(ISBLANK(E15),0,0+IF(ISBLANK(F15),0,0+IF(ISBLANK(G15),0,0+IF(D15="Institutional",2,0+IF(D15="Local",3,0+IF(D15="Regional",4,0)))))))</f>
        <v>0</v>
      </c>
      <c r="I15" s="1590"/>
      <c r="J15" s="641"/>
      <c r="K15" s="1653"/>
      <c r="M15" s="474" t="s">
        <v>378</v>
      </c>
      <c r="N15" s="1128">
        <f t="shared" ref="N15" si="3">IF(M15="Acceptable",H15,0)</f>
        <v>0</v>
      </c>
      <c r="O15" s="1570"/>
      <c r="Q15" s="623"/>
      <c r="AC15" s="1011"/>
    </row>
    <row r="16" spans="1:29" x14ac:dyDescent="0.3">
      <c r="A16" s="378">
        <v>5</v>
      </c>
      <c r="B16" s="2539"/>
      <c r="C16" s="2539"/>
      <c r="D16" s="1522" t="s">
        <v>238</v>
      </c>
      <c r="E16" s="1611"/>
      <c r="F16" s="246"/>
      <c r="G16" s="1521"/>
      <c r="H16" s="259">
        <f t="shared" si="1"/>
        <v>0</v>
      </c>
      <c r="I16" s="1590"/>
      <c r="J16" s="641"/>
      <c r="K16" s="1653"/>
      <c r="M16" s="474" t="s">
        <v>378</v>
      </c>
      <c r="N16" s="1128">
        <f t="shared" si="0"/>
        <v>0</v>
      </c>
      <c r="O16" s="1570"/>
      <c r="Q16" s="623"/>
      <c r="AC16" s="1011"/>
    </row>
    <row r="17" spans="1:29" x14ac:dyDescent="0.3">
      <c r="A17" s="378">
        <v>6</v>
      </c>
      <c r="B17" s="2539"/>
      <c r="C17" s="2539"/>
      <c r="D17" s="1522" t="s">
        <v>238</v>
      </c>
      <c r="E17" s="1611"/>
      <c r="F17" s="246"/>
      <c r="G17" s="1521"/>
      <c r="H17" s="259">
        <f t="shared" ref="H17" si="4">IF(ISBLANK(B17),0,0+IF(ISBLANK(E17),0,0+IF(ISBLANK(F17),0,0+IF(ISBLANK(G17),0,0+IF(D17="Institutional",2,0+IF(D17="Local",3,0+IF(D17="Regional",4,0)))))))</f>
        <v>0</v>
      </c>
      <c r="I17" s="1590"/>
      <c r="J17" s="641"/>
      <c r="K17" s="1653"/>
      <c r="M17" s="474" t="s">
        <v>378</v>
      </c>
      <c r="N17" s="1128">
        <f t="shared" ref="N17" si="5">IF(M17="Acceptable",H17,0)</f>
        <v>0</v>
      </c>
      <c r="O17" s="1570"/>
      <c r="Q17" s="623"/>
      <c r="AC17" s="1011"/>
    </row>
    <row r="18" spans="1:29" x14ac:dyDescent="0.3">
      <c r="A18" s="378">
        <v>7</v>
      </c>
      <c r="B18" s="2539"/>
      <c r="C18" s="2539"/>
      <c r="D18" s="1522" t="s">
        <v>238</v>
      </c>
      <c r="E18" s="1611"/>
      <c r="F18" s="246"/>
      <c r="G18" s="1521"/>
      <c r="H18" s="259">
        <f t="shared" ref="H18" si="6">IF(ISBLANK(B18),0,0+IF(ISBLANK(E18),0,0+IF(ISBLANK(F18),0,0+IF(ISBLANK(G18),0,0+IF(D18="Institutional",2,0+IF(D18="Local",3,0+IF(D18="Regional",4,0)))))))</f>
        <v>0</v>
      </c>
      <c r="I18" s="1590"/>
      <c r="J18" s="641"/>
      <c r="K18" s="1653"/>
      <c r="M18" s="474" t="s">
        <v>378</v>
      </c>
      <c r="N18" s="1128">
        <f t="shared" ref="N18" si="7">IF(M18="Acceptable",H18,0)</f>
        <v>0</v>
      </c>
      <c r="O18" s="1570"/>
      <c r="Q18" s="623"/>
      <c r="AC18" s="1011"/>
    </row>
    <row r="19" spans="1:29" x14ac:dyDescent="0.3">
      <c r="A19" s="378">
        <v>8</v>
      </c>
      <c r="B19" s="2539"/>
      <c r="C19" s="2539"/>
      <c r="D19" s="1522" t="s">
        <v>238</v>
      </c>
      <c r="E19" s="1611"/>
      <c r="F19" s="246"/>
      <c r="G19" s="1521"/>
      <c r="H19" s="259">
        <f t="shared" si="1"/>
        <v>0</v>
      </c>
      <c r="I19" s="1590"/>
      <c r="J19" s="641"/>
      <c r="K19" s="1653"/>
      <c r="M19" s="474" t="s">
        <v>378</v>
      </c>
      <c r="N19" s="1128">
        <f t="shared" si="0"/>
        <v>0</v>
      </c>
      <c r="O19" s="1570"/>
      <c r="Q19" s="623"/>
      <c r="AC19" s="1011"/>
    </row>
    <row r="20" spans="1:29" x14ac:dyDescent="0.3">
      <c r="A20" s="378">
        <v>9</v>
      </c>
      <c r="B20" s="2539"/>
      <c r="C20" s="2539"/>
      <c r="D20" s="1522" t="s">
        <v>238</v>
      </c>
      <c r="E20" s="1611"/>
      <c r="F20" s="246"/>
      <c r="G20" s="1521"/>
      <c r="H20" s="259">
        <f t="shared" ref="H20:H23" si="8">IF(ISBLANK(B20),0,0+IF(ISBLANK(E20),0,0+IF(ISBLANK(F20),0,0+IF(ISBLANK(G20),0,0+IF(D20="Institutional",2,0+IF(D20="Local",3,0+IF(D20="Regional",4,0)))))))</f>
        <v>0</v>
      </c>
      <c r="I20" s="1590"/>
      <c r="J20" s="641"/>
      <c r="K20" s="1653"/>
      <c r="M20" s="474" t="s">
        <v>378</v>
      </c>
      <c r="N20" s="1128">
        <f t="shared" ref="N20:N23" si="9">IF(M20="Acceptable",H20,0)</f>
        <v>0</v>
      </c>
      <c r="O20" s="1570"/>
      <c r="Q20" s="623"/>
      <c r="AC20" s="1011"/>
    </row>
    <row r="21" spans="1:29" x14ac:dyDescent="0.3">
      <c r="A21" s="378">
        <v>10</v>
      </c>
      <c r="B21" s="2539"/>
      <c r="C21" s="2539"/>
      <c r="D21" s="1522" t="s">
        <v>238</v>
      </c>
      <c r="E21" s="1611"/>
      <c r="F21" s="246"/>
      <c r="G21" s="1521"/>
      <c r="H21" s="259">
        <f t="shared" ref="H21" si="10">IF(ISBLANK(B21),0,0+IF(ISBLANK(E21),0,0+IF(ISBLANK(F21),0,0+IF(ISBLANK(G21),0,0+IF(D21="Institutional",2,0+IF(D21="Local",3,0+IF(D21="Regional",4,0)))))))</f>
        <v>0</v>
      </c>
      <c r="I21" s="1590"/>
      <c r="J21" s="641"/>
      <c r="K21" s="1653"/>
      <c r="M21" s="474" t="s">
        <v>378</v>
      </c>
      <c r="N21" s="1128">
        <f t="shared" ref="N21" si="11">IF(M21="Acceptable",H21,0)</f>
        <v>0</v>
      </c>
      <c r="O21" s="1570"/>
      <c r="Q21" s="623"/>
      <c r="AC21" s="1011"/>
    </row>
    <row r="22" spans="1:29" x14ac:dyDescent="0.3">
      <c r="A22" s="378">
        <v>11</v>
      </c>
      <c r="B22" s="2539"/>
      <c r="C22" s="2539"/>
      <c r="D22" s="1522" t="s">
        <v>238</v>
      </c>
      <c r="E22" s="1611"/>
      <c r="F22" s="246"/>
      <c r="G22" s="1521"/>
      <c r="H22" s="259">
        <f t="shared" si="8"/>
        <v>0</v>
      </c>
      <c r="I22" s="1590"/>
      <c r="J22" s="641"/>
      <c r="K22" s="1653"/>
      <c r="M22" s="474" t="s">
        <v>378</v>
      </c>
      <c r="N22" s="1128">
        <f t="shared" si="9"/>
        <v>0</v>
      </c>
      <c r="O22" s="1570"/>
      <c r="Q22" s="623"/>
      <c r="AC22" s="1011"/>
    </row>
    <row r="23" spans="1:29" x14ac:dyDescent="0.3">
      <c r="A23" s="378">
        <v>12</v>
      </c>
      <c r="B23" s="2539"/>
      <c r="C23" s="2539"/>
      <c r="D23" s="1522" t="s">
        <v>238</v>
      </c>
      <c r="E23" s="1611"/>
      <c r="F23" s="246"/>
      <c r="G23" s="1521"/>
      <c r="H23" s="259">
        <f t="shared" si="8"/>
        <v>0</v>
      </c>
      <c r="I23" s="1590"/>
      <c r="J23" s="641"/>
      <c r="K23" s="1653"/>
      <c r="M23" s="474" t="s">
        <v>378</v>
      </c>
      <c r="N23" s="1128">
        <f t="shared" si="9"/>
        <v>0</v>
      </c>
      <c r="O23" s="1570"/>
      <c r="Q23" s="623"/>
      <c r="AC23" s="1011"/>
    </row>
    <row r="24" spans="1:29" x14ac:dyDescent="0.3">
      <c r="A24" s="378">
        <v>13</v>
      </c>
      <c r="B24" s="2539"/>
      <c r="C24" s="2539"/>
      <c r="D24" s="1522" t="s">
        <v>238</v>
      </c>
      <c r="E24" s="1611"/>
      <c r="F24" s="246"/>
      <c r="G24" s="1555"/>
      <c r="H24" s="259">
        <f t="shared" si="1"/>
        <v>0</v>
      </c>
      <c r="I24" s="1590"/>
      <c r="J24" s="641"/>
      <c r="K24" s="1653"/>
      <c r="M24" s="474" t="s">
        <v>378</v>
      </c>
      <c r="N24" s="1128">
        <f t="shared" si="0"/>
        <v>0</v>
      </c>
      <c r="O24" s="1570"/>
      <c r="Q24" s="623"/>
      <c r="AC24" s="1011"/>
    </row>
    <row r="25" spans="1:29" x14ac:dyDescent="0.3">
      <c r="A25" s="378">
        <v>14</v>
      </c>
      <c r="B25" s="2539"/>
      <c r="C25" s="2539"/>
      <c r="D25" s="1522" t="s">
        <v>238</v>
      </c>
      <c r="E25" s="1611"/>
      <c r="F25" s="246"/>
      <c r="G25" s="1555"/>
      <c r="H25" s="259">
        <f t="shared" si="1"/>
        <v>0</v>
      </c>
      <c r="I25" s="1590"/>
      <c r="J25" s="641"/>
      <c r="K25" s="1653"/>
      <c r="M25" s="474" t="s">
        <v>378</v>
      </c>
      <c r="N25" s="1128">
        <f t="shared" si="0"/>
        <v>0</v>
      </c>
      <c r="O25" s="1570"/>
      <c r="Q25" s="623"/>
      <c r="AC25" s="1011"/>
    </row>
    <row r="26" spans="1:29" ht="14.4" thickBot="1" x14ac:dyDescent="0.35">
      <c r="A26" s="378">
        <v>15</v>
      </c>
      <c r="B26" s="2539"/>
      <c r="C26" s="2539"/>
      <c r="D26" s="711" t="s">
        <v>238</v>
      </c>
      <c r="E26" s="1611"/>
      <c r="F26" s="246"/>
      <c r="G26" s="689"/>
      <c r="H26" s="259">
        <f t="shared" si="1"/>
        <v>0</v>
      </c>
      <c r="I26" s="1590"/>
      <c r="J26" s="641"/>
      <c r="K26" s="1653"/>
      <c r="M26" s="476" t="s">
        <v>378</v>
      </c>
      <c r="N26" s="1129">
        <f t="shared" si="0"/>
        <v>0</v>
      </c>
      <c r="O26" s="1596"/>
      <c r="Q26" s="623"/>
      <c r="AC26" s="1011"/>
    </row>
    <row r="27" spans="1:29" ht="14.4" thickBot="1" x14ac:dyDescent="0.35">
      <c r="A27" s="340"/>
      <c r="B27" s="2541"/>
      <c r="C27" s="2541"/>
      <c r="D27" s="1095"/>
      <c r="E27" s="997"/>
      <c r="F27" s="379" t="s">
        <v>14</v>
      </c>
      <c r="G27" s="755"/>
      <c r="H27" s="838">
        <f>SUM(H12:H26)</f>
        <v>0</v>
      </c>
      <c r="I27" s="488"/>
      <c r="J27" s="928"/>
      <c r="K27" s="1364"/>
      <c r="M27" s="469"/>
      <c r="N27" s="1173">
        <f>SUM(N12:N26)</f>
        <v>0</v>
      </c>
      <c r="O27" s="475"/>
      <c r="Q27" s="623"/>
      <c r="AC27" s="1011"/>
    </row>
    <row r="28" spans="1:29" ht="14.4" thickBot="1" x14ac:dyDescent="0.35">
      <c r="A28" s="1005"/>
      <c r="B28" s="885"/>
      <c r="C28" s="885"/>
      <c r="D28" s="885"/>
      <c r="E28" s="884"/>
      <c r="F28" s="903"/>
      <c r="G28" s="903"/>
      <c r="H28" s="885"/>
      <c r="I28" s="884"/>
      <c r="J28" s="928"/>
      <c r="K28" s="928"/>
      <c r="Q28" s="623"/>
      <c r="AC28" s="1011"/>
    </row>
    <row r="29" spans="1:29" ht="14.4" thickBot="1" x14ac:dyDescent="0.35">
      <c r="A29" s="2212" t="s">
        <v>348</v>
      </c>
      <c r="B29" s="2213"/>
      <c r="C29" s="2213"/>
      <c r="D29" s="2213"/>
      <c r="E29" s="2213"/>
      <c r="F29" s="2213"/>
      <c r="G29" s="2213"/>
      <c r="H29" s="2213"/>
      <c r="I29" s="2214"/>
      <c r="J29" s="1284"/>
      <c r="K29" s="1284" t="str">
        <f>A29</f>
        <v>CRITERION D – BONUS INDICATORS FOR NEWLY APPOINTED FACULTY (MAX = 20 POINTS)</v>
      </c>
      <c r="M29" s="2329" t="str">
        <f>A29</f>
        <v>CRITERION D – BONUS INDICATORS FOR NEWLY APPOINTED FACULTY (MAX = 20 POINTS)</v>
      </c>
      <c r="N29" s="2329"/>
      <c r="O29" s="2329"/>
      <c r="Q29" s="623"/>
      <c r="AC29" s="1011"/>
    </row>
    <row r="30" spans="1:29" s="881" customFormat="1" x14ac:dyDescent="0.3">
      <c r="A30" s="861"/>
      <c r="F30" s="862"/>
      <c r="G30" s="862"/>
      <c r="H30" s="862"/>
      <c r="I30" s="863"/>
      <c r="J30" s="862"/>
      <c r="K30" s="862"/>
      <c r="N30" s="1096"/>
      <c r="P30" s="882"/>
      <c r="R30" s="882"/>
      <c r="AC30" s="1097"/>
    </row>
    <row r="31" spans="1:29" ht="14.4" thickBot="1" x14ac:dyDescent="0.35">
      <c r="A31" s="899" t="s">
        <v>43</v>
      </c>
      <c r="B31" s="866" t="s">
        <v>259</v>
      </c>
      <c r="C31" s="884"/>
      <c r="D31" s="884"/>
      <c r="E31" s="884"/>
      <c r="F31" s="884"/>
      <c r="G31" s="884"/>
      <c r="H31" s="884"/>
      <c r="I31" s="887"/>
      <c r="J31" s="928"/>
      <c r="K31" s="929" t="str">
        <f>B31</f>
        <v>FOR EVERY YEAR OF FULL-TIME ACADEMIC SERVICE IN AN INSTITUTION OF HIGHER LEARNING AS:</v>
      </c>
      <c r="M31" s="869" t="str">
        <f>B31</f>
        <v>FOR EVERY YEAR OF FULL-TIME ACADEMIC SERVICE IN AN INSTITUTION OF HIGHER LEARNING AS:</v>
      </c>
      <c r="Q31" s="623"/>
      <c r="AC31" s="1011" t="s">
        <v>238</v>
      </c>
    </row>
    <row r="32" spans="1:29" ht="14.4" thickBot="1" x14ac:dyDescent="0.35">
      <c r="A32" s="2346" t="s">
        <v>7</v>
      </c>
      <c r="B32" s="2336" t="s">
        <v>232</v>
      </c>
      <c r="C32" s="2337"/>
      <c r="D32" s="2332" t="s">
        <v>74</v>
      </c>
      <c r="E32" s="2332" t="s">
        <v>502</v>
      </c>
      <c r="F32" s="2336" t="s">
        <v>82</v>
      </c>
      <c r="G32" s="2337"/>
      <c r="H32" s="2332" t="s">
        <v>168</v>
      </c>
      <c r="I32" s="2398" t="s">
        <v>186</v>
      </c>
      <c r="J32" s="1259"/>
      <c r="K32" s="2408" t="s">
        <v>435</v>
      </c>
      <c r="M32" s="254" t="s">
        <v>180</v>
      </c>
      <c r="N32" s="1094" t="s">
        <v>171</v>
      </c>
      <c r="O32" s="472" t="s">
        <v>169</v>
      </c>
      <c r="Q32" s="623"/>
      <c r="AC32" s="1092" t="s">
        <v>50</v>
      </c>
    </row>
    <row r="33" spans="1:29" ht="14.4" thickBot="1" x14ac:dyDescent="0.35">
      <c r="A33" s="2347"/>
      <c r="B33" s="2342"/>
      <c r="C33" s="2344"/>
      <c r="D33" s="2333"/>
      <c r="E33" s="2333"/>
      <c r="F33" s="563" t="s">
        <v>503</v>
      </c>
      <c r="G33" s="563" t="s">
        <v>504</v>
      </c>
      <c r="H33" s="2333"/>
      <c r="I33" s="2399"/>
      <c r="J33" s="1259"/>
      <c r="K33" s="2409"/>
      <c r="M33" s="473"/>
      <c r="N33" s="1204"/>
      <c r="O33" s="1748"/>
      <c r="Q33" s="623"/>
      <c r="AC33" s="1092" t="s">
        <v>233</v>
      </c>
    </row>
    <row r="34" spans="1:29" ht="14.4" customHeight="1" x14ac:dyDescent="0.3">
      <c r="A34" s="377">
        <v>1</v>
      </c>
      <c r="B34" s="2345" t="s">
        <v>238</v>
      </c>
      <c r="C34" s="2345"/>
      <c r="D34" s="1607"/>
      <c r="E34" s="1612"/>
      <c r="F34" s="244"/>
      <c r="G34" s="244"/>
      <c r="H34" s="341">
        <f>(IF(B34="SELECT OPTION",0,0+IF(ISBLANK(D34),0,0+IF(ISBLANK(F34),0,0+IF(ISBLANK(G34),0,0+IF(B34="President",(5*E34),0+IF(B34="Vice President, Dean or Director",(4*E34),0+IF(B34="Department/Program Head",(3*E34),0+IF(B34="Faculty member",(2*E34),0)))))))))</f>
        <v>0</v>
      </c>
      <c r="I34" s="1712"/>
      <c r="J34" s="641"/>
      <c r="K34" s="1652"/>
      <c r="M34" s="474" t="s">
        <v>378</v>
      </c>
      <c r="N34" s="1128">
        <f>IF(M34="Acceptable",H34,0)</f>
        <v>0</v>
      </c>
      <c r="O34" s="1570"/>
      <c r="Q34" s="623"/>
      <c r="AC34" s="1092" t="s">
        <v>70</v>
      </c>
    </row>
    <row r="35" spans="1:29" x14ac:dyDescent="0.3">
      <c r="A35" s="329">
        <v>2</v>
      </c>
      <c r="B35" s="2539" t="s">
        <v>238</v>
      </c>
      <c r="C35" s="2539"/>
      <c r="D35" s="1600"/>
      <c r="E35" s="1610"/>
      <c r="F35" s="246"/>
      <c r="G35" s="246"/>
      <c r="H35" s="266">
        <f t="shared" ref="H35:H40" si="12">(IF(B35="SELECT OPTION",0,0+IF(ISBLANK(D35),0,0+IF(ISBLANK(F35),0,0+IF(ISBLANK(G35),0,0+IF(B35="President",(5*E35),0+IF(B35="Vice President, Dean or Director",(4*E35),0+IF(B35="Department/Program Head",(3*E35),0+IF(B35="Faculty member",(2*E35),0)))))))))</f>
        <v>0</v>
      </c>
      <c r="I35" s="1590"/>
      <c r="J35" s="641"/>
      <c r="K35" s="1653"/>
      <c r="M35" s="474" t="s">
        <v>378</v>
      </c>
      <c r="N35" s="1128">
        <f>IF(M35="Acceptable",H35,0)</f>
        <v>0</v>
      </c>
      <c r="O35" s="1570"/>
      <c r="Q35" s="623"/>
      <c r="AC35" s="1092" t="s">
        <v>231</v>
      </c>
    </row>
    <row r="36" spans="1:29" x14ac:dyDescent="0.3">
      <c r="A36" s="329">
        <v>3</v>
      </c>
      <c r="B36" s="2539" t="s">
        <v>238</v>
      </c>
      <c r="C36" s="2539"/>
      <c r="D36" s="1600"/>
      <c r="E36" s="1610"/>
      <c r="F36" s="246"/>
      <c r="G36" s="246"/>
      <c r="H36" s="266">
        <f t="shared" si="12"/>
        <v>0</v>
      </c>
      <c r="I36" s="1590"/>
      <c r="J36" s="641"/>
      <c r="K36" s="1653"/>
      <c r="M36" s="474" t="s">
        <v>378</v>
      </c>
      <c r="N36" s="1128">
        <f t="shared" ref="N36:N40" si="13">IF(M36="Acceptable",H36,0)</f>
        <v>0</v>
      </c>
      <c r="O36" s="1570"/>
      <c r="Q36" s="623"/>
      <c r="AC36" s="623"/>
    </row>
    <row r="37" spans="1:29" x14ac:dyDescent="0.3">
      <c r="A37" s="329">
        <v>4</v>
      </c>
      <c r="B37" s="2539" t="s">
        <v>238</v>
      </c>
      <c r="C37" s="2539"/>
      <c r="D37" s="1600"/>
      <c r="E37" s="1610"/>
      <c r="F37" s="246"/>
      <c r="G37" s="246"/>
      <c r="H37" s="266">
        <f t="shared" si="12"/>
        <v>0</v>
      </c>
      <c r="I37" s="1590"/>
      <c r="J37" s="641"/>
      <c r="K37" s="1653"/>
      <c r="M37" s="474" t="s">
        <v>378</v>
      </c>
      <c r="N37" s="1128">
        <f t="shared" si="13"/>
        <v>0</v>
      </c>
      <c r="O37" s="1570"/>
      <c r="Q37" s="623"/>
      <c r="AC37" s="1011"/>
    </row>
    <row r="38" spans="1:29" x14ac:dyDescent="0.3">
      <c r="A38" s="329">
        <v>5</v>
      </c>
      <c r="B38" s="2539" t="s">
        <v>238</v>
      </c>
      <c r="C38" s="2539"/>
      <c r="D38" s="1600"/>
      <c r="E38" s="1610"/>
      <c r="F38" s="246"/>
      <c r="G38" s="246"/>
      <c r="H38" s="266">
        <f t="shared" si="12"/>
        <v>0</v>
      </c>
      <c r="I38" s="1590"/>
      <c r="J38" s="641"/>
      <c r="K38" s="1653"/>
      <c r="M38" s="474" t="s">
        <v>378</v>
      </c>
      <c r="N38" s="1128">
        <f t="shared" si="13"/>
        <v>0</v>
      </c>
      <c r="O38" s="1570"/>
      <c r="Q38" s="623"/>
      <c r="AC38" s="1011"/>
    </row>
    <row r="39" spans="1:29" x14ac:dyDescent="0.3">
      <c r="A39" s="329">
        <v>6</v>
      </c>
      <c r="B39" s="2539" t="s">
        <v>238</v>
      </c>
      <c r="C39" s="2539"/>
      <c r="D39" s="1600"/>
      <c r="E39" s="1610"/>
      <c r="F39" s="246"/>
      <c r="G39" s="246"/>
      <c r="H39" s="266">
        <f t="shared" si="12"/>
        <v>0</v>
      </c>
      <c r="I39" s="1590"/>
      <c r="J39" s="641"/>
      <c r="K39" s="1653"/>
      <c r="M39" s="474" t="s">
        <v>378</v>
      </c>
      <c r="N39" s="1128">
        <f t="shared" si="13"/>
        <v>0</v>
      </c>
      <c r="O39" s="1570"/>
      <c r="Q39" s="623"/>
      <c r="AC39" s="1011"/>
    </row>
    <row r="40" spans="1:29" ht="14.4" thickBot="1" x14ac:dyDescent="0.35">
      <c r="A40" s="329">
        <v>7</v>
      </c>
      <c r="B40" s="2539" t="s">
        <v>238</v>
      </c>
      <c r="C40" s="2539"/>
      <c r="D40" s="1608"/>
      <c r="E40" s="250"/>
      <c r="F40" s="246"/>
      <c r="G40" s="1203"/>
      <c r="H40" s="344">
        <f t="shared" si="12"/>
        <v>0</v>
      </c>
      <c r="I40" s="1590"/>
      <c r="J40" s="641"/>
      <c r="K40" s="1653"/>
      <c r="M40" s="476" t="s">
        <v>378</v>
      </c>
      <c r="N40" s="1129">
        <f t="shared" si="13"/>
        <v>0</v>
      </c>
      <c r="O40" s="1596"/>
      <c r="Q40" s="623"/>
      <c r="AC40" s="1011"/>
    </row>
    <row r="41" spans="1:29" ht="15" customHeight="1" thickBot="1" x14ac:dyDescent="0.35">
      <c r="A41" s="340"/>
      <c r="B41" s="2541"/>
      <c r="C41" s="2541"/>
      <c r="D41" s="1098"/>
      <c r="E41" s="1099"/>
      <c r="F41" s="379"/>
      <c r="G41" s="379" t="s">
        <v>14</v>
      </c>
      <c r="H41" s="838">
        <f>SUM(H34:H40)</f>
        <v>0</v>
      </c>
      <c r="I41" s="488"/>
      <c r="J41" s="928"/>
      <c r="K41" s="1364"/>
      <c r="M41" s="469"/>
      <c r="N41" s="1173">
        <f>SUM(N34:N40)</f>
        <v>0</v>
      </c>
      <c r="O41" s="475"/>
      <c r="Q41" s="623"/>
      <c r="AC41" s="1011"/>
    </row>
    <row r="42" spans="1:29" x14ac:dyDescent="0.3">
      <c r="A42" s="883"/>
      <c r="B42" s="884"/>
      <c r="F42" s="884"/>
      <c r="G42" s="884"/>
      <c r="H42" s="884"/>
      <c r="I42" s="887"/>
      <c r="J42" s="928"/>
      <c r="K42" s="928"/>
      <c r="Q42" s="623"/>
      <c r="AC42" s="1011"/>
    </row>
    <row r="43" spans="1:29" ht="14.4" thickBot="1" x14ac:dyDescent="0.35">
      <c r="A43" s="899" t="s">
        <v>44</v>
      </c>
      <c r="B43" s="865" t="s">
        <v>260</v>
      </c>
      <c r="C43" s="884"/>
      <c r="D43" s="884"/>
      <c r="E43" s="884"/>
      <c r="F43" s="884"/>
      <c r="G43" s="884"/>
      <c r="H43" s="884"/>
      <c r="I43" s="887"/>
      <c r="J43" s="928"/>
      <c r="K43" s="929" t="str">
        <f>B43</f>
        <v>FOR EVERY YEAR OF INDUSTRY EXPERIENCE (NON-ACADEMIC ORGANIZATION):</v>
      </c>
      <c r="M43" s="869" t="str">
        <f>B43</f>
        <v>FOR EVERY YEAR OF INDUSTRY EXPERIENCE (NON-ACADEMIC ORGANIZATION):</v>
      </c>
      <c r="Q43" s="623"/>
      <c r="AC43" s="1011"/>
    </row>
    <row r="44" spans="1:29" ht="14.4" customHeight="1" thickBot="1" x14ac:dyDescent="0.35">
      <c r="A44" s="2346" t="s">
        <v>7</v>
      </c>
      <c r="B44" s="2544" t="s">
        <v>506</v>
      </c>
      <c r="C44" s="2545"/>
      <c r="D44" s="2332" t="s">
        <v>232</v>
      </c>
      <c r="E44" s="2332" t="s">
        <v>502</v>
      </c>
      <c r="F44" s="2336" t="s">
        <v>82</v>
      </c>
      <c r="G44" s="2337"/>
      <c r="H44" s="2332" t="s">
        <v>168</v>
      </c>
      <c r="I44" s="2398" t="s">
        <v>186</v>
      </c>
      <c r="J44" s="1259"/>
      <c r="K44" s="2408" t="s">
        <v>435</v>
      </c>
      <c r="M44" s="254" t="s">
        <v>180</v>
      </c>
      <c r="N44" s="1094" t="s">
        <v>171</v>
      </c>
      <c r="O44" s="472" t="s">
        <v>169</v>
      </c>
      <c r="Q44" s="623"/>
      <c r="AC44" s="623"/>
    </row>
    <row r="45" spans="1:29" ht="14.4" thickBot="1" x14ac:dyDescent="0.35">
      <c r="A45" s="2347"/>
      <c r="B45" s="2546"/>
      <c r="C45" s="2547"/>
      <c r="D45" s="2333"/>
      <c r="E45" s="2333"/>
      <c r="F45" s="563" t="s">
        <v>503</v>
      </c>
      <c r="G45" s="563" t="s">
        <v>504</v>
      </c>
      <c r="H45" s="2333"/>
      <c r="I45" s="2399"/>
      <c r="J45" s="1259"/>
      <c r="K45" s="2409"/>
      <c r="M45" s="1042"/>
      <c r="N45" s="1048"/>
      <c r="O45" s="1044"/>
      <c r="Q45" s="623"/>
      <c r="AC45" s="1011" t="s">
        <v>238</v>
      </c>
    </row>
    <row r="46" spans="1:29" ht="14.4" customHeight="1" x14ac:dyDescent="0.3">
      <c r="A46" s="380">
        <v>1</v>
      </c>
      <c r="B46" s="2031"/>
      <c r="C46" s="2032"/>
      <c r="D46" s="1224" t="s">
        <v>238</v>
      </c>
      <c r="E46" s="1223"/>
      <c r="F46" s="244"/>
      <c r="G46" s="244"/>
      <c r="H46" s="266">
        <f>IF(ISBLANK(B46),0,0+IF(D46="SELECT OPTION",0,0+IF(ISBLANK(E46),0,0+IF(ISBLANK(F46),0,0+IF(ISBLANK(G46),0,0+IF(D46="Managerial/Supervisory",(4*E46),0+IF(D46="Support/Administrative",(2*E46),0+IF(D46="Technical/Skilled",(3*E46)))))))))</f>
        <v>0</v>
      </c>
      <c r="I46" s="1712"/>
      <c r="J46" s="641"/>
      <c r="K46" s="1652"/>
      <c r="M46" s="474" t="s">
        <v>378</v>
      </c>
      <c r="N46" s="1128">
        <f t="shared" ref="N46:N52" si="14">IF(M46="Acceptable",H46,0)</f>
        <v>0</v>
      </c>
      <c r="O46" s="1570"/>
      <c r="Q46" s="623"/>
      <c r="AC46" s="1013" t="s">
        <v>235</v>
      </c>
    </row>
    <row r="47" spans="1:29" x14ac:dyDescent="0.3">
      <c r="A47" s="295">
        <v>2</v>
      </c>
      <c r="B47" s="2020"/>
      <c r="C47" s="2022"/>
      <c r="D47" s="1225" t="s">
        <v>238</v>
      </c>
      <c r="E47" s="1222"/>
      <c r="F47" s="246"/>
      <c r="G47" s="246"/>
      <c r="H47" s="266">
        <f>IF(ISBLANK(B47),0,0+IF(D47="SELECT OPTION",0,0+IF(ISBLANK(E47),0,0+IF(ISBLANK(F47),0,0+IF(ISBLANK(G47),0,0+IF(D47="Managerial/Supervisory",(4*E47),0+IF(D47="Support/Administrative",(2*E47),0+IF(D47="Technical/Skilled",(3*E47)))))))))</f>
        <v>0</v>
      </c>
      <c r="I47" s="1590"/>
      <c r="J47" s="641"/>
      <c r="K47" s="1653"/>
      <c r="M47" s="474" t="s">
        <v>378</v>
      </c>
      <c r="N47" s="1128">
        <f t="shared" si="14"/>
        <v>0</v>
      </c>
      <c r="O47" s="1570"/>
      <c r="Q47" s="623"/>
      <c r="AC47" s="1100" t="s">
        <v>234</v>
      </c>
    </row>
    <row r="48" spans="1:29" ht="13.8" customHeight="1" x14ac:dyDescent="0.3">
      <c r="A48" s="295">
        <v>3</v>
      </c>
      <c r="B48" s="2020"/>
      <c r="C48" s="2022"/>
      <c r="D48" s="1225" t="s">
        <v>238</v>
      </c>
      <c r="E48" s="1222"/>
      <c r="F48" s="246"/>
      <c r="G48" s="246"/>
      <c r="H48" s="266">
        <f t="shared" ref="H48:H52" si="15">IF(ISBLANK(B48),0,0+IF(D48="SELECT OPTION",0,0+IF(ISBLANK(E48),0,0+IF(ISBLANK(F48),0,0+IF(ISBLANK(G48),0,0+IF(D48="Managerial/Supervisory",(4*E48),0+IF(D48="Support/Administrative",(2*E48),0+IF(D48="Technical/Skilled",(3*E48)))))))))</f>
        <v>0</v>
      </c>
      <c r="I48" s="1590"/>
      <c r="J48" s="641"/>
      <c r="K48" s="1653"/>
      <c r="M48" s="474" t="s">
        <v>378</v>
      </c>
      <c r="N48" s="1128">
        <f t="shared" si="14"/>
        <v>0</v>
      </c>
      <c r="O48" s="1570"/>
      <c r="Q48" s="623"/>
      <c r="AC48" s="1013" t="s">
        <v>236</v>
      </c>
    </row>
    <row r="49" spans="1:29" x14ac:dyDescent="0.3">
      <c r="A49" s="295">
        <v>4</v>
      </c>
      <c r="B49" s="2020"/>
      <c r="C49" s="2022"/>
      <c r="D49" s="1225" t="s">
        <v>238</v>
      </c>
      <c r="E49" s="1222"/>
      <c r="F49" s="246"/>
      <c r="G49" s="246"/>
      <c r="H49" s="266">
        <f t="shared" si="15"/>
        <v>0</v>
      </c>
      <c r="I49" s="1590"/>
      <c r="J49" s="641"/>
      <c r="K49" s="1653"/>
      <c r="M49" s="474" t="s">
        <v>378</v>
      </c>
      <c r="N49" s="1128">
        <f t="shared" si="14"/>
        <v>0</v>
      </c>
      <c r="O49" s="1570"/>
      <c r="Q49" s="623"/>
      <c r="AC49" s="1011"/>
    </row>
    <row r="50" spans="1:29" x14ac:dyDescent="0.3">
      <c r="A50" s="295">
        <v>5</v>
      </c>
      <c r="B50" s="2042"/>
      <c r="C50" s="2043"/>
      <c r="D50" s="1246" t="s">
        <v>238</v>
      </c>
      <c r="E50" s="1239"/>
      <c r="F50" s="246"/>
      <c r="G50" s="246"/>
      <c r="H50" s="266">
        <f t="shared" si="15"/>
        <v>0</v>
      </c>
      <c r="I50" s="1590"/>
      <c r="J50" s="641"/>
      <c r="K50" s="1653"/>
      <c r="M50" s="474" t="s">
        <v>378</v>
      </c>
      <c r="N50" s="1128">
        <f t="shared" si="14"/>
        <v>0</v>
      </c>
      <c r="O50" s="1570"/>
    </row>
    <row r="51" spans="1:29" x14ac:dyDescent="0.3">
      <c r="A51" s="295">
        <v>6</v>
      </c>
      <c r="B51" s="2042"/>
      <c r="C51" s="2043"/>
      <c r="D51" s="1246" t="s">
        <v>238</v>
      </c>
      <c r="E51" s="1246"/>
      <c r="F51" s="246"/>
      <c r="G51" s="246"/>
      <c r="H51" s="266">
        <f t="shared" ref="H51" si="16">IF(ISBLANK(B51),0,0+IF(D51="SELECT OPTION",0,0+IF(ISBLANK(E51),0,0+IF(ISBLANK(F51),0,0+IF(ISBLANK(G51),0,0+IF(D51="Managerial/Supervisory",(4*E51),0+IF(D51="Support/Administrative",(2*E51),0+IF(D51="Technical/Skilled",(3*E51)))))))))</f>
        <v>0</v>
      </c>
      <c r="I51" s="1590"/>
      <c r="J51" s="641"/>
      <c r="K51" s="1653"/>
      <c r="M51" s="474" t="s">
        <v>378</v>
      </c>
      <c r="N51" s="1128">
        <f t="shared" si="14"/>
        <v>0</v>
      </c>
      <c r="O51" s="1570"/>
    </row>
    <row r="52" spans="1:29" ht="14.4" thickBot="1" x14ac:dyDescent="0.35">
      <c r="A52" s="295">
        <v>7</v>
      </c>
      <c r="B52" s="2042"/>
      <c r="C52" s="2043"/>
      <c r="D52" s="1225" t="s">
        <v>238</v>
      </c>
      <c r="E52" s="1328"/>
      <c r="F52" s="246"/>
      <c r="G52" s="1203"/>
      <c r="H52" s="266">
        <f t="shared" si="15"/>
        <v>0</v>
      </c>
      <c r="I52" s="1590"/>
      <c r="J52" s="641"/>
      <c r="K52" s="1653"/>
      <c r="M52" s="476" t="s">
        <v>378</v>
      </c>
      <c r="N52" s="1129">
        <f t="shared" si="14"/>
        <v>0</v>
      </c>
      <c r="O52" s="1596"/>
    </row>
    <row r="53" spans="1:29" ht="15" customHeight="1" thickBot="1" x14ac:dyDescent="0.35">
      <c r="A53" s="340"/>
      <c r="B53" s="2261"/>
      <c r="C53" s="2324"/>
      <c r="D53" s="1099"/>
      <c r="E53" s="1098"/>
      <c r="F53" s="381"/>
      <c r="G53" s="379" t="s">
        <v>14</v>
      </c>
      <c r="H53" s="838">
        <f>SUM(H46:H52)</f>
        <v>0</v>
      </c>
      <c r="I53" s="488"/>
      <c r="J53" s="928"/>
      <c r="K53" s="1364"/>
      <c r="M53" s="469"/>
      <c r="N53" s="1173">
        <f>SUM(N46:N52)</f>
        <v>0</v>
      </c>
      <c r="O53" s="475"/>
    </row>
    <row r="54" spans="1:29" x14ac:dyDescent="0.3">
      <c r="A54" s="1005"/>
      <c r="B54" s="885"/>
      <c r="C54" s="885"/>
      <c r="D54" s="885"/>
      <c r="E54" s="884"/>
      <c r="F54" s="903"/>
      <c r="G54" s="903"/>
      <c r="H54" s="885"/>
      <c r="I54" s="884"/>
      <c r="J54" s="928"/>
      <c r="K54" s="928"/>
    </row>
    <row r="55" spans="1:29" s="1832" customFormat="1" x14ac:dyDescent="0.3">
      <c r="B55" s="1847" t="s">
        <v>2</v>
      </c>
      <c r="D55" s="17" t="s">
        <v>175</v>
      </c>
      <c r="F55" s="1835"/>
      <c r="G55" s="1835"/>
      <c r="J55" s="1824"/>
      <c r="K55" s="1824"/>
      <c r="M55" s="17" t="s">
        <v>177</v>
      </c>
      <c r="N55" s="1871"/>
      <c r="AC55" s="1837"/>
    </row>
    <row r="56" spans="1:29" s="1832" customFormat="1" x14ac:dyDescent="0.25">
      <c r="B56" s="1872"/>
      <c r="C56" s="1873"/>
      <c r="D56" s="15"/>
      <c r="F56" s="1835"/>
      <c r="G56" s="1835"/>
      <c r="J56" s="1824"/>
      <c r="K56" s="1824"/>
      <c r="M56" s="20"/>
      <c r="N56" s="1871"/>
      <c r="AC56" s="1837"/>
    </row>
    <row r="57" spans="1:29" s="1832" customFormat="1" x14ac:dyDescent="0.25">
      <c r="B57" s="1874"/>
      <c r="C57" s="1873"/>
      <c r="D57" s="15"/>
      <c r="F57" s="1835"/>
      <c r="G57" s="1835"/>
      <c r="J57" s="1824"/>
      <c r="K57" s="1824"/>
      <c r="M57" s="20"/>
      <c r="N57" s="1871"/>
      <c r="AC57" s="1837"/>
    </row>
    <row r="58" spans="1:29" s="1832" customFormat="1" x14ac:dyDescent="0.25">
      <c r="B58" s="47" t="s">
        <v>11</v>
      </c>
      <c r="C58" s="1873"/>
      <c r="D58" s="237" t="s">
        <v>649</v>
      </c>
      <c r="F58" s="1835"/>
      <c r="G58" s="1835"/>
      <c r="J58" s="1824"/>
      <c r="K58" s="1824"/>
      <c r="M58" s="15" t="s">
        <v>645</v>
      </c>
      <c r="N58" s="1871"/>
      <c r="AC58" s="1837"/>
    </row>
    <row r="59" spans="1:29" s="1832" customFormat="1" x14ac:dyDescent="0.25">
      <c r="B59" s="47" t="s">
        <v>3</v>
      </c>
      <c r="C59" s="1873"/>
      <c r="D59" s="50" t="s">
        <v>3</v>
      </c>
      <c r="F59" s="1835"/>
      <c r="G59" s="1835"/>
      <c r="J59" s="1824"/>
      <c r="K59" s="1824"/>
      <c r="M59" s="19" t="s">
        <v>3</v>
      </c>
      <c r="N59" s="1871"/>
      <c r="AC59" s="1837"/>
    </row>
    <row r="60" spans="1:29" s="1832" customFormat="1" x14ac:dyDescent="0.25">
      <c r="B60" s="1875"/>
      <c r="C60" s="1876"/>
      <c r="D60" s="49"/>
      <c r="F60" s="1877"/>
      <c r="G60" s="1877"/>
      <c r="H60" s="1877"/>
      <c r="I60" s="1877"/>
      <c r="J60" s="1878"/>
      <c r="K60" s="1878"/>
      <c r="L60" s="1877"/>
      <c r="N60" s="1871"/>
      <c r="AC60" s="1837"/>
    </row>
    <row r="61" spans="1:29" s="1879" customFormat="1" x14ac:dyDescent="0.25">
      <c r="B61" s="1880"/>
      <c r="C61" s="1881"/>
      <c r="D61" s="49"/>
      <c r="F61" s="49"/>
      <c r="G61" s="49"/>
      <c r="H61" s="49"/>
      <c r="I61" s="49"/>
      <c r="J61" s="1855"/>
      <c r="K61" s="1855"/>
      <c r="L61" s="49"/>
      <c r="N61" s="1882"/>
      <c r="AC61" s="1883"/>
    </row>
    <row r="62" spans="1:29" s="1879" customFormat="1" x14ac:dyDescent="0.25">
      <c r="B62" s="1880"/>
      <c r="C62" s="1881"/>
      <c r="D62" s="237" t="s">
        <v>650</v>
      </c>
      <c r="F62" s="1884"/>
      <c r="G62" s="1884"/>
      <c r="H62" s="1884"/>
      <c r="I62" s="1884"/>
      <c r="J62" s="1885"/>
      <c r="K62" s="1885"/>
      <c r="L62" s="1884"/>
      <c r="M62" s="237" t="s">
        <v>646</v>
      </c>
      <c r="N62" s="1882"/>
      <c r="AC62" s="1883"/>
    </row>
    <row r="63" spans="1:29" s="1888" customFormat="1" x14ac:dyDescent="0.25">
      <c r="A63" s="1886"/>
      <c r="B63" s="1887"/>
      <c r="C63" s="1887"/>
      <c r="D63" s="50" t="s">
        <v>3</v>
      </c>
      <c r="F63" s="1887"/>
      <c r="G63" s="1887"/>
      <c r="H63" s="1887"/>
      <c r="I63" s="1887"/>
      <c r="J63" s="1889"/>
      <c r="K63" s="1889"/>
      <c r="L63" s="1887"/>
      <c r="M63" s="50" t="s">
        <v>3</v>
      </c>
      <c r="N63" s="1890"/>
      <c r="P63" s="3"/>
      <c r="Q63" s="3"/>
      <c r="R63" s="3"/>
      <c r="S63" s="3"/>
      <c r="T63" s="3"/>
      <c r="U63" s="3"/>
      <c r="V63" s="3"/>
      <c r="W63" s="3"/>
      <c r="X63" s="3"/>
      <c r="Y63" s="3"/>
      <c r="AC63" s="1891"/>
    </row>
    <row r="64" spans="1:29" s="1888" customFormat="1" x14ac:dyDescent="0.25">
      <c r="A64" s="1886"/>
      <c r="B64" s="1887"/>
      <c r="C64" s="1887"/>
      <c r="D64" s="1887"/>
      <c r="E64" s="1887"/>
      <c r="F64" s="1887"/>
      <c r="G64" s="1887"/>
      <c r="H64" s="1887"/>
      <c r="I64" s="1887"/>
      <c r="J64" s="1889"/>
      <c r="K64" s="1889"/>
      <c r="L64" s="1887"/>
      <c r="M64" s="1892"/>
      <c r="N64" s="1890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AC64" s="1891"/>
    </row>
  </sheetData>
  <sheetProtection algorithmName="SHA-512" hashValue="QfEHVgSWdatOwPZ++V6U+EUk9BjBhZ8OcA0aiM68M+Qnrlc8rxwFHeve6ZPVD8FDXZ+kWPUCFfZbTPryeZJl3w==" saltValue="a1GZ6Fi2sFNewHQGlBNjhQ==" spinCount="100000" sheet="1" formatRows="0" insertHyperlinks="0"/>
  <mergeCells count="65">
    <mergeCell ref="B23:C23"/>
    <mergeCell ref="B51:C51"/>
    <mergeCell ref="K32:K33"/>
    <mergeCell ref="K44:K45"/>
    <mergeCell ref="B40:C40"/>
    <mergeCell ref="B36:C36"/>
    <mergeCell ref="B38:C38"/>
    <mergeCell ref="F44:G44"/>
    <mergeCell ref="H44:H45"/>
    <mergeCell ref="I44:I45"/>
    <mergeCell ref="B53:C53"/>
    <mergeCell ref="B50:C50"/>
    <mergeCell ref="B44:C45"/>
    <mergeCell ref="M10:O10"/>
    <mergeCell ref="B46:C46"/>
    <mergeCell ref="B49:C49"/>
    <mergeCell ref="B52:C52"/>
    <mergeCell ref="B41:C41"/>
    <mergeCell ref="B47:C47"/>
    <mergeCell ref="B48:C48"/>
    <mergeCell ref="B34:C34"/>
    <mergeCell ref="B35:C35"/>
    <mergeCell ref="F32:G32"/>
    <mergeCell ref="H32:H33"/>
    <mergeCell ref="I32:I33"/>
    <mergeCell ref="B32:C33"/>
    <mergeCell ref="M1:O1"/>
    <mergeCell ref="M7:O7"/>
    <mergeCell ref="M9:O9"/>
    <mergeCell ref="M29:O29"/>
    <mergeCell ref="B19:C19"/>
    <mergeCell ref="B24:C24"/>
    <mergeCell ref="A1:I1"/>
    <mergeCell ref="A5:B5"/>
    <mergeCell ref="C5:I5"/>
    <mergeCell ref="A3:B3"/>
    <mergeCell ref="A4:B4"/>
    <mergeCell ref="C3:I3"/>
    <mergeCell ref="C4:I4"/>
    <mergeCell ref="A7:I7"/>
    <mergeCell ref="B13:C13"/>
    <mergeCell ref="B14:C14"/>
    <mergeCell ref="M6:O6"/>
    <mergeCell ref="A29:I29"/>
    <mergeCell ref="B37:C37"/>
    <mergeCell ref="B27:C27"/>
    <mergeCell ref="B9:I9"/>
    <mergeCell ref="B11:C11"/>
    <mergeCell ref="B12:C12"/>
    <mergeCell ref="B26:C26"/>
    <mergeCell ref="B25:C25"/>
    <mergeCell ref="B18:C18"/>
    <mergeCell ref="B16:C16"/>
    <mergeCell ref="B15:C15"/>
    <mergeCell ref="B17:C17"/>
    <mergeCell ref="B20:C20"/>
    <mergeCell ref="B22:C22"/>
    <mergeCell ref="B21:C21"/>
    <mergeCell ref="A44:A45"/>
    <mergeCell ref="D44:D45"/>
    <mergeCell ref="A32:A33"/>
    <mergeCell ref="D32:D33"/>
    <mergeCell ref="E32:E33"/>
    <mergeCell ref="E44:E45"/>
    <mergeCell ref="B39:C39"/>
  </mergeCells>
  <dataValidations count="4">
    <dataValidation type="list" allowBlank="1" showInputMessage="1" showErrorMessage="1" sqref="M46:M52 M33:M40 M12:M26">
      <formula1>$AC$11:$AC$12</formula1>
    </dataValidation>
    <dataValidation type="list" allowBlank="1" showInputMessage="1" showErrorMessage="1" sqref="D12:D26">
      <formula1>$AC$7:$AC$10</formula1>
    </dataValidation>
    <dataValidation type="list" allowBlank="1" showInputMessage="1" showErrorMessage="1" sqref="B34:C40">
      <formula1>$AC$31:$AC$35</formula1>
    </dataValidation>
    <dataValidation type="list" showInputMessage="1" showErrorMessage="1" sqref="C46:D52">
      <formula1>$AC$45:$AC$48</formula1>
    </dataValidation>
  </dataValidations>
  <printOptions horizontalCentered="1"/>
  <pageMargins left="9.8425196850393706E-2" right="9.8425196850393706E-2" top="0.59055118110236227" bottom="0.39370078740157483" header="0.19685039370078741" footer="0.19685039370078741"/>
  <pageSetup paperSize="9" orientation="landscape" r:id="rId1"/>
  <headerFooter>
    <oddFooter>&amp;RPage &amp;P of &amp;N</oddFooter>
  </headerFooter>
  <colBreaks count="1" manualBreakCount="1">
    <brk id="11" max="48" man="1"/>
  </colBreaks>
  <ignoredErrors>
    <ignoredError sqref="A43 A31 A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zoomScaleNormal="100" zoomScaleSheetLayoutView="100" workbookViewId="0">
      <selection activeCell="K29" sqref="K29:K31"/>
    </sheetView>
  </sheetViews>
  <sheetFormatPr defaultColWidth="14.44140625" defaultRowHeight="13.8" x14ac:dyDescent="0.25"/>
  <cols>
    <col min="1" max="1" width="2.21875" style="94" customWidth="1"/>
    <col min="2" max="2" width="3.33203125" style="94" customWidth="1"/>
    <col min="3" max="3" width="16.44140625" style="94" customWidth="1"/>
    <col min="4" max="4" width="17.88671875" style="94" customWidth="1"/>
    <col min="5" max="5" width="9.33203125" style="94" customWidth="1"/>
    <col min="6" max="6" width="9.5546875" style="94" customWidth="1"/>
    <col min="7" max="7" width="20.109375" style="94" customWidth="1"/>
    <col min="8" max="8" width="10.33203125" style="150" customWidth="1"/>
    <col min="9" max="9" width="10.44140625" style="150" customWidth="1"/>
    <col min="10" max="10" width="0.88671875" style="1273" customWidth="1"/>
    <col min="11" max="11" width="80.77734375" style="1273" customWidth="1"/>
    <col min="12" max="12" width="1.77734375" style="94" customWidth="1"/>
    <col min="13" max="13" width="18" style="94" hidden="1" customWidth="1"/>
    <col min="14" max="14" width="12" style="94" hidden="1" customWidth="1"/>
    <col min="15" max="15" width="68.109375" style="4" hidden="1" customWidth="1"/>
    <col min="16" max="16384" width="14.44140625" style="4"/>
  </cols>
  <sheetData>
    <row r="1" spans="1:15" s="1" customFormat="1" ht="15.6" x14ac:dyDescent="0.3">
      <c r="A1" s="2172" t="s">
        <v>10</v>
      </c>
      <c r="B1" s="2172"/>
      <c r="C1" s="2172"/>
      <c r="D1" s="2172"/>
      <c r="E1" s="2172"/>
      <c r="F1" s="2172"/>
      <c r="G1" s="2172"/>
      <c r="H1" s="2172"/>
      <c r="I1" s="2172"/>
      <c r="J1" s="1266"/>
      <c r="K1" s="1266" t="str">
        <f>A1</f>
        <v>FACULTY POSITION RECLASSIFICATION FOR SUCs</v>
      </c>
      <c r="L1" s="64"/>
      <c r="M1" s="2350" t="str">
        <f>A1</f>
        <v>FACULTY POSITION RECLASSIFICATION FOR SUCs</v>
      </c>
      <c r="N1" s="2350"/>
      <c r="O1" s="2350"/>
    </row>
    <row r="2" spans="1:15" s="1" customFormat="1" x14ac:dyDescent="0.3">
      <c r="A2" s="64"/>
      <c r="B2" s="64"/>
      <c r="C2" s="64"/>
      <c r="D2" s="64"/>
      <c r="E2" s="64"/>
      <c r="F2" s="64"/>
      <c r="G2" s="64"/>
      <c r="H2" s="58"/>
      <c r="I2" s="58"/>
      <c r="J2" s="87"/>
      <c r="K2" s="87"/>
      <c r="L2" s="64"/>
      <c r="M2" s="64"/>
      <c r="N2" s="64"/>
    </row>
    <row r="3" spans="1:15" s="1" customFormat="1" ht="15.6" x14ac:dyDescent="0.3">
      <c r="A3" s="2172" t="s">
        <v>60</v>
      </c>
      <c r="B3" s="2172"/>
      <c r="C3" s="2172"/>
      <c r="D3" s="2172"/>
      <c r="E3" s="2172"/>
      <c r="F3" s="2172"/>
      <c r="G3" s="2172"/>
      <c r="H3" s="2172"/>
      <c r="I3" s="2172"/>
      <c r="J3" s="1266"/>
      <c r="K3" s="1266" t="str">
        <f>A3</f>
        <v>KRA IV - PROFESSIONAL DEVELOPMENT</v>
      </c>
      <c r="L3" s="64"/>
      <c r="M3" s="2350" t="str">
        <f>A3</f>
        <v>KRA IV - PROFESSIONAL DEVELOPMENT</v>
      </c>
      <c r="N3" s="2350"/>
      <c r="O3" s="2350"/>
    </row>
    <row r="4" spans="1:15" s="1" customFormat="1" x14ac:dyDescent="0.3">
      <c r="A4" s="2173" t="s">
        <v>16</v>
      </c>
      <c r="B4" s="2173"/>
      <c r="C4" s="2173"/>
      <c r="D4" s="2173"/>
      <c r="E4" s="2173"/>
      <c r="F4" s="2173"/>
      <c r="G4" s="2173"/>
      <c r="H4" s="2173"/>
      <c r="I4" s="2173"/>
      <c r="J4" s="1267"/>
      <c r="K4" s="1267" t="str">
        <f>A4</f>
        <v>SUMMARY OF POINTS</v>
      </c>
      <c r="L4" s="64"/>
      <c r="M4" s="2351" t="str">
        <f>A4</f>
        <v>SUMMARY OF POINTS</v>
      </c>
      <c r="N4" s="2351"/>
      <c r="O4" s="2351"/>
    </row>
    <row r="5" spans="1:15" s="1" customFormat="1" ht="14.4" thickBot="1" x14ac:dyDescent="0.35">
      <c r="A5" s="561"/>
      <c r="B5" s="561"/>
      <c r="C5" s="561"/>
      <c r="D5" s="561"/>
      <c r="E5" s="561"/>
      <c r="F5" s="561"/>
      <c r="G5" s="561"/>
      <c r="H5" s="561"/>
      <c r="I5" s="561"/>
      <c r="J5" s="1267"/>
      <c r="K5" s="1267"/>
      <c r="L5" s="64"/>
      <c r="M5" s="562"/>
      <c r="N5" s="562"/>
      <c r="O5" s="562"/>
    </row>
    <row r="6" spans="1:15" s="1" customFormat="1" x14ac:dyDescent="0.3">
      <c r="A6" s="2354" t="str">
        <f>'Request Form'!B6</f>
        <v>LAST NAME:</v>
      </c>
      <c r="B6" s="2138"/>
      <c r="C6" s="2355"/>
      <c r="D6" s="2574" t="str">
        <f>Form1_A!E3</f>
        <v>MAALIW</v>
      </c>
      <c r="E6" s="2575"/>
      <c r="F6" s="2575"/>
      <c r="G6" s="2575"/>
      <c r="H6" s="2575"/>
      <c r="I6" s="2576"/>
      <c r="J6" s="1329"/>
      <c r="K6" s="1329"/>
      <c r="L6" s="64"/>
      <c r="M6" s="57" t="str">
        <f>A6</f>
        <v>LAST NAME:</v>
      </c>
      <c r="N6" s="64" t="str">
        <f>D6</f>
        <v>MAALIW</v>
      </c>
    </row>
    <row r="7" spans="1:15" s="1" customFormat="1" x14ac:dyDescent="0.3">
      <c r="A7" s="2352" t="str">
        <f>'Request Form'!B7</f>
        <v>FIRST NAME, EXT.:</v>
      </c>
      <c r="B7" s="2160"/>
      <c r="C7" s="2353"/>
      <c r="D7" s="2571" t="str">
        <f>Form1_A!E4</f>
        <v>RENATO III</v>
      </c>
      <c r="E7" s="2572"/>
      <c r="F7" s="2572"/>
      <c r="G7" s="2572"/>
      <c r="H7" s="2572"/>
      <c r="I7" s="2573"/>
      <c r="J7" s="1329"/>
      <c r="K7" s="1329"/>
      <c r="L7" s="64"/>
      <c r="M7" s="57" t="str">
        <f>A7</f>
        <v>FIRST NAME, EXT.:</v>
      </c>
      <c r="N7" s="64" t="str">
        <f>D7</f>
        <v>RENATO III</v>
      </c>
    </row>
    <row r="8" spans="1:15" s="1" customFormat="1" ht="14.4" thickBot="1" x14ac:dyDescent="0.35">
      <c r="A8" s="2352" t="str">
        <f>'Request Form'!B8</f>
        <v>MIDDLE NAME:</v>
      </c>
      <c r="B8" s="2160"/>
      <c r="C8" s="2353"/>
      <c r="D8" s="2571" t="str">
        <f>Form1_A!E5</f>
        <v>RACELIS</v>
      </c>
      <c r="E8" s="2572"/>
      <c r="F8" s="2572"/>
      <c r="G8" s="2572"/>
      <c r="H8" s="2572"/>
      <c r="I8" s="2573"/>
      <c r="J8" s="1329"/>
      <c r="K8" s="1329"/>
      <c r="L8" s="64"/>
      <c r="M8" s="57" t="str">
        <f>A8</f>
        <v>MIDDLE NAME:</v>
      </c>
      <c r="N8" s="64" t="str">
        <f>D8</f>
        <v>RACELIS</v>
      </c>
    </row>
    <row r="9" spans="1:15" s="1" customFormat="1" ht="14.4" thickBot="1" x14ac:dyDescent="0.35">
      <c r="A9" s="2489"/>
      <c r="B9" s="2489"/>
      <c r="C9" s="2489"/>
      <c r="D9" s="2489"/>
      <c r="E9" s="2489"/>
      <c r="F9" s="2489"/>
      <c r="G9" s="2489"/>
      <c r="H9" s="2489"/>
      <c r="I9" s="2489"/>
      <c r="J9" s="1329"/>
      <c r="K9" s="1329"/>
      <c r="L9" s="64"/>
      <c r="M9" s="64"/>
      <c r="N9" s="64"/>
    </row>
    <row r="10" spans="1:15" s="2" customFormat="1" ht="15" customHeight="1" thickBot="1" x14ac:dyDescent="0.35">
      <c r="A10" s="2212" t="s">
        <v>101</v>
      </c>
      <c r="B10" s="2213"/>
      <c r="C10" s="2126"/>
      <c r="D10" s="2126"/>
      <c r="E10" s="2126"/>
      <c r="F10" s="2126"/>
      <c r="G10" s="2126"/>
      <c r="H10" s="2126"/>
      <c r="I10" s="2127"/>
      <c r="J10" s="1267"/>
      <c r="K10" s="1267" t="str">
        <f>A10</f>
        <v>CRITERION A – INVOLVEMENT IN PROFESSIONAL ORGANIZATIONS (MAX = 20 POINTS)</v>
      </c>
      <c r="L10" s="58"/>
      <c r="M10" s="2170" t="str">
        <f>A10</f>
        <v>CRITERION A – INVOLVEMENT IN PROFESSIONAL ORGANIZATIONS (MAX = 20 POINTS)</v>
      </c>
      <c r="N10" s="2170"/>
      <c r="O10" s="2170"/>
    </row>
    <row r="11" spans="1:15" s="2" customFormat="1" ht="28.2" thickBot="1" x14ac:dyDescent="0.35">
      <c r="A11" s="2557" t="s">
        <v>66</v>
      </c>
      <c r="B11" s="2558"/>
      <c r="C11" s="2558"/>
      <c r="D11" s="2558"/>
      <c r="E11" s="2558"/>
      <c r="F11" s="2558"/>
      <c r="G11" s="2559"/>
      <c r="H11" s="202" t="s">
        <v>168</v>
      </c>
      <c r="I11" s="71" t="s">
        <v>19</v>
      </c>
      <c r="J11" s="1286"/>
      <c r="K11" s="231" t="s">
        <v>435</v>
      </c>
      <c r="L11" s="58"/>
      <c r="M11" s="768" t="s">
        <v>171</v>
      </c>
      <c r="N11" s="769" t="s">
        <v>19</v>
      </c>
      <c r="O11" s="780" t="s">
        <v>435</v>
      </c>
    </row>
    <row r="12" spans="1:15" s="3" customFormat="1" ht="14.4" thickBot="1" x14ac:dyDescent="0.35">
      <c r="A12" s="203" t="s">
        <v>43</v>
      </c>
      <c r="B12" s="2566" t="s">
        <v>575</v>
      </c>
      <c r="C12" s="2566"/>
      <c r="D12" s="2566"/>
      <c r="E12" s="2566"/>
      <c r="F12" s="2566"/>
      <c r="G12" s="2567"/>
      <c r="H12" s="535">
        <f>'Form 4-A&amp;B'!I21</f>
        <v>0</v>
      </c>
      <c r="I12" s="756"/>
      <c r="J12" s="1313"/>
      <c r="K12" s="1764"/>
      <c r="L12" s="63"/>
      <c r="M12" s="771">
        <f>'Form 4-A&amp;B'!O21</f>
        <v>0</v>
      </c>
      <c r="N12" s="772"/>
      <c r="O12" s="773"/>
    </row>
    <row r="13" spans="1:15" s="6" customFormat="1" ht="14.4" thickBot="1" x14ac:dyDescent="0.35">
      <c r="A13" s="152"/>
      <c r="B13" s="153"/>
      <c r="C13" s="2357" t="s">
        <v>71</v>
      </c>
      <c r="D13" s="2357"/>
      <c r="E13" s="2357"/>
      <c r="F13" s="2357"/>
      <c r="G13" s="2358"/>
      <c r="H13" s="1118">
        <f>H12</f>
        <v>0</v>
      </c>
      <c r="I13" s="274">
        <f>IF(H13&gt;=20,20,H13)</f>
        <v>0</v>
      </c>
      <c r="J13" s="1270"/>
      <c r="K13" s="1381"/>
      <c r="L13" s="161"/>
      <c r="M13" s="1209">
        <f>SUM(M12)</f>
        <v>0</v>
      </c>
      <c r="N13" s="774">
        <f>IF(M13&gt;=20,20,M13)</f>
        <v>0</v>
      </c>
      <c r="O13" s="770" t="s">
        <v>435</v>
      </c>
    </row>
    <row r="14" spans="1:15" s="1" customFormat="1" ht="14.4" thickBot="1" x14ac:dyDescent="0.35">
      <c r="A14" s="2167"/>
      <c r="B14" s="2167"/>
      <c r="C14" s="2167"/>
      <c r="D14" s="2167"/>
      <c r="E14" s="2167"/>
      <c r="F14" s="2167"/>
      <c r="G14" s="2167"/>
      <c r="H14" s="2167"/>
      <c r="I14" s="2167"/>
      <c r="J14" s="1267"/>
      <c r="K14" s="1267"/>
      <c r="L14" s="64"/>
      <c r="M14" s="64"/>
      <c r="N14" s="64"/>
    </row>
    <row r="15" spans="1:15" s="1" customFormat="1" ht="14.4" thickBot="1" x14ac:dyDescent="0.35">
      <c r="A15" s="2125" t="s">
        <v>102</v>
      </c>
      <c r="B15" s="2126"/>
      <c r="C15" s="2126"/>
      <c r="D15" s="2126"/>
      <c r="E15" s="2126"/>
      <c r="F15" s="2126"/>
      <c r="G15" s="2126"/>
      <c r="H15" s="2126"/>
      <c r="I15" s="2127"/>
      <c r="J15" s="1267"/>
      <c r="K15" s="1267" t="str">
        <f>A15</f>
        <v>CRITERION B - CONTINUING DEVELOPMENT (MAX = 60 POINTS)</v>
      </c>
      <c r="L15" s="64"/>
      <c r="M15" s="2170" t="str">
        <f>A15</f>
        <v>CRITERION B - CONTINUING DEVELOPMENT (MAX = 60 POINTS)</v>
      </c>
      <c r="N15" s="2170"/>
      <c r="O15" s="2170"/>
    </row>
    <row r="16" spans="1:15" s="3" customFormat="1" ht="28.2" thickBot="1" x14ac:dyDescent="0.35">
      <c r="A16" s="2557" t="s">
        <v>66</v>
      </c>
      <c r="B16" s="2558"/>
      <c r="C16" s="2558"/>
      <c r="D16" s="2558"/>
      <c r="E16" s="2558"/>
      <c r="F16" s="2558"/>
      <c r="G16" s="2559"/>
      <c r="H16" s="202" t="s">
        <v>168</v>
      </c>
      <c r="I16" s="71" t="s">
        <v>19</v>
      </c>
      <c r="J16" s="1286"/>
      <c r="K16" s="231" t="s">
        <v>435</v>
      </c>
      <c r="L16" s="63"/>
      <c r="M16" s="768" t="s">
        <v>171</v>
      </c>
      <c r="N16" s="769" t="s">
        <v>19</v>
      </c>
      <c r="O16" s="780" t="s">
        <v>435</v>
      </c>
    </row>
    <row r="17" spans="1:15" s="1" customFormat="1" x14ac:dyDescent="0.3">
      <c r="A17" s="1205" t="s">
        <v>43</v>
      </c>
      <c r="B17" s="2561" t="s">
        <v>576</v>
      </c>
      <c r="C17" s="2561"/>
      <c r="D17" s="2561"/>
      <c r="E17" s="2561"/>
      <c r="F17" s="2561"/>
      <c r="G17" s="2562"/>
      <c r="H17" s="1206">
        <f>'Form 4-A&amp;B'!H40</f>
        <v>0</v>
      </c>
      <c r="I17" s="758">
        <f>IF(H17&gt;=40,40,H17)</f>
        <v>0</v>
      </c>
      <c r="J17" s="1315"/>
      <c r="K17" s="1621"/>
      <c r="L17" s="64"/>
      <c r="M17" s="1752">
        <f>'Form 4-A&amp;B'!O40</f>
        <v>0</v>
      </c>
      <c r="N17" s="1749">
        <f>IF(M17&gt;=40,40,M17)</f>
        <v>0</v>
      </c>
      <c r="O17" s="777"/>
    </row>
    <row r="18" spans="1:15" s="1" customFormat="1" x14ac:dyDescent="0.3">
      <c r="A18" s="142" t="s">
        <v>44</v>
      </c>
      <c r="B18" s="2568" t="s">
        <v>644</v>
      </c>
      <c r="C18" s="2569"/>
      <c r="D18" s="2569"/>
      <c r="E18" s="2569"/>
      <c r="F18" s="2569"/>
      <c r="G18" s="2570"/>
      <c r="H18" s="737">
        <f>'Form 4-A&amp;B'!H64</f>
        <v>0</v>
      </c>
      <c r="I18" s="759">
        <f>IF(H18&gt;=10,10,H18)</f>
        <v>0</v>
      </c>
      <c r="J18" s="1315"/>
      <c r="K18" s="1622"/>
      <c r="L18" s="64"/>
      <c r="M18" s="1753">
        <f>'Form 4-A&amp;B'!H64</f>
        <v>0</v>
      </c>
      <c r="N18" s="1750">
        <f>IF(M18&gt;=10,10,M18)</f>
        <v>0</v>
      </c>
      <c r="O18" s="778"/>
    </row>
    <row r="19" spans="1:15" s="1" customFormat="1" ht="14.4" thickBot="1" x14ac:dyDescent="0.35">
      <c r="A19" s="143" t="s">
        <v>45</v>
      </c>
      <c r="B19" s="2552" t="s">
        <v>577</v>
      </c>
      <c r="C19" s="2552"/>
      <c r="D19" s="2552"/>
      <c r="E19" s="2552"/>
      <c r="F19" s="2552"/>
      <c r="G19" s="2553"/>
      <c r="H19" s="736">
        <f>'Form 4-A&amp;B'!I78</f>
        <v>0</v>
      </c>
      <c r="I19" s="760">
        <f>IF(H19&gt;=10,10,H19)</f>
        <v>0</v>
      </c>
      <c r="J19" s="1315"/>
      <c r="K19" s="1622"/>
      <c r="L19" s="64"/>
      <c r="M19" s="1754">
        <f>'Form 4-A&amp;B'!I78</f>
        <v>0</v>
      </c>
      <c r="N19" s="1751">
        <f>IF(M19&gt;=10,10,M19)</f>
        <v>0</v>
      </c>
      <c r="O19" s="779"/>
    </row>
    <row r="20" spans="1:15" s="6" customFormat="1" ht="14.4" thickBot="1" x14ac:dyDescent="0.35">
      <c r="A20" s="152"/>
      <c r="B20" s="153"/>
      <c r="C20" s="2357" t="s">
        <v>72</v>
      </c>
      <c r="D20" s="2357"/>
      <c r="E20" s="2357"/>
      <c r="F20" s="2357"/>
      <c r="G20" s="2358"/>
      <c r="H20" s="1118">
        <f>SUM(I17:I19)</f>
        <v>0</v>
      </c>
      <c r="I20" s="274">
        <f>IF(H20&gt;=60,60,H20)</f>
        <v>0</v>
      </c>
      <c r="J20" s="1270"/>
      <c r="K20" s="1381"/>
      <c r="L20" s="161"/>
      <c r="M20" s="1209">
        <f>SUM(N17:N19)</f>
        <v>0</v>
      </c>
      <c r="N20" s="774">
        <f>IF(M20&gt;=60,60,M20)</f>
        <v>0</v>
      </c>
      <c r="O20" s="770"/>
    </row>
    <row r="21" spans="1:15" s="1" customFormat="1" ht="14.4" thickBot="1" x14ac:dyDescent="0.35">
      <c r="A21" s="2554"/>
      <c r="B21" s="2554"/>
      <c r="C21" s="2554"/>
      <c r="D21" s="2554"/>
      <c r="E21" s="2554"/>
      <c r="F21" s="2554"/>
      <c r="G21" s="2554"/>
      <c r="H21" s="2554"/>
      <c r="I21" s="2554"/>
      <c r="J21" s="1330"/>
      <c r="K21" s="1330"/>
      <c r="L21" s="64"/>
      <c r="M21" s="64"/>
      <c r="N21" s="64"/>
    </row>
    <row r="22" spans="1:15" s="1" customFormat="1" ht="14.4" thickBot="1" x14ac:dyDescent="0.35">
      <c r="A22" s="2125" t="s">
        <v>103</v>
      </c>
      <c r="B22" s="2126"/>
      <c r="C22" s="2126"/>
      <c r="D22" s="2126"/>
      <c r="E22" s="2126"/>
      <c r="F22" s="2126"/>
      <c r="G22" s="2126"/>
      <c r="H22" s="2126"/>
      <c r="I22" s="2127"/>
      <c r="J22" s="1267"/>
      <c r="K22" s="1267" t="str">
        <f>A22</f>
        <v>CRITERION C - AWARDS AND RECOGNITION (MAX = 20 POINTS)</v>
      </c>
      <c r="L22" s="64"/>
      <c r="M22" s="2170" t="str">
        <f>A22</f>
        <v>CRITERION C - AWARDS AND RECOGNITION (MAX = 20 POINTS)</v>
      </c>
      <c r="N22" s="2170"/>
      <c r="O22" s="2170"/>
    </row>
    <row r="23" spans="1:15" s="3" customFormat="1" ht="28.2" thickBot="1" x14ac:dyDescent="0.35">
      <c r="A23" s="2557" t="s">
        <v>66</v>
      </c>
      <c r="B23" s="2558"/>
      <c r="C23" s="2558"/>
      <c r="D23" s="2558"/>
      <c r="E23" s="2558"/>
      <c r="F23" s="2558"/>
      <c r="G23" s="2559"/>
      <c r="H23" s="202" t="s">
        <v>168</v>
      </c>
      <c r="I23" s="71" t="s">
        <v>19</v>
      </c>
      <c r="J23" s="1286"/>
      <c r="K23" s="1391" t="s">
        <v>435</v>
      </c>
      <c r="L23" s="63"/>
      <c r="M23" s="769" t="s">
        <v>171</v>
      </c>
      <c r="N23" s="769" t="s">
        <v>19</v>
      </c>
      <c r="O23" s="780" t="s">
        <v>435</v>
      </c>
    </row>
    <row r="24" spans="1:15" s="3" customFormat="1" ht="14.4" thickBot="1" x14ac:dyDescent="0.35">
      <c r="A24" s="203" t="s">
        <v>43</v>
      </c>
      <c r="B24" s="2560" t="s">
        <v>578</v>
      </c>
      <c r="C24" s="2561"/>
      <c r="D24" s="2561"/>
      <c r="E24" s="2561"/>
      <c r="F24" s="2561"/>
      <c r="G24" s="2562"/>
      <c r="H24" s="761">
        <f>'Form 4-C&amp;D'!H27</f>
        <v>0</v>
      </c>
      <c r="I24" s="762"/>
      <c r="J24" s="1316"/>
      <c r="K24" s="1765"/>
      <c r="L24" s="63"/>
      <c r="M24" s="771">
        <f>'Form 4-C&amp;D'!N27</f>
        <v>0</v>
      </c>
      <c r="N24" s="781"/>
      <c r="O24" s="1766">
        <v>0</v>
      </c>
    </row>
    <row r="25" spans="1:15" s="7" customFormat="1" ht="15" thickBot="1" x14ac:dyDescent="0.35">
      <c r="A25" s="152"/>
      <c r="B25" s="153"/>
      <c r="C25" s="2357" t="s">
        <v>79</v>
      </c>
      <c r="D25" s="2357"/>
      <c r="E25" s="2357"/>
      <c r="F25" s="2357"/>
      <c r="G25" s="2358"/>
      <c r="H25" s="1210">
        <f>SUM(H24)</f>
        <v>0</v>
      </c>
      <c r="I25" s="274">
        <f>IF(H25&gt;=20,20,H25)</f>
        <v>0</v>
      </c>
      <c r="J25" s="1270"/>
      <c r="K25" s="1381"/>
      <c r="L25" s="204"/>
      <c r="M25" s="1209">
        <f>SUM(M24)</f>
        <v>0</v>
      </c>
      <c r="N25" s="774">
        <f>IF(M25&gt;=20,20,M25)</f>
        <v>0</v>
      </c>
      <c r="O25" s="782"/>
    </row>
    <row r="26" spans="1:15" ht="14.4" thickBot="1" x14ac:dyDescent="0.3">
      <c r="A26" s="98"/>
      <c r="B26" s="98"/>
      <c r="C26" s="98"/>
      <c r="D26" s="97"/>
      <c r="E26" s="97"/>
      <c r="F26" s="97"/>
      <c r="G26" s="98"/>
      <c r="H26" s="98"/>
      <c r="I26" s="98"/>
    </row>
    <row r="27" spans="1:15" ht="14.4" thickBot="1" x14ac:dyDescent="0.3">
      <c r="A27" s="2153" t="s">
        <v>104</v>
      </c>
      <c r="B27" s="2154"/>
      <c r="C27" s="2154"/>
      <c r="D27" s="2154"/>
      <c r="E27" s="2154"/>
      <c r="F27" s="2154"/>
      <c r="G27" s="2154"/>
      <c r="H27" s="2154"/>
      <c r="I27" s="2155"/>
      <c r="J27" s="1272"/>
      <c r="K27" s="1272" t="str">
        <f>A27</f>
        <v>CRITERION D - BONUS INDICATOR FOR NEWLY HIRED FACULTY (MAX = 20 POINTS)</v>
      </c>
      <c r="M27" s="2549" t="str">
        <f>A27</f>
        <v>CRITERION D - BONUS INDICATOR FOR NEWLY HIRED FACULTY (MAX = 20 POINTS)</v>
      </c>
      <c r="N27" s="2549"/>
      <c r="O27" s="2549"/>
    </row>
    <row r="28" spans="1:15" s="3" customFormat="1" ht="28.2" thickBot="1" x14ac:dyDescent="0.35">
      <c r="A28" s="2557" t="s">
        <v>66</v>
      </c>
      <c r="B28" s="2558"/>
      <c r="C28" s="2558"/>
      <c r="D28" s="2558"/>
      <c r="E28" s="2558"/>
      <c r="F28" s="2558"/>
      <c r="G28" s="2559"/>
      <c r="H28" s="202" t="s">
        <v>168</v>
      </c>
      <c r="I28" s="71" t="s">
        <v>19</v>
      </c>
      <c r="J28" s="1286"/>
      <c r="K28" s="231" t="s">
        <v>435</v>
      </c>
      <c r="L28" s="63"/>
      <c r="M28" s="768" t="s">
        <v>171</v>
      </c>
      <c r="N28" s="769" t="s">
        <v>19</v>
      </c>
      <c r="O28" s="780" t="s">
        <v>435</v>
      </c>
    </row>
    <row r="29" spans="1:15" ht="14.4" x14ac:dyDescent="0.3">
      <c r="A29" s="102" t="s">
        <v>43</v>
      </c>
      <c r="B29" s="2147" t="s">
        <v>579</v>
      </c>
      <c r="C29" s="2147"/>
      <c r="D29" s="2147"/>
      <c r="E29" s="2147"/>
      <c r="F29" s="2147"/>
      <c r="G29" s="2148"/>
      <c r="H29" s="757">
        <f>'Form 4-C&amp;D'!H41</f>
        <v>0</v>
      </c>
      <c r="I29" s="763"/>
      <c r="J29" s="1320"/>
      <c r="K29" s="1387"/>
      <c r="M29" s="775">
        <f>'Form 4-C&amp;D'!N41</f>
        <v>0</v>
      </c>
      <c r="N29" s="775"/>
      <c r="O29" s="1767">
        <v>0</v>
      </c>
    </row>
    <row r="30" spans="1:15" ht="15" thickBot="1" x14ac:dyDescent="0.35">
      <c r="A30" s="205" t="s">
        <v>44</v>
      </c>
      <c r="B30" s="2563" t="s">
        <v>580</v>
      </c>
      <c r="C30" s="2564"/>
      <c r="D30" s="2564"/>
      <c r="E30" s="2564"/>
      <c r="F30" s="2564"/>
      <c r="G30" s="2565"/>
      <c r="H30" s="544">
        <f>'Form 4-C&amp;D'!H53</f>
        <v>0</v>
      </c>
      <c r="I30" s="764"/>
      <c r="J30" s="1320"/>
      <c r="K30" s="1351"/>
      <c r="M30" s="776">
        <f>'Form 4-C&amp;D'!N53</f>
        <v>0</v>
      </c>
      <c r="N30" s="776"/>
      <c r="O30" s="1768">
        <v>0</v>
      </c>
    </row>
    <row r="31" spans="1:15" s="7" customFormat="1" ht="15" thickBot="1" x14ac:dyDescent="0.35">
      <c r="A31" s="206"/>
      <c r="B31" s="207"/>
      <c r="C31" s="2555" t="s">
        <v>73</v>
      </c>
      <c r="D31" s="2555"/>
      <c r="E31" s="2555"/>
      <c r="F31" s="2555"/>
      <c r="G31" s="2556"/>
      <c r="H31" s="1207">
        <f>SUM(H29:H30)</f>
        <v>0</v>
      </c>
      <c r="I31" s="765">
        <f>IF(H31&gt;=20,20,H31)</f>
        <v>0</v>
      </c>
      <c r="J31" s="1270"/>
      <c r="K31" s="1385"/>
      <c r="L31" s="204"/>
      <c r="M31" s="1209">
        <f>SUM(M29:M30)</f>
        <v>0</v>
      </c>
      <c r="N31" s="783">
        <f>IF(M31&gt;=20,20,M31)</f>
        <v>0</v>
      </c>
      <c r="O31" s="782"/>
    </row>
    <row r="32" spans="1:15" s="5" customFormat="1" ht="18.600000000000001" thickBot="1" x14ac:dyDescent="0.4">
      <c r="A32" s="208"/>
      <c r="B32" s="2550" t="s">
        <v>80</v>
      </c>
      <c r="C32" s="2550"/>
      <c r="D32" s="2550"/>
      <c r="E32" s="2550"/>
      <c r="F32" s="2550"/>
      <c r="G32" s="2551"/>
      <c r="H32" s="1208">
        <f>H13+H20+H25+H31</f>
        <v>0</v>
      </c>
      <c r="I32" s="766">
        <f>IF((I13+I20+I25+I31)&gt;=100,100,(I13+I20+I25+I31))</f>
        <v>0</v>
      </c>
      <c r="J32" s="1331"/>
      <c r="K32" s="1392"/>
      <c r="L32" s="156"/>
      <c r="M32" s="1211">
        <f>M13+M20+M25+M31</f>
        <v>0</v>
      </c>
      <c r="N32" s="767">
        <f>N13+N20+N25+N31</f>
        <v>0</v>
      </c>
      <c r="O32" s="784"/>
    </row>
    <row r="34" spans="2:13" s="1582" customFormat="1" x14ac:dyDescent="0.25">
      <c r="B34" s="1583" t="s">
        <v>184</v>
      </c>
      <c r="D34" s="1756" t="s">
        <v>175</v>
      </c>
      <c r="H34" s="1757"/>
      <c r="I34" s="1757"/>
      <c r="J34" s="1758"/>
      <c r="K34" s="1758"/>
      <c r="M34" s="1756" t="s">
        <v>177</v>
      </c>
    </row>
    <row r="35" spans="2:13" s="1582" customFormat="1" x14ac:dyDescent="0.25">
      <c r="B35" s="1583"/>
      <c r="D35" s="1759"/>
      <c r="H35" s="1757"/>
      <c r="I35" s="1757"/>
      <c r="J35" s="1758"/>
      <c r="K35" s="1758"/>
      <c r="M35" s="1760"/>
    </row>
    <row r="36" spans="2:13" s="1582" customFormat="1" x14ac:dyDescent="0.25">
      <c r="B36" s="1583"/>
      <c r="D36" s="1759"/>
      <c r="H36" s="1757"/>
      <c r="I36" s="1757"/>
      <c r="J36" s="1758"/>
      <c r="K36" s="1758"/>
      <c r="M36" s="1760"/>
    </row>
    <row r="37" spans="2:13" s="1582" customFormat="1" x14ac:dyDescent="0.25">
      <c r="B37" s="47" t="s">
        <v>11</v>
      </c>
      <c r="C37" s="1583"/>
      <c r="D37" s="19" t="s">
        <v>649</v>
      </c>
      <c r="F37" s="1583"/>
      <c r="G37" s="1563"/>
      <c r="H37" s="1563"/>
      <c r="I37" s="1563"/>
      <c r="J37" s="1584"/>
      <c r="K37" s="1584"/>
      <c r="L37" s="19"/>
      <c r="M37" s="19" t="s">
        <v>645</v>
      </c>
    </row>
    <row r="38" spans="2:13" s="1582" customFormat="1" x14ac:dyDescent="0.25">
      <c r="B38" s="47" t="s">
        <v>3</v>
      </c>
      <c r="C38" s="1583"/>
      <c r="D38" s="19" t="s">
        <v>3</v>
      </c>
      <c r="F38" s="1583"/>
      <c r="G38" s="1563"/>
      <c r="H38" s="1563"/>
      <c r="I38" s="1563"/>
      <c r="J38" s="1584"/>
      <c r="K38" s="1584"/>
      <c r="L38" s="19"/>
      <c r="M38" s="19" t="s">
        <v>3</v>
      </c>
    </row>
    <row r="39" spans="2:13" s="1582" customFormat="1" x14ac:dyDescent="0.25">
      <c r="D39" s="47"/>
      <c r="E39" s="1583"/>
      <c r="F39" s="1583"/>
      <c r="G39" s="1563"/>
      <c r="H39" s="1563"/>
      <c r="I39" s="1563"/>
      <c r="J39" s="1584"/>
      <c r="K39" s="1584"/>
      <c r="L39" s="1709"/>
      <c r="M39" s="1709"/>
    </row>
    <row r="40" spans="2:13" s="1582" customFormat="1" x14ac:dyDescent="0.25">
      <c r="D40" s="47"/>
      <c r="E40" s="1583"/>
      <c r="F40" s="1583"/>
      <c r="G40" s="1563"/>
      <c r="H40" s="1563"/>
      <c r="I40" s="1563"/>
      <c r="J40" s="1584"/>
      <c r="K40" s="1584"/>
      <c r="L40" s="1709"/>
      <c r="M40" s="1709"/>
    </row>
    <row r="41" spans="2:13" s="1582" customFormat="1" x14ac:dyDescent="0.25">
      <c r="D41" s="19" t="s">
        <v>650</v>
      </c>
      <c r="E41" s="1583"/>
      <c r="F41" s="1583"/>
      <c r="G41" s="1563"/>
      <c r="H41" s="1563"/>
      <c r="I41" s="1563"/>
      <c r="J41" s="1584"/>
      <c r="K41" s="1584"/>
      <c r="L41" s="19"/>
      <c r="M41" s="19" t="s">
        <v>646</v>
      </c>
    </row>
    <row r="42" spans="2:13" s="1582" customFormat="1" x14ac:dyDescent="0.25">
      <c r="D42" s="19" t="s">
        <v>3</v>
      </c>
      <c r="E42" s="1583"/>
      <c r="F42" s="1583"/>
      <c r="G42" s="1563"/>
      <c r="H42" s="1563"/>
      <c r="I42" s="1563"/>
      <c r="J42" s="1584"/>
      <c r="K42" s="1584"/>
      <c r="L42" s="19"/>
      <c r="M42" s="19" t="s">
        <v>3</v>
      </c>
    </row>
    <row r="43" spans="2:13" s="1582" customFormat="1" x14ac:dyDescent="0.25">
      <c r="G43" s="1757"/>
      <c r="H43" s="1757"/>
      <c r="J43" s="1761"/>
      <c r="K43" s="1761"/>
      <c r="L43" s="1762"/>
      <c r="M43" s="1762"/>
    </row>
    <row r="44" spans="2:13" x14ac:dyDescent="0.25">
      <c r="G44" s="150"/>
      <c r="I44" s="94"/>
      <c r="J44" s="204"/>
      <c r="K44" s="204"/>
      <c r="L44" s="190"/>
    </row>
    <row r="45" spans="2:13" x14ac:dyDescent="0.25">
      <c r="G45" s="150"/>
      <c r="I45" s="94"/>
      <c r="J45" s="204"/>
      <c r="K45" s="204"/>
      <c r="L45" s="186"/>
    </row>
  </sheetData>
  <sheetProtection algorithmName="SHA-512" hashValue="oo58h+qnu/XKv0lw9RFHOxIsTR+mw0MXROZDjJfMMfRonhGOWGZ8jloyfF68LsSbPcy1o85JzlhI73vkuIn6wA==" saltValue="S3rLvEU+kDdZEKKbqmj8Sg==" spinCount="100000" sheet="1" formatRows="0"/>
  <mergeCells count="39">
    <mergeCell ref="A8:C8"/>
    <mergeCell ref="D8:I8"/>
    <mergeCell ref="A7:C7"/>
    <mergeCell ref="D7:I7"/>
    <mergeCell ref="A1:I1"/>
    <mergeCell ref="A4:I4"/>
    <mergeCell ref="A3:I3"/>
    <mergeCell ref="A6:C6"/>
    <mergeCell ref="D6:I6"/>
    <mergeCell ref="A9:I9"/>
    <mergeCell ref="A10:I10"/>
    <mergeCell ref="A11:G11"/>
    <mergeCell ref="A15:I15"/>
    <mergeCell ref="A27:I27"/>
    <mergeCell ref="A14:I14"/>
    <mergeCell ref="A16:G16"/>
    <mergeCell ref="B17:G17"/>
    <mergeCell ref="B12:G12"/>
    <mergeCell ref="B18:G18"/>
    <mergeCell ref="C13:G13"/>
    <mergeCell ref="M22:O22"/>
    <mergeCell ref="M27:O27"/>
    <mergeCell ref="B32:G32"/>
    <mergeCell ref="B19:G19"/>
    <mergeCell ref="A21:I21"/>
    <mergeCell ref="A22:I22"/>
    <mergeCell ref="C31:G31"/>
    <mergeCell ref="A28:G28"/>
    <mergeCell ref="B29:G29"/>
    <mergeCell ref="B24:G24"/>
    <mergeCell ref="A23:G23"/>
    <mergeCell ref="B30:G30"/>
    <mergeCell ref="C20:G20"/>
    <mergeCell ref="C25:G25"/>
    <mergeCell ref="M1:O1"/>
    <mergeCell ref="M3:O3"/>
    <mergeCell ref="M4:O4"/>
    <mergeCell ref="M10:O10"/>
    <mergeCell ref="M15:O15"/>
  </mergeCells>
  <pageMargins left="0.19685039370078741" right="0.19685039370078741" top="0.59055118110236227" bottom="0.39370078740157483" header="0.31496062992125984" footer="0.31496062992125984"/>
  <pageSetup paperSize="9" orientation="portrait" r:id="rId1"/>
  <ignoredErrors>
    <ignoredError sqref="A12 A17 A18 A19 A24 A29:A30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79"/>
  <sheetViews>
    <sheetView showGridLines="0" zoomScaleNormal="100" zoomScaleSheetLayoutView="100" workbookViewId="0">
      <selection activeCell="R24" sqref="R24"/>
    </sheetView>
  </sheetViews>
  <sheetFormatPr defaultRowHeight="13.8" x14ac:dyDescent="0.3"/>
  <cols>
    <col min="1" max="1" width="8.77734375" style="1395" customWidth="1"/>
    <col min="2" max="2" width="3.77734375" style="1395" customWidth="1"/>
    <col min="3" max="3" width="4.44140625" style="1395" customWidth="1"/>
    <col min="4" max="4" width="4.88671875" style="1395" bestFit="1" customWidth="1"/>
    <col min="5" max="5" width="5.5546875" style="1395" bestFit="1" customWidth="1"/>
    <col min="6" max="6" width="4.77734375" style="1395" customWidth="1"/>
    <col min="7" max="7" width="6.33203125" style="1395" customWidth="1"/>
    <col min="8" max="8" width="5.5546875" style="1395" bestFit="1" customWidth="1"/>
    <col min="9" max="9" width="6.33203125" style="1395" customWidth="1"/>
    <col min="10" max="10" width="5.6640625" style="1395" bestFit="1" customWidth="1"/>
    <col min="11" max="11" width="5.5546875" style="1395" bestFit="1" customWidth="1"/>
    <col min="12" max="12" width="6.33203125" style="1395" customWidth="1"/>
    <col min="13" max="13" width="5.6640625" style="1395" bestFit="1" customWidth="1"/>
    <col min="14" max="14" width="5.5546875" style="1466" bestFit="1" customWidth="1"/>
    <col min="15" max="15" width="6.33203125" style="1466" customWidth="1"/>
    <col min="16" max="16" width="18" style="1467" customWidth="1"/>
    <col min="17" max="17" width="0.88671875" style="1437" customWidth="1"/>
    <col min="18" max="18" width="92.33203125" style="1437" customWidth="1"/>
    <col min="19" max="19" width="1.77734375" style="1437" customWidth="1"/>
    <col min="20" max="20" width="8.44140625" style="1395" hidden="1" customWidth="1"/>
    <col min="21" max="21" width="3.77734375" style="1395" hidden="1" customWidth="1"/>
    <col min="22" max="22" width="5.109375" style="1395" hidden="1" customWidth="1"/>
    <col min="23" max="23" width="4.88671875" style="1395" hidden="1" customWidth="1"/>
    <col min="24" max="24" width="5.5546875" style="1395" hidden="1" customWidth="1"/>
    <col min="25" max="25" width="4.77734375" style="1395" hidden="1" customWidth="1"/>
    <col min="26" max="26" width="5.6640625" style="1395" hidden="1" customWidth="1"/>
    <col min="27" max="28" width="5.33203125" style="1395" hidden="1" customWidth="1"/>
    <col min="29" max="29" width="5.6640625" style="1395" hidden="1" customWidth="1"/>
    <col min="30" max="31" width="5.33203125" style="1395" hidden="1" customWidth="1"/>
    <col min="32" max="32" width="5.6640625" style="1395" hidden="1" customWidth="1"/>
    <col min="33" max="33" width="5.5546875" style="1466" hidden="1" customWidth="1"/>
    <col min="34" max="34" width="4.77734375" style="1466" hidden="1" customWidth="1"/>
    <col min="35" max="35" width="12.88671875" style="1467" hidden="1" customWidth="1"/>
    <col min="36" max="36" width="32.5546875" style="1468" hidden="1" customWidth="1"/>
    <col min="37" max="42" width="8.88671875" style="1395" customWidth="1"/>
    <col min="43" max="43" width="8.88671875" style="1395" hidden="1" customWidth="1"/>
    <col min="44" max="44" width="16" style="1395" customWidth="1"/>
    <col min="45" max="45" width="8.88671875" style="1400" hidden="1" customWidth="1"/>
    <col min="46" max="46" width="8.88671875" style="1395" hidden="1" customWidth="1"/>
    <col min="47" max="49" width="8.88671875" style="1395" customWidth="1"/>
    <col min="50" max="50" width="8.88671875" style="1395" hidden="1" customWidth="1"/>
    <col min="51" max="54" width="8.88671875" style="1395" customWidth="1"/>
    <col min="55" max="16384" width="8.88671875" style="1395"/>
  </cols>
  <sheetData>
    <row r="1" spans="1:36" x14ac:dyDescent="0.3">
      <c r="A1" s="2646" t="s">
        <v>10</v>
      </c>
      <c r="B1" s="2646"/>
      <c r="C1" s="2646"/>
      <c r="D1" s="2646"/>
      <c r="E1" s="2646"/>
      <c r="F1" s="2646"/>
      <c r="G1" s="2646"/>
      <c r="H1" s="2646"/>
      <c r="I1" s="2646"/>
      <c r="J1" s="2646"/>
      <c r="K1" s="2646"/>
      <c r="L1" s="2646"/>
      <c r="M1" s="2646"/>
      <c r="N1" s="2646"/>
      <c r="O1" s="2646"/>
      <c r="P1" s="2646"/>
      <c r="Q1" s="1463"/>
      <c r="R1" s="1463" t="str">
        <f>A1</f>
        <v>FACULTY POSITION RECLASSIFICATION FOR SUCs</v>
      </c>
      <c r="S1" s="1463"/>
      <c r="T1" s="2646" t="s">
        <v>10</v>
      </c>
      <c r="U1" s="2646"/>
      <c r="V1" s="2646"/>
      <c r="W1" s="2646"/>
      <c r="X1" s="2646"/>
      <c r="Y1" s="2646"/>
      <c r="Z1" s="2646"/>
      <c r="AA1" s="2646"/>
      <c r="AB1" s="2646"/>
      <c r="AC1" s="2646"/>
      <c r="AD1" s="2646"/>
      <c r="AE1" s="2646"/>
      <c r="AF1" s="2646"/>
      <c r="AG1" s="2646"/>
      <c r="AH1" s="2646"/>
      <c r="AI1" s="2646"/>
      <c r="AJ1" s="1464"/>
    </row>
    <row r="2" spans="1:36" x14ac:dyDescent="0.3">
      <c r="A2" s="2646" t="s">
        <v>143</v>
      </c>
      <c r="B2" s="2646"/>
      <c r="C2" s="2646"/>
      <c r="D2" s="2646"/>
      <c r="E2" s="2646"/>
      <c r="F2" s="2646"/>
      <c r="G2" s="2646"/>
      <c r="H2" s="2646"/>
      <c r="I2" s="2646"/>
      <c r="J2" s="2646"/>
      <c r="K2" s="2646"/>
      <c r="L2" s="2646"/>
      <c r="M2" s="2646"/>
      <c r="N2" s="2646"/>
      <c r="O2" s="2646"/>
      <c r="P2" s="2646"/>
      <c r="Q2" s="1463"/>
      <c r="R2" s="1463" t="str">
        <f>A2</f>
        <v>INDIVIDUAL SUMMARY SHEET</v>
      </c>
      <c r="S2" s="1463"/>
      <c r="T2" s="2646" t="s">
        <v>143</v>
      </c>
      <c r="U2" s="2646"/>
      <c r="V2" s="2646"/>
      <c r="W2" s="2646"/>
      <c r="X2" s="2646"/>
      <c r="Y2" s="2646"/>
      <c r="Z2" s="2646"/>
      <c r="AA2" s="2646"/>
      <c r="AB2" s="2646"/>
      <c r="AC2" s="2646"/>
      <c r="AD2" s="2646"/>
      <c r="AE2" s="2646"/>
      <c r="AF2" s="2646"/>
      <c r="AG2" s="2646"/>
      <c r="AH2" s="2646"/>
      <c r="AI2" s="2646"/>
      <c r="AJ2" s="1464"/>
    </row>
    <row r="3" spans="1:36" ht="14.4" thickBot="1" x14ac:dyDescent="0.35">
      <c r="A3" s="1465"/>
      <c r="B3" s="1465"/>
      <c r="C3" s="1465"/>
      <c r="D3" s="1465"/>
      <c r="E3" s="1465"/>
      <c r="F3" s="1465"/>
      <c r="G3" s="1465"/>
      <c r="H3" s="1465"/>
      <c r="I3" s="1465"/>
      <c r="J3" s="1465"/>
      <c r="K3" s="1465"/>
      <c r="L3" s="1465"/>
      <c r="M3" s="1465"/>
      <c r="T3" s="1465"/>
      <c r="U3" s="1465"/>
      <c r="V3" s="1465"/>
      <c r="W3" s="1465"/>
      <c r="X3" s="1465"/>
      <c r="Y3" s="1465"/>
      <c r="Z3" s="1465"/>
      <c r="AA3" s="1465"/>
      <c r="AB3" s="1465"/>
      <c r="AC3" s="1465"/>
      <c r="AD3" s="1465"/>
      <c r="AE3" s="1465"/>
      <c r="AF3" s="1465"/>
    </row>
    <row r="4" spans="1:36" ht="14.4" customHeight="1" x14ac:dyDescent="0.3">
      <c r="A4" s="1469" t="str">
        <f>'Request Form'!B6</f>
        <v>LAST NAME:</v>
      </c>
      <c r="B4" s="1470"/>
      <c r="C4" s="1471"/>
      <c r="D4" s="2653" t="str">
        <f>Form1_A!E3</f>
        <v>MAALIW</v>
      </c>
      <c r="E4" s="2654"/>
      <c r="F4" s="2654"/>
      <c r="G4" s="2654"/>
      <c r="H4" s="2654"/>
      <c r="I4" s="2654"/>
      <c r="J4" s="2654"/>
      <c r="K4" s="2654"/>
      <c r="L4" s="2654"/>
      <c r="M4" s="2654"/>
      <c r="N4" s="2654"/>
      <c r="O4" s="2654"/>
      <c r="P4" s="2655"/>
      <c r="Q4" s="829"/>
      <c r="R4" s="829"/>
      <c r="S4" s="829"/>
      <c r="T4" s="2666" t="str">
        <f>'Request Form'!B6</f>
        <v>LAST NAME:</v>
      </c>
      <c r="U4" s="2667"/>
      <c r="V4" s="2668"/>
      <c r="W4" s="2686" t="str">
        <f>Form1_A!E3</f>
        <v>MAALIW</v>
      </c>
      <c r="X4" s="2687"/>
      <c r="Y4" s="2687"/>
      <c r="Z4" s="2687"/>
      <c r="AA4" s="2687"/>
      <c r="AB4" s="2687"/>
      <c r="AC4" s="2687"/>
      <c r="AD4" s="2687"/>
      <c r="AE4" s="2687"/>
      <c r="AF4" s="2687"/>
      <c r="AG4" s="2687"/>
      <c r="AH4" s="2687"/>
      <c r="AI4" s="2687"/>
      <c r="AJ4" s="2688"/>
    </row>
    <row r="5" spans="1:36" x14ac:dyDescent="0.3">
      <c r="A5" s="1472" t="str">
        <f>'Request Form'!B7</f>
        <v>FIRST NAME, EXT.:</v>
      </c>
      <c r="B5" s="278"/>
      <c r="C5" s="1473"/>
      <c r="D5" s="2656" t="str">
        <f>'KRA IV'!D7:I7</f>
        <v>RENATO III</v>
      </c>
      <c r="E5" s="2657"/>
      <c r="F5" s="2657"/>
      <c r="G5" s="2657"/>
      <c r="H5" s="2657"/>
      <c r="I5" s="2657"/>
      <c r="J5" s="2657"/>
      <c r="K5" s="2657"/>
      <c r="L5" s="2657"/>
      <c r="M5" s="2657"/>
      <c r="N5" s="2657"/>
      <c r="O5" s="2657"/>
      <c r="P5" s="2658"/>
      <c r="Q5" s="829"/>
      <c r="R5" s="829"/>
      <c r="S5" s="829"/>
      <c r="T5" s="2669" t="str">
        <f>'Request Form'!B7</f>
        <v>FIRST NAME, EXT.:</v>
      </c>
      <c r="U5" s="2670"/>
      <c r="V5" s="2671"/>
      <c r="W5" s="2689" t="str">
        <f>'Request Form'!C7</f>
        <v>RENATO III</v>
      </c>
      <c r="X5" s="2690"/>
      <c r="Y5" s="2690"/>
      <c r="Z5" s="2690"/>
      <c r="AA5" s="2690"/>
      <c r="AB5" s="2690"/>
      <c r="AC5" s="2690"/>
      <c r="AD5" s="2690"/>
      <c r="AE5" s="2690"/>
      <c r="AF5" s="2690"/>
      <c r="AG5" s="2690"/>
      <c r="AH5" s="2690"/>
      <c r="AI5" s="2690"/>
      <c r="AJ5" s="2691"/>
    </row>
    <row r="6" spans="1:36" x14ac:dyDescent="0.3">
      <c r="A6" s="1472" t="str">
        <f>'Request Form'!B8</f>
        <v>MIDDLE NAME:</v>
      </c>
      <c r="B6" s="278"/>
      <c r="C6" s="1473"/>
      <c r="D6" s="2656" t="str">
        <f>Form1_A!E5</f>
        <v>RACELIS</v>
      </c>
      <c r="E6" s="2657"/>
      <c r="F6" s="2657"/>
      <c r="G6" s="2657"/>
      <c r="H6" s="2657"/>
      <c r="I6" s="2657"/>
      <c r="J6" s="2657"/>
      <c r="K6" s="2657"/>
      <c r="L6" s="2657"/>
      <c r="M6" s="2657"/>
      <c r="N6" s="2657"/>
      <c r="O6" s="2657"/>
      <c r="P6" s="2658"/>
      <c r="Q6" s="829"/>
      <c r="R6" s="829"/>
      <c r="S6" s="829"/>
      <c r="T6" s="2672" t="str">
        <f>'Request Form'!B8</f>
        <v>MIDDLE NAME:</v>
      </c>
      <c r="U6" s="2149"/>
      <c r="V6" s="2673"/>
      <c r="W6" s="2689" t="str">
        <f>'Request Form'!C8</f>
        <v>RACELIS</v>
      </c>
      <c r="X6" s="2690"/>
      <c r="Y6" s="2690"/>
      <c r="Z6" s="2690"/>
      <c r="AA6" s="2690"/>
      <c r="AB6" s="2690"/>
      <c r="AC6" s="2690"/>
      <c r="AD6" s="2690"/>
      <c r="AE6" s="2690"/>
      <c r="AF6" s="2690"/>
      <c r="AG6" s="2690"/>
      <c r="AH6" s="2690"/>
      <c r="AI6" s="2690"/>
      <c r="AJ6" s="2691"/>
    </row>
    <row r="7" spans="1:36" ht="4.95" customHeight="1" thickBot="1" x14ac:dyDescent="0.35">
      <c r="A7" s="1465"/>
      <c r="B7" s="1465"/>
      <c r="C7" s="1465"/>
      <c r="D7" s="1465"/>
      <c r="E7" s="1465"/>
      <c r="F7" s="1465"/>
      <c r="G7" s="1465"/>
      <c r="H7" s="1465"/>
      <c r="I7" s="1465"/>
      <c r="J7" s="1465"/>
      <c r="K7" s="1465"/>
      <c r="L7" s="1465"/>
      <c r="M7" s="1465"/>
      <c r="T7" s="1465"/>
      <c r="U7" s="1465"/>
      <c r="V7" s="1465"/>
      <c r="W7" s="1465"/>
      <c r="X7" s="1465"/>
      <c r="Y7" s="1465"/>
      <c r="Z7" s="1465"/>
      <c r="AA7" s="1465"/>
      <c r="AB7" s="1465"/>
      <c r="AC7" s="1465"/>
      <c r="AD7" s="1465"/>
      <c r="AE7" s="1465"/>
      <c r="AF7" s="1465"/>
      <c r="AJ7" s="1474"/>
    </row>
    <row r="8" spans="1:36" ht="14.4" thickBot="1" x14ac:dyDescent="0.35">
      <c r="A8" s="2659" t="s">
        <v>142</v>
      </c>
      <c r="B8" s="2660"/>
      <c r="C8" s="2660"/>
      <c r="D8" s="2660"/>
      <c r="E8" s="2660"/>
      <c r="F8" s="2660"/>
      <c r="G8" s="2660"/>
      <c r="H8" s="2660"/>
      <c r="I8" s="2660"/>
      <c r="J8" s="2660"/>
      <c r="K8" s="2660"/>
      <c r="L8" s="1445"/>
      <c r="M8" s="1445"/>
      <c r="N8" s="1446"/>
      <c r="O8" s="1446"/>
      <c r="P8" s="1475" t="s">
        <v>226</v>
      </c>
      <c r="Q8" s="1433"/>
      <c r="R8" s="1347" t="s">
        <v>435</v>
      </c>
      <c r="S8" s="1433"/>
      <c r="T8" s="2659" t="s">
        <v>142</v>
      </c>
      <c r="U8" s="2660"/>
      <c r="V8" s="2660"/>
      <c r="W8" s="2660"/>
      <c r="X8" s="2660"/>
      <c r="Y8" s="2660"/>
      <c r="Z8" s="2660"/>
      <c r="AA8" s="2660"/>
      <c r="AB8" s="2660"/>
      <c r="AC8" s="2660"/>
      <c r="AD8" s="2660"/>
      <c r="AE8" s="1445"/>
      <c r="AF8" s="1445"/>
      <c r="AG8" s="1446"/>
      <c r="AH8" s="1446"/>
      <c r="AI8" s="1337" t="s">
        <v>171</v>
      </c>
      <c r="AJ8" s="1346" t="s">
        <v>435</v>
      </c>
    </row>
    <row r="9" spans="1:36" ht="14.4" thickBot="1" x14ac:dyDescent="0.35">
      <c r="A9" s="1420" t="s">
        <v>144</v>
      </c>
      <c r="B9" s="1421"/>
      <c r="C9" s="1421"/>
      <c r="D9" s="1421"/>
      <c r="E9" s="1421"/>
      <c r="F9" s="1422"/>
      <c r="G9" s="1422"/>
      <c r="H9" s="1422"/>
      <c r="I9" s="1422"/>
      <c r="J9" s="1422"/>
      <c r="K9" s="1422"/>
      <c r="L9" s="1422"/>
      <c r="M9" s="1422"/>
      <c r="N9" s="1423"/>
      <c r="O9" s="1423"/>
      <c r="P9" s="1424"/>
      <c r="Q9" s="1332"/>
      <c r="R9" s="1425" t="str">
        <f>A9</f>
        <v>KRA I - INSTRUCTION (100 POINTS)</v>
      </c>
      <c r="S9" s="1332"/>
      <c r="T9" s="1426" t="s">
        <v>144</v>
      </c>
      <c r="U9" s="1427"/>
      <c r="V9" s="1427"/>
      <c r="W9" s="1427"/>
      <c r="X9" s="1427"/>
      <c r="Y9" s="1428"/>
      <c r="Z9" s="1428"/>
      <c r="AA9" s="1428"/>
      <c r="AB9" s="1428"/>
      <c r="AC9" s="1428"/>
      <c r="AD9" s="1428"/>
      <c r="AE9" s="1429"/>
      <c r="AF9" s="1429"/>
      <c r="AG9" s="1430"/>
      <c r="AH9" s="1430"/>
      <c r="AI9" s="1431"/>
      <c r="AJ9" s="1432"/>
    </row>
    <row r="10" spans="1:36" x14ac:dyDescent="0.3">
      <c r="A10" s="1393" t="s">
        <v>605</v>
      </c>
      <c r="B10" s="1394"/>
      <c r="C10" s="1394"/>
      <c r="D10" s="1394"/>
      <c r="E10" s="1394"/>
      <c r="F10" s="1394"/>
      <c r="G10" s="1394"/>
      <c r="H10" s="1394"/>
      <c r="I10" s="1394"/>
      <c r="J10" s="1394"/>
      <c r="K10" s="1394"/>
      <c r="L10" s="1394"/>
      <c r="M10" s="1394"/>
      <c r="N10" s="1395"/>
      <c r="O10" s="1395"/>
      <c r="P10" s="1396">
        <f>'KRA I'!I15</f>
        <v>0</v>
      </c>
      <c r="Q10" s="1397"/>
      <c r="R10" s="1653"/>
      <c r="S10" s="1398"/>
      <c r="T10" s="1393" t="s">
        <v>605</v>
      </c>
      <c r="U10" s="1394"/>
      <c r="V10" s="1394"/>
      <c r="W10" s="1394"/>
      <c r="X10" s="1394"/>
      <c r="Y10" s="1394"/>
      <c r="Z10" s="1394"/>
      <c r="AA10" s="1394"/>
      <c r="AB10" s="1394"/>
      <c r="AC10" s="1394"/>
      <c r="AD10" s="1394"/>
      <c r="AE10" s="1394"/>
      <c r="AF10" s="1394"/>
      <c r="AG10" s="1395"/>
      <c r="AH10" s="1395"/>
      <c r="AI10" s="1399">
        <f>'KRA I'!N15</f>
        <v>0</v>
      </c>
      <c r="AJ10" s="1770"/>
    </row>
    <row r="11" spans="1:36" x14ac:dyDescent="0.3">
      <c r="A11" s="1393" t="s">
        <v>606</v>
      </c>
      <c r="B11" s="990"/>
      <c r="C11" s="990"/>
      <c r="D11" s="990"/>
      <c r="E11" s="990"/>
      <c r="F11" s="990"/>
      <c r="G11" s="990"/>
      <c r="H11" s="990"/>
      <c r="I11" s="990"/>
      <c r="J11" s="990"/>
      <c r="K11" s="990"/>
      <c r="L11" s="990"/>
      <c r="M11" s="990"/>
      <c r="N11" s="1395"/>
      <c r="O11" s="1395"/>
      <c r="P11" s="1396">
        <f>'KRA I'!I25</f>
        <v>0</v>
      </c>
      <c r="Q11" s="1397"/>
      <c r="R11" s="1653"/>
      <c r="S11" s="1401"/>
      <c r="T11" s="1393" t="s">
        <v>606</v>
      </c>
      <c r="U11" s="990"/>
      <c r="V11" s="990"/>
      <c r="W11" s="990"/>
      <c r="X11" s="990"/>
      <c r="Y11" s="990"/>
      <c r="Z11" s="990"/>
      <c r="AA11" s="990"/>
      <c r="AB11" s="990"/>
      <c r="AC11" s="990"/>
      <c r="AD11" s="990"/>
      <c r="AE11" s="990"/>
      <c r="AF11" s="990"/>
      <c r="AG11" s="1395"/>
      <c r="AH11" s="1395"/>
      <c r="AI11" s="1399">
        <f>'KRA I'!N25</f>
        <v>0</v>
      </c>
      <c r="AJ11" s="1770"/>
    </row>
    <row r="12" spans="1:36" ht="14.4" thickBot="1" x14ac:dyDescent="0.35">
      <c r="A12" s="1402" t="s">
        <v>607</v>
      </c>
      <c r="B12" s="1403"/>
      <c r="C12" s="1403"/>
      <c r="D12" s="1403"/>
      <c r="E12" s="1403"/>
      <c r="F12" s="1403"/>
      <c r="G12" s="1403"/>
      <c r="H12" s="1403"/>
      <c r="I12" s="1403"/>
      <c r="J12" s="1403"/>
      <c r="K12" s="1403"/>
      <c r="L12" s="990"/>
      <c r="M12" s="990"/>
      <c r="N12" s="1395"/>
      <c r="O12" s="1395"/>
      <c r="P12" s="1396">
        <f>'KRA I'!I33</f>
        <v>0</v>
      </c>
      <c r="Q12" s="1397"/>
      <c r="R12" s="1653"/>
      <c r="S12" s="1401"/>
      <c r="T12" s="1402" t="s">
        <v>607</v>
      </c>
      <c r="U12" s="1403"/>
      <c r="V12" s="1403"/>
      <c r="W12" s="1403"/>
      <c r="X12" s="1403"/>
      <c r="Y12" s="1403"/>
      <c r="Z12" s="1403"/>
      <c r="AA12" s="1403"/>
      <c r="AB12" s="1403"/>
      <c r="AC12" s="1403"/>
      <c r="AD12" s="1403"/>
      <c r="AE12" s="990"/>
      <c r="AF12" s="990"/>
      <c r="AG12" s="1395"/>
      <c r="AH12" s="1395"/>
      <c r="AI12" s="1404">
        <f>'KRA I'!N33</f>
        <v>0</v>
      </c>
      <c r="AJ12" s="1771"/>
    </row>
    <row r="13" spans="1:36" ht="14.4" thickBot="1" x14ac:dyDescent="0.35">
      <c r="A13" s="2659" t="s">
        <v>14</v>
      </c>
      <c r="B13" s="2660"/>
      <c r="C13" s="2660"/>
      <c r="D13" s="2660"/>
      <c r="E13" s="2660"/>
      <c r="F13" s="2660"/>
      <c r="G13" s="2660"/>
      <c r="H13" s="2660"/>
      <c r="I13" s="2660"/>
      <c r="J13" s="2660"/>
      <c r="K13" s="2660"/>
      <c r="L13" s="1445"/>
      <c r="M13" s="1445"/>
      <c r="N13" s="1446"/>
      <c r="O13" s="1446"/>
      <c r="P13" s="1447">
        <f>P10+P11+P12</f>
        <v>0</v>
      </c>
      <c r="Q13" s="1448"/>
      <c r="R13" s="1449"/>
      <c r="S13" s="1450"/>
      <c r="T13" s="2659" t="s">
        <v>14</v>
      </c>
      <c r="U13" s="2660"/>
      <c r="V13" s="2660"/>
      <c r="W13" s="2660"/>
      <c r="X13" s="2660"/>
      <c r="Y13" s="2660"/>
      <c r="Z13" s="2660"/>
      <c r="AA13" s="2660"/>
      <c r="AB13" s="2660"/>
      <c r="AC13" s="2660"/>
      <c r="AD13" s="2660"/>
      <c r="AE13" s="1445"/>
      <c r="AF13" s="1445"/>
      <c r="AG13" s="1446"/>
      <c r="AH13" s="1446"/>
      <c r="AI13" s="1451">
        <f>AI10+AI11+AI12</f>
        <v>0</v>
      </c>
      <c r="AJ13" s="1452"/>
    </row>
    <row r="14" spans="1:36" ht="14.4" thickBot="1" x14ac:dyDescent="0.35">
      <c r="A14" s="1420" t="s">
        <v>145</v>
      </c>
      <c r="B14" s="1421"/>
      <c r="C14" s="1421"/>
      <c r="D14" s="1421"/>
      <c r="E14" s="1421"/>
      <c r="F14" s="1422"/>
      <c r="G14" s="1422"/>
      <c r="H14" s="1422"/>
      <c r="I14" s="1422"/>
      <c r="J14" s="1422"/>
      <c r="K14" s="1422"/>
      <c r="L14" s="1422"/>
      <c r="M14" s="1422"/>
      <c r="N14" s="1423"/>
      <c r="O14" s="1423"/>
      <c r="P14" s="1442"/>
      <c r="Q14" s="1433"/>
      <c r="R14" s="1425" t="str">
        <f>A14</f>
        <v>KRA II - RESEARCH, INNOVATION AND/OR CREATIVE WORK (100 POINTS)</v>
      </c>
      <c r="S14" s="1332"/>
      <c r="T14" s="1426" t="s">
        <v>145</v>
      </c>
      <c r="U14" s="1427"/>
      <c r="V14" s="1427"/>
      <c r="W14" s="1427"/>
      <c r="X14" s="1427"/>
      <c r="Y14" s="1428"/>
      <c r="Z14" s="1428"/>
      <c r="AA14" s="1428"/>
      <c r="AB14" s="1428"/>
      <c r="AC14" s="1428"/>
      <c r="AD14" s="1428"/>
      <c r="AE14" s="1429"/>
      <c r="AF14" s="1429"/>
      <c r="AG14" s="1430"/>
      <c r="AH14" s="1430"/>
      <c r="AI14" s="1434"/>
      <c r="AJ14" s="1435"/>
    </row>
    <row r="15" spans="1:36" x14ac:dyDescent="0.3">
      <c r="A15" s="1393" t="s">
        <v>608</v>
      </c>
      <c r="B15" s="990"/>
      <c r="C15" s="990"/>
      <c r="D15" s="990"/>
      <c r="E15" s="990"/>
      <c r="F15" s="990"/>
      <c r="G15" s="990"/>
      <c r="H15" s="990"/>
      <c r="I15" s="990"/>
      <c r="J15" s="990"/>
      <c r="K15" s="990"/>
      <c r="L15" s="990"/>
      <c r="M15" s="990"/>
      <c r="N15" s="1395"/>
      <c r="O15" s="1395"/>
      <c r="P15" s="1405">
        <f>'KRA II'!I26</f>
        <v>0</v>
      </c>
      <c r="Q15" s="1406"/>
      <c r="R15" s="1653"/>
      <c r="S15" s="1407"/>
      <c r="T15" s="1393" t="s">
        <v>608</v>
      </c>
      <c r="U15" s="990"/>
      <c r="V15" s="990"/>
      <c r="W15" s="990"/>
      <c r="X15" s="990"/>
      <c r="Y15" s="990"/>
      <c r="Z15" s="990"/>
      <c r="AA15" s="990"/>
      <c r="AB15" s="990"/>
      <c r="AC15" s="990"/>
      <c r="AD15" s="990"/>
      <c r="AE15" s="990"/>
      <c r="AF15" s="990"/>
      <c r="AG15" s="1395"/>
      <c r="AH15" s="1395"/>
      <c r="AI15" s="1408">
        <f>'KRA II'!N26</f>
        <v>0</v>
      </c>
      <c r="AJ15" s="1770"/>
    </row>
    <row r="16" spans="1:36" x14ac:dyDescent="0.3">
      <c r="A16" s="1393" t="s">
        <v>609</v>
      </c>
      <c r="B16" s="990"/>
      <c r="C16" s="990"/>
      <c r="D16" s="990"/>
      <c r="E16" s="990"/>
      <c r="F16" s="990"/>
      <c r="G16" s="990"/>
      <c r="H16" s="990"/>
      <c r="I16" s="990"/>
      <c r="J16" s="990"/>
      <c r="K16" s="990"/>
      <c r="L16" s="990"/>
      <c r="M16" s="990"/>
      <c r="N16" s="1395"/>
      <c r="O16" s="1395"/>
      <c r="P16" s="1405">
        <f>'KRA II'!I53</f>
        <v>0</v>
      </c>
      <c r="Q16" s="1406"/>
      <c r="R16" s="1653"/>
      <c r="S16" s="1407"/>
      <c r="T16" s="1393" t="s">
        <v>609</v>
      </c>
      <c r="U16" s="990"/>
      <c r="V16" s="990"/>
      <c r="W16" s="990"/>
      <c r="X16" s="990"/>
      <c r="Y16" s="990"/>
      <c r="Z16" s="990"/>
      <c r="AA16" s="990"/>
      <c r="AB16" s="990"/>
      <c r="AC16" s="990"/>
      <c r="AD16" s="990"/>
      <c r="AE16" s="990"/>
      <c r="AF16" s="990"/>
      <c r="AG16" s="1395"/>
      <c r="AH16" s="1395"/>
      <c r="AI16" s="1408">
        <f>'KRA II'!N53</f>
        <v>0</v>
      </c>
      <c r="AJ16" s="1770"/>
    </row>
    <row r="17" spans="1:45" ht="14.4" thickBot="1" x14ac:dyDescent="0.35">
      <c r="A17" s="1409" t="s">
        <v>610</v>
      </c>
      <c r="B17" s="1410"/>
      <c r="C17" s="1410"/>
      <c r="D17" s="1410"/>
      <c r="E17" s="1410"/>
      <c r="F17" s="1410"/>
      <c r="G17" s="1410"/>
      <c r="H17" s="1410"/>
      <c r="I17" s="1410"/>
      <c r="J17" s="1410"/>
      <c r="K17" s="1410"/>
      <c r="L17" s="1411"/>
      <c r="M17" s="1411"/>
      <c r="N17" s="1395"/>
      <c r="O17" s="1395"/>
      <c r="P17" s="1405">
        <f>'KRA II'!I62</f>
        <v>0</v>
      </c>
      <c r="Q17" s="1406"/>
      <c r="R17" s="1653"/>
      <c r="S17" s="1407"/>
      <c r="T17" s="1409" t="s">
        <v>610</v>
      </c>
      <c r="U17" s="1410"/>
      <c r="V17" s="1410"/>
      <c r="W17" s="1410"/>
      <c r="X17" s="1410"/>
      <c r="Y17" s="1410"/>
      <c r="Z17" s="1410"/>
      <c r="AA17" s="1410"/>
      <c r="AB17" s="1410"/>
      <c r="AC17" s="1410"/>
      <c r="AD17" s="1410"/>
      <c r="AE17" s="1411"/>
      <c r="AF17" s="1411"/>
      <c r="AG17" s="1395"/>
      <c r="AH17" s="1395"/>
      <c r="AI17" s="1412">
        <f>'KRA II'!N62</f>
        <v>0</v>
      </c>
      <c r="AJ17" s="1771"/>
    </row>
    <row r="18" spans="1:45" ht="14.4" thickBot="1" x14ac:dyDescent="0.35">
      <c r="A18" s="2659" t="s">
        <v>14</v>
      </c>
      <c r="B18" s="2660"/>
      <c r="C18" s="2660"/>
      <c r="D18" s="2660"/>
      <c r="E18" s="2660"/>
      <c r="F18" s="2660"/>
      <c r="G18" s="2660"/>
      <c r="H18" s="2660"/>
      <c r="I18" s="2660"/>
      <c r="J18" s="2660"/>
      <c r="K18" s="2660"/>
      <c r="L18" s="1445"/>
      <c r="M18" s="1445"/>
      <c r="N18" s="1446"/>
      <c r="O18" s="1446"/>
      <c r="P18" s="1453">
        <f>IF(SUM(P15:P17)&gt;=100,100,SUM(P15:P17))</f>
        <v>0</v>
      </c>
      <c r="Q18" s="1454"/>
      <c r="R18" s="1455"/>
      <c r="S18" s="1456"/>
      <c r="T18" s="2659" t="s">
        <v>14</v>
      </c>
      <c r="U18" s="2660"/>
      <c r="V18" s="2660"/>
      <c r="W18" s="2660"/>
      <c r="X18" s="2660"/>
      <c r="Y18" s="2660"/>
      <c r="Z18" s="2660"/>
      <c r="AA18" s="2660"/>
      <c r="AB18" s="2660"/>
      <c r="AC18" s="2660"/>
      <c r="AD18" s="2660"/>
      <c r="AE18" s="1445"/>
      <c r="AF18" s="1445"/>
      <c r="AG18" s="1446"/>
      <c r="AH18" s="1446"/>
      <c r="AI18" s="1457">
        <f>IF(SUM(AI15:AI17)&gt;=100,100,SUM(AI15:AI17))</f>
        <v>0</v>
      </c>
      <c r="AJ18" s="1458"/>
      <c r="AQ18" s="1395" t="s">
        <v>238</v>
      </c>
    </row>
    <row r="19" spans="1:45" ht="14.4" thickBot="1" x14ac:dyDescent="0.35">
      <c r="A19" s="1443" t="s">
        <v>146</v>
      </c>
      <c r="B19" s="1423"/>
      <c r="C19" s="1423"/>
      <c r="D19" s="1423"/>
      <c r="E19" s="1423"/>
      <c r="F19" s="1423"/>
      <c r="G19" s="1423"/>
      <c r="H19" s="1423"/>
      <c r="I19" s="1423"/>
      <c r="J19" s="1423"/>
      <c r="K19" s="1423"/>
      <c r="L19" s="1423"/>
      <c r="M19" s="1423"/>
      <c r="N19" s="1423"/>
      <c r="O19" s="1423"/>
      <c r="P19" s="1444"/>
      <c r="R19" s="1425" t="str">
        <f>A19</f>
        <v>KRA III - EXTENSION SERVICES (100 POINTS)</v>
      </c>
      <c r="S19" s="1332"/>
      <c r="T19" s="1436" t="s">
        <v>146</v>
      </c>
      <c r="U19" s="1430"/>
      <c r="V19" s="1430"/>
      <c r="W19" s="1430"/>
      <c r="X19" s="1430"/>
      <c r="Y19" s="1430"/>
      <c r="Z19" s="1430"/>
      <c r="AA19" s="1430"/>
      <c r="AB19" s="1430"/>
      <c r="AC19" s="1430"/>
      <c r="AD19" s="1430"/>
      <c r="AE19" s="1430"/>
      <c r="AF19" s="1430"/>
      <c r="AG19" s="1430"/>
      <c r="AH19" s="1430"/>
      <c r="AI19" s="1438"/>
      <c r="AJ19" s="1439"/>
      <c r="AQ19" s="990" t="s">
        <v>355</v>
      </c>
    </row>
    <row r="20" spans="1:45" x14ac:dyDescent="0.3">
      <c r="A20" s="1393" t="s">
        <v>611</v>
      </c>
      <c r="B20" s="990"/>
      <c r="C20" s="990"/>
      <c r="D20" s="990"/>
      <c r="E20" s="990"/>
      <c r="F20" s="1413"/>
      <c r="G20" s="1413"/>
      <c r="H20" s="1413"/>
      <c r="I20" s="1413"/>
      <c r="J20" s="1413"/>
      <c r="K20" s="1413"/>
      <c r="L20" s="1413"/>
      <c r="M20" s="1413"/>
      <c r="N20" s="1395"/>
      <c r="O20" s="1395"/>
      <c r="P20" s="1414">
        <f>'KRA III'!I13</f>
        <v>0</v>
      </c>
      <c r="Q20" s="1415"/>
      <c r="R20" s="1769"/>
      <c r="S20" s="1416"/>
      <c r="T20" s="1393" t="s">
        <v>611</v>
      </c>
      <c r="U20" s="990"/>
      <c r="V20" s="990"/>
      <c r="W20" s="990"/>
      <c r="X20" s="990"/>
      <c r="Y20" s="1413"/>
      <c r="Z20" s="1413"/>
      <c r="AA20" s="1413"/>
      <c r="AB20" s="1413"/>
      <c r="AC20" s="1413"/>
      <c r="AD20" s="1413"/>
      <c r="AE20" s="1413"/>
      <c r="AF20" s="1413"/>
      <c r="AG20" s="1395"/>
      <c r="AH20" s="1395"/>
      <c r="AI20" s="1417">
        <f>'KRA III'!N13</f>
        <v>0</v>
      </c>
      <c r="AJ20" s="1772"/>
      <c r="AQ20" s="990" t="s">
        <v>394</v>
      </c>
    </row>
    <row r="21" spans="1:45" x14ac:dyDescent="0.3">
      <c r="A21" s="1393" t="s">
        <v>612</v>
      </c>
      <c r="B21" s="990"/>
      <c r="C21" s="990"/>
      <c r="D21" s="990"/>
      <c r="E21" s="990"/>
      <c r="F21" s="1413"/>
      <c r="G21" s="1413"/>
      <c r="H21" s="1413"/>
      <c r="I21" s="1413"/>
      <c r="J21" s="1413"/>
      <c r="K21" s="1413"/>
      <c r="L21" s="1413"/>
      <c r="M21" s="1413"/>
      <c r="N21" s="1395"/>
      <c r="O21" s="1395"/>
      <c r="P21" s="1414">
        <f>'KRA III'!I29</f>
        <v>0</v>
      </c>
      <c r="Q21" s="1415"/>
      <c r="R21" s="1769"/>
      <c r="S21" s="1416"/>
      <c r="T21" s="1393" t="s">
        <v>612</v>
      </c>
      <c r="U21" s="990"/>
      <c r="V21" s="990"/>
      <c r="W21" s="990"/>
      <c r="X21" s="990"/>
      <c r="Y21" s="1413"/>
      <c r="Z21" s="1413"/>
      <c r="AA21" s="1413"/>
      <c r="AB21" s="1413"/>
      <c r="AC21" s="1413"/>
      <c r="AD21" s="1413"/>
      <c r="AE21" s="1413"/>
      <c r="AF21" s="1413"/>
      <c r="AG21" s="1395"/>
      <c r="AH21" s="1395"/>
      <c r="AI21" s="1417">
        <f>'KRA III'!N29</f>
        <v>0</v>
      </c>
      <c r="AJ21" s="1772"/>
      <c r="AQ21" s="990" t="s">
        <v>395</v>
      </c>
    </row>
    <row r="22" spans="1:45" x14ac:dyDescent="0.3">
      <c r="A22" s="1393" t="s">
        <v>613</v>
      </c>
      <c r="B22" s="990"/>
      <c r="C22" s="990"/>
      <c r="D22" s="990"/>
      <c r="E22" s="990"/>
      <c r="F22" s="1413"/>
      <c r="G22" s="1413"/>
      <c r="H22" s="1413"/>
      <c r="I22" s="1413"/>
      <c r="J22" s="1413"/>
      <c r="K22" s="1413"/>
      <c r="L22" s="1413"/>
      <c r="M22" s="1413"/>
      <c r="N22" s="1395"/>
      <c r="O22" s="1395"/>
      <c r="P22" s="1414">
        <f>'KRA III'!I34</f>
        <v>0</v>
      </c>
      <c r="Q22" s="1415"/>
      <c r="R22" s="1769"/>
      <c r="S22" s="1416"/>
      <c r="T22" s="1393" t="s">
        <v>613</v>
      </c>
      <c r="U22" s="990"/>
      <c r="V22" s="990"/>
      <c r="W22" s="990"/>
      <c r="X22" s="990"/>
      <c r="Y22" s="1413"/>
      <c r="Z22" s="1413"/>
      <c r="AA22" s="1413"/>
      <c r="AB22" s="1413"/>
      <c r="AC22" s="1413"/>
      <c r="AD22" s="1413"/>
      <c r="AE22" s="1413"/>
      <c r="AF22" s="1413"/>
      <c r="AG22" s="1395"/>
      <c r="AH22" s="1395"/>
      <c r="AI22" s="1417">
        <f>'KRA III'!N34</f>
        <v>0</v>
      </c>
      <c r="AJ22" s="1772"/>
      <c r="AQ22" s="990" t="s">
        <v>396</v>
      </c>
    </row>
    <row r="23" spans="1:45" ht="14.4" thickBot="1" x14ac:dyDescent="0.35">
      <c r="A23" s="1393" t="s">
        <v>614</v>
      </c>
      <c r="B23" s="990"/>
      <c r="C23" s="990"/>
      <c r="D23" s="990"/>
      <c r="E23" s="990"/>
      <c r="F23" s="1413"/>
      <c r="G23" s="1413"/>
      <c r="H23" s="1413"/>
      <c r="I23" s="1413"/>
      <c r="J23" s="1413"/>
      <c r="K23" s="1413"/>
      <c r="L23" s="1413"/>
      <c r="M23" s="1413"/>
      <c r="N23" s="1395"/>
      <c r="O23" s="1395"/>
      <c r="P23" s="1414">
        <f>'KRA III'!I39</f>
        <v>0</v>
      </c>
      <c r="Q23" s="1415"/>
      <c r="R23" s="1769"/>
      <c r="S23" s="1416"/>
      <c r="T23" s="1393" t="s">
        <v>614</v>
      </c>
      <c r="U23" s="990"/>
      <c r="V23" s="990"/>
      <c r="W23" s="990"/>
      <c r="X23" s="990"/>
      <c r="Y23" s="1413"/>
      <c r="Z23" s="1413"/>
      <c r="AA23" s="1413"/>
      <c r="AB23" s="1413"/>
      <c r="AC23" s="1413"/>
      <c r="AD23" s="1413"/>
      <c r="AE23" s="1413"/>
      <c r="AF23" s="1413"/>
      <c r="AG23" s="1395"/>
      <c r="AH23" s="1395"/>
      <c r="AI23" s="1418">
        <f>'KRA III'!N39</f>
        <v>0</v>
      </c>
      <c r="AJ23" s="1773"/>
      <c r="AQ23" s="990" t="s">
        <v>397</v>
      </c>
      <c r="AS23" s="1400" t="s">
        <v>238</v>
      </c>
    </row>
    <row r="24" spans="1:45" ht="14.4" thickBot="1" x14ac:dyDescent="0.35">
      <c r="A24" s="2659" t="s">
        <v>14</v>
      </c>
      <c r="B24" s="2660"/>
      <c r="C24" s="2660"/>
      <c r="D24" s="2660"/>
      <c r="E24" s="2660"/>
      <c r="F24" s="2660"/>
      <c r="G24" s="2660"/>
      <c r="H24" s="2660"/>
      <c r="I24" s="2660"/>
      <c r="J24" s="2660"/>
      <c r="K24" s="2660"/>
      <c r="L24" s="1445"/>
      <c r="M24" s="1445"/>
      <c r="N24" s="1446"/>
      <c r="O24" s="1446"/>
      <c r="P24" s="1453">
        <f>IF(SUM(P20:P23)&gt;=100,100,SUM(P20:P23))</f>
        <v>0</v>
      </c>
      <c r="Q24" s="1454"/>
      <c r="R24" s="1459"/>
      <c r="S24" s="1454"/>
      <c r="T24" s="2659" t="s">
        <v>14</v>
      </c>
      <c r="U24" s="2660"/>
      <c r="V24" s="2660"/>
      <c r="W24" s="2660"/>
      <c r="X24" s="2660"/>
      <c r="Y24" s="2660"/>
      <c r="Z24" s="2660"/>
      <c r="AA24" s="2660"/>
      <c r="AB24" s="2660"/>
      <c r="AC24" s="2660"/>
      <c r="AD24" s="2660"/>
      <c r="AE24" s="1445"/>
      <c r="AF24" s="1445"/>
      <c r="AG24" s="1446"/>
      <c r="AH24" s="1446"/>
      <c r="AI24" s="1457">
        <f>IF(SUM(AI20:AI23)&gt;=100,100,SUM(AI20:AI23))</f>
        <v>0</v>
      </c>
      <c r="AJ24" s="1458"/>
      <c r="AQ24" s="990" t="s">
        <v>398</v>
      </c>
      <c r="AS24" s="1400">
        <v>1</v>
      </c>
    </row>
    <row r="25" spans="1:45" ht="14.4" thickBot="1" x14ac:dyDescent="0.35">
      <c r="A25" s="1443" t="s">
        <v>147</v>
      </c>
      <c r="B25" s="1423"/>
      <c r="C25" s="1423"/>
      <c r="D25" s="1423"/>
      <c r="E25" s="1423"/>
      <c r="F25" s="1423"/>
      <c r="G25" s="1423"/>
      <c r="H25" s="1423"/>
      <c r="I25" s="1423"/>
      <c r="J25" s="1423"/>
      <c r="K25" s="1423"/>
      <c r="L25" s="1423"/>
      <c r="M25" s="1423"/>
      <c r="N25" s="1423"/>
      <c r="O25" s="1423"/>
      <c r="P25" s="1444"/>
      <c r="R25" s="1425" t="str">
        <f>A25</f>
        <v>KRA IV - PROFESSIONAL DEVELOPMENT (100 POINTS)</v>
      </c>
      <c r="S25" s="1332"/>
      <c r="T25" s="1436" t="s">
        <v>147</v>
      </c>
      <c r="U25" s="1430"/>
      <c r="V25" s="1430"/>
      <c r="W25" s="1430"/>
      <c r="X25" s="1430"/>
      <c r="Y25" s="1430"/>
      <c r="Z25" s="1430"/>
      <c r="AA25" s="1430"/>
      <c r="AB25" s="1430"/>
      <c r="AC25" s="1430"/>
      <c r="AD25" s="1430"/>
      <c r="AE25" s="1430"/>
      <c r="AF25" s="1430"/>
      <c r="AG25" s="1430"/>
      <c r="AH25" s="1430"/>
      <c r="AI25" s="1440"/>
      <c r="AJ25" s="1441"/>
      <c r="AQ25" s="990" t="s">
        <v>399</v>
      </c>
      <c r="AS25" s="1400">
        <v>2</v>
      </c>
    </row>
    <row r="26" spans="1:45" x14ac:dyDescent="0.3">
      <c r="A26" s="1393" t="s">
        <v>615</v>
      </c>
      <c r="B26" s="990"/>
      <c r="C26" s="990"/>
      <c r="D26" s="990"/>
      <c r="E26" s="990"/>
      <c r="F26" s="1413"/>
      <c r="G26" s="1413"/>
      <c r="H26" s="1413"/>
      <c r="I26" s="1413"/>
      <c r="J26" s="1413"/>
      <c r="K26" s="1413"/>
      <c r="L26" s="1413"/>
      <c r="M26" s="1413"/>
      <c r="N26" s="1395"/>
      <c r="O26" s="1395"/>
      <c r="P26" s="1414">
        <f>'KRA IV'!I13</f>
        <v>0</v>
      </c>
      <c r="Q26" s="1415"/>
      <c r="R26" s="1769"/>
      <c r="S26" s="1416"/>
      <c r="T26" s="1393" t="s">
        <v>615</v>
      </c>
      <c r="U26" s="990"/>
      <c r="V26" s="990"/>
      <c r="W26" s="990"/>
      <c r="X26" s="990"/>
      <c r="Y26" s="1413"/>
      <c r="Z26" s="1413"/>
      <c r="AA26" s="1413"/>
      <c r="AB26" s="1413"/>
      <c r="AC26" s="1413"/>
      <c r="AD26" s="1413"/>
      <c r="AE26" s="1413"/>
      <c r="AF26" s="1413"/>
      <c r="AG26" s="1395"/>
      <c r="AH26" s="1395"/>
      <c r="AI26" s="1417">
        <f>'KRA IV'!N13</f>
        <v>0</v>
      </c>
      <c r="AJ26" s="1772"/>
      <c r="AQ26" s="990" t="s">
        <v>400</v>
      </c>
      <c r="AS26" s="1400">
        <v>3</v>
      </c>
    </row>
    <row r="27" spans="1:45" x14ac:dyDescent="0.3">
      <c r="A27" s="1393" t="s">
        <v>616</v>
      </c>
      <c r="B27" s="990"/>
      <c r="C27" s="990"/>
      <c r="D27" s="990"/>
      <c r="E27" s="990"/>
      <c r="F27" s="1413"/>
      <c r="G27" s="1413"/>
      <c r="H27" s="1413"/>
      <c r="I27" s="1413"/>
      <c r="J27" s="1413"/>
      <c r="K27" s="1413"/>
      <c r="L27" s="1413"/>
      <c r="M27" s="1413"/>
      <c r="N27" s="1395"/>
      <c r="O27" s="1395"/>
      <c r="P27" s="1414">
        <f>'KRA IV'!I20</f>
        <v>0</v>
      </c>
      <c r="Q27" s="1415"/>
      <c r="R27" s="1769"/>
      <c r="S27" s="1416"/>
      <c r="T27" s="1393" t="s">
        <v>616</v>
      </c>
      <c r="U27" s="990"/>
      <c r="V27" s="990"/>
      <c r="W27" s="990"/>
      <c r="X27" s="990"/>
      <c r="Y27" s="1413"/>
      <c r="Z27" s="1413"/>
      <c r="AA27" s="1413"/>
      <c r="AB27" s="1413"/>
      <c r="AC27" s="1413"/>
      <c r="AD27" s="1413"/>
      <c r="AE27" s="1413"/>
      <c r="AF27" s="1413"/>
      <c r="AG27" s="1395"/>
      <c r="AH27" s="1395"/>
      <c r="AI27" s="1417">
        <f>'KRA IV'!N20</f>
        <v>0</v>
      </c>
      <c r="AJ27" s="1772"/>
      <c r="AQ27" s="990" t="s">
        <v>401</v>
      </c>
      <c r="AS27" s="1400">
        <v>4</v>
      </c>
    </row>
    <row r="28" spans="1:45" x14ac:dyDescent="0.3">
      <c r="A28" s="1393" t="s">
        <v>617</v>
      </c>
      <c r="B28" s="990"/>
      <c r="C28" s="990"/>
      <c r="D28" s="990"/>
      <c r="E28" s="990"/>
      <c r="F28" s="1413"/>
      <c r="G28" s="1413"/>
      <c r="H28" s="1413"/>
      <c r="I28" s="1413"/>
      <c r="J28" s="1413"/>
      <c r="K28" s="1413"/>
      <c r="L28" s="1413"/>
      <c r="M28" s="1413"/>
      <c r="N28" s="1395"/>
      <c r="O28" s="1395"/>
      <c r="P28" s="1414">
        <f>'KRA IV'!I25</f>
        <v>0</v>
      </c>
      <c r="Q28" s="1415"/>
      <c r="R28" s="1769"/>
      <c r="S28" s="1416"/>
      <c r="T28" s="1393" t="s">
        <v>617</v>
      </c>
      <c r="U28" s="990"/>
      <c r="V28" s="990"/>
      <c r="W28" s="990"/>
      <c r="X28" s="990"/>
      <c r="Y28" s="1413"/>
      <c r="Z28" s="1413"/>
      <c r="AA28" s="1413"/>
      <c r="AB28" s="1413"/>
      <c r="AC28" s="1413"/>
      <c r="AD28" s="1413"/>
      <c r="AE28" s="1413"/>
      <c r="AF28" s="1413"/>
      <c r="AG28" s="1395"/>
      <c r="AH28" s="1395"/>
      <c r="AI28" s="1417">
        <f>'KRA IV'!N25</f>
        <v>0</v>
      </c>
      <c r="AJ28" s="1772"/>
      <c r="AQ28" s="990" t="s">
        <v>582</v>
      </c>
      <c r="AS28" s="1419">
        <v>5</v>
      </c>
    </row>
    <row r="29" spans="1:45" ht="14.4" thickBot="1" x14ac:dyDescent="0.35">
      <c r="A29" s="1393" t="s">
        <v>614</v>
      </c>
      <c r="B29" s="990"/>
      <c r="C29" s="990"/>
      <c r="D29" s="990"/>
      <c r="E29" s="990"/>
      <c r="F29" s="1413"/>
      <c r="G29" s="1413"/>
      <c r="H29" s="1413"/>
      <c r="I29" s="1413"/>
      <c r="J29" s="1413"/>
      <c r="K29" s="1413"/>
      <c r="L29" s="1413"/>
      <c r="M29" s="1413"/>
      <c r="N29" s="1395"/>
      <c r="O29" s="1395"/>
      <c r="P29" s="1414">
        <f>'KRA IV'!I31</f>
        <v>0</v>
      </c>
      <c r="Q29" s="1415"/>
      <c r="R29" s="1769"/>
      <c r="S29" s="1416"/>
      <c r="T29" s="1393" t="s">
        <v>614</v>
      </c>
      <c r="U29" s="990"/>
      <c r="V29" s="990"/>
      <c r="W29" s="990"/>
      <c r="X29" s="990"/>
      <c r="Y29" s="1413"/>
      <c r="Z29" s="1413"/>
      <c r="AA29" s="1413"/>
      <c r="AB29" s="1413"/>
      <c r="AC29" s="1413"/>
      <c r="AD29" s="1413"/>
      <c r="AE29" s="1413"/>
      <c r="AF29" s="1413"/>
      <c r="AG29" s="1395"/>
      <c r="AH29" s="1395"/>
      <c r="AI29" s="1418">
        <f>'KRA IV'!N31</f>
        <v>0</v>
      </c>
      <c r="AJ29" s="1773"/>
      <c r="AQ29" s="990" t="s">
        <v>402</v>
      </c>
      <c r="AS29" s="1400">
        <v>6</v>
      </c>
    </row>
    <row r="30" spans="1:45" ht="14.4" thickBot="1" x14ac:dyDescent="0.35">
      <c r="A30" s="2659" t="s">
        <v>14</v>
      </c>
      <c r="B30" s="2660"/>
      <c r="C30" s="2660"/>
      <c r="D30" s="2660"/>
      <c r="E30" s="1445"/>
      <c r="F30" s="1445"/>
      <c r="G30" s="1445"/>
      <c r="H30" s="1445"/>
      <c r="I30" s="1445"/>
      <c r="J30" s="1445"/>
      <c r="K30" s="1445"/>
      <c r="L30" s="1445"/>
      <c r="M30" s="1445"/>
      <c r="N30" s="1446"/>
      <c r="O30" s="1446"/>
      <c r="P30" s="1453">
        <f>IF(SUM(P26:P29)&gt;=100,100,SUM(P26:P29))</f>
        <v>0</v>
      </c>
      <c r="Q30" s="1454"/>
      <c r="R30" s="1460"/>
      <c r="S30" s="1456"/>
      <c r="T30" s="2659" t="s">
        <v>14</v>
      </c>
      <c r="U30" s="2660"/>
      <c r="V30" s="2660"/>
      <c r="W30" s="2660"/>
      <c r="X30" s="1445"/>
      <c r="Y30" s="1445"/>
      <c r="Z30" s="1445"/>
      <c r="AA30" s="1445"/>
      <c r="AB30" s="1445"/>
      <c r="AC30" s="1445"/>
      <c r="AD30" s="1445"/>
      <c r="AE30" s="1445"/>
      <c r="AF30" s="1445"/>
      <c r="AG30" s="1446"/>
      <c r="AH30" s="1446"/>
      <c r="AI30" s="1457">
        <f>IF(SUM(AI26:AI29)&gt;=100,100,SUM(AI26:AI29))</f>
        <v>0</v>
      </c>
      <c r="AJ30" s="1458"/>
      <c r="AQ30" s="990" t="s">
        <v>403</v>
      </c>
    </row>
    <row r="31" spans="1:45" ht="4.95" customHeight="1" thickBot="1" x14ac:dyDescent="0.35">
      <c r="A31" s="1476"/>
      <c r="B31" s="1476"/>
      <c r="C31" s="1476"/>
      <c r="D31" s="1476"/>
      <c r="E31" s="1476"/>
      <c r="F31" s="1476"/>
      <c r="G31" s="1476"/>
      <c r="H31" s="1476"/>
      <c r="I31" s="1476"/>
      <c r="J31" s="1476"/>
      <c r="K31" s="1476"/>
      <c r="L31" s="1476"/>
      <c r="M31" s="1476"/>
      <c r="N31" s="1395"/>
      <c r="O31" s="1395"/>
      <c r="P31" s="1477"/>
      <c r="Q31" s="1478"/>
      <c r="R31" s="1478"/>
      <c r="S31" s="1478"/>
      <c r="T31" s="1476"/>
      <c r="U31" s="1476"/>
      <c r="V31" s="1476"/>
      <c r="W31" s="1476"/>
      <c r="X31" s="1476"/>
      <c r="Y31" s="1476"/>
      <c r="Z31" s="1476"/>
      <c r="AA31" s="1476"/>
      <c r="AB31" s="1476"/>
      <c r="AC31" s="1476"/>
      <c r="AD31" s="1476"/>
      <c r="AE31" s="1476"/>
      <c r="AF31" s="1476"/>
      <c r="AG31" s="1395"/>
      <c r="AH31" s="1395"/>
      <c r="AI31" s="1477"/>
      <c r="AJ31" s="1479"/>
      <c r="AQ31" s="990" t="s">
        <v>404</v>
      </c>
    </row>
    <row r="32" spans="1:45" ht="14.4" thickBot="1" x14ac:dyDescent="0.35">
      <c r="A32" s="2612" t="s">
        <v>148</v>
      </c>
      <c r="B32" s="2613"/>
      <c r="C32" s="2614"/>
      <c r="D32" s="2643" t="s">
        <v>164</v>
      </c>
      <c r="E32" s="2644"/>
      <c r="F32" s="2645"/>
      <c r="G32" s="2664" t="s">
        <v>165</v>
      </c>
      <c r="H32" s="2644"/>
      <c r="I32" s="2665"/>
      <c r="J32" s="2643" t="s">
        <v>166</v>
      </c>
      <c r="K32" s="2644"/>
      <c r="L32" s="2645"/>
      <c r="M32" s="2643" t="s">
        <v>167</v>
      </c>
      <c r="N32" s="2644"/>
      <c r="O32" s="2645"/>
      <c r="P32" s="2618" t="s">
        <v>149</v>
      </c>
      <c r="Q32" s="1332"/>
      <c r="R32" s="1332"/>
      <c r="S32" s="1332"/>
      <c r="T32" s="2612" t="s">
        <v>148</v>
      </c>
      <c r="U32" s="2613"/>
      <c r="V32" s="2614"/>
      <c r="W32" s="2643" t="s">
        <v>164</v>
      </c>
      <c r="X32" s="2644"/>
      <c r="Y32" s="2645"/>
      <c r="Z32" s="2664" t="s">
        <v>165</v>
      </c>
      <c r="AA32" s="2644"/>
      <c r="AB32" s="2665"/>
      <c r="AC32" s="2643" t="s">
        <v>166</v>
      </c>
      <c r="AD32" s="2644"/>
      <c r="AE32" s="2645"/>
      <c r="AF32" s="2643" t="s">
        <v>167</v>
      </c>
      <c r="AG32" s="2644"/>
      <c r="AH32" s="2645"/>
      <c r="AI32" s="2632" t="s">
        <v>149</v>
      </c>
      <c r="AJ32" s="2633"/>
      <c r="AQ32" s="990" t="s">
        <v>405</v>
      </c>
    </row>
    <row r="33" spans="1:50" s="1480" customFormat="1" ht="14.4" thickBot="1" x14ac:dyDescent="0.35">
      <c r="A33" s="2615"/>
      <c r="B33" s="2616"/>
      <c r="C33" s="2617"/>
      <c r="D33" s="210" t="s">
        <v>261</v>
      </c>
      <c r="E33" s="211" t="s">
        <v>150</v>
      </c>
      <c r="F33" s="212" t="s">
        <v>264</v>
      </c>
      <c r="G33" s="213" t="s">
        <v>261</v>
      </c>
      <c r="H33" s="211" t="s">
        <v>150</v>
      </c>
      <c r="I33" s="212" t="s">
        <v>264</v>
      </c>
      <c r="J33" s="210" t="s">
        <v>261</v>
      </c>
      <c r="K33" s="211" t="s">
        <v>150</v>
      </c>
      <c r="L33" s="212" t="s">
        <v>264</v>
      </c>
      <c r="M33" s="210" t="s">
        <v>261</v>
      </c>
      <c r="N33" s="211" t="s">
        <v>150</v>
      </c>
      <c r="O33" s="212" t="s">
        <v>264</v>
      </c>
      <c r="P33" s="2619"/>
      <c r="Q33" s="1332"/>
      <c r="R33" s="1332"/>
      <c r="S33" s="1332"/>
      <c r="T33" s="2615"/>
      <c r="U33" s="2616"/>
      <c r="V33" s="2617"/>
      <c r="W33" s="210" t="s">
        <v>261</v>
      </c>
      <c r="X33" s="211" t="s">
        <v>150</v>
      </c>
      <c r="Y33" s="212" t="s">
        <v>264</v>
      </c>
      <c r="Z33" s="213" t="s">
        <v>261</v>
      </c>
      <c r="AA33" s="211" t="s">
        <v>150</v>
      </c>
      <c r="AB33" s="212" t="s">
        <v>264</v>
      </c>
      <c r="AC33" s="210" t="s">
        <v>261</v>
      </c>
      <c r="AD33" s="211" t="s">
        <v>150</v>
      </c>
      <c r="AE33" s="212" t="s">
        <v>264</v>
      </c>
      <c r="AF33" s="210" t="s">
        <v>261</v>
      </c>
      <c r="AG33" s="211" t="s">
        <v>150</v>
      </c>
      <c r="AH33" s="212" t="s">
        <v>264</v>
      </c>
      <c r="AI33" s="2634"/>
      <c r="AJ33" s="2635"/>
      <c r="AQ33" s="990" t="s">
        <v>406</v>
      </c>
      <c r="AS33" s="1419"/>
    </row>
    <row r="34" spans="1:50" x14ac:dyDescent="0.3">
      <c r="A34" s="2577" t="s">
        <v>158</v>
      </c>
      <c r="B34" s="2578"/>
      <c r="C34" s="2579"/>
      <c r="D34" s="214">
        <f>P13</f>
        <v>0</v>
      </c>
      <c r="E34" s="215">
        <v>0.6</v>
      </c>
      <c r="F34" s="218">
        <f>D34*E34</f>
        <v>0</v>
      </c>
      <c r="G34" s="216">
        <f>P18</f>
        <v>0</v>
      </c>
      <c r="H34" s="215">
        <v>0.1</v>
      </c>
      <c r="I34" s="217">
        <f>G34*H34</f>
        <v>0</v>
      </c>
      <c r="J34" s="214">
        <f>P24</f>
        <v>0</v>
      </c>
      <c r="K34" s="215">
        <v>0.2</v>
      </c>
      <c r="L34" s="218">
        <f>J34*K34</f>
        <v>0</v>
      </c>
      <c r="M34" s="214">
        <f>P30</f>
        <v>0</v>
      </c>
      <c r="N34" s="215">
        <v>0.1</v>
      </c>
      <c r="O34" s="219">
        <f>M34*N34</f>
        <v>0</v>
      </c>
      <c r="P34" s="1481">
        <f>ROUND(SUM(F34+I34+L34+O34),0)</f>
        <v>0</v>
      </c>
      <c r="Q34" s="1482"/>
      <c r="R34" s="1482"/>
      <c r="S34" s="1482"/>
      <c r="T34" s="2577" t="s">
        <v>158</v>
      </c>
      <c r="U34" s="2578"/>
      <c r="V34" s="2579"/>
      <c r="W34" s="214">
        <f>AI13</f>
        <v>0</v>
      </c>
      <c r="X34" s="215">
        <v>0.6</v>
      </c>
      <c r="Y34" s="218">
        <f>W34*X34</f>
        <v>0</v>
      </c>
      <c r="Z34" s="216">
        <f>AI18</f>
        <v>0</v>
      </c>
      <c r="AA34" s="215">
        <v>0.1</v>
      </c>
      <c r="AB34" s="217">
        <f>Z34*AA34</f>
        <v>0</v>
      </c>
      <c r="AC34" s="214">
        <f>AI24</f>
        <v>0</v>
      </c>
      <c r="AD34" s="215">
        <v>0.2</v>
      </c>
      <c r="AE34" s="218">
        <f>AC34*AD34</f>
        <v>0</v>
      </c>
      <c r="AF34" s="214">
        <f>AI30</f>
        <v>0</v>
      </c>
      <c r="AG34" s="215">
        <v>0.1</v>
      </c>
      <c r="AH34" s="219">
        <f>AF34*AG34</f>
        <v>0</v>
      </c>
      <c r="AI34" s="2636">
        <f>ROUND(SUM(Y34+AB34+AE34+AH34),0)</f>
        <v>0</v>
      </c>
      <c r="AJ34" s="2637"/>
      <c r="AQ34" s="990" t="s">
        <v>407</v>
      </c>
    </row>
    <row r="35" spans="1:50" x14ac:dyDescent="0.3">
      <c r="A35" s="2577" t="s">
        <v>159</v>
      </c>
      <c r="B35" s="2578"/>
      <c r="C35" s="2579"/>
      <c r="D35" s="220">
        <f>P13</f>
        <v>0</v>
      </c>
      <c r="E35" s="221">
        <v>0.5</v>
      </c>
      <c r="F35" s="785">
        <f>D35*E35</f>
        <v>0</v>
      </c>
      <c r="G35" s="222">
        <f>P18</f>
        <v>0</v>
      </c>
      <c r="H35" s="221">
        <v>0.2</v>
      </c>
      <c r="I35" s="223">
        <f>G35*H35</f>
        <v>0</v>
      </c>
      <c r="J35" s="220">
        <f>P24</f>
        <v>0</v>
      </c>
      <c r="K35" s="221">
        <v>0.2</v>
      </c>
      <c r="L35" s="218">
        <f>J35*K35</f>
        <v>0</v>
      </c>
      <c r="M35" s="220">
        <f>P30</f>
        <v>0</v>
      </c>
      <c r="N35" s="221">
        <v>0.1</v>
      </c>
      <c r="O35" s="224">
        <f>M35*N35</f>
        <v>0</v>
      </c>
      <c r="P35" s="1483">
        <f>ROUND(SUM(F35+I35+L35+O35),0)</f>
        <v>0</v>
      </c>
      <c r="Q35" s="1482"/>
      <c r="R35" s="1482"/>
      <c r="S35" s="1482"/>
      <c r="T35" s="2577" t="s">
        <v>598</v>
      </c>
      <c r="U35" s="2578"/>
      <c r="V35" s="2579"/>
      <c r="W35" s="220">
        <f>AI13</f>
        <v>0</v>
      </c>
      <c r="X35" s="221">
        <v>0.5</v>
      </c>
      <c r="Y35" s="785">
        <f>W35*X35</f>
        <v>0</v>
      </c>
      <c r="Z35" s="222">
        <f>AI18</f>
        <v>0</v>
      </c>
      <c r="AA35" s="221">
        <v>0.2</v>
      </c>
      <c r="AB35" s="223">
        <f>Z35*AA35</f>
        <v>0</v>
      </c>
      <c r="AC35" s="220">
        <f>AI24</f>
        <v>0</v>
      </c>
      <c r="AD35" s="221">
        <v>0.2</v>
      </c>
      <c r="AE35" s="218">
        <f>AC35*AD35</f>
        <v>0</v>
      </c>
      <c r="AF35" s="220">
        <f>AI30</f>
        <v>0</v>
      </c>
      <c r="AG35" s="221">
        <v>0.1</v>
      </c>
      <c r="AH35" s="224">
        <f>AF35*AG35</f>
        <v>0</v>
      </c>
      <c r="AI35" s="2638">
        <f>ROUND(SUM(Y35+AB35+AE35+AH35),0)</f>
        <v>0</v>
      </c>
      <c r="AJ35" s="2639"/>
      <c r="AQ35" s="990" t="s">
        <v>408</v>
      </c>
    </row>
    <row r="36" spans="1:50" x14ac:dyDescent="0.3">
      <c r="A36" s="2577" t="s">
        <v>160</v>
      </c>
      <c r="B36" s="2578"/>
      <c r="C36" s="2579"/>
      <c r="D36" s="220">
        <f>P13</f>
        <v>0</v>
      </c>
      <c r="E36" s="221">
        <v>0.4</v>
      </c>
      <c r="F36" s="785">
        <f>D36*E36</f>
        <v>0</v>
      </c>
      <c r="G36" s="222">
        <f>P18</f>
        <v>0</v>
      </c>
      <c r="H36" s="221">
        <v>0.3</v>
      </c>
      <c r="I36" s="223">
        <f>G36*H36</f>
        <v>0</v>
      </c>
      <c r="J36" s="220">
        <f>P24</f>
        <v>0</v>
      </c>
      <c r="K36" s="221">
        <v>0.2</v>
      </c>
      <c r="L36" s="218">
        <f>J36*K36</f>
        <v>0</v>
      </c>
      <c r="M36" s="220">
        <f>P30</f>
        <v>0</v>
      </c>
      <c r="N36" s="221">
        <v>0.1</v>
      </c>
      <c r="O36" s="224">
        <f>M36*N36</f>
        <v>0</v>
      </c>
      <c r="P36" s="1483">
        <f>ROUND(SUM(F36+I36+L36+O36),0)</f>
        <v>0</v>
      </c>
      <c r="Q36" s="1482"/>
      <c r="R36" s="1482"/>
      <c r="S36" s="1482"/>
      <c r="T36" s="2577" t="s">
        <v>599</v>
      </c>
      <c r="U36" s="2578"/>
      <c r="V36" s="2579"/>
      <c r="W36" s="220">
        <f>AI13</f>
        <v>0</v>
      </c>
      <c r="X36" s="221">
        <v>0.4</v>
      </c>
      <c r="Y36" s="785">
        <f>W36*X36</f>
        <v>0</v>
      </c>
      <c r="Z36" s="222">
        <f>AI18</f>
        <v>0</v>
      </c>
      <c r="AA36" s="221">
        <v>0.3</v>
      </c>
      <c r="AB36" s="223">
        <f>Z36*AA36</f>
        <v>0</v>
      </c>
      <c r="AC36" s="220">
        <f>AI24</f>
        <v>0</v>
      </c>
      <c r="AD36" s="221">
        <v>0.2</v>
      </c>
      <c r="AE36" s="218">
        <f>AC36*AD36</f>
        <v>0</v>
      </c>
      <c r="AF36" s="220">
        <f>AI30</f>
        <v>0</v>
      </c>
      <c r="AG36" s="221">
        <v>0.1</v>
      </c>
      <c r="AH36" s="224">
        <f>AF36*AG36</f>
        <v>0</v>
      </c>
      <c r="AI36" s="2638">
        <f>ROUND(SUM(Y36+AB36+AE36+AH36),0)</f>
        <v>0</v>
      </c>
      <c r="AJ36" s="2639"/>
      <c r="AQ36" s="990" t="s">
        <v>409</v>
      </c>
    </row>
    <row r="37" spans="1:50" x14ac:dyDescent="0.3">
      <c r="A37" s="2577" t="s">
        <v>161</v>
      </c>
      <c r="B37" s="2578"/>
      <c r="C37" s="2579"/>
      <c r="D37" s="220">
        <f>P13</f>
        <v>0</v>
      </c>
      <c r="E37" s="221">
        <v>0.3</v>
      </c>
      <c r="F37" s="785">
        <f>D37*E37</f>
        <v>0</v>
      </c>
      <c r="G37" s="222">
        <f>P18</f>
        <v>0</v>
      </c>
      <c r="H37" s="221">
        <v>0.4</v>
      </c>
      <c r="I37" s="223">
        <f>G37*H37</f>
        <v>0</v>
      </c>
      <c r="J37" s="220">
        <f>P24</f>
        <v>0</v>
      </c>
      <c r="K37" s="221">
        <v>0.2</v>
      </c>
      <c r="L37" s="218">
        <f>J37*K37</f>
        <v>0</v>
      </c>
      <c r="M37" s="220">
        <f>P30</f>
        <v>0</v>
      </c>
      <c r="N37" s="221">
        <v>0.1</v>
      </c>
      <c r="O37" s="224">
        <f>M37*N37</f>
        <v>0</v>
      </c>
      <c r="P37" s="1483">
        <f>ROUND(SUM(F37+I37+L37+O37),0)</f>
        <v>0</v>
      </c>
      <c r="Q37" s="1482"/>
      <c r="R37" s="1482"/>
      <c r="S37" s="1482"/>
      <c r="T37" s="2577" t="s">
        <v>161</v>
      </c>
      <c r="U37" s="2578"/>
      <c r="V37" s="2579"/>
      <c r="W37" s="220">
        <f>AI13</f>
        <v>0</v>
      </c>
      <c r="X37" s="221">
        <v>0.3</v>
      </c>
      <c r="Y37" s="785">
        <f>W37*X37</f>
        <v>0</v>
      </c>
      <c r="Z37" s="222">
        <f>AI18</f>
        <v>0</v>
      </c>
      <c r="AA37" s="221">
        <v>0.4</v>
      </c>
      <c r="AB37" s="223">
        <f>Z37*AA37</f>
        <v>0</v>
      </c>
      <c r="AC37" s="220">
        <f>AI24</f>
        <v>0</v>
      </c>
      <c r="AD37" s="221">
        <v>0.2</v>
      </c>
      <c r="AE37" s="218">
        <f>AC37*AD37</f>
        <v>0</v>
      </c>
      <c r="AF37" s="220">
        <f>AI30</f>
        <v>0</v>
      </c>
      <c r="AG37" s="221">
        <v>0.1</v>
      </c>
      <c r="AH37" s="224">
        <f>AF37*AG37</f>
        <v>0</v>
      </c>
      <c r="AI37" s="2638">
        <f>ROUND(SUM(Y37+AB37+AE37+AH37),0)</f>
        <v>0</v>
      </c>
      <c r="AJ37" s="2639"/>
      <c r="AQ37" s="990" t="s">
        <v>587</v>
      </c>
    </row>
    <row r="38" spans="1:50" ht="14.4" thickBot="1" x14ac:dyDescent="0.35">
      <c r="A38" s="2661" t="s">
        <v>263</v>
      </c>
      <c r="B38" s="2662"/>
      <c r="C38" s="2663"/>
      <c r="D38" s="225">
        <f>P13</f>
        <v>0</v>
      </c>
      <c r="E38" s="226">
        <v>0.2</v>
      </c>
      <c r="F38" s="229">
        <f>D38*E38</f>
        <v>0</v>
      </c>
      <c r="G38" s="227">
        <f>P18</f>
        <v>0</v>
      </c>
      <c r="H38" s="226">
        <v>0.5</v>
      </c>
      <c r="I38" s="228">
        <f>G38*H38</f>
        <v>0</v>
      </c>
      <c r="J38" s="225">
        <f>P24</f>
        <v>0</v>
      </c>
      <c r="K38" s="226">
        <v>0.2</v>
      </c>
      <c r="L38" s="229">
        <f>J38*K38</f>
        <v>0</v>
      </c>
      <c r="M38" s="225">
        <f>P30</f>
        <v>0</v>
      </c>
      <c r="N38" s="226">
        <v>0.1</v>
      </c>
      <c r="O38" s="230">
        <f>M38*N38</f>
        <v>0</v>
      </c>
      <c r="P38" s="1484">
        <f>ROUND(SUM(F38+I38+L38+O38),0)</f>
        <v>0</v>
      </c>
      <c r="Q38" s="1482"/>
      <c r="R38" s="1482"/>
      <c r="S38" s="1482"/>
      <c r="T38" s="2661" t="s">
        <v>600</v>
      </c>
      <c r="U38" s="2662"/>
      <c r="V38" s="2663"/>
      <c r="W38" s="225">
        <f>AI13</f>
        <v>0</v>
      </c>
      <c r="X38" s="226">
        <v>0.2</v>
      </c>
      <c r="Y38" s="229">
        <f>W38*X38</f>
        <v>0</v>
      </c>
      <c r="Z38" s="227">
        <f>AI18</f>
        <v>0</v>
      </c>
      <c r="AA38" s="226">
        <v>0.5</v>
      </c>
      <c r="AB38" s="228">
        <f>Z38*AA38</f>
        <v>0</v>
      </c>
      <c r="AC38" s="225">
        <f>AI24</f>
        <v>0</v>
      </c>
      <c r="AD38" s="226">
        <v>0.2</v>
      </c>
      <c r="AE38" s="229">
        <f>AC38*AD38</f>
        <v>0</v>
      </c>
      <c r="AF38" s="225">
        <f>AI30</f>
        <v>0</v>
      </c>
      <c r="AG38" s="226">
        <v>0.1</v>
      </c>
      <c r="AH38" s="230">
        <f>AF38*AG38</f>
        <v>0</v>
      </c>
      <c r="AI38" s="2678">
        <f>ROUND(SUM(Y38+AB38+AE38+AH38),0)</f>
        <v>0</v>
      </c>
      <c r="AJ38" s="2679"/>
    </row>
    <row r="39" spans="1:50" ht="4.95" customHeight="1" thickBot="1" x14ac:dyDescent="0.35"/>
    <row r="40" spans="1:50" ht="14.4" thickBot="1" x14ac:dyDescent="0.35">
      <c r="A40" s="2590" t="s">
        <v>151</v>
      </c>
      <c r="B40" s="2591"/>
      <c r="C40" s="2595" t="s">
        <v>157</v>
      </c>
      <c r="D40" s="2596"/>
      <c r="E40" s="2596"/>
      <c r="F40" s="2596"/>
      <c r="G40" s="2597" t="s">
        <v>349</v>
      </c>
      <c r="H40" s="2597"/>
      <c r="I40" s="2597"/>
      <c r="J40" s="2597"/>
      <c r="K40" s="2597"/>
      <c r="L40" s="2597"/>
      <c r="M40" s="2598"/>
      <c r="N40" s="2626" t="str">
        <f>'Request Form'!D16</f>
        <v>ASSOCIATE PROFESSOR II</v>
      </c>
      <c r="O40" s="2627"/>
      <c r="P40" s="2628"/>
      <c r="Q40" s="1333"/>
      <c r="R40" s="1333"/>
      <c r="S40" s="1333"/>
      <c r="T40" s="2640" t="s">
        <v>151</v>
      </c>
      <c r="U40" s="2640"/>
      <c r="V40" s="2676" t="s">
        <v>157</v>
      </c>
      <c r="W40" s="2677"/>
      <c r="X40" s="2677"/>
      <c r="Y40" s="2677"/>
      <c r="Z40" s="2674" t="s">
        <v>349</v>
      </c>
      <c r="AA40" s="2674"/>
      <c r="AB40" s="2674"/>
      <c r="AC40" s="2674"/>
      <c r="AD40" s="2674"/>
      <c r="AE40" s="2674"/>
      <c r="AF40" s="2675"/>
      <c r="AG40" s="2680" t="str">
        <f>'Request Form'!D16</f>
        <v>ASSOCIATE PROFESSOR II</v>
      </c>
      <c r="AH40" s="2681"/>
      <c r="AI40" s="2681"/>
      <c r="AJ40" s="2682"/>
      <c r="AQ40" s="1395" t="s">
        <v>238</v>
      </c>
    </row>
    <row r="41" spans="1:50" ht="14.4" thickBot="1" x14ac:dyDescent="0.35">
      <c r="A41" s="2582" t="s">
        <v>152</v>
      </c>
      <c r="B41" s="2583"/>
      <c r="C41" s="1485"/>
      <c r="D41" s="1486">
        <v>1</v>
      </c>
      <c r="E41" s="1487" t="s">
        <v>588</v>
      </c>
      <c r="F41" s="1488"/>
      <c r="G41" s="2580" t="s">
        <v>350</v>
      </c>
      <c r="H41" s="2580"/>
      <c r="I41" s="2580"/>
      <c r="J41" s="2580"/>
      <c r="K41" s="2580"/>
      <c r="L41" s="2580"/>
      <c r="M41" s="2581"/>
      <c r="N41" s="2592" t="str">
        <f>'Form 4-A&amp;B'!G29</f>
        <v>NO</v>
      </c>
      <c r="O41" s="2593"/>
      <c r="P41" s="2594"/>
      <c r="Q41" s="1333"/>
      <c r="R41" s="1333"/>
      <c r="S41" s="1333"/>
      <c r="T41" s="2640" t="s">
        <v>152</v>
      </c>
      <c r="U41" s="2640"/>
      <c r="V41" s="1485"/>
      <c r="W41" s="1486">
        <v>1</v>
      </c>
      <c r="X41" s="1487" t="s">
        <v>588</v>
      </c>
      <c r="Y41" s="1488"/>
      <c r="Z41" s="2580" t="s">
        <v>350</v>
      </c>
      <c r="AA41" s="2580"/>
      <c r="AB41" s="2580"/>
      <c r="AC41" s="2580"/>
      <c r="AD41" s="2580"/>
      <c r="AE41" s="2580"/>
      <c r="AF41" s="2581"/>
      <c r="AG41" s="2683" t="str">
        <f>'Form 4-A&amp;B'!G29</f>
        <v>NO</v>
      </c>
      <c r="AH41" s="2684"/>
      <c r="AI41" s="2684"/>
      <c r="AJ41" s="2685"/>
      <c r="AN41" s="1476"/>
      <c r="AQ41" s="1395" t="s">
        <v>337</v>
      </c>
    </row>
    <row r="42" spans="1:50" ht="14.4" thickBot="1" x14ac:dyDescent="0.35">
      <c r="A42" s="2582" t="s">
        <v>153</v>
      </c>
      <c r="B42" s="2583"/>
      <c r="C42" s="1489"/>
      <c r="D42" s="1338">
        <v>2</v>
      </c>
      <c r="E42" s="1487" t="s">
        <v>588</v>
      </c>
      <c r="F42" s="1487"/>
      <c r="G42" s="2580" t="s">
        <v>351</v>
      </c>
      <c r="H42" s="2580"/>
      <c r="I42" s="2580"/>
      <c r="J42" s="2580"/>
      <c r="K42" s="2580"/>
      <c r="L42" s="2580"/>
      <c r="M42" s="2581"/>
      <c r="N42" s="2620" t="str">
        <f>IF(N41="YES",IF(N40="INSTRUCTOR I","INSTRUCTOR II",IF(N40="INSTRUCTOR II","INSTRUCTOR III",IF(N40="INSTRUCTOR III","ASSISTANT PROFESSOR I",IF(N40="ASSISTANT PROFESSOR I","ASSISTANT PROFESSOR II",IF(N40="ASSISTANT PROFESSOR II","ASSISTANT PROFESSOR III",IF(N40="ASSISTANT PROFESSOR III","ASSISTANT PROFESSOR IV",IF(N40="ASSISTANT PROFESSOR IV","ASSOCIATE PROFESSOR I",IF(N40="ASSOCIATE PROFESSOR I","ASSOCIATE PROFESSOR II",IF(N40="ASSOCIATE PROFESSOR II","ASSOCIATE PROFESSOR III",IF(N40="ASSOCIATE PROFESSOR III","ASSOCIATE PROFESSOR IV",IF(N40="ASSOCIATE PROFESSOR IV","ASSOCIATE PROFESSOR V",IF(N40="ASSOCIATE PROFESSOR V","PROFESSOR I",IF(N40="PROFESSOR I","PROFESSOR II",IF(N40="PROFESSOR II","PROFESSOR III",IF(N40="PROFESSOR III","PROFESSOR IV",IF(N40="PROFESSOR IV","PROFESSOR V",IF(N40="PROFESSOR V","PROFESSOR VI",IF(N40="PROFESSOR VI","COLLEGE/UNIVERSITY PROFESSOR")))))))))))))))))),N40)</f>
        <v>ASSOCIATE PROFESSOR II</v>
      </c>
      <c r="O42" s="2621"/>
      <c r="P42" s="2622"/>
      <c r="Q42" s="1490"/>
      <c r="R42" s="1490"/>
      <c r="S42" s="1490"/>
      <c r="T42" s="2640" t="s">
        <v>153</v>
      </c>
      <c r="U42" s="2640"/>
      <c r="V42" s="1491"/>
      <c r="W42" s="1334">
        <v>2</v>
      </c>
      <c r="X42" s="1487" t="s">
        <v>588</v>
      </c>
      <c r="Y42" s="1492"/>
      <c r="Z42" s="2674" t="s">
        <v>351</v>
      </c>
      <c r="AA42" s="2674"/>
      <c r="AB42" s="2674"/>
      <c r="AC42" s="2674"/>
      <c r="AD42" s="2674"/>
      <c r="AE42" s="2674"/>
      <c r="AF42" s="2675"/>
      <c r="AG42" s="2608" t="str">
        <f>IF(AG41="YES",IF(AG40="INSTRUCTOR I","INSTRUCTOR II",IF(AG40="INSTRUCTOR II","INSTRUCTOR III",IF(AG40="INSTRUCTOR III","ASSISTANT PROFESSOR I",IF(AG40="ASSISTANT PROFESSOR I","ASSISTANT PROFESSOR II",IF(AG40="ASSISTANT PROFESSOR II","ASSISTANT PROFESSOR III",IF(AG40="ASSISTANT PROFESSOR III","ASSISTANT PROFESSOR IV",IF(AG40="ASSISTANT PROFESSOR IV","ASSOCIATE PROFESSOR I",IF(AG40="ASSOCIATE PROFESSOR I","ASSOCIATE PROFESSOR II",IF(AG40="ASSOCIATE PROFESSOR II","ASSOCIATE PROFESSOR III",IF(AG40="ASSOCIATE PROFESSOR III","ASSOCIATE PROFESSOR IV",IF(AG40="ASSOCIATE PROFESSOR IV","ASSOCIATE PROFESSOR V",IF(AG40="ASSOCIATE PROFESSOR V","PROFESSOR I",IF(AG40="PROFESSOR I","PROFESSOR II",IF(AG40="PROFESSOR II","PROFESSOR III",IF(AG40="PROFESSOR III","PROFESSOR IV",IF(AG40="PROFESSOR IV","PROFESSOR V",IF(AG40="PROFESSOR V","PROFESSOR VI",IF(AG40="PROFESSOR VI","COLLEGE/UNIVERSITY PROFESSOR")))))))))))))))))),AG40)</f>
        <v>ASSOCIATE PROFESSOR II</v>
      </c>
      <c r="AH42" s="2609"/>
      <c r="AI42" s="2609"/>
      <c r="AJ42" s="2610"/>
      <c r="AQ42" s="1395" t="s">
        <v>338</v>
      </c>
      <c r="AT42" s="1400" t="str">
        <f>IF(N42="INSTRUCTOR I","INSTRUCTOR",IF(N42="INSTRUCTOR II","INSTRUCTOR",IF(N42="INSTRUCTOR III","INSTRUCTOR",IF(N42="ASSISTANT PROFESSOR I","ASSISTANT PROFESSOR",IF(N42="ASSISTANT PROFESSOR II","ASSISTANT PROFESSOR",IF(N42="ASSISTANT PROFESSOR III","ASSISTANT PROFESSOR",IF(N42="ASSISTANT PROFESSOR IV","ASSISTANT PROFESSOR",IF(N42="ASSOCIATE PROFESSOR I","ASSOCIATE PROFESSOR",IF(N42="ASSOCIATE PROFESSOR II","ASSOCIATE PROFESSOR",IF(N42="ASSOCIATE PROFESSOR III","ASSOCIATE PROFESSOR",IF(N42="ASSOCIATE PROFESSOR IV","ASSOCIATE PROFESSOR",IF(N42="ASSOCIATE PROFESSOR V","ASSOCIATE PROFESSOR",IF(N42="PROFESSOR I","PROFESSOR",IF(N42="PROFESSOR II","PROFESSOR",IF(N42="PROFESSOR III","PROFESSOR",IF(N42="PROFESSOR IV","PROFESSOR",IF(N42="PROFESSOR V","PROFESSOR",IF(N42="PROFESSOR VI","PROFESSOR","COLLEGE/UNIVERSITY PROFESSOR"))))))))))))))))))</f>
        <v>ASSOCIATE PROFESSOR</v>
      </c>
      <c r="AX42" s="1400" t="str">
        <f>IF(AG42="INSTRUCTOR I","INSTRUCTOR",IF(AG42="INSTRUCTOR II","INSTRUCTOR",IF(AG42="INSTRUCTOR III","INSTRUCTOR",IF(AG42="ASSISTANT PROFESSOR I","ASSISTANT PROFESSOR",IF(AG42="ASSISTANT PROFESSOR II","ASSISTANT PROFESSOR",IF(AG42="ASSISTANT PROFESSOR III","ASSISTANT PROFESSOR",IF(AG42="ASSISTANT PROFESSOR IV","ASSISTANT PROFESSOR",IF(AG42="ASSOCIATE PROFESSOR I","ASSOCIATE PROFESSOR",IF(AG42="ASSOCIATE PROFESSOR II","ASSOCIATE PROFESSOR",IF(AG42="ASSOCIATE PROFESSOR III","ASSOCIATE PROFESSOR",IF(AG42="ASSOCIATE PROFESSOR IV","ASSOCIATE PROFESSOR",IF(AG42="ASSOCIATE PROFESSOR V","ASSOCIATE PROFESSOR",IF(AG42="PROFESSOR I","PROFESSOR",IF(AG42="PROFESSOR II","PROFESSOR",IF(AG42="PROFESSOR III","PROFESSOR",IF(AG42="PROFESSOR IV","PROFESSOR",IF(AG42="PROFESSOR V","PROFESSOR",IF(AG42="PROFESSOR VI","PROFESSOR","COLLEGE/UNIVERSITY PROFESSOR"))))))))))))))))))</f>
        <v>ASSOCIATE PROFESSOR</v>
      </c>
    </row>
    <row r="43" spans="1:50" ht="14.4" thickBot="1" x14ac:dyDescent="0.35">
      <c r="A43" s="2582" t="s">
        <v>354</v>
      </c>
      <c r="B43" s="2583"/>
      <c r="C43" s="1489"/>
      <c r="D43" s="1338">
        <v>3</v>
      </c>
      <c r="E43" s="1487" t="s">
        <v>588</v>
      </c>
      <c r="F43" s="1487"/>
      <c r="G43" s="2580" t="s">
        <v>584</v>
      </c>
      <c r="H43" s="2580"/>
      <c r="I43" s="2580"/>
      <c r="J43" s="2580"/>
      <c r="K43" s="2580"/>
      <c r="L43" s="2580"/>
      <c r="M43" s="2581"/>
      <c r="N43" s="2623">
        <f>IF(AT43&lt;=40,0,IF(AT43&lt;=50,D41,IF(AT43&lt;=60,D42,IF(AT43&lt;=70,D43,IF(AT43&lt;=80,D44,IF(AT43&lt;=90,D45,IF(AT43&lt;=100,D46)))))))</f>
        <v>0</v>
      </c>
      <c r="O43" s="2624"/>
      <c r="P43" s="2625"/>
      <c r="Q43" s="1490"/>
      <c r="R43" s="1490"/>
      <c r="S43" s="1490"/>
      <c r="T43" s="2640" t="s">
        <v>354</v>
      </c>
      <c r="U43" s="2640"/>
      <c r="V43" s="1491"/>
      <c r="W43" s="1334">
        <v>3</v>
      </c>
      <c r="X43" s="1487" t="s">
        <v>588</v>
      </c>
      <c r="Y43" s="1492"/>
      <c r="Z43" s="2674" t="s">
        <v>602</v>
      </c>
      <c r="AA43" s="2674"/>
      <c r="AB43" s="2674"/>
      <c r="AC43" s="2674"/>
      <c r="AD43" s="2674"/>
      <c r="AE43" s="2674"/>
      <c r="AF43" s="2675"/>
      <c r="AG43" s="2697">
        <f>IF(AX43&lt;=40,0,IF(AX43&lt;=50,W41,IF(AX43&lt;=60,W42,IF(AX43&lt;=70,W43,IF(AX43&lt;=80,W44,IF(AX43&lt;=90,W45,IF(AX43&lt;=100,W46)))))))</f>
        <v>0</v>
      </c>
      <c r="AH43" s="2698"/>
      <c r="AI43" s="2698"/>
      <c r="AJ43" s="2699"/>
      <c r="AT43" s="1400">
        <f>IF(AT42="INSTRUCTOR",P34,IF(AT42="ASSISTANT PROFESSOR",P35,IF(AT42="ASSOCIATE PROFESSOR",P36,IF(AT42="PROFESSOR",P37,P38))))</f>
        <v>0</v>
      </c>
      <c r="AX43" s="1400">
        <f>IF(AX42="INSTRUCTOR",AI34,IF(AX42="ASSISTANT PROFESSOR",AI35,IF(AX42="ASSOCIATE PROFESSOR",AI36,IF(AX42="PROFESSOR",AI37,AI38))))</f>
        <v>0</v>
      </c>
    </row>
    <row r="44" spans="1:50" ht="14.4" thickBot="1" x14ac:dyDescent="0.35">
      <c r="A44" s="2582" t="s">
        <v>154</v>
      </c>
      <c r="B44" s="2583"/>
      <c r="C44" s="1489"/>
      <c r="D44" s="1338">
        <v>4</v>
      </c>
      <c r="E44" s="1487" t="s">
        <v>588</v>
      </c>
      <c r="F44" s="1487"/>
      <c r="G44" s="2651" t="s">
        <v>585</v>
      </c>
      <c r="H44" s="2651"/>
      <c r="I44" s="2651"/>
      <c r="J44" s="2651"/>
      <c r="K44" s="2651"/>
      <c r="L44" s="2651"/>
      <c r="M44" s="2652"/>
      <c r="N44" s="2587" t="s">
        <v>238</v>
      </c>
      <c r="O44" s="2588"/>
      <c r="P44" s="2589"/>
      <c r="Q44" s="1493"/>
      <c r="R44" s="1493"/>
      <c r="S44" s="1493"/>
      <c r="T44" s="2640" t="s">
        <v>154</v>
      </c>
      <c r="U44" s="2640"/>
      <c r="V44" s="1491"/>
      <c r="W44" s="1334">
        <v>4</v>
      </c>
      <c r="X44" s="1487" t="s">
        <v>588</v>
      </c>
      <c r="Y44" s="1492"/>
      <c r="Z44" s="2693" t="s">
        <v>585</v>
      </c>
      <c r="AA44" s="2693"/>
      <c r="AB44" s="2693"/>
      <c r="AC44" s="2693"/>
      <c r="AD44" s="2693"/>
      <c r="AE44" s="2693"/>
      <c r="AF44" s="2694"/>
      <c r="AG44" s="2602" t="s">
        <v>238</v>
      </c>
      <c r="AH44" s="2603"/>
      <c r="AI44" s="2603"/>
      <c r="AJ44" s="2604"/>
      <c r="AT44" s="1400" t="str">
        <f>IF(N44="INSTRUCTOR I","INSTRUCTOR",IF(N44="INSTRUCTOR II","INSTRUCTOR",IF(N44="INSTRUCTOR III","INSTRUCTOR",IF(N44="ASSISTANT PROFESSOR I","ASSISTANT PROFESSOR",IF(N44="ASSISTANT PROFESSOR II","ASSISTANT PROFESSOR",IF(N44="ASSISTANT PROFESSOR III","ASSISTANT PROFESSOR",IF(N44="ASSISTANT PROFESSOR IV","ASSISTANT PROFESSOR",IF(N44="ASSOCIATE PROFESSOR I","ASSOCIATE PROFESSOR",IF(N44="ASSOCIATE PROFESSOR II","ASSOCIATE PROFESSOR",IF(N44="ASSOCIATE PROFESSOR III","ASSOCIATE PROFESSOR",IF(N44="ASSOCIATE PROFESSOR IV","ASSOCIATE PROFESSOR",IF(N44="ASSOCIATE PROFESSOR V","ASSOCIATE PROFESSOR",IF(N44="PROFESSOR I","PROFESSOR",IF(N44="PROFESSOR II","PROFESSOR",IF(N44="PROFESSOR III","PROFESSOR",IF(N44="PROFESSOR IV","PROFESSOR",IF(N44="PROFESSOR V","PROFESSOR",IF(N44="PROFESSOR VI","PROFESSOR","COLLEGE/UNIVERSITY PROFESSOR"))))))))))))))))))</f>
        <v>COLLEGE/UNIVERSITY PROFESSOR</v>
      </c>
      <c r="AX44" s="1400" t="str">
        <f>IF(R44="INSTRUCTOR I","INSTRUCTOR",IF(R44="INSTRUCTOR II","INSTRUCTOR",IF(R44="INSTRUCTOR III","INSTRUCTOR",IF(R44="ASSISTANT PROFESSOR I","ASSISTANT PROFESSOR",IF(R44="ASSISTANT PROFESSOR II","ASSISTANT PROFESSOR",IF(R44="ASSISTANT PROFESSOR III","ASSISTANT PROFESSOR",IF(R44="ASSISTANT PROFESSOR IV","ASSISTANT PROFESSOR",IF(R44="ASSOCIATE PROFESSOR I","ASSOCIATE PROFESSOR",IF(R44="ASSOCIATE PROFESSOR II","ASSOCIATE PROFESSOR",IF(R44="ASSOCIATE PROFESSOR III","ASSOCIATE PROFESSOR",IF(R44="ASSOCIATE PROFESSOR IV","ASSOCIATE PROFESSOR",IF(R44="ASSOCIATE PROFESSOR V","ASSOCIATE PROFESSOR",IF(R44="PROFESSOR I","PROFESSOR",IF(R44="PROFESSOR II","PROFESSOR",IF(R44="PROFESSOR III","PROFESSOR",IF(R44="PROFESSOR IV","PROFESSOR",IF(R44="PROFESSOR V","PROFESSOR",IF(R44="PROFESSOR VI","PROFESSOR","COLLEGE/UNIVERSITY PROFESSOR"))))))))))))))))))</f>
        <v>COLLEGE/UNIVERSITY PROFESSOR</v>
      </c>
    </row>
    <row r="45" spans="1:50" ht="14.4" thickBot="1" x14ac:dyDescent="0.35">
      <c r="A45" s="2582" t="s">
        <v>155</v>
      </c>
      <c r="B45" s="2583"/>
      <c r="C45" s="1489"/>
      <c r="D45" s="1338">
        <v>5</v>
      </c>
      <c r="E45" s="1487" t="s">
        <v>588</v>
      </c>
      <c r="F45" s="1487"/>
      <c r="G45" s="2580" t="s">
        <v>583</v>
      </c>
      <c r="H45" s="2580"/>
      <c r="I45" s="2580"/>
      <c r="J45" s="2580"/>
      <c r="K45" s="2580"/>
      <c r="L45" s="2580"/>
      <c r="M45" s="2581"/>
      <c r="N45" s="2587" t="s">
        <v>238</v>
      </c>
      <c r="O45" s="2588"/>
      <c r="P45" s="2589"/>
      <c r="Q45" s="1490"/>
      <c r="R45" s="1490"/>
      <c r="S45" s="1490"/>
      <c r="T45" s="2583" t="s">
        <v>155</v>
      </c>
      <c r="U45" s="2583"/>
      <c r="V45" s="1489"/>
      <c r="W45" s="1338">
        <v>5</v>
      </c>
      <c r="X45" s="1487" t="s">
        <v>588</v>
      </c>
      <c r="Y45" s="1487"/>
      <c r="Z45" s="2695" t="s">
        <v>601</v>
      </c>
      <c r="AA45" s="2695"/>
      <c r="AB45" s="2695"/>
      <c r="AC45" s="2695"/>
      <c r="AD45" s="2695"/>
      <c r="AE45" s="2695"/>
      <c r="AF45" s="2696"/>
      <c r="AG45" s="2599" t="s">
        <v>238</v>
      </c>
      <c r="AH45" s="2600"/>
      <c r="AI45" s="2600"/>
      <c r="AJ45" s="2601"/>
      <c r="AT45" s="1400">
        <f>IF(AT44="INSTRUCTOR",P34,IF(AT44="ASSISTANT PROFESSOR",P35,IF(AT44="ASSOCIATE PROFESSOR",P36,IF(AT44="PROFESSOR",P37,P38))))</f>
        <v>0</v>
      </c>
      <c r="AX45" s="1400" t="str">
        <f>IF(AX44="INSTRUCTOR",T34,IF(AX44="ASSISTANT PROFESSOR",T35,IF(AX44="ASSOCIATE PROFESSOR",T36,IF(AX44="PROFESSOR",T37,T38))))</f>
        <v>Col./Univ. Prof.</v>
      </c>
    </row>
    <row r="46" spans="1:50" ht="14.4" thickBot="1" x14ac:dyDescent="0.35">
      <c r="A46" s="2582" t="s">
        <v>156</v>
      </c>
      <c r="B46" s="2583"/>
      <c r="C46" s="1489"/>
      <c r="D46" s="1338">
        <v>6</v>
      </c>
      <c r="E46" s="1487" t="s">
        <v>588</v>
      </c>
      <c r="F46" s="1487"/>
      <c r="G46" s="2580" t="s">
        <v>586</v>
      </c>
      <c r="H46" s="2580"/>
      <c r="I46" s="2580"/>
      <c r="J46" s="2580"/>
      <c r="K46" s="2580"/>
      <c r="L46" s="2580"/>
      <c r="M46" s="2581"/>
      <c r="N46" s="2587" t="s">
        <v>238</v>
      </c>
      <c r="O46" s="2588"/>
      <c r="P46" s="2589"/>
      <c r="Q46" s="1493"/>
      <c r="R46" s="1493"/>
      <c r="S46" s="1493"/>
      <c r="T46" s="2640" t="s">
        <v>156</v>
      </c>
      <c r="U46" s="2640"/>
      <c r="V46" s="1491"/>
      <c r="W46" s="1334">
        <v>6</v>
      </c>
      <c r="X46" s="1487" t="s">
        <v>588</v>
      </c>
      <c r="Y46" s="1492"/>
      <c r="Z46" s="2580" t="s">
        <v>586</v>
      </c>
      <c r="AA46" s="2580"/>
      <c r="AB46" s="2580"/>
      <c r="AC46" s="2580"/>
      <c r="AD46" s="2580"/>
      <c r="AE46" s="2580"/>
      <c r="AF46" s="2581"/>
      <c r="AG46" s="2602" t="s">
        <v>238</v>
      </c>
      <c r="AH46" s="2603"/>
      <c r="AI46" s="2603"/>
      <c r="AJ46" s="2604"/>
    </row>
    <row r="47" spans="1:50" ht="14.4" thickBot="1" x14ac:dyDescent="0.35">
      <c r="A47" s="2582"/>
      <c r="B47" s="2583"/>
      <c r="C47" s="2649"/>
      <c r="D47" s="2650"/>
      <c r="E47" s="2650"/>
      <c r="F47" s="2650"/>
      <c r="G47" s="2580" t="s">
        <v>352</v>
      </c>
      <c r="H47" s="2580"/>
      <c r="I47" s="2580"/>
      <c r="J47" s="2580"/>
      <c r="K47" s="2580"/>
      <c r="L47" s="2580"/>
      <c r="M47" s="2581"/>
      <c r="N47" s="2629" t="s">
        <v>338</v>
      </c>
      <c r="O47" s="2630"/>
      <c r="P47" s="2631"/>
      <c r="Q47" s="1494"/>
      <c r="R47" s="1494"/>
      <c r="S47" s="1494"/>
      <c r="T47" s="2640"/>
      <c r="U47" s="2640"/>
      <c r="V47" s="2676"/>
      <c r="W47" s="2677"/>
      <c r="X47" s="2677"/>
      <c r="Y47" s="2677"/>
      <c r="Z47" s="2580" t="s">
        <v>603</v>
      </c>
      <c r="AA47" s="2580"/>
      <c r="AB47" s="2580"/>
      <c r="AC47" s="2580"/>
      <c r="AD47" s="2580"/>
      <c r="AE47" s="2580"/>
      <c r="AF47" s="2581"/>
      <c r="AG47" s="2605" t="s">
        <v>238</v>
      </c>
      <c r="AH47" s="2606"/>
      <c r="AI47" s="2606"/>
      <c r="AJ47" s="2607"/>
    </row>
    <row r="48" spans="1:50" ht="14.4" thickBot="1" x14ac:dyDescent="0.35">
      <c r="A48" s="2641"/>
      <c r="B48" s="2642"/>
      <c r="C48" s="2611"/>
      <c r="D48" s="2611"/>
      <c r="E48" s="2611"/>
      <c r="F48" s="2611"/>
      <c r="G48" s="2647" t="s">
        <v>604</v>
      </c>
      <c r="H48" s="2647"/>
      <c r="I48" s="2647"/>
      <c r="J48" s="2647"/>
      <c r="K48" s="2647"/>
      <c r="L48" s="2647"/>
      <c r="M48" s="2648"/>
      <c r="N48" s="2584" t="str">
        <f>IF(N47="YES",IF(N46="INSTRUCTOR I","INSTRUCTOR II",IF(N46="INSTRUCTOR II","INSTRUCTOR III",IF(N46="INSTRUCTOR III","ASSISTANT PROFESSOR I",IF(N46="ASSISTANT PROFESSOR I","ASSISTANT PROFESSOR II",IF(N46="ASSISTANT PROFESSOR II","ASSISTANT PROFESSOR III",IF(N46="ASSISTANT PROFESSOR III","ASSISTANT PROFESSOR IV",IF(N46="ASSISTANT PROFESSOR IV","ASSOCIATE PROFESSOR I",IF(N46="ASSOCIATE PROFESSOR I","ASSOCIATE PROFESSOR II",IF(N46="ASSOCIATE PROFESSOR II","ASSOCIATE PROFESSOR III",IF(N46="ASSOCIATE PROFESSOR III","ASSOCIATE PROFESSOR IV",IF(N46="ASSOCIATE PROFESSOR IV","ASSOCIATE PROFESSOR V",IF(N46="ASSOCIATE PROFESSOR V","PROFESSOR I",IF(N46="PROFESSOR I","PROFESSOR II",IF(N46="PROFESSOR II","PROFESSOR III",IF(N46="PROFESSOR III","PROFESSOR IV",IF(N46="PROFESSOR IV","PROFESSOR V",IF(N46="PROFESSOR V","PROFESSOR VI",IF(N46="PROFESSOR VI","COLLEGE/UNIVERSITY PROFESSOR")))))))))))))))))),N46)</f>
        <v>SELECT OPTION</v>
      </c>
      <c r="O48" s="2585"/>
      <c r="P48" s="2586"/>
      <c r="Q48" s="1490"/>
      <c r="R48" s="1490"/>
      <c r="S48" s="1490"/>
      <c r="T48" s="2640"/>
      <c r="U48" s="2640"/>
      <c r="V48" s="2692"/>
      <c r="W48" s="2692"/>
      <c r="X48" s="2692"/>
      <c r="Y48" s="2692"/>
      <c r="Z48" s="2693" t="s">
        <v>353</v>
      </c>
      <c r="AA48" s="2693"/>
      <c r="AB48" s="2693"/>
      <c r="AC48" s="2693"/>
      <c r="AD48" s="2693"/>
      <c r="AE48" s="2693"/>
      <c r="AF48" s="2694"/>
      <c r="AG48" s="2608" t="str">
        <f>IF(AG47="YES",IF(AG46="INSTRUCTOR I","INSTRUCTOR II",IF(AG46="INSTRUCTOR II","INSTRUCTOR III",IF(AG46="INSTRUCTOR III","ASSISTANT PROFESSOR I",IF(AG46="ASSISTANT PROFESSOR I","ASSISTANT PROFESSOR II",IF(AG46="ASSISTANT PROFESSOR II","ASSISTANT PROFESSOR III",IF(AG46="ASSISTANT PROFESSOR III","ASSISTANT PROFESSOR IV",IF(AG46="ASSISTANT PROFESSOR IV","ASSOCIATE PROFESSOR I",IF(AG46="ASSOCIATE PROFESSOR I","ASSOCIATE PROFESSOR II",IF(AG46="ASSOCIATE PROFESSOR II","ASSOCIATE PROFESSOR III",IF(AG46="ASSOCIATE PROFESSOR III","ASSOCIATE PROFESSOR IV",IF(AG46="ASSOCIATE PROFESSOR IV","ASSOCIATE PROFESSOR V",IF(AG46="ASSOCIATE PROFESSOR V","PROFESSOR I",IF(AG46="PROFESSOR I","PROFESSOR II",IF(AG46="PROFESSOR II","PROFESSOR III",IF(AG46="PROFESSOR III","PROFESSOR IV",IF(AG46="PROFESSOR IV","PROFESSOR V",IF(AG46="PROFESSOR V","PROFESSOR VI",IF(AG46="PROFESSOR VI","COLLEGE/UNIVERSITY PROFESSOR")))))))))))))))))),AG46)</f>
        <v>SELECT OPTION</v>
      </c>
      <c r="AH48" s="2609"/>
      <c r="AI48" s="2609"/>
      <c r="AJ48" s="2610"/>
    </row>
    <row r="49" spans="1:38" ht="7.95" customHeight="1" x14ac:dyDescent="0.3">
      <c r="A49" s="1466"/>
      <c r="B49" s="1466"/>
      <c r="C49" s="1468"/>
      <c r="D49" s="1468"/>
      <c r="E49" s="1468"/>
      <c r="F49" s="1468"/>
      <c r="G49" s="1468"/>
      <c r="N49" s="1395"/>
      <c r="O49" s="1395"/>
      <c r="P49" s="1495"/>
      <c r="Q49" s="1496"/>
      <c r="R49" s="1496"/>
      <c r="S49" s="1496"/>
      <c r="T49" s="1466"/>
      <c r="U49" s="1466"/>
      <c r="V49" s="1468"/>
      <c r="W49" s="1468"/>
      <c r="X49" s="1468"/>
      <c r="Y49" s="1468"/>
      <c r="Z49" s="1468"/>
      <c r="AG49" s="1395"/>
      <c r="AH49" s="1395"/>
      <c r="AI49" s="1495"/>
      <c r="AJ49" s="1498"/>
    </row>
    <row r="50" spans="1:38" ht="4.95" customHeight="1" x14ac:dyDescent="0.3">
      <c r="A50" s="1499"/>
      <c r="B50" s="1500"/>
      <c r="C50" s="1500"/>
      <c r="D50" s="1500"/>
      <c r="E50" s="1500"/>
      <c r="F50" s="1500"/>
      <c r="G50" s="1501"/>
      <c r="H50" s="1500"/>
      <c r="I50" s="1502"/>
      <c r="J50" s="1500"/>
      <c r="K50" s="1500"/>
      <c r="L50" s="1502"/>
      <c r="M50" s="1500"/>
      <c r="N50" s="1499"/>
      <c r="O50" s="1500"/>
      <c r="P50" s="1503"/>
      <c r="T50" s="1499"/>
      <c r="U50" s="1500"/>
      <c r="V50" s="1500"/>
      <c r="W50" s="1500"/>
      <c r="X50" s="1500"/>
      <c r="Y50" s="1500"/>
      <c r="Z50" s="1501"/>
      <c r="AA50" s="1500"/>
      <c r="AB50" s="1502"/>
      <c r="AC50" s="1500"/>
      <c r="AD50" s="1500"/>
      <c r="AE50" s="1502"/>
      <c r="AF50" s="1500"/>
      <c r="AG50" s="1499"/>
      <c r="AH50" s="1500"/>
      <c r="AI50" s="1504"/>
      <c r="AJ50" s="1505"/>
    </row>
    <row r="51" spans="1:38" s="1775" customFormat="1" x14ac:dyDescent="0.3">
      <c r="A51" s="1774" t="s">
        <v>626</v>
      </c>
      <c r="L51" s="1659"/>
      <c r="N51" s="1514" t="s">
        <v>184</v>
      </c>
      <c r="P51" s="1776"/>
      <c r="Q51" s="1777"/>
      <c r="R51" s="1777"/>
      <c r="S51" s="1777"/>
      <c r="T51" s="1774" t="s">
        <v>625</v>
      </c>
      <c r="AE51" s="1659"/>
      <c r="AG51" s="1514" t="s">
        <v>184</v>
      </c>
      <c r="AI51" s="942"/>
      <c r="AJ51" s="1778"/>
    </row>
    <row r="52" spans="1:38" s="1775" customFormat="1" x14ac:dyDescent="0.3">
      <c r="A52" s="1779"/>
      <c r="G52" s="1780"/>
      <c r="I52" s="1659"/>
      <c r="L52" s="1659"/>
      <c r="N52" s="1781"/>
      <c r="P52" s="1776"/>
      <c r="Q52" s="1777"/>
      <c r="R52" s="1777"/>
      <c r="S52" s="1777"/>
      <c r="T52" s="1779"/>
      <c r="Z52" s="1780"/>
      <c r="AB52" s="1659"/>
      <c r="AE52" s="1659"/>
      <c r="AG52" s="1781"/>
      <c r="AI52" s="942"/>
      <c r="AJ52" s="1778"/>
    </row>
    <row r="53" spans="1:38" s="1775" customFormat="1" x14ac:dyDescent="0.3">
      <c r="A53" s="1781"/>
      <c r="L53" s="1659"/>
      <c r="N53" s="1781"/>
      <c r="P53" s="1776"/>
      <c r="Q53" s="1777"/>
      <c r="R53" s="1777"/>
      <c r="S53" s="1777"/>
      <c r="T53" s="1781"/>
      <c r="AE53" s="1659"/>
      <c r="AG53" s="1781"/>
      <c r="AI53" s="942"/>
      <c r="AJ53" s="1778"/>
    </row>
    <row r="54" spans="1:38" s="1775" customFormat="1" x14ac:dyDescent="0.3">
      <c r="A54" s="2707" t="s">
        <v>619</v>
      </c>
      <c r="B54" s="2708"/>
      <c r="C54" s="2708"/>
      <c r="D54" s="2708"/>
      <c r="E54" s="2708"/>
      <c r="G54" s="2708" t="s">
        <v>619</v>
      </c>
      <c r="H54" s="2708"/>
      <c r="I54" s="2708"/>
      <c r="J54" s="2708"/>
      <c r="K54" s="2708"/>
      <c r="L54" s="1515"/>
      <c r="N54" s="2701" t="s">
        <v>620</v>
      </c>
      <c r="O54" s="2702"/>
      <c r="P54" s="2703"/>
      <c r="Q54" s="1777"/>
      <c r="R54" s="1777"/>
      <c r="S54" s="1777"/>
      <c r="T54" s="2707" t="s">
        <v>623</v>
      </c>
      <c r="U54" s="2708"/>
      <c r="V54" s="2708"/>
      <c r="W54" s="2708"/>
      <c r="X54" s="2708"/>
      <c r="Y54" s="2708"/>
      <c r="AA54" s="2708" t="s">
        <v>623</v>
      </c>
      <c r="AB54" s="2708"/>
      <c r="AC54" s="2708"/>
      <c r="AD54" s="2708"/>
      <c r="AE54" s="2708"/>
      <c r="AF54" s="2716"/>
      <c r="AG54" s="2701" t="s">
        <v>620</v>
      </c>
      <c r="AH54" s="2702"/>
      <c r="AI54" s="2702"/>
      <c r="AJ54" s="2703"/>
    </row>
    <row r="55" spans="1:38" s="1775" customFormat="1" x14ac:dyDescent="0.3">
      <c r="A55" s="2711" t="s">
        <v>3</v>
      </c>
      <c r="B55" s="2712"/>
      <c r="C55" s="2712"/>
      <c r="D55" s="2712"/>
      <c r="E55" s="2712"/>
      <c r="G55" s="2712" t="s">
        <v>3</v>
      </c>
      <c r="H55" s="2712"/>
      <c r="I55" s="2712"/>
      <c r="J55" s="2712"/>
      <c r="K55" s="2712"/>
      <c r="N55" s="2704" t="s">
        <v>621</v>
      </c>
      <c r="O55" s="2705"/>
      <c r="P55" s="2706"/>
      <c r="Q55" s="1777"/>
      <c r="R55" s="1777"/>
      <c r="S55" s="1777"/>
      <c r="T55" s="2711" t="s">
        <v>3</v>
      </c>
      <c r="U55" s="2712"/>
      <c r="V55" s="2712"/>
      <c r="W55" s="2712"/>
      <c r="X55" s="2712"/>
      <c r="Y55" s="2712"/>
      <c r="Z55" s="1515"/>
      <c r="AA55" s="2712" t="s">
        <v>3</v>
      </c>
      <c r="AB55" s="2712"/>
      <c r="AC55" s="2712"/>
      <c r="AD55" s="2712"/>
      <c r="AE55" s="2712"/>
      <c r="AF55" s="2717"/>
      <c r="AG55" s="2704" t="s">
        <v>621</v>
      </c>
      <c r="AH55" s="2705"/>
      <c r="AI55" s="2705"/>
      <c r="AJ55" s="2706"/>
    </row>
    <row r="56" spans="1:38" s="1775" customFormat="1" x14ac:dyDescent="0.3">
      <c r="A56" s="1781"/>
      <c r="N56" s="1781"/>
      <c r="P56" s="1776"/>
      <c r="Q56" s="1777"/>
      <c r="R56" s="1777"/>
      <c r="S56" s="1777"/>
      <c r="T56" s="1781"/>
      <c r="AF56" s="1792"/>
      <c r="AG56" s="1796"/>
      <c r="AH56" s="1797"/>
      <c r="AI56" s="1798"/>
      <c r="AJ56" s="1799"/>
    </row>
    <row r="57" spans="1:38" s="1775" customFormat="1" x14ac:dyDescent="0.3">
      <c r="A57" s="1781"/>
      <c r="L57" s="1783"/>
      <c r="M57" s="1783"/>
      <c r="N57" s="1800" t="s">
        <v>622</v>
      </c>
      <c r="O57" s="1801"/>
      <c r="P57" s="1802"/>
      <c r="Q57" s="1777"/>
      <c r="R57" s="1777"/>
      <c r="S57" s="1777"/>
      <c r="T57" s="1781"/>
      <c r="Y57" s="1786"/>
      <c r="AA57" s="2714"/>
      <c r="AB57" s="2714"/>
      <c r="AC57" s="2714"/>
      <c r="AD57" s="2714"/>
      <c r="AE57" s="2714"/>
      <c r="AF57" s="2715"/>
      <c r="AG57" s="1784" t="s">
        <v>622</v>
      </c>
      <c r="AH57" s="1783"/>
      <c r="AI57" s="1777"/>
      <c r="AJ57" s="1778"/>
      <c r="AK57" s="1783"/>
      <c r="AL57" s="1783"/>
    </row>
    <row r="58" spans="1:38" s="1775" customFormat="1" x14ac:dyDescent="0.3">
      <c r="A58" s="2707" t="s">
        <v>619</v>
      </c>
      <c r="B58" s="2708"/>
      <c r="C58" s="2708"/>
      <c r="D58" s="2708"/>
      <c r="E58" s="2708"/>
      <c r="G58" s="2708" t="s">
        <v>619</v>
      </c>
      <c r="H58" s="2708"/>
      <c r="I58" s="2708"/>
      <c r="J58" s="2708"/>
      <c r="K58" s="2708"/>
      <c r="L58" s="1783"/>
      <c r="M58" s="1783"/>
      <c r="N58" s="1784"/>
      <c r="O58" s="1783"/>
      <c r="P58" s="1785"/>
      <c r="Q58" s="1777"/>
      <c r="R58" s="1777"/>
      <c r="S58" s="1777"/>
      <c r="T58" s="2707" t="s">
        <v>623</v>
      </c>
      <c r="U58" s="2708"/>
      <c r="V58" s="2708"/>
      <c r="W58" s="2708"/>
      <c r="X58" s="2708"/>
      <c r="Y58" s="2708"/>
      <c r="AA58" s="2708" t="s">
        <v>623</v>
      </c>
      <c r="AB58" s="2708"/>
      <c r="AC58" s="2708"/>
      <c r="AD58" s="2708"/>
      <c r="AE58" s="2708"/>
      <c r="AF58" s="2716"/>
      <c r="AG58" s="1784"/>
      <c r="AH58" s="1783"/>
      <c r="AI58" s="1777"/>
      <c r="AJ58" s="1778"/>
      <c r="AK58" s="1783"/>
      <c r="AL58" s="1783"/>
    </row>
    <row r="59" spans="1:38" s="1775" customFormat="1" x14ac:dyDescent="0.3">
      <c r="A59" s="2711" t="s">
        <v>3</v>
      </c>
      <c r="B59" s="2712"/>
      <c r="C59" s="2712"/>
      <c r="D59" s="2712"/>
      <c r="E59" s="2712"/>
      <c r="G59" s="2712" t="s">
        <v>3</v>
      </c>
      <c r="H59" s="2712"/>
      <c r="I59" s="2712"/>
      <c r="J59" s="2712"/>
      <c r="K59" s="2712"/>
      <c r="L59" s="1783"/>
      <c r="M59" s="1783"/>
      <c r="N59" s="1781"/>
      <c r="O59" s="1783"/>
      <c r="P59" s="1785"/>
      <c r="Q59" s="1777"/>
      <c r="R59" s="1777"/>
      <c r="S59" s="1777"/>
      <c r="T59" s="2711" t="s">
        <v>3</v>
      </c>
      <c r="U59" s="2712"/>
      <c r="V59" s="2712"/>
      <c r="W59" s="2712"/>
      <c r="X59" s="2712"/>
      <c r="Y59" s="2712"/>
      <c r="AA59" s="2712" t="s">
        <v>3</v>
      </c>
      <c r="AB59" s="2712"/>
      <c r="AC59" s="2712"/>
      <c r="AD59" s="2712"/>
      <c r="AE59" s="2712"/>
      <c r="AF59" s="2717"/>
      <c r="AG59" s="1781"/>
      <c r="AH59" s="1783"/>
      <c r="AI59" s="1777"/>
      <c r="AJ59" s="1792"/>
      <c r="AK59" s="1783"/>
      <c r="AL59" s="1783"/>
    </row>
    <row r="60" spans="1:38" s="1775" customFormat="1" x14ac:dyDescent="0.3">
      <c r="A60" s="1781"/>
      <c r="L60" s="1783"/>
      <c r="M60" s="1783"/>
      <c r="N60" s="2701" t="s">
        <v>620</v>
      </c>
      <c r="O60" s="2702"/>
      <c r="P60" s="2703"/>
      <c r="Q60" s="1783"/>
      <c r="R60" s="1783"/>
      <c r="S60" s="1783"/>
      <c r="T60" s="1781"/>
      <c r="AE60" s="1783"/>
      <c r="AF60" s="1778"/>
      <c r="AG60" s="2701" t="s">
        <v>620</v>
      </c>
      <c r="AH60" s="2702"/>
      <c r="AI60" s="2702"/>
      <c r="AJ60" s="2703"/>
      <c r="AK60" s="1783"/>
      <c r="AL60" s="1783"/>
    </row>
    <row r="61" spans="1:38" s="1775" customFormat="1" x14ac:dyDescent="0.3">
      <c r="A61" s="1787"/>
      <c r="B61" s="1786"/>
      <c r="C61" s="1786"/>
      <c r="D61" s="1786"/>
      <c r="E61" s="1786"/>
      <c r="L61" s="1783"/>
      <c r="M61" s="1783"/>
      <c r="N61" s="2704" t="s">
        <v>621</v>
      </c>
      <c r="O61" s="2705"/>
      <c r="P61" s="2706"/>
      <c r="Q61" s="1783"/>
      <c r="R61" s="1783"/>
      <c r="S61" s="1783"/>
      <c r="T61" s="1787"/>
      <c r="U61" s="1786"/>
      <c r="V61" s="1786"/>
      <c r="W61" s="1786"/>
      <c r="X61" s="1786"/>
      <c r="Y61" s="1786"/>
      <c r="AE61" s="1783"/>
      <c r="AF61" s="1778"/>
      <c r="AG61" s="2704" t="s">
        <v>621</v>
      </c>
      <c r="AH61" s="2705"/>
      <c r="AI61" s="2705"/>
      <c r="AJ61" s="2706"/>
      <c r="AK61" s="1783"/>
      <c r="AL61" s="1783"/>
    </row>
    <row r="62" spans="1:38" s="1775" customFormat="1" ht="14.4" customHeight="1" x14ac:dyDescent="0.3">
      <c r="A62" s="2709" t="s">
        <v>618</v>
      </c>
      <c r="B62" s="2710"/>
      <c r="C62" s="2710"/>
      <c r="D62" s="2710"/>
      <c r="E62" s="2710"/>
      <c r="F62" s="2710"/>
      <c r="G62" s="2710"/>
      <c r="H62" s="2710"/>
      <c r="I62" s="2710"/>
      <c r="J62" s="2710"/>
      <c r="K62" s="2710"/>
      <c r="L62" s="1783"/>
      <c r="M62" s="1783"/>
      <c r="N62" s="1781"/>
      <c r="O62" s="1783"/>
      <c r="P62" s="1785"/>
      <c r="Q62" s="1777"/>
      <c r="R62" s="1777"/>
      <c r="S62" s="1777"/>
      <c r="T62" s="1512" t="s">
        <v>624</v>
      </c>
      <c r="V62" s="1795"/>
      <c r="W62" s="1795"/>
      <c r="X62" s="1795"/>
      <c r="Y62" s="1795"/>
      <c r="Z62" s="1795"/>
      <c r="AA62" s="1795"/>
      <c r="AB62" s="1795"/>
      <c r="AC62" s="1795"/>
      <c r="AD62" s="1795"/>
      <c r="AE62" s="1795"/>
      <c r="AF62" s="1791"/>
      <c r="AG62" s="1781"/>
      <c r="AH62" s="1783"/>
      <c r="AI62" s="1777"/>
      <c r="AJ62" s="1792"/>
      <c r="AK62" s="1783"/>
      <c r="AL62" s="1783"/>
    </row>
    <row r="63" spans="1:38" s="1775" customFormat="1" ht="15" customHeight="1" x14ac:dyDescent="0.3">
      <c r="A63" s="2713" t="s">
        <v>3</v>
      </c>
      <c r="B63" s="2700"/>
      <c r="C63" s="2700"/>
      <c r="D63" s="2700"/>
      <c r="E63" s="2700"/>
      <c r="F63" s="2700"/>
      <c r="G63" s="2700"/>
      <c r="H63" s="2700"/>
      <c r="I63" s="2700"/>
      <c r="J63" s="2700"/>
      <c r="K63" s="2700"/>
      <c r="L63" s="1788"/>
      <c r="M63" s="1788"/>
      <c r="N63" s="1787"/>
      <c r="O63" s="1788"/>
      <c r="P63" s="1793"/>
      <c r="Q63" s="1777"/>
      <c r="R63" s="1777"/>
      <c r="S63" s="1777"/>
      <c r="T63" s="1794"/>
      <c r="U63" s="2700" t="s">
        <v>3</v>
      </c>
      <c r="V63" s="2700"/>
      <c r="W63" s="2700"/>
      <c r="X63" s="2700"/>
      <c r="Y63" s="2700"/>
      <c r="Z63" s="2700"/>
      <c r="AA63" s="2700"/>
      <c r="AB63" s="2700"/>
      <c r="AC63" s="2700"/>
      <c r="AD63" s="2700"/>
      <c r="AE63" s="2700"/>
      <c r="AF63" s="1782"/>
      <c r="AG63" s="1787"/>
      <c r="AH63" s="1788"/>
      <c r="AI63" s="1789"/>
      <c r="AJ63" s="1790"/>
      <c r="AK63" s="1783"/>
      <c r="AL63" s="1783"/>
    </row>
    <row r="64" spans="1:38" x14ac:dyDescent="0.3">
      <c r="L64" s="1497"/>
      <c r="M64" s="1497"/>
      <c r="N64" s="1468"/>
      <c r="O64" s="1468"/>
      <c r="P64" s="1437"/>
      <c r="AD64" s="1497"/>
      <c r="AE64" s="1497"/>
      <c r="AF64" s="1497"/>
      <c r="AG64" s="1468"/>
      <c r="AH64" s="1468"/>
      <c r="AI64" s="1437"/>
      <c r="AJ64" s="1395"/>
      <c r="AK64" s="1497"/>
      <c r="AL64" s="1497"/>
    </row>
    <row r="65" spans="11:39" x14ac:dyDescent="0.3">
      <c r="K65" s="1497"/>
      <c r="L65" s="1497"/>
      <c r="M65" s="1497"/>
      <c r="N65" s="1468"/>
      <c r="O65" s="1468"/>
      <c r="P65" s="1437"/>
      <c r="AD65" s="1497"/>
      <c r="AE65" s="1497"/>
      <c r="AF65" s="1497"/>
      <c r="AG65" s="1468"/>
      <c r="AH65" s="1468"/>
      <c r="AI65" s="1437"/>
      <c r="AJ65" s="1395"/>
      <c r="AK65" s="1497"/>
      <c r="AL65" s="1497"/>
    </row>
    <row r="66" spans="11:39" x14ac:dyDescent="0.3">
      <c r="K66" s="1497"/>
      <c r="L66" s="1497"/>
      <c r="M66" s="1497"/>
      <c r="N66" s="1468"/>
      <c r="O66" s="1468"/>
      <c r="P66" s="1437"/>
      <c r="AD66" s="1497"/>
      <c r="AE66" s="1497"/>
      <c r="AF66" s="1497"/>
      <c r="AG66" s="1468"/>
      <c r="AH66" s="1468"/>
      <c r="AI66" s="1437"/>
      <c r="AJ66" s="1395"/>
      <c r="AK66" s="1497"/>
      <c r="AL66" s="1497"/>
    </row>
    <row r="67" spans="11:39" x14ac:dyDescent="0.3">
      <c r="K67" s="1497"/>
      <c r="L67" s="1497"/>
      <c r="M67" s="1497"/>
      <c r="N67" s="1468"/>
      <c r="O67" s="1468"/>
      <c r="P67" s="1437"/>
      <c r="AD67" s="1497"/>
      <c r="AE67" s="1497"/>
      <c r="AF67" s="1497"/>
      <c r="AG67" s="1468"/>
      <c r="AH67" s="1468"/>
      <c r="AI67" s="1437"/>
      <c r="AJ67" s="1395"/>
      <c r="AK67" s="1497"/>
      <c r="AL67" s="1497"/>
    </row>
    <row r="68" spans="11:39" x14ac:dyDescent="0.3">
      <c r="K68" s="1497"/>
      <c r="L68" s="1497"/>
      <c r="M68" s="1497"/>
      <c r="N68" s="1468"/>
      <c r="O68" s="1468"/>
      <c r="P68" s="1437"/>
      <c r="AD68" s="1497"/>
      <c r="AE68" s="1497"/>
      <c r="AF68" s="1497"/>
      <c r="AG68" s="1468"/>
      <c r="AH68" s="1468"/>
      <c r="AI68" s="1437"/>
      <c r="AJ68" s="1395"/>
      <c r="AK68" s="1497"/>
      <c r="AL68" s="1497"/>
    </row>
    <row r="69" spans="11:39" x14ac:dyDescent="0.3">
      <c r="K69" s="1497"/>
      <c r="L69" s="1497"/>
      <c r="M69" s="1497"/>
      <c r="N69" s="1468"/>
      <c r="O69" s="1468"/>
      <c r="P69" s="1437"/>
      <c r="AD69" s="1497"/>
      <c r="AE69" s="1497"/>
      <c r="AF69" s="1497"/>
      <c r="AG69" s="1468"/>
      <c r="AH69" s="1468"/>
      <c r="AI69" s="1437"/>
      <c r="AJ69" s="1395"/>
      <c r="AK69" s="1497"/>
      <c r="AL69" s="1497"/>
    </row>
    <row r="70" spans="11:39" x14ac:dyDescent="0.3">
      <c r="K70" s="1497"/>
      <c r="L70" s="1497"/>
      <c r="M70" s="1497"/>
      <c r="N70" s="1497"/>
      <c r="O70" s="1497"/>
      <c r="P70" s="1437"/>
      <c r="AD70" s="1497"/>
      <c r="AE70" s="1497"/>
      <c r="AF70" s="1497"/>
      <c r="AG70" s="1497"/>
      <c r="AH70" s="1497"/>
      <c r="AI70" s="1437"/>
      <c r="AJ70" s="1395"/>
      <c r="AK70" s="1497"/>
      <c r="AL70" s="1497"/>
      <c r="AM70" s="1497"/>
    </row>
    <row r="71" spans="11:39" x14ac:dyDescent="0.3">
      <c r="K71" s="1497"/>
      <c r="L71" s="1497"/>
      <c r="M71" s="1497"/>
      <c r="N71" s="1497"/>
      <c r="O71" s="1497"/>
      <c r="P71" s="1437"/>
      <c r="AD71" s="1497"/>
      <c r="AE71" s="1497"/>
      <c r="AF71" s="1497"/>
      <c r="AG71" s="1497"/>
      <c r="AH71" s="1497"/>
      <c r="AI71" s="1437"/>
      <c r="AJ71" s="1395"/>
      <c r="AK71" s="1497"/>
      <c r="AL71" s="1497"/>
      <c r="AM71" s="1497"/>
    </row>
    <row r="72" spans="11:39" x14ac:dyDescent="0.3">
      <c r="K72" s="1497"/>
      <c r="L72" s="1497"/>
      <c r="M72" s="1497"/>
      <c r="N72" s="1497"/>
      <c r="O72" s="1497"/>
      <c r="P72" s="1437"/>
      <c r="AD72" s="1497"/>
      <c r="AE72" s="1497"/>
      <c r="AF72" s="1497"/>
      <c r="AG72" s="1497"/>
      <c r="AH72" s="1497"/>
      <c r="AI72" s="1437"/>
      <c r="AJ72" s="1395"/>
      <c r="AK72" s="1497"/>
      <c r="AL72" s="1497"/>
      <c r="AM72" s="1497"/>
    </row>
    <row r="73" spans="11:39" x14ac:dyDescent="0.3">
      <c r="K73" s="1497"/>
      <c r="L73" s="1497"/>
      <c r="M73" s="1497"/>
      <c r="N73" s="1468"/>
      <c r="O73" s="1468"/>
      <c r="P73" s="1437"/>
      <c r="AD73" s="1497"/>
      <c r="AE73" s="1497"/>
      <c r="AF73" s="1497"/>
      <c r="AG73" s="1468"/>
      <c r="AH73" s="1468"/>
      <c r="AI73" s="1437"/>
      <c r="AJ73" s="1395"/>
      <c r="AK73" s="1497"/>
      <c r="AL73" s="1497"/>
      <c r="AM73" s="1497"/>
    </row>
    <row r="74" spans="11:39" x14ac:dyDescent="0.3">
      <c r="K74" s="1497"/>
      <c r="L74" s="1497"/>
      <c r="M74" s="1497"/>
      <c r="N74" s="1468"/>
      <c r="O74" s="1468"/>
      <c r="P74" s="1437"/>
      <c r="AD74" s="1497"/>
      <c r="AE74" s="1497"/>
      <c r="AF74" s="1497"/>
      <c r="AG74" s="1468"/>
      <c r="AH74" s="1468"/>
      <c r="AI74" s="1437"/>
      <c r="AJ74" s="1395"/>
      <c r="AK74" s="1497"/>
      <c r="AL74" s="1497"/>
      <c r="AM74" s="1497"/>
    </row>
    <row r="75" spans="11:39" x14ac:dyDescent="0.3">
      <c r="K75" s="1497"/>
      <c r="L75" s="1497"/>
      <c r="M75" s="1497"/>
      <c r="N75" s="1468"/>
      <c r="O75" s="1468"/>
      <c r="P75" s="1437"/>
      <c r="AD75" s="1497"/>
      <c r="AE75" s="1497"/>
      <c r="AF75" s="1497"/>
      <c r="AG75" s="1468"/>
      <c r="AH75" s="1468"/>
      <c r="AI75" s="1437"/>
      <c r="AJ75" s="1395"/>
      <c r="AK75" s="1497"/>
      <c r="AL75" s="1497"/>
      <c r="AM75" s="1497"/>
    </row>
    <row r="76" spans="11:39" x14ac:dyDescent="0.3">
      <c r="AJ76" s="1395"/>
    </row>
    <row r="77" spans="11:39" x14ac:dyDescent="0.3">
      <c r="AJ77" s="1395"/>
    </row>
    <row r="78" spans="11:39" x14ac:dyDescent="0.3">
      <c r="AJ78" s="1395"/>
    </row>
    <row r="79" spans="11:39" x14ac:dyDescent="0.3">
      <c r="AJ79" s="1395"/>
    </row>
  </sheetData>
  <sheetProtection algorithmName="SHA-512" hashValue="C3PxiL2lbAgMR8nYPAnqWJ1VF6J8Tjsr7IqHn2MgqLsug64H41XvicjhmeHFF8O4/ft8joTGL7HF1rg0KgpjHA==" saltValue="r430pKpdOjpCIc89krSvZg==" spinCount="100000" sheet="1" formatRows="0" insertHyperlinks="0"/>
  <mergeCells count="138">
    <mergeCell ref="AG54:AJ54"/>
    <mergeCell ref="AG55:AJ55"/>
    <mergeCell ref="AG60:AJ60"/>
    <mergeCell ref="AG61:AJ61"/>
    <mergeCell ref="T54:Y54"/>
    <mergeCell ref="T55:Y55"/>
    <mergeCell ref="T59:Y59"/>
    <mergeCell ref="T58:Y58"/>
    <mergeCell ref="AA57:AF57"/>
    <mergeCell ref="AA58:AF58"/>
    <mergeCell ref="AA59:AF59"/>
    <mergeCell ref="AA54:AF54"/>
    <mergeCell ref="AA55:AF55"/>
    <mergeCell ref="U63:AE63"/>
    <mergeCell ref="N54:P54"/>
    <mergeCell ref="N55:P55"/>
    <mergeCell ref="N60:P60"/>
    <mergeCell ref="N61:P61"/>
    <mergeCell ref="A54:E54"/>
    <mergeCell ref="G54:K54"/>
    <mergeCell ref="G58:K58"/>
    <mergeCell ref="A58:E58"/>
    <mergeCell ref="A62:K62"/>
    <mergeCell ref="A55:E55"/>
    <mergeCell ref="A59:E59"/>
    <mergeCell ref="G59:K59"/>
    <mergeCell ref="G55:K55"/>
    <mergeCell ref="A63:K63"/>
    <mergeCell ref="T43:U43"/>
    <mergeCell ref="Z43:AF43"/>
    <mergeCell ref="T44:U44"/>
    <mergeCell ref="Z44:AF44"/>
    <mergeCell ref="AC32:AE32"/>
    <mergeCell ref="AF32:AH32"/>
    <mergeCell ref="T8:AD8"/>
    <mergeCell ref="T13:AD13"/>
    <mergeCell ref="T18:AD18"/>
    <mergeCell ref="T24:AD24"/>
    <mergeCell ref="T30:W30"/>
    <mergeCell ref="T34:V34"/>
    <mergeCell ref="T35:V35"/>
    <mergeCell ref="T36:V36"/>
    <mergeCell ref="T37:V37"/>
    <mergeCell ref="T32:V33"/>
    <mergeCell ref="W32:Y32"/>
    <mergeCell ref="Z32:AB32"/>
    <mergeCell ref="AG43:AJ43"/>
    <mergeCell ref="AG44:AJ44"/>
    <mergeCell ref="T47:U47"/>
    <mergeCell ref="V47:Y47"/>
    <mergeCell ref="Z47:AF47"/>
    <mergeCell ref="T48:U48"/>
    <mergeCell ref="V48:Y48"/>
    <mergeCell ref="Z48:AF48"/>
    <mergeCell ref="T45:U45"/>
    <mergeCell ref="Z45:AF45"/>
    <mergeCell ref="T46:U46"/>
    <mergeCell ref="Z46:AF46"/>
    <mergeCell ref="T4:V4"/>
    <mergeCell ref="T5:V5"/>
    <mergeCell ref="T6:V6"/>
    <mergeCell ref="Z42:AF42"/>
    <mergeCell ref="T38:V38"/>
    <mergeCell ref="T40:U40"/>
    <mergeCell ref="V40:Y40"/>
    <mergeCell ref="Z40:AF40"/>
    <mergeCell ref="AI38:AJ38"/>
    <mergeCell ref="AG40:AJ40"/>
    <mergeCell ref="AG41:AJ41"/>
    <mergeCell ref="AG42:AJ42"/>
    <mergeCell ref="W4:AJ4"/>
    <mergeCell ref="W5:AJ5"/>
    <mergeCell ref="W6:AJ6"/>
    <mergeCell ref="T1:AI1"/>
    <mergeCell ref="T2:AI2"/>
    <mergeCell ref="G48:M48"/>
    <mergeCell ref="C47:F47"/>
    <mergeCell ref="G44:M44"/>
    <mergeCell ref="G45:M45"/>
    <mergeCell ref="G47:M47"/>
    <mergeCell ref="A1:P1"/>
    <mergeCell ref="A2:P2"/>
    <mergeCell ref="D4:P4"/>
    <mergeCell ref="D5:P5"/>
    <mergeCell ref="D6:P6"/>
    <mergeCell ref="A8:K8"/>
    <mergeCell ref="A13:K13"/>
    <mergeCell ref="A18:K18"/>
    <mergeCell ref="A24:K24"/>
    <mergeCell ref="A30:D30"/>
    <mergeCell ref="A38:C38"/>
    <mergeCell ref="A34:C34"/>
    <mergeCell ref="G43:M43"/>
    <mergeCell ref="A37:C37"/>
    <mergeCell ref="D32:F32"/>
    <mergeCell ref="G32:I32"/>
    <mergeCell ref="J32:L32"/>
    <mergeCell ref="AG45:AJ45"/>
    <mergeCell ref="AG46:AJ46"/>
    <mergeCell ref="AG47:AJ47"/>
    <mergeCell ref="AG48:AJ48"/>
    <mergeCell ref="C48:F48"/>
    <mergeCell ref="A32:C33"/>
    <mergeCell ref="G46:M46"/>
    <mergeCell ref="P32:P33"/>
    <mergeCell ref="N44:P44"/>
    <mergeCell ref="N42:P42"/>
    <mergeCell ref="N43:P43"/>
    <mergeCell ref="N45:P45"/>
    <mergeCell ref="N40:P40"/>
    <mergeCell ref="N47:P47"/>
    <mergeCell ref="AI32:AJ33"/>
    <mergeCell ref="AI34:AJ34"/>
    <mergeCell ref="AI35:AJ35"/>
    <mergeCell ref="AI36:AJ36"/>
    <mergeCell ref="AI37:AJ37"/>
    <mergeCell ref="T41:U41"/>
    <mergeCell ref="Z41:AF41"/>
    <mergeCell ref="T42:U42"/>
    <mergeCell ref="A48:B48"/>
    <mergeCell ref="M32:O32"/>
    <mergeCell ref="A35:C35"/>
    <mergeCell ref="A36:C36"/>
    <mergeCell ref="G42:M42"/>
    <mergeCell ref="A46:B46"/>
    <mergeCell ref="N48:P48"/>
    <mergeCell ref="N46:P46"/>
    <mergeCell ref="A47:B47"/>
    <mergeCell ref="A40:B40"/>
    <mergeCell ref="N41:P41"/>
    <mergeCell ref="A45:B45"/>
    <mergeCell ref="A41:B41"/>
    <mergeCell ref="A43:B43"/>
    <mergeCell ref="A44:B44"/>
    <mergeCell ref="A42:B42"/>
    <mergeCell ref="C40:F40"/>
    <mergeCell ref="G40:M40"/>
    <mergeCell ref="G41:M41"/>
  </mergeCells>
  <dataValidations count="4">
    <dataValidation type="list" allowBlank="1" showInputMessage="1" showErrorMessage="1" sqref="N46 N44">
      <formula1>$AQ$18:$AQ$36</formula1>
    </dataValidation>
    <dataValidation type="list" allowBlank="1" showInputMessage="1" showErrorMessage="1" sqref="N47:S47 AG47">
      <formula1>$AQ$40:$AQ$42</formula1>
    </dataValidation>
    <dataValidation type="list" allowBlank="1" showInputMessage="1" showErrorMessage="1" sqref="N45:P45 AG45:AJ45">
      <formula1>$AS$23:$AS$29</formula1>
    </dataValidation>
    <dataValidation type="list" allowBlank="1" showInputMessage="1" showErrorMessage="1" sqref="AG44:AJ44 AG46:AJ46">
      <formula1>$AQ$18:$AQ$37</formula1>
    </dataValidation>
  </dataValidations>
  <printOptions horizontalCentered="1"/>
  <pageMargins left="0.11811023622047245" right="0.11811023622047245" top="0.39370078740157483" bottom="0.39370078740157483" header="0.19685039370078741" footer="0.19685039370078741"/>
  <pageSetup paperSize="9" scale="91" orientation="portrait" r:id="rId1"/>
  <colBreaks count="1" manualBreakCount="1">
    <brk id="17" max="62" man="1"/>
  </colBreaks>
  <ignoredErrors>
    <ignoredError sqref="AT4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8"/>
  <sheetViews>
    <sheetView showGridLines="0" zoomScaleNormal="100" zoomScaleSheetLayoutView="115" workbookViewId="0">
      <selection activeCell="B26" sqref="B26:J26"/>
    </sheetView>
  </sheetViews>
  <sheetFormatPr defaultColWidth="14.44140625" defaultRowHeight="13.8" x14ac:dyDescent="0.3"/>
  <cols>
    <col min="1" max="1" width="0.88671875" style="388" customWidth="1"/>
    <col min="2" max="2" width="3.33203125" style="391" customWidth="1"/>
    <col min="3" max="3" width="3.44140625" style="391" customWidth="1"/>
    <col min="4" max="4" width="9.21875" style="391" customWidth="1"/>
    <col min="5" max="5" width="6.77734375" style="388" customWidth="1"/>
    <col min="6" max="7" width="8.33203125" style="388" customWidth="1"/>
    <col min="8" max="8" width="20.77734375" style="388" customWidth="1"/>
    <col min="9" max="10" width="8.33203125" style="388" customWidth="1"/>
    <col min="11" max="11" width="20.77734375" style="388" customWidth="1"/>
    <col min="12" max="12" width="0.88671875" style="387" customWidth="1"/>
    <col min="13" max="14" width="47.77734375" style="387" customWidth="1"/>
    <col min="15" max="15" width="0.88671875" style="387" customWidth="1"/>
    <col min="16" max="16" width="15.33203125" style="386" hidden="1" customWidth="1"/>
    <col min="17" max="17" width="6" style="660" hidden="1" customWidth="1"/>
    <col min="18" max="18" width="27.77734375" style="386" hidden="1" customWidth="1"/>
    <col min="19" max="19" width="15.33203125" style="386" hidden="1" customWidth="1"/>
    <col min="20" max="20" width="6" style="660" hidden="1" customWidth="1"/>
    <col min="21" max="21" width="27.77734375" style="386" hidden="1" customWidth="1"/>
    <col min="22" max="22" width="9.33203125" style="386" customWidth="1"/>
    <col min="23" max="23" width="14.44140625" style="386" customWidth="1"/>
    <col min="24" max="24" width="14.44140625" style="387" customWidth="1"/>
    <col min="25" max="27" width="14.44140625" style="388" customWidth="1"/>
    <col min="28" max="28" width="14.44140625" style="388" hidden="1" customWidth="1"/>
    <col min="29" max="29" width="14.44140625" style="388" customWidth="1"/>
    <col min="30" max="16384" width="14.44140625" style="388"/>
  </cols>
  <sheetData>
    <row r="1" spans="2:28" ht="15.6" x14ac:dyDescent="0.3">
      <c r="B1" s="2015" t="s">
        <v>1</v>
      </c>
      <c r="C1" s="2015"/>
      <c r="D1" s="2015"/>
      <c r="E1" s="2015"/>
      <c r="F1" s="2015"/>
      <c r="G1" s="2015"/>
      <c r="H1" s="2015"/>
      <c r="I1" s="2015"/>
      <c r="J1" s="2015"/>
      <c r="K1" s="2015"/>
      <c r="L1" s="385"/>
      <c r="M1" s="1226"/>
      <c r="N1" s="1226"/>
      <c r="O1" s="385"/>
      <c r="P1" s="2012" t="str">
        <f>B1</f>
        <v>KRA I - INSTRUCTION</v>
      </c>
      <c r="Q1" s="2012"/>
      <c r="R1" s="2012"/>
      <c r="S1" s="2012"/>
      <c r="T1" s="2012"/>
      <c r="U1" s="2012"/>
      <c r="AB1" s="441" t="s">
        <v>238</v>
      </c>
    </row>
    <row r="2" spans="2:28" x14ac:dyDescent="0.3">
      <c r="AB2" s="388" t="s">
        <v>428</v>
      </c>
    </row>
    <row r="3" spans="2:28" ht="13.8" customHeight="1" x14ac:dyDescent="0.3">
      <c r="B3" s="1997" t="s">
        <v>388</v>
      </c>
      <c r="C3" s="1998"/>
      <c r="D3" s="1999"/>
      <c r="E3" s="1994" t="str">
        <f>'Request Form'!C6</f>
        <v>MAALIW</v>
      </c>
      <c r="F3" s="1995"/>
      <c r="G3" s="1995"/>
      <c r="H3" s="1995"/>
      <c r="I3" s="1995"/>
      <c r="J3" s="1995"/>
      <c r="K3" s="1996"/>
      <c r="L3" s="389"/>
      <c r="M3" s="1227"/>
      <c r="N3" s="1227"/>
      <c r="O3" s="389"/>
      <c r="P3" s="659" t="str">
        <f>B3</f>
        <v>LAST NAME:</v>
      </c>
      <c r="Q3" s="2013" t="str">
        <f>E3</f>
        <v>MAALIW</v>
      </c>
      <c r="R3" s="2013"/>
      <c r="AB3" s="406" t="s">
        <v>374</v>
      </c>
    </row>
    <row r="4" spans="2:28" ht="13.8" customHeight="1" x14ac:dyDescent="0.3">
      <c r="B4" s="1997" t="s">
        <v>390</v>
      </c>
      <c r="C4" s="1998"/>
      <c r="D4" s="1999"/>
      <c r="E4" s="1994" t="str">
        <f>'Request Form'!C7</f>
        <v>RENATO III</v>
      </c>
      <c r="F4" s="1995"/>
      <c r="G4" s="1995"/>
      <c r="H4" s="1995"/>
      <c r="I4" s="1995"/>
      <c r="J4" s="1995"/>
      <c r="K4" s="1996"/>
      <c r="L4" s="389"/>
      <c r="M4" s="1227"/>
      <c r="N4" s="1227"/>
      <c r="O4" s="389"/>
      <c r="P4" s="659" t="str">
        <f>B4</f>
        <v>FIRST NAME, EXT.:</v>
      </c>
      <c r="Q4" s="2013" t="str">
        <f>E4</f>
        <v>RENATO III</v>
      </c>
      <c r="R4" s="2013"/>
      <c r="AB4" s="406" t="s">
        <v>375</v>
      </c>
    </row>
    <row r="5" spans="2:28" ht="13.8" customHeight="1" x14ac:dyDescent="0.3">
      <c r="B5" s="1997" t="s">
        <v>389</v>
      </c>
      <c r="C5" s="1998"/>
      <c r="D5" s="1999"/>
      <c r="E5" s="1994" t="str">
        <f>'Request Form'!C8</f>
        <v>RACELIS</v>
      </c>
      <c r="F5" s="1995"/>
      <c r="G5" s="1995"/>
      <c r="H5" s="1995"/>
      <c r="I5" s="1995"/>
      <c r="J5" s="1995"/>
      <c r="K5" s="1996"/>
      <c r="L5" s="389"/>
      <c r="M5" s="1227"/>
      <c r="N5" s="1227"/>
      <c r="O5" s="389"/>
      <c r="P5" s="659" t="str">
        <f>B5</f>
        <v>MIDDLE NAME:</v>
      </c>
      <c r="Q5" s="2013" t="str">
        <f>E5</f>
        <v>RACELIS</v>
      </c>
      <c r="R5" s="2013"/>
      <c r="AB5" s="406" t="s">
        <v>376</v>
      </c>
    </row>
    <row r="6" spans="2:28" ht="14.4" thickBot="1" x14ac:dyDescent="0.35">
      <c r="B6" s="390"/>
      <c r="C6" s="390"/>
      <c r="E6" s="390"/>
      <c r="Q6" s="385"/>
      <c r="R6" s="392"/>
      <c r="S6" s="392"/>
      <c r="T6" s="385"/>
      <c r="V6" s="392"/>
      <c r="W6" s="392"/>
      <c r="AB6" s="406"/>
    </row>
    <row r="7" spans="2:28" ht="14.4" thickBot="1" x14ac:dyDescent="0.35">
      <c r="B7" s="2000" t="s">
        <v>133</v>
      </c>
      <c r="C7" s="2001"/>
      <c r="D7" s="2001"/>
      <c r="E7" s="2001"/>
      <c r="F7" s="2001"/>
      <c r="G7" s="2001"/>
      <c r="H7" s="2001"/>
      <c r="I7" s="2001"/>
      <c r="J7" s="2001"/>
      <c r="K7" s="2002"/>
      <c r="L7" s="385"/>
      <c r="M7" s="1944" t="str">
        <f>B7</f>
        <v>CRITERION A - TEACHING EFFECTIVENESS (MAX = 60 POINTS)</v>
      </c>
      <c r="N7" s="1944"/>
      <c r="O7" s="385"/>
      <c r="P7" s="2014" t="str">
        <f>B7</f>
        <v>CRITERION A - TEACHING EFFECTIVENESS (MAX = 60 POINTS)</v>
      </c>
      <c r="Q7" s="2014"/>
      <c r="R7" s="2014"/>
      <c r="S7" s="2014"/>
      <c r="T7" s="2014"/>
      <c r="U7" s="2014"/>
      <c r="X7" s="388"/>
    </row>
    <row r="8" spans="2:28" s="387" customFormat="1" ht="4.95" customHeight="1" thickBot="1" x14ac:dyDescent="0.35">
      <c r="B8" s="393"/>
      <c r="C8" s="385"/>
      <c r="D8" s="385"/>
      <c r="E8" s="385"/>
      <c r="F8" s="385"/>
      <c r="G8" s="385"/>
      <c r="H8" s="385"/>
      <c r="I8" s="385"/>
      <c r="J8" s="385"/>
      <c r="K8" s="394"/>
      <c r="L8" s="385"/>
      <c r="M8" s="1226"/>
      <c r="N8" s="1226"/>
      <c r="O8" s="385"/>
      <c r="Q8" s="660"/>
      <c r="R8" s="386"/>
      <c r="S8" s="386"/>
      <c r="T8" s="660"/>
      <c r="U8" s="386"/>
      <c r="V8" s="386"/>
      <c r="W8" s="386"/>
      <c r="AB8" s="410"/>
    </row>
    <row r="9" spans="2:28" x14ac:dyDescent="0.3">
      <c r="B9" s="428" t="s">
        <v>43</v>
      </c>
      <c r="C9" s="1972" t="s">
        <v>517</v>
      </c>
      <c r="D9" s="1972"/>
      <c r="E9" s="1972"/>
      <c r="F9" s="1972"/>
      <c r="G9" s="1972"/>
      <c r="H9" s="1972"/>
      <c r="I9" s="1972"/>
      <c r="J9" s="1972"/>
      <c r="K9" s="1973"/>
      <c r="P9" s="388"/>
      <c r="AB9" s="443" t="s">
        <v>378</v>
      </c>
    </row>
    <row r="10" spans="2:28" ht="14.4" thickBot="1" x14ac:dyDescent="0.35">
      <c r="B10" s="429"/>
      <c r="C10" s="1974"/>
      <c r="D10" s="1974"/>
      <c r="E10" s="1974"/>
      <c r="F10" s="1974"/>
      <c r="G10" s="1974"/>
      <c r="H10" s="1974"/>
      <c r="I10" s="1974"/>
      <c r="J10" s="1974"/>
      <c r="K10" s="1975"/>
      <c r="P10" s="388"/>
      <c r="AB10" s="444" t="s">
        <v>379</v>
      </c>
    </row>
    <row r="11" spans="2:28" ht="5.4" customHeight="1" thickBot="1" x14ac:dyDescent="0.35">
      <c r="B11" s="427"/>
      <c r="C11" s="416"/>
      <c r="D11" s="416"/>
      <c r="E11" s="416"/>
      <c r="F11" s="416"/>
      <c r="G11" s="416"/>
      <c r="H11" s="416"/>
      <c r="I11" s="416"/>
      <c r="J11" s="425"/>
      <c r="K11" s="426"/>
      <c r="L11" s="395"/>
      <c r="M11" s="395"/>
      <c r="N11" s="395"/>
      <c r="O11" s="395"/>
      <c r="P11" s="392"/>
      <c r="Q11" s="385"/>
      <c r="R11" s="392"/>
      <c r="S11" s="392"/>
      <c r="T11" s="385"/>
      <c r="U11" s="392"/>
      <c r="V11" s="392"/>
      <c r="W11" s="392"/>
      <c r="Z11" s="406"/>
    </row>
    <row r="12" spans="2:28" s="387" customFormat="1" ht="15" customHeight="1" thickBot="1" x14ac:dyDescent="0.35">
      <c r="B12" s="396" t="s">
        <v>52</v>
      </c>
      <c r="C12" s="1976" t="s">
        <v>521</v>
      </c>
      <c r="D12" s="1976"/>
      <c r="E12" s="1976"/>
      <c r="F12" s="1976"/>
      <c r="G12" s="1976"/>
      <c r="H12" s="1976"/>
      <c r="I12" s="1976"/>
      <c r="J12" s="1976"/>
      <c r="K12" s="1977"/>
      <c r="L12" s="385"/>
      <c r="M12" s="1944" t="str">
        <f>C12</f>
        <v>STUDENT EVALUATION (60%)</v>
      </c>
      <c r="N12" s="1944"/>
      <c r="O12" s="385"/>
      <c r="P12" s="1946" t="str">
        <f>C12</f>
        <v>STUDENT EVALUATION (60%)</v>
      </c>
      <c r="Q12" s="1946"/>
      <c r="R12" s="1946"/>
      <c r="S12" s="1946"/>
      <c r="T12" s="1946"/>
      <c r="U12" s="1946"/>
      <c r="V12" s="386"/>
      <c r="W12" s="386"/>
      <c r="Z12" s="441"/>
    </row>
    <row r="13" spans="2:28" s="387" customFormat="1" ht="4.95" customHeight="1" thickBot="1" x14ac:dyDescent="0.35">
      <c r="B13" s="397"/>
      <c r="C13" s="1101"/>
      <c r="D13" s="398"/>
      <c r="E13" s="398"/>
      <c r="F13" s="398"/>
      <c r="G13" s="398"/>
      <c r="H13" s="398"/>
      <c r="I13" s="398"/>
      <c r="J13" s="399"/>
      <c r="K13" s="400"/>
      <c r="L13" s="385"/>
      <c r="M13" s="1226"/>
      <c r="N13" s="1226"/>
      <c r="O13" s="385"/>
      <c r="Q13" s="660"/>
      <c r="R13" s="386"/>
      <c r="S13" s="386"/>
      <c r="T13" s="660"/>
      <c r="U13" s="386"/>
      <c r="V13" s="386"/>
      <c r="W13" s="386"/>
    </row>
    <row r="14" spans="2:28" s="387" customFormat="1" ht="14.4" thickBot="1" x14ac:dyDescent="0.35">
      <c r="B14" s="1986" t="s">
        <v>519</v>
      </c>
      <c r="C14" s="1987"/>
      <c r="D14" s="1987"/>
      <c r="E14" s="1987"/>
      <c r="F14" s="1987"/>
      <c r="G14" s="1987"/>
      <c r="H14" s="1987"/>
      <c r="I14" s="1987"/>
      <c r="J14" s="1988"/>
      <c r="K14" s="1102">
        <v>0</v>
      </c>
      <c r="L14" s="385"/>
      <c r="M14" s="1226"/>
      <c r="N14" s="1226"/>
      <c r="O14" s="385"/>
      <c r="Q14" s="660"/>
      <c r="R14" s="386"/>
      <c r="S14" s="386"/>
      <c r="T14" s="660"/>
      <c r="U14" s="386"/>
      <c r="V14" s="386"/>
      <c r="W14" s="386"/>
      <c r="AB14" s="387">
        <v>0</v>
      </c>
    </row>
    <row r="15" spans="2:28" s="387" customFormat="1" ht="4.95" customHeight="1" thickBot="1" x14ac:dyDescent="0.35">
      <c r="B15" s="397"/>
      <c r="C15" s="398"/>
      <c r="D15" s="398"/>
      <c r="E15" s="398"/>
      <c r="F15" s="398"/>
      <c r="G15" s="398"/>
      <c r="H15" s="398"/>
      <c r="I15" s="398"/>
      <c r="J15" s="399"/>
      <c r="K15" s="400"/>
      <c r="L15" s="385"/>
      <c r="M15" s="1226"/>
      <c r="N15" s="1226"/>
      <c r="O15" s="385"/>
      <c r="Q15" s="660"/>
      <c r="R15" s="386"/>
      <c r="S15" s="386"/>
      <c r="T15" s="660"/>
      <c r="U15" s="386"/>
      <c r="V15" s="386"/>
      <c r="W15" s="386"/>
      <c r="AB15" s="387">
        <v>1</v>
      </c>
    </row>
    <row r="16" spans="2:28" ht="14.4" thickBot="1" x14ac:dyDescent="0.35">
      <c r="B16" s="1978" t="s">
        <v>518</v>
      </c>
      <c r="C16" s="1979"/>
      <c r="D16" s="1979"/>
      <c r="E16" s="1979"/>
      <c r="F16" s="1979"/>
      <c r="G16" s="1980"/>
      <c r="H16" s="1982" t="s">
        <v>238</v>
      </c>
      <c r="I16" s="1983"/>
      <c r="J16" s="1984" t="s">
        <v>426</v>
      </c>
      <c r="K16" s="1985"/>
      <c r="L16" s="385"/>
      <c r="M16" s="1226"/>
      <c r="N16" s="1226"/>
      <c r="O16" s="385"/>
      <c r="P16" s="385"/>
      <c r="Q16" s="391"/>
      <c r="R16" s="388"/>
      <c r="X16" s="401"/>
      <c r="AB16" s="388">
        <v>2</v>
      </c>
    </row>
    <row r="17" spans="2:28" ht="4.95" customHeight="1" thickBot="1" x14ac:dyDescent="0.35">
      <c r="B17" s="407"/>
      <c r="C17" s="408"/>
      <c r="D17" s="408"/>
      <c r="E17" s="408"/>
      <c r="F17" s="408"/>
      <c r="G17" s="408"/>
      <c r="H17" s="408"/>
      <c r="I17" s="408"/>
      <c r="J17" s="408"/>
      <c r="K17" s="409"/>
      <c r="L17" s="385"/>
      <c r="M17" s="1226"/>
      <c r="N17" s="1226"/>
      <c r="O17" s="385"/>
      <c r="P17" s="1944"/>
      <c r="Q17" s="1944"/>
      <c r="R17" s="1944"/>
      <c r="S17" s="1944"/>
      <c r="T17" s="1944"/>
      <c r="U17" s="1944"/>
      <c r="X17" s="401"/>
      <c r="AB17" s="388">
        <v>3</v>
      </c>
    </row>
    <row r="18" spans="2:28" s="387" customFormat="1" ht="15" customHeight="1" thickBot="1" x14ac:dyDescent="0.35">
      <c r="B18" s="1968"/>
      <c r="C18" s="1969" t="s">
        <v>9</v>
      </c>
      <c r="D18" s="1969"/>
      <c r="E18" s="1991"/>
      <c r="F18" s="1978" t="s">
        <v>384</v>
      </c>
      <c r="G18" s="1979"/>
      <c r="H18" s="1979"/>
      <c r="I18" s="1979"/>
      <c r="J18" s="1979"/>
      <c r="K18" s="1980"/>
      <c r="L18" s="385"/>
      <c r="M18" s="1226"/>
      <c r="N18" s="1226"/>
      <c r="O18" s="385"/>
      <c r="P18" s="1947"/>
      <c r="Q18" s="1947"/>
      <c r="R18" s="1947"/>
      <c r="S18" s="1947"/>
      <c r="T18" s="1947"/>
      <c r="U18" s="1947"/>
      <c r="V18" s="392"/>
      <c r="W18" s="385"/>
      <c r="AB18" s="387">
        <v>4</v>
      </c>
    </row>
    <row r="19" spans="2:28" s="387" customFormat="1" ht="28.2" customHeight="1" thickBot="1" x14ac:dyDescent="0.35">
      <c r="B19" s="1970"/>
      <c r="C19" s="1971"/>
      <c r="D19" s="1971"/>
      <c r="E19" s="1992"/>
      <c r="F19" s="1989" t="s">
        <v>178</v>
      </c>
      <c r="G19" s="1990"/>
      <c r="H19" s="252" t="s">
        <v>377</v>
      </c>
      <c r="I19" s="1989" t="s">
        <v>179</v>
      </c>
      <c r="J19" s="1990"/>
      <c r="K19" s="253" t="s">
        <v>377</v>
      </c>
      <c r="L19" s="660"/>
      <c r="M19" s="1339" t="s">
        <v>591</v>
      </c>
      <c r="N19" s="1339" t="s">
        <v>592</v>
      </c>
      <c r="O19" s="660"/>
      <c r="P19" s="448" t="s">
        <v>380</v>
      </c>
      <c r="Q19" s="448" t="s">
        <v>383</v>
      </c>
      <c r="R19" s="448" t="s">
        <v>169</v>
      </c>
      <c r="S19" s="448" t="s">
        <v>381</v>
      </c>
      <c r="T19" s="448" t="s">
        <v>383</v>
      </c>
      <c r="U19" s="448" t="s">
        <v>169</v>
      </c>
      <c r="V19" s="382"/>
      <c r="W19" s="382"/>
      <c r="AB19" s="387">
        <v>5</v>
      </c>
    </row>
    <row r="20" spans="2:28" x14ac:dyDescent="0.3">
      <c r="B20" s="430" t="s">
        <v>370</v>
      </c>
      <c r="C20" s="1981" t="s">
        <v>266</v>
      </c>
      <c r="D20" s="1981"/>
      <c r="E20" s="1981"/>
      <c r="F20" s="1949">
        <v>0</v>
      </c>
      <c r="G20" s="1950"/>
      <c r="H20" s="1803"/>
      <c r="I20" s="1949">
        <v>0</v>
      </c>
      <c r="J20" s="1950"/>
      <c r="K20" s="1804"/>
      <c r="L20" s="386"/>
      <c r="M20" s="1379"/>
      <c r="N20" s="1379"/>
      <c r="O20" s="386"/>
      <c r="P20" s="449" t="s">
        <v>378</v>
      </c>
      <c r="Q20" s="495">
        <f>IF(P20="Acceptable",F20,"")</f>
        <v>0</v>
      </c>
      <c r="R20" s="1613"/>
      <c r="S20" s="449" t="s">
        <v>378</v>
      </c>
      <c r="T20" s="495">
        <f>IF(S20="Acceptable",I20,"")</f>
        <v>0</v>
      </c>
      <c r="U20" s="1613"/>
      <c r="V20" s="1953"/>
      <c r="W20" s="662"/>
      <c r="X20" s="388"/>
      <c r="AB20" s="388">
        <v>6</v>
      </c>
    </row>
    <row r="21" spans="2:28" x14ac:dyDescent="0.3">
      <c r="B21" s="431" t="s">
        <v>371</v>
      </c>
      <c r="C21" s="1993" t="s">
        <v>267</v>
      </c>
      <c r="D21" s="1993"/>
      <c r="E21" s="1993"/>
      <c r="F21" s="1951">
        <v>0</v>
      </c>
      <c r="G21" s="1952"/>
      <c r="H21" s="1571"/>
      <c r="I21" s="1951">
        <v>0</v>
      </c>
      <c r="J21" s="1952"/>
      <c r="K21" s="1575"/>
      <c r="L21" s="386"/>
      <c r="M21" s="1378"/>
      <c r="N21" s="1378"/>
      <c r="O21" s="386"/>
      <c r="P21" s="450" t="s">
        <v>378</v>
      </c>
      <c r="Q21" s="496">
        <f>IF(P21="Acceptable",F21,"")</f>
        <v>0</v>
      </c>
      <c r="R21" s="1614"/>
      <c r="S21" s="450" t="s">
        <v>378</v>
      </c>
      <c r="T21" s="496">
        <f>IF(S21="Acceptable",I21,"")</f>
        <v>0</v>
      </c>
      <c r="U21" s="1614"/>
      <c r="V21" s="1953"/>
      <c r="W21" s="662"/>
      <c r="X21" s="388"/>
      <c r="AB21" s="388">
        <v>7</v>
      </c>
    </row>
    <row r="22" spans="2:28" x14ac:dyDescent="0.3">
      <c r="B22" s="431" t="s">
        <v>372</v>
      </c>
      <c r="C22" s="1993" t="s">
        <v>268</v>
      </c>
      <c r="D22" s="1993"/>
      <c r="E22" s="1993"/>
      <c r="F22" s="1951">
        <v>0</v>
      </c>
      <c r="G22" s="1952"/>
      <c r="H22" s="1571"/>
      <c r="I22" s="1951">
        <v>0</v>
      </c>
      <c r="J22" s="1952"/>
      <c r="K22" s="1575"/>
      <c r="L22" s="386"/>
      <c r="M22" s="1378"/>
      <c r="N22" s="1378"/>
      <c r="O22" s="386"/>
      <c r="P22" s="450" t="s">
        <v>378</v>
      </c>
      <c r="Q22" s="496">
        <f>IF(P22="Acceptable",F22,"")</f>
        <v>0</v>
      </c>
      <c r="R22" s="1614"/>
      <c r="S22" s="450" t="s">
        <v>378</v>
      </c>
      <c r="T22" s="496">
        <f>IF(S22="Acceptable",I22,"")</f>
        <v>0</v>
      </c>
      <c r="U22" s="1614"/>
      <c r="V22" s="1953"/>
      <c r="W22" s="662"/>
      <c r="X22" s="388"/>
      <c r="AB22" s="388">
        <v>8</v>
      </c>
    </row>
    <row r="23" spans="2:28" ht="14.4" thickBot="1" x14ac:dyDescent="0.35">
      <c r="B23" s="432" t="s">
        <v>373</v>
      </c>
      <c r="C23" s="2011" t="s">
        <v>269</v>
      </c>
      <c r="D23" s="2011"/>
      <c r="E23" s="2011"/>
      <c r="F23" s="1962">
        <v>0</v>
      </c>
      <c r="G23" s="1963"/>
      <c r="H23" s="1572"/>
      <c r="I23" s="1962">
        <v>0</v>
      </c>
      <c r="J23" s="1963"/>
      <c r="K23" s="1576"/>
      <c r="L23" s="386"/>
      <c r="M23" s="1355"/>
      <c r="N23" s="1355"/>
      <c r="O23" s="386"/>
      <c r="P23" s="451" t="s">
        <v>378</v>
      </c>
      <c r="Q23" s="497">
        <f>IF(P23="Acceptable",F23,"")</f>
        <v>0</v>
      </c>
      <c r="R23" s="1615"/>
      <c r="S23" s="451" t="s">
        <v>378</v>
      </c>
      <c r="T23" s="497">
        <f>IF(S23="Acceptable",I23,"")</f>
        <v>0</v>
      </c>
      <c r="U23" s="1615"/>
      <c r="V23" s="1953"/>
      <c r="W23" s="662"/>
      <c r="X23" s="388"/>
    </row>
    <row r="24" spans="2:28" ht="4.95" customHeight="1" thickBot="1" x14ac:dyDescent="0.35">
      <c r="B24" s="407"/>
      <c r="C24" s="408"/>
      <c r="D24" s="408"/>
      <c r="E24" s="408"/>
      <c r="F24" s="408"/>
      <c r="G24" s="408"/>
      <c r="H24" s="408"/>
      <c r="I24" s="408"/>
      <c r="J24" s="408"/>
      <c r="K24" s="411"/>
      <c r="L24" s="385"/>
      <c r="M24" s="1226"/>
      <c r="N24" s="1226"/>
      <c r="O24" s="385"/>
      <c r="P24" s="1340"/>
      <c r="Q24" s="1341"/>
      <c r="R24" s="1342"/>
      <c r="S24" s="1343"/>
      <c r="T24" s="1344"/>
      <c r="U24" s="1345"/>
      <c r="X24" s="401"/>
    </row>
    <row r="25" spans="2:28" ht="15" customHeight="1" thickBot="1" x14ac:dyDescent="0.35">
      <c r="B25" s="1964" t="s">
        <v>8</v>
      </c>
      <c r="C25" s="1965"/>
      <c r="D25" s="1965"/>
      <c r="E25" s="1965"/>
      <c r="F25" s="1965"/>
      <c r="G25" s="1965"/>
      <c r="H25" s="1965"/>
      <c r="I25" s="1965"/>
      <c r="J25" s="1965"/>
      <c r="K25" s="792">
        <f>IF(H16="SELECT OPTION",AVERAGE(F20:G23,I20:J23),0+IF(H16="NOT APPLICABLE",AVERAGE(F20:G23,I20:J23),0+IF(H16="ON APPROVED STUDY LEAVE",SUM(F20:G23,I20:J23)/(8-K14),0)+IF(H16="ON APPROVED SABBATICAL LEAVE",SUM(F20:G23,I20:J23)/(8-K14),0+IF(H16="ON APPROVED MATERNITY LEAVE",SUM(F20:G23,I20:J23)/(8-K14),0)++IF(H16="SUSPENSION OF EVALUATION",SUM(F20:G23,I20:J23)/(8-K14),0))))</f>
        <v>0</v>
      </c>
      <c r="L25" s="386"/>
      <c r="M25" s="386"/>
      <c r="N25" s="386"/>
      <c r="O25" s="386"/>
      <c r="P25" s="1954" t="s">
        <v>382</v>
      </c>
      <c r="Q25" s="1955"/>
      <c r="R25" s="1958">
        <f>IF(H16="SELECT OPTION",AVERAGE(Q20:Q23,T20:T23),0+IF(H16="NOT APPLICABLE",AVERAGE(Q20:Q23,T20:T23),0+IF(H16="ON APPROVED STUDY LEAVE",SUM(Q20:Q23,T20:T23)/(8-K14),0)+IF(H16="ON APPROVED SABBATICAL LEAVE",SUM(Q20:Q23,T20:T23)/(8-K14),0+IF(H16="ON APPROVED MATERNITY LEAVE",SUM(Q20:Q23,T20:T23)/(8-K14),0)++IF(H16="SUSPENSION OF EVALUATION",SUM(Q20:Q23,T20:T23)/(8-K14),0))))</f>
        <v>0</v>
      </c>
      <c r="S25" s="1954" t="s">
        <v>237</v>
      </c>
      <c r="T25" s="1955"/>
      <c r="U25" s="1960">
        <f>R25*0.36</f>
        <v>0</v>
      </c>
      <c r="X25" s="412"/>
    </row>
    <row r="26" spans="2:28" ht="14.4" customHeight="1" thickBot="1" x14ac:dyDescent="0.35">
      <c r="B26" s="1964" t="s">
        <v>226</v>
      </c>
      <c r="C26" s="1965"/>
      <c r="D26" s="1965"/>
      <c r="E26" s="1965"/>
      <c r="F26" s="1965"/>
      <c r="G26" s="1965"/>
      <c r="H26" s="1965"/>
      <c r="I26" s="1965"/>
      <c r="J26" s="1966"/>
      <c r="K26" s="792">
        <f>K25*0.36</f>
        <v>0</v>
      </c>
      <c r="L26" s="413"/>
      <c r="O26" s="413"/>
      <c r="P26" s="1956"/>
      <c r="Q26" s="1957"/>
      <c r="R26" s="1959"/>
      <c r="S26" s="1956"/>
      <c r="T26" s="1957"/>
      <c r="U26" s="1961"/>
      <c r="V26" s="388"/>
      <c r="W26" s="388"/>
      <c r="X26" s="412"/>
    </row>
    <row r="27" spans="2:28" ht="4.95" customHeight="1" thickBot="1" x14ac:dyDescent="0.35">
      <c r="B27" s="437"/>
      <c r="C27" s="438"/>
      <c r="D27" s="438"/>
      <c r="E27" s="438"/>
      <c r="F27" s="438"/>
      <c r="G27" s="438"/>
      <c r="H27" s="438"/>
      <c r="I27" s="438"/>
      <c r="J27" s="433"/>
      <c r="K27" s="434"/>
      <c r="L27" s="386"/>
      <c r="M27" s="386"/>
      <c r="N27" s="386"/>
      <c r="O27" s="386"/>
    </row>
    <row r="28" spans="2:28" ht="15" customHeight="1" thickBot="1" x14ac:dyDescent="0.35">
      <c r="B28" s="452">
        <v>1.2</v>
      </c>
      <c r="C28" s="1976" t="s">
        <v>520</v>
      </c>
      <c r="D28" s="1976"/>
      <c r="E28" s="1976"/>
      <c r="F28" s="1976"/>
      <c r="G28" s="1976"/>
      <c r="H28" s="1976"/>
      <c r="I28" s="1976"/>
      <c r="J28" s="1976"/>
      <c r="K28" s="1977"/>
      <c r="L28" s="386"/>
      <c r="M28" s="1944" t="str">
        <f>C28</f>
        <v>SUPERVISOR'S EVALUATION (40%)</v>
      </c>
      <c r="N28" s="1944"/>
      <c r="O28" s="386"/>
    </row>
    <row r="29" spans="2:28" s="387" customFormat="1" ht="4.95" customHeight="1" thickBot="1" x14ac:dyDescent="0.35">
      <c r="B29" s="439"/>
      <c r="C29" s="440"/>
      <c r="D29" s="440"/>
      <c r="E29" s="440"/>
      <c r="F29" s="440"/>
      <c r="G29" s="440"/>
      <c r="H29" s="440"/>
      <c r="I29" s="440"/>
      <c r="J29" s="435"/>
      <c r="K29" s="436"/>
      <c r="L29" s="385"/>
      <c r="M29" s="1226"/>
      <c r="N29" s="1226"/>
      <c r="O29" s="385"/>
      <c r="Q29" s="660"/>
      <c r="R29" s="386"/>
      <c r="S29" s="386"/>
      <c r="T29" s="660"/>
      <c r="U29" s="386"/>
      <c r="V29" s="386"/>
      <c r="W29" s="386"/>
    </row>
    <row r="30" spans="2:28" ht="14.4" customHeight="1" thickBot="1" x14ac:dyDescent="0.35">
      <c r="B30" s="1986" t="s">
        <v>519</v>
      </c>
      <c r="C30" s="1987"/>
      <c r="D30" s="1987"/>
      <c r="E30" s="1987"/>
      <c r="F30" s="1987"/>
      <c r="G30" s="1987"/>
      <c r="H30" s="1987"/>
      <c r="I30" s="1987"/>
      <c r="J30" s="1988"/>
      <c r="K30" s="1102">
        <v>0</v>
      </c>
      <c r="L30" s="385"/>
      <c r="O30" s="385"/>
      <c r="P30" s="385"/>
      <c r="Q30" s="391"/>
      <c r="R30" s="388"/>
      <c r="X30" s="401"/>
    </row>
    <row r="31" spans="2:28" s="387" customFormat="1" ht="4.95" customHeight="1" thickBot="1" x14ac:dyDescent="0.35">
      <c r="B31" s="402"/>
      <c r="C31" s="660"/>
      <c r="D31" s="660"/>
      <c r="E31" s="660"/>
      <c r="F31" s="660"/>
      <c r="G31" s="660"/>
      <c r="H31" s="660"/>
      <c r="I31" s="403"/>
      <c r="J31" s="403"/>
      <c r="K31" s="404"/>
      <c r="L31" s="385"/>
      <c r="M31" s="1226"/>
      <c r="N31" s="1226"/>
      <c r="O31" s="385"/>
      <c r="P31" s="385"/>
      <c r="Q31" s="445"/>
      <c r="S31" s="386"/>
      <c r="T31" s="660"/>
      <c r="U31" s="386"/>
      <c r="V31" s="386"/>
      <c r="W31" s="386"/>
      <c r="X31" s="401"/>
    </row>
    <row r="32" spans="2:28" ht="14.4" customHeight="1" thickBot="1" x14ac:dyDescent="0.35">
      <c r="B32" s="1978" t="s">
        <v>518</v>
      </c>
      <c r="C32" s="1979"/>
      <c r="D32" s="1979"/>
      <c r="E32" s="1979"/>
      <c r="F32" s="1979"/>
      <c r="G32" s="1980"/>
      <c r="H32" s="2007" t="s">
        <v>238</v>
      </c>
      <c r="I32" s="2008"/>
      <c r="J32" s="2009" t="s">
        <v>426</v>
      </c>
      <c r="K32" s="2010"/>
      <c r="L32" s="385"/>
      <c r="O32" s="385"/>
      <c r="P32" s="1945" t="str">
        <f>C28</f>
        <v>SUPERVISOR'S EVALUATION (40%)</v>
      </c>
      <c r="Q32" s="1945"/>
      <c r="R32" s="1945"/>
      <c r="S32" s="1945"/>
      <c r="T32" s="1945"/>
      <c r="U32" s="1945"/>
      <c r="X32" s="401"/>
    </row>
    <row r="33" spans="2:28" ht="4.95" customHeight="1" thickBot="1" x14ac:dyDescent="0.35"/>
    <row r="34" spans="2:28" s="387" customFormat="1" ht="15" customHeight="1" thickBot="1" x14ac:dyDescent="0.35">
      <c r="B34" s="1968" t="s">
        <v>9</v>
      </c>
      <c r="C34" s="1969"/>
      <c r="D34" s="1969"/>
      <c r="E34" s="1969"/>
      <c r="F34" s="1978" t="s">
        <v>385</v>
      </c>
      <c r="G34" s="1979"/>
      <c r="H34" s="1979"/>
      <c r="I34" s="1979"/>
      <c r="J34" s="1979"/>
      <c r="K34" s="1980"/>
      <c r="L34" s="385"/>
      <c r="M34" s="1226"/>
      <c r="N34" s="1226"/>
      <c r="O34" s="385"/>
      <c r="P34" s="1967"/>
      <c r="Q34" s="1967"/>
      <c r="R34" s="660"/>
      <c r="S34" s="1967"/>
      <c r="T34" s="1967"/>
      <c r="U34" s="386"/>
      <c r="V34" s="386"/>
      <c r="W34" s="386"/>
      <c r="AB34" s="441" t="s">
        <v>238</v>
      </c>
    </row>
    <row r="35" spans="2:28" s="387" customFormat="1" ht="28.2" customHeight="1" thickBot="1" x14ac:dyDescent="0.35">
      <c r="B35" s="1970"/>
      <c r="C35" s="1971"/>
      <c r="D35" s="1971"/>
      <c r="E35" s="1971"/>
      <c r="F35" s="1989" t="s">
        <v>178</v>
      </c>
      <c r="G35" s="1990"/>
      <c r="H35" s="252" t="s">
        <v>377</v>
      </c>
      <c r="I35" s="1989" t="s">
        <v>179</v>
      </c>
      <c r="J35" s="1990"/>
      <c r="K35" s="253" t="s">
        <v>377</v>
      </c>
      <c r="L35" s="660"/>
      <c r="M35" s="1339" t="s">
        <v>591</v>
      </c>
      <c r="N35" s="1339" t="s">
        <v>592</v>
      </c>
      <c r="O35" s="660"/>
      <c r="P35" s="448" t="s">
        <v>380</v>
      </c>
      <c r="Q35" s="448" t="s">
        <v>383</v>
      </c>
      <c r="R35" s="448" t="s">
        <v>169</v>
      </c>
      <c r="S35" s="448" t="s">
        <v>381</v>
      </c>
      <c r="T35" s="448" t="s">
        <v>383</v>
      </c>
      <c r="U35" s="448" t="s">
        <v>169</v>
      </c>
      <c r="V35" s="660"/>
      <c r="W35" s="660"/>
      <c r="AB35" s="388" t="s">
        <v>428</v>
      </c>
    </row>
    <row r="36" spans="2:28" ht="14.4" customHeight="1" x14ac:dyDescent="0.3">
      <c r="B36" s="430" t="s">
        <v>370</v>
      </c>
      <c r="C36" s="1981" t="s">
        <v>266</v>
      </c>
      <c r="D36" s="1981"/>
      <c r="E36" s="1981"/>
      <c r="F36" s="1949">
        <v>0</v>
      </c>
      <c r="G36" s="1950"/>
      <c r="H36" s="1573"/>
      <c r="I36" s="1949">
        <v>0</v>
      </c>
      <c r="J36" s="1950"/>
      <c r="K36" s="1577"/>
      <c r="L36" s="386"/>
      <c r="M36" s="1379"/>
      <c r="N36" s="1379"/>
      <c r="O36" s="386"/>
      <c r="P36" s="449" t="s">
        <v>378</v>
      </c>
      <c r="Q36" s="495">
        <f>IF(P36="Acceptable",F36,"")</f>
        <v>0</v>
      </c>
      <c r="R36" s="1613"/>
      <c r="S36" s="449" t="s">
        <v>378</v>
      </c>
      <c r="T36" s="495">
        <f>IF(S36="Acceptable",I36,"")</f>
        <v>0</v>
      </c>
      <c r="U36" s="1613"/>
      <c r="V36" s="1948"/>
      <c r="W36" s="663"/>
      <c r="X36" s="414"/>
      <c r="AB36" s="406" t="s">
        <v>374</v>
      </c>
    </row>
    <row r="37" spans="2:28" ht="14.4" customHeight="1" x14ac:dyDescent="0.3">
      <c r="B37" s="431" t="s">
        <v>371</v>
      </c>
      <c r="C37" s="1993" t="s">
        <v>267</v>
      </c>
      <c r="D37" s="1993"/>
      <c r="E37" s="1993"/>
      <c r="F37" s="1951">
        <v>0</v>
      </c>
      <c r="G37" s="1952"/>
      <c r="H37" s="1571"/>
      <c r="I37" s="1951">
        <v>0</v>
      </c>
      <c r="J37" s="1952"/>
      <c r="K37" s="1575"/>
      <c r="L37" s="386"/>
      <c r="M37" s="1378"/>
      <c r="N37" s="1378"/>
      <c r="O37" s="386"/>
      <c r="P37" s="450" t="s">
        <v>378</v>
      </c>
      <c r="Q37" s="496">
        <f>IF(P37="Acceptable",F37,"")</f>
        <v>0</v>
      </c>
      <c r="R37" s="1614"/>
      <c r="S37" s="450" t="s">
        <v>378</v>
      </c>
      <c r="T37" s="496">
        <f>IF(S37="Acceptable",I37,"")</f>
        <v>0</v>
      </c>
      <c r="U37" s="1614"/>
      <c r="V37" s="1948"/>
      <c r="W37" s="663"/>
      <c r="X37" s="415"/>
      <c r="AB37" s="406" t="s">
        <v>375</v>
      </c>
    </row>
    <row r="38" spans="2:28" ht="14.4" customHeight="1" x14ac:dyDescent="0.3">
      <c r="B38" s="431" t="s">
        <v>372</v>
      </c>
      <c r="C38" s="1993" t="s">
        <v>268</v>
      </c>
      <c r="D38" s="1993"/>
      <c r="E38" s="1993"/>
      <c r="F38" s="1951">
        <v>0</v>
      </c>
      <c r="G38" s="1952"/>
      <c r="H38" s="1571"/>
      <c r="I38" s="1951">
        <v>0</v>
      </c>
      <c r="J38" s="1952"/>
      <c r="K38" s="1575"/>
      <c r="L38" s="386"/>
      <c r="M38" s="1378"/>
      <c r="N38" s="1378"/>
      <c r="O38" s="386"/>
      <c r="P38" s="450" t="s">
        <v>378</v>
      </c>
      <c r="Q38" s="496">
        <f>IF(P38="Acceptable",F38,"")</f>
        <v>0</v>
      </c>
      <c r="R38" s="1614"/>
      <c r="S38" s="450" t="s">
        <v>378</v>
      </c>
      <c r="T38" s="496">
        <f>IF(S38="Acceptable",I38,"")</f>
        <v>0</v>
      </c>
      <c r="U38" s="1614"/>
      <c r="V38" s="1948"/>
      <c r="W38" s="663"/>
      <c r="X38" s="415"/>
      <c r="AB38" s="406" t="s">
        <v>376</v>
      </c>
    </row>
    <row r="39" spans="2:28" ht="15" customHeight="1" thickBot="1" x14ac:dyDescent="0.35">
      <c r="B39" s="432" t="s">
        <v>373</v>
      </c>
      <c r="C39" s="2011" t="s">
        <v>269</v>
      </c>
      <c r="D39" s="2011"/>
      <c r="E39" s="2011"/>
      <c r="F39" s="1962">
        <v>0</v>
      </c>
      <c r="G39" s="1963"/>
      <c r="H39" s="1572"/>
      <c r="I39" s="1962">
        <v>0</v>
      </c>
      <c r="J39" s="1963"/>
      <c r="K39" s="1576"/>
      <c r="L39" s="386"/>
      <c r="M39" s="1355"/>
      <c r="N39" s="1355"/>
      <c r="O39" s="386"/>
      <c r="P39" s="451" t="s">
        <v>378</v>
      </c>
      <c r="Q39" s="497">
        <f>IF(P39="Acceptable",F39,"")</f>
        <v>0</v>
      </c>
      <c r="R39" s="1615"/>
      <c r="S39" s="451" t="s">
        <v>378</v>
      </c>
      <c r="T39" s="497">
        <f>IF(S39="Acceptable",I39,"")</f>
        <v>0</v>
      </c>
      <c r="U39" s="1615"/>
      <c r="V39" s="1948"/>
      <c r="W39" s="663"/>
      <c r="X39" s="415"/>
      <c r="AB39" s="406"/>
    </row>
    <row r="40" spans="2:28" s="387" customFormat="1" ht="4.95" customHeight="1" thickBot="1" x14ac:dyDescent="0.35">
      <c r="B40" s="1523"/>
      <c r="C40" s="1524"/>
      <c r="D40" s="1524"/>
      <c r="E40" s="1524"/>
      <c r="F40" s="1525"/>
      <c r="G40" s="1525"/>
      <c r="H40" s="1525"/>
      <c r="I40" s="1525"/>
      <c r="J40" s="1525"/>
      <c r="K40" s="1526"/>
      <c r="L40" s="386"/>
      <c r="M40" s="386"/>
      <c r="N40" s="386"/>
      <c r="O40" s="386"/>
      <c r="P40" s="1616"/>
      <c r="Q40" s="1617"/>
      <c r="R40" s="1618"/>
      <c r="S40" s="1616"/>
      <c r="T40" s="1617"/>
      <c r="U40" s="1619"/>
      <c r="V40" s="442"/>
      <c r="W40" s="442"/>
      <c r="X40" s="415"/>
    </row>
    <row r="41" spans="2:28" ht="15" customHeight="1" thickBot="1" x14ac:dyDescent="0.35">
      <c r="B41" s="1964" t="s">
        <v>8</v>
      </c>
      <c r="C41" s="1965"/>
      <c r="D41" s="1965"/>
      <c r="E41" s="1965"/>
      <c r="F41" s="1965"/>
      <c r="G41" s="1965"/>
      <c r="H41" s="1965"/>
      <c r="I41" s="1965"/>
      <c r="J41" s="1965"/>
      <c r="K41" s="792">
        <f>IF(H32="SELECT OPTION",AVERAGE(F36:G39,I36:J39),0+IF(H32="NOT APPLICABLE",AVERAGE(F36:G39,I36:J39),0+IF(H32="ON APPROVED STUDY LEAVE",SUM(F36:G39,I36:J39)/(8-K30),0)+IF(H32="ON APPROVED SABBATICAL LEAVE",SUM(F36:G39,I36:J39)/(8-K30),0+IF(H32="ON APPROVED MATERNITY LEAVE",SUM(F36:G39,I36:J39)/(8-K30),0))))</f>
        <v>0</v>
      </c>
      <c r="L41" s="386"/>
      <c r="M41" s="386"/>
      <c r="N41" s="386"/>
      <c r="O41" s="386"/>
      <c r="P41" s="1954" t="s">
        <v>382</v>
      </c>
      <c r="Q41" s="1955"/>
      <c r="R41" s="1958">
        <f>IF(H32="SELECT OPTION",AVERAGE(Q36:Q39,T36:T39),0+IF(H32="NOT APPLICABLE",AVERAGE(Q36:Q39,T36:T39),0+IF(H32="ON APPROVED STUDY LEAVE",SUM(Q36:Q39,T36:T39)/(8-K30),0)+IF(H32="ON APPROVED SABBATICAL LEAVE",SUM(Q36:Q39,T36:T39)/(8-K30),0+IF(H32="ON APPROVED MATERNITY LEAVE",SUM(Q36:Q39,T36:T39)/(8-K30),0))))</f>
        <v>0</v>
      </c>
      <c r="S41" s="2003" t="s">
        <v>237</v>
      </c>
      <c r="T41" s="2004"/>
      <c r="U41" s="1958">
        <f>R41*0.24</f>
        <v>0</v>
      </c>
      <c r="V41" s="417"/>
      <c r="W41" s="417"/>
      <c r="X41" s="418"/>
    </row>
    <row r="42" spans="2:28" ht="15" customHeight="1" thickBot="1" x14ac:dyDescent="0.35">
      <c r="B42" s="1964" t="s">
        <v>226</v>
      </c>
      <c r="C42" s="1965"/>
      <c r="D42" s="1965"/>
      <c r="E42" s="1965"/>
      <c r="F42" s="1965"/>
      <c r="G42" s="1965"/>
      <c r="H42" s="1965"/>
      <c r="I42" s="1965"/>
      <c r="J42" s="1966"/>
      <c r="K42" s="793">
        <f>K41*0.24</f>
        <v>0</v>
      </c>
      <c r="L42" s="386"/>
      <c r="M42" s="386"/>
      <c r="N42" s="386"/>
      <c r="O42" s="386"/>
      <c r="P42" s="1956"/>
      <c r="Q42" s="1957"/>
      <c r="R42" s="1959"/>
      <c r="S42" s="2005"/>
      <c r="T42" s="2006"/>
      <c r="U42" s="1959"/>
      <c r="V42" s="416"/>
      <c r="W42" s="416"/>
      <c r="X42" s="388"/>
    </row>
    <row r="43" spans="2:28" s="387" customFormat="1" x14ac:dyDescent="0.3">
      <c r="B43" s="1558"/>
      <c r="C43" s="1558"/>
      <c r="D43" s="1530"/>
      <c r="E43" s="1530"/>
      <c r="F43" s="1530"/>
      <c r="G43" s="1530"/>
      <c r="H43" s="1530"/>
      <c r="I43" s="1531"/>
      <c r="J43" s="1531"/>
      <c r="K43" s="1528"/>
      <c r="L43" s="925"/>
      <c r="P43" s="386"/>
      <c r="Q43" s="660"/>
      <c r="R43" s="386"/>
      <c r="S43" s="386"/>
      <c r="T43" s="660"/>
      <c r="U43" s="386"/>
      <c r="V43" s="386"/>
      <c r="W43" s="386"/>
    </row>
    <row r="44" spans="2:28" s="1817" customFormat="1" x14ac:dyDescent="0.3">
      <c r="B44" s="1815"/>
      <c r="C44" s="1816" t="s">
        <v>2</v>
      </c>
      <c r="D44" s="237"/>
      <c r="E44" s="237"/>
      <c r="G44" s="1815"/>
      <c r="I44" s="1816" t="s">
        <v>175</v>
      </c>
      <c r="J44" s="1818"/>
      <c r="P44" s="1816" t="s">
        <v>177</v>
      </c>
      <c r="Q44" s="1819"/>
      <c r="R44" s="1819"/>
      <c r="S44" s="1819"/>
      <c r="T44" s="1819"/>
      <c r="U44" s="1819"/>
      <c r="V44" s="1819"/>
      <c r="W44" s="1819"/>
    </row>
    <row r="45" spans="2:28" s="1820" customFormat="1" x14ac:dyDescent="0.3">
      <c r="C45" s="1816"/>
      <c r="D45" s="237"/>
      <c r="E45" s="237"/>
      <c r="G45" s="1821"/>
      <c r="I45" s="237"/>
      <c r="J45" s="1821"/>
      <c r="L45" s="1817"/>
      <c r="M45" s="1817"/>
      <c r="N45" s="1817"/>
      <c r="O45" s="1817"/>
      <c r="P45" s="1822"/>
      <c r="Q45" s="1819"/>
      <c r="R45" s="1819"/>
      <c r="S45" s="1819"/>
      <c r="T45" s="1819"/>
      <c r="U45" s="1819"/>
      <c r="V45" s="1819"/>
      <c r="W45" s="1819"/>
      <c r="X45" s="1817"/>
    </row>
    <row r="46" spans="2:28" s="1820" customFormat="1" x14ac:dyDescent="0.3">
      <c r="C46" s="237"/>
      <c r="D46" s="237"/>
      <c r="E46" s="237"/>
      <c r="I46" s="237"/>
      <c r="L46" s="1817"/>
      <c r="M46" s="1817"/>
      <c r="N46" s="1817"/>
      <c r="O46" s="1817"/>
      <c r="P46" s="1822"/>
      <c r="Q46" s="1819"/>
      <c r="R46" s="1819"/>
      <c r="S46" s="1819"/>
      <c r="T46" s="1819"/>
      <c r="U46" s="1819"/>
      <c r="V46" s="1819"/>
      <c r="W46" s="1819"/>
      <c r="X46" s="1817"/>
    </row>
    <row r="47" spans="2:28" s="1820" customFormat="1" x14ac:dyDescent="0.3">
      <c r="C47" s="237" t="s">
        <v>270</v>
      </c>
      <c r="D47" s="237"/>
      <c r="E47" s="237"/>
      <c r="I47" s="237" t="s">
        <v>649</v>
      </c>
      <c r="L47" s="1817"/>
      <c r="M47" s="1817"/>
      <c r="N47" s="1817"/>
      <c r="O47" s="1817"/>
      <c r="P47" s="237" t="s">
        <v>648</v>
      </c>
      <c r="Q47" s="1819"/>
      <c r="R47" s="1819"/>
      <c r="S47" s="1819"/>
      <c r="T47" s="1819"/>
      <c r="U47" s="1819"/>
      <c r="V47" s="1819"/>
      <c r="W47" s="1819"/>
      <c r="X47" s="1817"/>
    </row>
    <row r="48" spans="2:28" s="1820" customFormat="1" x14ac:dyDescent="0.3">
      <c r="C48" s="237" t="s">
        <v>3</v>
      </c>
      <c r="D48" s="237"/>
      <c r="E48" s="237"/>
      <c r="I48" s="237" t="s">
        <v>3</v>
      </c>
      <c r="J48" s="1823"/>
      <c r="L48" s="1817"/>
      <c r="M48" s="1817"/>
      <c r="N48" s="1817"/>
      <c r="O48" s="1817"/>
      <c r="P48" s="237" t="s">
        <v>3</v>
      </c>
      <c r="Q48" s="1819"/>
      <c r="R48" s="1819"/>
      <c r="S48" s="1819"/>
      <c r="T48" s="1819"/>
      <c r="U48" s="1819"/>
      <c r="V48" s="1819"/>
      <c r="W48" s="1819"/>
      <c r="X48" s="1817"/>
    </row>
    <row r="49" spans="2:24" s="1820" customFormat="1" x14ac:dyDescent="0.3">
      <c r="E49" s="1823"/>
      <c r="J49" s="1823"/>
      <c r="L49" s="1817"/>
      <c r="M49" s="1817"/>
      <c r="N49" s="1817"/>
      <c r="O49" s="1817"/>
      <c r="P49" s="1819"/>
      <c r="Q49" s="1819"/>
      <c r="R49" s="1819"/>
      <c r="S49" s="1819"/>
      <c r="T49" s="1819"/>
      <c r="U49" s="1819"/>
      <c r="V49" s="1819"/>
      <c r="W49" s="1819"/>
      <c r="X49" s="1817"/>
    </row>
    <row r="50" spans="2:24" s="1820" customFormat="1" x14ac:dyDescent="0.3">
      <c r="L50" s="1817"/>
      <c r="M50" s="1817"/>
      <c r="N50" s="1817"/>
      <c r="O50" s="1817"/>
      <c r="P50" s="1819"/>
      <c r="Q50" s="1819"/>
      <c r="R50" s="1819"/>
      <c r="S50" s="1819"/>
      <c r="T50" s="1819"/>
      <c r="U50" s="1819"/>
      <c r="V50" s="1819"/>
      <c r="W50" s="1819"/>
      <c r="X50" s="1817"/>
    </row>
    <row r="51" spans="2:24" s="1820" customFormat="1" x14ac:dyDescent="0.3">
      <c r="I51" s="237" t="s">
        <v>650</v>
      </c>
      <c r="L51" s="1817"/>
      <c r="M51" s="1817"/>
      <c r="N51" s="1817"/>
      <c r="O51" s="1817"/>
      <c r="P51" s="237" t="s">
        <v>647</v>
      </c>
      <c r="Q51" s="1819"/>
      <c r="R51" s="1819"/>
      <c r="S51" s="1819"/>
      <c r="T51" s="1819"/>
      <c r="U51" s="1819"/>
      <c r="V51" s="1819"/>
      <c r="W51" s="1819"/>
      <c r="X51" s="1817"/>
    </row>
    <row r="52" spans="2:24" s="1820" customFormat="1" x14ac:dyDescent="0.3">
      <c r="I52" s="237" t="s">
        <v>3</v>
      </c>
      <c r="L52" s="1817"/>
      <c r="M52" s="1817"/>
      <c r="N52" s="1817"/>
      <c r="O52" s="1817"/>
      <c r="P52" s="237" t="s">
        <v>3</v>
      </c>
      <c r="Q52" s="1819"/>
      <c r="R52" s="1819"/>
      <c r="S52" s="1819"/>
      <c r="T52" s="1819"/>
      <c r="U52" s="1819"/>
      <c r="V52" s="1819"/>
      <c r="W52" s="1819"/>
      <c r="X52" s="1817"/>
    </row>
    <row r="53" spans="2:24" s="1820" customFormat="1" x14ac:dyDescent="0.3">
      <c r="L53" s="1817"/>
      <c r="M53" s="1817"/>
      <c r="N53" s="1817"/>
      <c r="O53" s="1817"/>
      <c r="P53" s="1819"/>
      <c r="Q53" s="1819"/>
      <c r="R53" s="1819"/>
      <c r="S53" s="1819"/>
      <c r="T53" s="1819"/>
      <c r="U53" s="1819"/>
      <c r="V53" s="1819"/>
      <c r="W53" s="1819"/>
      <c r="X53" s="1817"/>
    </row>
    <row r="54" spans="2:24" s="622" customFormat="1" x14ac:dyDescent="0.3">
      <c r="L54" s="1528"/>
      <c r="M54" s="1528"/>
      <c r="N54" s="1528"/>
      <c r="O54" s="1528"/>
      <c r="P54" s="1560"/>
      <c r="Q54" s="1560"/>
      <c r="R54" s="1560"/>
      <c r="S54" s="1560"/>
      <c r="T54" s="1560"/>
      <c r="U54" s="1560"/>
      <c r="V54" s="1560"/>
      <c r="W54" s="1560"/>
      <c r="X54" s="1528"/>
    </row>
    <row r="55" spans="2:24" s="622" customFormat="1" x14ac:dyDescent="0.3">
      <c r="B55" s="620"/>
      <c r="C55" s="620"/>
      <c r="D55" s="620"/>
      <c r="L55" s="1528"/>
      <c r="M55" s="1528"/>
      <c r="N55" s="1528"/>
      <c r="O55" s="1528"/>
      <c r="P55" s="1560"/>
      <c r="Q55" s="1559"/>
      <c r="R55" s="1560"/>
      <c r="S55" s="1560"/>
      <c r="T55" s="1559"/>
      <c r="U55" s="1560"/>
      <c r="V55" s="1560"/>
      <c r="W55" s="1560"/>
      <c r="X55" s="1528"/>
    </row>
    <row r="56" spans="2:24" x14ac:dyDescent="0.3">
      <c r="B56" s="620"/>
      <c r="C56" s="620"/>
      <c r="D56" s="620"/>
      <c r="E56" s="622"/>
      <c r="F56" s="622"/>
      <c r="G56" s="622"/>
      <c r="H56" s="622"/>
      <c r="I56" s="622"/>
      <c r="J56" s="622"/>
      <c r="K56" s="622"/>
      <c r="P56" s="1560"/>
      <c r="Q56" s="1559"/>
      <c r="R56" s="1560"/>
      <c r="S56" s="1560"/>
      <c r="T56" s="1559"/>
      <c r="U56" s="1560"/>
    </row>
    <row r="57" spans="2:24" x14ac:dyDescent="0.3">
      <c r="B57" s="620"/>
      <c r="C57" s="620"/>
      <c r="D57" s="620"/>
      <c r="E57" s="622"/>
      <c r="F57" s="622"/>
      <c r="G57" s="622"/>
      <c r="H57" s="622"/>
      <c r="I57" s="622"/>
      <c r="J57" s="622"/>
      <c r="K57" s="622"/>
      <c r="P57" s="1560"/>
      <c r="Q57" s="1559"/>
      <c r="R57" s="1560"/>
      <c r="S57" s="1560"/>
      <c r="T57" s="1559"/>
      <c r="U57" s="1560"/>
    </row>
    <row r="58" spans="2:24" x14ac:dyDescent="0.3">
      <c r="B58" s="620"/>
      <c r="C58" s="620"/>
      <c r="D58" s="620"/>
      <c r="E58" s="622"/>
      <c r="F58" s="622"/>
      <c r="G58" s="622"/>
      <c r="H58" s="622"/>
      <c r="I58" s="622"/>
      <c r="J58" s="622"/>
      <c r="K58" s="622"/>
      <c r="P58" s="420"/>
      <c r="Q58" s="447"/>
      <c r="R58" s="420"/>
      <c r="S58" s="420"/>
      <c r="T58" s="447"/>
      <c r="U58" s="420"/>
    </row>
  </sheetData>
  <sheetProtection algorithmName="SHA-512" hashValue="dMUZKG0mhY2Dyr3L891d8l0DCx+kNk43WSMvIgsGkUbVarmD8yio/KDgyj96rn+RFo4z2sx3T1KLuSC7yLoUBw==" saltValue="UlzaFYQ+oNkA/+axQwlYfg==" spinCount="100000" sheet="1" insertHyperlinks="0"/>
  <mergeCells count="79">
    <mergeCell ref="C39:E39"/>
    <mergeCell ref="C38:E38"/>
    <mergeCell ref="P1:U1"/>
    <mergeCell ref="Q3:R3"/>
    <mergeCell ref="Q4:R4"/>
    <mergeCell ref="Q5:R5"/>
    <mergeCell ref="P7:U7"/>
    <mergeCell ref="I35:J35"/>
    <mergeCell ref="F34:K34"/>
    <mergeCell ref="F35:G35"/>
    <mergeCell ref="C23:E23"/>
    <mergeCell ref="B30:J30"/>
    <mergeCell ref="F23:G23"/>
    <mergeCell ref="B1:K1"/>
    <mergeCell ref="E3:K3"/>
    <mergeCell ref="E4:K4"/>
    <mergeCell ref="U41:U42"/>
    <mergeCell ref="C28:K28"/>
    <mergeCell ref="P41:Q42"/>
    <mergeCell ref="R41:R42"/>
    <mergeCell ref="S41:T42"/>
    <mergeCell ref="B41:J41"/>
    <mergeCell ref="B42:J42"/>
    <mergeCell ref="C36:E36"/>
    <mergeCell ref="C37:E37"/>
    <mergeCell ref="I38:J38"/>
    <mergeCell ref="I39:J39"/>
    <mergeCell ref="I36:J36"/>
    <mergeCell ref="I37:J37"/>
    <mergeCell ref="B32:G32"/>
    <mergeCell ref="H32:I32"/>
    <mergeCell ref="J32:K32"/>
    <mergeCell ref="E5:K5"/>
    <mergeCell ref="B3:D3"/>
    <mergeCell ref="B4:D4"/>
    <mergeCell ref="B5:D5"/>
    <mergeCell ref="B7:K7"/>
    <mergeCell ref="C21:E21"/>
    <mergeCell ref="F21:G21"/>
    <mergeCell ref="I21:J21"/>
    <mergeCell ref="C22:E22"/>
    <mergeCell ref="F22:G22"/>
    <mergeCell ref="I22:J22"/>
    <mergeCell ref="C9:K10"/>
    <mergeCell ref="C12:K12"/>
    <mergeCell ref="F18:K18"/>
    <mergeCell ref="C20:E20"/>
    <mergeCell ref="H16:I16"/>
    <mergeCell ref="J16:K16"/>
    <mergeCell ref="B14:J14"/>
    <mergeCell ref="F19:G19"/>
    <mergeCell ref="I19:J19"/>
    <mergeCell ref="B16:G16"/>
    <mergeCell ref="F20:G20"/>
    <mergeCell ref="I20:J20"/>
    <mergeCell ref="C18:E19"/>
    <mergeCell ref="B18:B19"/>
    <mergeCell ref="V36:V39"/>
    <mergeCell ref="F36:G36"/>
    <mergeCell ref="F37:G37"/>
    <mergeCell ref="F38:G38"/>
    <mergeCell ref="V20:V23"/>
    <mergeCell ref="P25:Q26"/>
    <mergeCell ref="R25:R26"/>
    <mergeCell ref="S25:T26"/>
    <mergeCell ref="U25:U26"/>
    <mergeCell ref="I23:J23"/>
    <mergeCell ref="F39:G39"/>
    <mergeCell ref="B25:J25"/>
    <mergeCell ref="B26:J26"/>
    <mergeCell ref="P34:Q34"/>
    <mergeCell ref="S34:T34"/>
    <mergeCell ref="B34:E35"/>
    <mergeCell ref="M12:N12"/>
    <mergeCell ref="M28:N28"/>
    <mergeCell ref="P32:U32"/>
    <mergeCell ref="P12:U12"/>
    <mergeCell ref="M7:N7"/>
    <mergeCell ref="P17:U18"/>
  </mergeCells>
  <dataValidations count="5">
    <dataValidation type="list" allowBlank="1" showInputMessage="1" showErrorMessage="1" sqref="I31:K31">
      <formula1>#REF!</formula1>
    </dataValidation>
    <dataValidation type="list" allowBlank="1" showInputMessage="1" showErrorMessage="1" sqref="P20:P23 S20:S23 P36:P40 S36:S40">
      <formula1>$AB$9:$AB$10</formula1>
    </dataValidation>
    <dataValidation type="list" allowBlank="1" showInputMessage="1" showErrorMessage="1" sqref="H16:I16">
      <formula1>$AB$1:$AB$5</formula1>
    </dataValidation>
    <dataValidation type="list" allowBlank="1" showInputMessage="1" showErrorMessage="1" sqref="H32:I32">
      <formula1>$AB$34:$AB$38</formula1>
    </dataValidation>
    <dataValidation type="list" allowBlank="1" showInputMessage="1" showErrorMessage="1" sqref="K14 K30">
      <formula1>$AB$14:$AB$22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portrait" r:id="rId1"/>
  <headerFooter>
    <oddHeader xml:space="preserve">&amp;R&amp;"Arial Narrow,Regular"&amp;10&amp;A
</oddHeader>
    <oddFooter>&amp;R&amp;"Arial Narrow,Regular"&amp;10Page &amp;P of &amp;N</oddFooter>
  </headerFooter>
  <ignoredErrors>
    <ignoredError sqref="B9 B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5"/>
  <sheetViews>
    <sheetView showGridLines="0" zoomScaleNormal="100" zoomScaleSheetLayoutView="115" workbookViewId="0">
      <selection activeCell="E14" sqref="E14"/>
    </sheetView>
  </sheetViews>
  <sheetFormatPr defaultColWidth="14.44140625" defaultRowHeight="13.8" x14ac:dyDescent="0.3"/>
  <cols>
    <col min="1" max="1" width="3.21875" style="789" customWidth="1"/>
    <col min="2" max="2" width="12.21875" style="789" customWidth="1"/>
    <col min="3" max="3" width="11.33203125" style="789" customWidth="1"/>
    <col min="4" max="4" width="22" style="789" bestFit="1" customWidth="1"/>
    <col min="5" max="5" width="16.109375" style="789" customWidth="1"/>
    <col min="6" max="6" width="15.5546875" style="789" customWidth="1"/>
    <col min="7" max="7" width="13.21875" style="789" bestFit="1" customWidth="1"/>
    <col min="8" max="8" width="13.88671875" style="795" bestFit="1" customWidth="1"/>
    <col min="9" max="9" width="10.88671875" style="789" bestFit="1" customWidth="1"/>
    <col min="10" max="10" width="5.77734375" style="795" bestFit="1" customWidth="1"/>
    <col min="11" max="11" width="14.6640625" style="797" customWidth="1"/>
    <col min="12" max="12" width="0.88671875" style="479" customWidth="1"/>
    <col min="13" max="13" width="80.77734375" style="479" customWidth="1"/>
    <col min="14" max="14" width="0.88671875" style="797" customWidth="1"/>
    <col min="15" max="15" width="19.77734375" style="798" hidden="1" customWidth="1"/>
    <col min="16" max="16" width="23.6640625" style="795" hidden="1" customWidth="1"/>
    <col min="17" max="17" width="17.21875" style="789" hidden="1" customWidth="1"/>
    <col min="18" max="18" width="82" style="789" hidden="1" customWidth="1"/>
    <col min="19" max="26" width="8.6640625" style="789" customWidth="1"/>
    <col min="27" max="27" width="8.6640625" style="789" hidden="1" customWidth="1"/>
    <col min="28" max="28" width="14.109375" style="789" hidden="1" customWidth="1"/>
    <col min="29" max="29" width="9.5546875" style="789" customWidth="1"/>
    <col min="30" max="30" width="14.44140625" style="789" hidden="1" customWidth="1"/>
    <col min="31" max="31" width="14.44140625" style="789" customWidth="1"/>
    <col min="32" max="16384" width="14.44140625" style="789"/>
  </cols>
  <sheetData>
    <row r="1" spans="1:29" ht="15.6" x14ac:dyDescent="0.3">
      <c r="A1" s="2111" t="s">
        <v>1</v>
      </c>
      <c r="B1" s="2111"/>
      <c r="C1" s="2111"/>
      <c r="D1" s="2111"/>
      <c r="E1" s="2111"/>
      <c r="F1" s="2111"/>
      <c r="G1" s="2111"/>
      <c r="H1" s="2111"/>
      <c r="I1" s="2111"/>
      <c r="J1" s="2111"/>
      <c r="K1" s="2111"/>
      <c r="L1" s="1260"/>
      <c r="M1" s="1260"/>
      <c r="N1" s="794"/>
      <c r="O1" s="2111" t="str">
        <f>A1</f>
        <v>KRA I - INSTRUCTION</v>
      </c>
      <c r="P1" s="2111"/>
      <c r="Q1" s="2111"/>
      <c r="R1" s="2111"/>
      <c r="AA1" s="790" t="s">
        <v>238</v>
      </c>
    </row>
    <row r="2" spans="1:29" x14ac:dyDescent="0.3">
      <c r="I2" s="796"/>
      <c r="AA2" s="790" t="s">
        <v>265</v>
      </c>
    </row>
    <row r="3" spans="1:29" x14ac:dyDescent="0.3">
      <c r="A3" s="2117" t="str">
        <f>'Request Form'!B6</f>
        <v>LAST NAME:</v>
      </c>
      <c r="B3" s="2118"/>
      <c r="C3" s="2102" t="str">
        <f>Form1_A!E3</f>
        <v>MAALIW</v>
      </c>
      <c r="D3" s="2102"/>
      <c r="E3" s="2102"/>
      <c r="F3" s="2102"/>
      <c r="G3" s="2102"/>
      <c r="H3" s="2102"/>
      <c r="I3" s="2102"/>
      <c r="J3" s="2102"/>
      <c r="K3" s="2102"/>
      <c r="L3" s="821"/>
      <c r="M3" s="821"/>
      <c r="N3" s="786"/>
      <c r="O3" s="787" t="str">
        <f>A3</f>
        <v>LAST NAME:</v>
      </c>
      <c r="P3" s="788" t="str">
        <f>C3</f>
        <v>MAALIW</v>
      </c>
      <c r="AA3" s="790" t="s">
        <v>276</v>
      </c>
    </row>
    <row r="4" spans="1:29" x14ac:dyDescent="0.3">
      <c r="A4" s="2117" t="str">
        <f>'Request Form'!B7</f>
        <v>FIRST NAME, EXT.:</v>
      </c>
      <c r="B4" s="2118"/>
      <c r="C4" s="2102" t="str">
        <f>Form1_A!E4</f>
        <v>RENATO III</v>
      </c>
      <c r="D4" s="2102"/>
      <c r="E4" s="2102"/>
      <c r="F4" s="2102"/>
      <c r="G4" s="2102"/>
      <c r="H4" s="2102"/>
      <c r="I4" s="2102"/>
      <c r="J4" s="2102"/>
      <c r="K4" s="2102"/>
      <c r="L4" s="821"/>
      <c r="M4" s="821"/>
      <c r="N4" s="786"/>
      <c r="O4" s="787" t="str">
        <f>A4</f>
        <v>FIRST NAME, EXT.:</v>
      </c>
      <c r="P4" s="791" t="str">
        <f>C4</f>
        <v>RENATO III</v>
      </c>
      <c r="AA4" s="790" t="s">
        <v>627</v>
      </c>
    </row>
    <row r="5" spans="1:29" x14ac:dyDescent="0.3">
      <c r="A5" s="2117" t="str">
        <f>'Request Form'!B8</f>
        <v>MIDDLE NAME:</v>
      </c>
      <c r="B5" s="2118"/>
      <c r="C5" s="2102" t="str">
        <f>Form1_A!E5</f>
        <v>RACELIS</v>
      </c>
      <c r="D5" s="2102"/>
      <c r="E5" s="2102"/>
      <c r="F5" s="2102"/>
      <c r="G5" s="2102"/>
      <c r="H5" s="2102"/>
      <c r="I5" s="2102"/>
      <c r="J5" s="2102"/>
      <c r="K5" s="2102"/>
      <c r="L5" s="821"/>
      <c r="M5" s="821"/>
      <c r="N5" s="786"/>
      <c r="O5" s="787" t="str">
        <f>A5</f>
        <v>MIDDLE NAME:</v>
      </c>
      <c r="P5" s="791" t="str">
        <f>C5</f>
        <v>RACELIS</v>
      </c>
      <c r="AA5" s="790" t="s">
        <v>429</v>
      </c>
    </row>
    <row r="6" spans="1:29" ht="14.4" thickBot="1" x14ac:dyDescent="0.35">
      <c r="AA6" s="790" t="s">
        <v>286</v>
      </c>
    </row>
    <row r="7" spans="1:29" ht="14.4" thickBot="1" x14ac:dyDescent="0.35">
      <c r="A7" s="2037" t="s">
        <v>436</v>
      </c>
      <c r="B7" s="2038"/>
      <c r="C7" s="2038"/>
      <c r="D7" s="2038"/>
      <c r="E7" s="2038"/>
      <c r="F7" s="2038"/>
      <c r="G7" s="2038"/>
      <c r="H7" s="2038"/>
      <c r="I7" s="2038"/>
      <c r="J7" s="2038"/>
      <c r="K7" s="2039"/>
      <c r="L7" s="51"/>
      <c r="M7" s="1271" t="str">
        <f>A7</f>
        <v>CRITERION B - CURRICULUM AND INSTRUCTIONAL MATERIALS DEVELOPMENT (MAX = 30 POINTS)</v>
      </c>
      <c r="N7" s="799"/>
      <c r="O7" s="2067" t="str">
        <f>A7</f>
        <v>CRITERION B - CURRICULUM AND INSTRUCTIONAL MATERIALS DEVELOPMENT (MAX = 30 POINTS)</v>
      </c>
      <c r="P7" s="2067"/>
      <c r="Q7" s="2067"/>
      <c r="R7" s="2067"/>
    </row>
    <row r="8" spans="1:29" s="479" customFormat="1" x14ac:dyDescent="0.3">
      <c r="A8" s="800"/>
      <c r="B8" s="801"/>
      <c r="C8" s="801"/>
      <c r="D8" s="801"/>
      <c r="E8" s="801"/>
      <c r="F8" s="801"/>
      <c r="G8" s="801"/>
      <c r="H8" s="801"/>
      <c r="I8" s="801"/>
      <c r="J8" s="801"/>
      <c r="K8" s="802"/>
      <c r="L8" s="799"/>
      <c r="M8" s="799"/>
      <c r="N8" s="799"/>
      <c r="O8" s="471"/>
      <c r="P8" s="471"/>
      <c r="AA8" s="803" t="s">
        <v>174</v>
      </c>
    </row>
    <row r="9" spans="1:29" s="797" customFormat="1" ht="14.4" thickBot="1" x14ac:dyDescent="0.35">
      <c r="A9" s="1112" t="s">
        <v>43</v>
      </c>
      <c r="B9" s="2115" t="s">
        <v>589</v>
      </c>
      <c r="C9" s="2115"/>
      <c r="D9" s="2115"/>
      <c r="E9" s="2115"/>
      <c r="F9" s="2115"/>
      <c r="G9" s="2115"/>
      <c r="H9" s="2115"/>
      <c r="I9" s="2115"/>
      <c r="J9" s="2115"/>
      <c r="K9" s="2116"/>
      <c r="L9" s="821"/>
      <c r="M9" s="821" t="str">
        <f>B9</f>
        <v>FOR EVERY INSTRUCTIONAL MATERIAL DEVELOPED AND APPROVED FOR USE</v>
      </c>
      <c r="O9" s="2112" t="str">
        <f>B9</f>
        <v>FOR EVERY INSTRUCTIONAL MATERIAL DEVELOPED AND APPROVED FOR USE</v>
      </c>
      <c r="P9" s="2112"/>
      <c r="Q9" s="2112"/>
      <c r="R9" s="2112"/>
      <c r="AA9" s="804" t="s">
        <v>378</v>
      </c>
    </row>
    <row r="10" spans="1:29" s="796" customFormat="1" ht="14.4" thickBot="1" x14ac:dyDescent="0.35">
      <c r="A10" s="1113" t="s">
        <v>52</v>
      </c>
      <c r="B10" s="2105" t="s">
        <v>277</v>
      </c>
      <c r="C10" s="2105"/>
      <c r="D10" s="2105"/>
      <c r="E10" s="2105"/>
      <c r="F10" s="2105"/>
      <c r="G10" s="2105"/>
      <c r="H10" s="2105"/>
      <c r="I10" s="2105"/>
      <c r="J10" s="2105"/>
      <c r="K10" s="2110"/>
      <c r="L10" s="821"/>
      <c r="M10" s="821" t="str">
        <f>B10</f>
        <v>SOLE AUTHORSHIP</v>
      </c>
      <c r="N10" s="805"/>
      <c r="O10" s="806" t="str">
        <f>B10</f>
        <v>SOLE AUTHORSHIP</v>
      </c>
      <c r="P10" s="806"/>
      <c r="Q10" s="806"/>
      <c r="R10" s="806"/>
      <c r="AA10" s="804" t="s">
        <v>379</v>
      </c>
    </row>
    <row r="11" spans="1:29" s="808" customFormat="1" ht="28.2" thickBot="1" x14ac:dyDescent="0.35">
      <c r="A11" s="254" t="s">
        <v>7</v>
      </c>
      <c r="B11" s="2103" t="s">
        <v>522</v>
      </c>
      <c r="C11" s="2103"/>
      <c r="D11" s="702" t="s">
        <v>523</v>
      </c>
      <c r="E11" s="702" t="s">
        <v>185</v>
      </c>
      <c r="F11" s="666" t="s">
        <v>279</v>
      </c>
      <c r="G11" s="666" t="s">
        <v>280</v>
      </c>
      <c r="H11" s="1231" t="s">
        <v>282</v>
      </c>
      <c r="I11" s="665" t="s">
        <v>168</v>
      </c>
      <c r="J11" s="2049" t="s">
        <v>186</v>
      </c>
      <c r="K11" s="2050"/>
      <c r="L11" s="1259"/>
      <c r="M11" s="1346" t="s">
        <v>435</v>
      </c>
      <c r="N11" s="807"/>
      <c r="O11" s="254" t="s">
        <v>180</v>
      </c>
      <c r="P11" s="666" t="s">
        <v>171</v>
      </c>
      <c r="Q11" s="2113" t="s">
        <v>169</v>
      </c>
      <c r="R11" s="2114"/>
    </row>
    <row r="12" spans="1:29" x14ac:dyDescent="0.3">
      <c r="A12" s="255">
        <v>1</v>
      </c>
      <c r="B12" s="2106"/>
      <c r="C12" s="2107"/>
      <c r="D12" s="1535" t="s">
        <v>238</v>
      </c>
      <c r="E12" s="1538"/>
      <c r="F12" s="239"/>
      <c r="G12" s="301"/>
      <c r="H12" s="303"/>
      <c r="I12" s="243">
        <f>IF(ISBLANK(B12),0,0+IF(ISBLANK(H12),0,0+IF(ISBLANK(D12),0,0+IF(D12="Textbook",30,0+IF(D12="Textbook Chapter",10,0+IF(D12="Manual/Module/Workbook",16,0+IF(D12="Multimedia Teaching Material",16,0+IF(D12="Testing Material",10,0))))))))</f>
        <v>0</v>
      </c>
      <c r="J12" s="2108"/>
      <c r="K12" s="2109"/>
      <c r="L12" s="1261"/>
      <c r="M12" s="1578"/>
      <c r="N12" s="809"/>
      <c r="O12" s="473" t="s">
        <v>378</v>
      </c>
      <c r="P12" s="1564">
        <f t="shared" ref="P12:P26" si="0">IF(O12="Acceptable",I12,0)</f>
        <v>0</v>
      </c>
      <c r="Q12" s="2065"/>
      <c r="R12" s="2066"/>
      <c r="AB12" s="810"/>
      <c r="AC12" s="810"/>
    </row>
    <row r="13" spans="1:29" x14ac:dyDescent="0.3">
      <c r="A13" s="256">
        <v>2</v>
      </c>
      <c r="B13" s="2020"/>
      <c r="C13" s="2022"/>
      <c r="D13" s="1535" t="s">
        <v>238</v>
      </c>
      <c r="E13" s="1538"/>
      <c r="F13" s="239"/>
      <c r="G13" s="301"/>
      <c r="H13" s="301"/>
      <c r="I13" s="243">
        <f>IF(ISBLANK(B13),0,0+IF(ISBLANK(H13),0,0+IF(ISBLANK(D13),0,0+IF(D13="Textbook",30,0+IF(D13="Textbook Chapter",10,0+IF(D13="Manual/Module/Workbook",16,0+IF(D13="Multimedia Teaching Material",16,0+IF(D13="Testing Material",10,0))))))))</f>
        <v>0</v>
      </c>
      <c r="J13" s="2016"/>
      <c r="K13" s="2017"/>
      <c r="L13" s="1261"/>
      <c r="M13" s="1579"/>
      <c r="O13" s="474" t="s">
        <v>378</v>
      </c>
      <c r="P13" s="1565">
        <f t="shared" si="0"/>
        <v>0</v>
      </c>
      <c r="Q13" s="2018"/>
      <c r="R13" s="2019"/>
    </row>
    <row r="14" spans="1:29" x14ac:dyDescent="0.3">
      <c r="A14" s="257">
        <v>3</v>
      </c>
      <c r="B14" s="2020"/>
      <c r="C14" s="2022"/>
      <c r="D14" s="1602" t="s">
        <v>238</v>
      </c>
      <c r="E14" s="1538"/>
      <c r="F14" s="239"/>
      <c r="G14" s="301"/>
      <c r="H14" s="301"/>
      <c r="I14" s="243">
        <f>IF(ISBLANK(B14),0,0+IF(ISBLANK(H14),0,0+IF(ISBLANK(D14),0,0+IF(D14="Textbook",30,0+IF(D14="Textbook Chapter",10,0+IF(D14="Manual/Module/Workbook",16,0+IF(D14="Multimedia Teaching Material",16,0+IF(D14="Testing Material",10,0))))))))</f>
        <v>0</v>
      </c>
      <c r="J14" s="2016"/>
      <c r="K14" s="2017"/>
      <c r="L14" s="1261"/>
      <c r="M14" s="1579"/>
      <c r="O14" s="474" t="s">
        <v>378</v>
      </c>
      <c r="P14" s="1565">
        <f t="shared" si="0"/>
        <v>0</v>
      </c>
      <c r="Q14" s="2018"/>
      <c r="R14" s="2019"/>
    </row>
    <row r="15" spans="1:29" x14ac:dyDescent="0.3">
      <c r="A15" s="257">
        <v>4</v>
      </c>
      <c r="B15" s="2020"/>
      <c r="C15" s="2022"/>
      <c r="D15" s="1602" t="s">
        <v>238</v>
      </c>
      <c r="E15" s="1538"/>
      <c r="F15" s="239"/>
      <c r="G15" s="301"/>
      <c r="H15" s="301"/>
      <c r="I15" s="243">
        <f>IF(ISBLANK(B15),0,0+IF(ISBLANK(H15),0,0+IF(ISBLANK(D15),0,0+IF(D15="Textbook",30,0+IF(D15="Textbook Chapter",10,0+IF(D15="Manual/Module/Workbook",16,0+IF(D15="Multimedia Teaching Material",16,0+IF(D15="Testing Material",10,0))))))))</f>
        <v>0</v>
      </c>
      <c r="J15" s="2016"/>
      <c r="K15" s="2017"/>
      <c r="L15" s="1261"/>
      <c r="M15" s="1579"/>
      <c r="O15" s="474" t="s">
        <v>378</v>
      </c>
      <c r="P15" s="1565">
        <f t="shared" si="0"/>
        <v>0</v>
      </c>
      <c r="Q15" s="2018"/>
      <c r="R15" s="2019"/>
    </row>
    <row r="16" spans="1:29" x14ac:dyDescent="0.3">
      <c r="A16" s="257">
        <v>5</v>
      </c>
      <c r="B16" s="2020"/>
      <c r="C16" s="2022"/>
      <c r="D16" s="1602" t="s">
        <v>238</v>
      </c>
      <c r="E16" s="1538"/>
      <c r="F16" s="239"/>
      <c r="G16" s="301"/>
      <c r="H16" s="301"/>
      <c r="I16" s="243">
        <f t="shared" ref="I16:I26" si="1">IF(ISBLANK(B16),0,0+IF(ISBLANK(H16),0,0+IF(ISBLANK(D16),0,0+IF(D16="Textbook",30,0+IF(D16="Textbook Chapter",10,0+IF(D16="Manual/Module/Workbook",16,0+IF(D16="Multimedia Teaching Material",16,0+IF(D16="Testing Material",10,0))))))))</f>
        <v>0</v>
      </c>
      <c r="J16" s="2016"/>
      <c r="K16" s="2017"/>
      <c r="L16" s="1261"/>
      <c r="M16" s="1579"/>
      <c r="O16" s="474" t="s">
        <v>378</v>
      </c>
      <c r="P16" s="1565">
        <f t="shared" si="0"/>
        <v>0</v>
      </c>
      <c r="Q16" s="2018"/>
      <c r="R16" s="2019"/>
    </row>
    <row r="17" spans="1:18" x14ac:dyDescent="0.3">
      <c r="A17" s="257">
        <v>6</v>
      </c>
      <c r="B17" s="2020"/>
      <c r="C17" s="2022"/>
      <c r="D17" s="1602" t="s">
        <v>238</v>
      </c>
      <c r="E17" s="1538"/>
      <c r="F17" s="239"/>
      <c r="G17" s="301"/>
      <c r="H17" s="301"/>
      <c r="I17" s="243">
        <f t="shared" si="1"/>
        <v>0</v>
      </c>
      <c r="J17" s="2016"/>
      <c r="K17" s="2017"/>
      <c r="L17" s="1261"/>
      <c r="M17" s="1579"/>
      <c r="O17" s="474" t="s">
        <v>378</v>
      </c>
      <c r="P17" s="1565">
        <f t="shared" si="0"/>
        <v>0</v>
      </c>
      <c r="Q17" s="2018"/>
      <c r="R17" s="2019"/>
    </row>
    <row r="18" spans="1:18" x14ac:dyDescent="0.3">
      <c r="A18" s="257">
        <v>7</v>
      </c>
      <c r="B18" s="2020"/>
      <c r="C18" s="2022"/>
      <c r="D18" s="1602" t="s">
        <v>238</v>
      </c>
      <c r="E18" s="1538"/>
      <c r="F18" s="239"/>
      <c r="G18" s="301"/>
      <c r="H18" s="301"/>
      <c r="I18" s="243">
        <f t="shared" si="1"/>
        <v>0</v>
      </c>
      <c r="J18" s="2016"/>
      <c r="K18" s="2017"/>
      <c r="L18" s="1261"/>
      <c r="M18" s="1579"/>
      <c r="O18" s="474" t="s">
        <v>378</v>
      </c>
      <c r="P18" s="1565">
        <f t="shared" si="0"/>
        <v>0</v>
      </c>
      <c r="Q18" s="2018"/>
      <c r="R18" s="2019"/>
    </row>
    <row r="19" spans="1:18" x14ac:dyDescent="0.3">
      <c r="A19" s="257">
        <v>8</v>
      </c>
      <c r="B19" s="2020"/>
      <c r="C19" s="2022"/>
      <c r="D19" s="1602" t="s">
        <v>238</v>
      </c>
      <c r="E19" s="1535"/>
      <c r="F19" s="239"/>
      <c r="G19" s="302"/>
      <c r="H19" s="301"/>
      <c r="I19" s="243">
        <f t="shared" si="1"/>
        <v>0</v>
      </c>
      <c r="J19" s="2016"/>
      <c r="K19" s="2017"/>
      <c r="L19" s="1261"/>
      <c r="M19" s="1579"/>
      <c r="O19" s="474" t="s">
        <v>378</v>
      </c>
      <c r="P19" s="1565">
        <f t="shared" si="0"/>
        <v>0</v>
      </c>
      <c r="Q19" s="2018"/>
      <c r="R19" s="2019"/>
    </row>
    <row r="20" spans="1:18" x14ac:dyDescent="0.3">
      <c r="A20" s="257">
        <v>9</v>
      </c>
      <c r="B20" s="2020"/>
      <c r="C20" s="2022"/>
      <c r="D20" s="1602" t="s">
        <v>238</v>
      </c>
      <c r="E20" s="1535"/>
      <c r="F20" s="1540"/>
      <c r="G20" s="302"/>
      <c r="H20" s="301"/>
      <c r="I20" s="243">
        <f t="shared" si="1"/>
        <v>0</v>
      </c>
      <c r="J20" s="2016"/>
      <c r="K20" s="2017"/>
      <c r="L20" s="1261"/>
      <c r="M20" s="1579"/>
      <c r="O20" s="474" t="s">
        <v>378</v>
      </c>
      <c r="P20" s="1565">
        <f t="shared" ref="P20:P24" si="2">IF(O20="Acceptable",I20,0)</f>
        <v>0</v>
      </c>
      <c r="Q20" s="2018"/>
      <c r="R20" s="2019"/>
    </row>
    <row r="21" spans="1:18" x14ac:dyDescent="0.3">
      <c r="A21" s="257">
        <v>10</v>
      </c>
      <c r="B21" s="2020"/>
      <c r="C21" s="2022"/>
      <c r="D21" s="1602" t="s">
        <v>238</v>
      </c>
      <c r="E21" s="1535"/>
      <c r="F21" s="1540"/>
      <c r="G21" s="302"/>
      <c r="H21" s="301"/>
      <c r="I21" s="243">
        <f t="shared" si="1"/>
        <v>0</v>
      </c>
      <c r="J21" s="2016"/>
      <c r="K21" s="2017"/>
      <c r="L21" s="1261"/>
      <c r="M21" s="1579"/>
      <c r="O21" s="474" t="s">
        <v>378</v>
      </c>
      <c r="P21" s="1565">
        <f t="shared" ref="P21" si="3">IF(O21="Acceptable",I21,0)</f>
        <v>0</v>
      </c>
      <c r="Q21" s="2018"/>
      <c r="R21" s="2019"/>
    </row>
    <row r="22" spans="1:18" x14ac:dyDescent="0.3">
      <c r="A22" s="257">
        <v>11</v>
      </c>
      <c r="B22" s="2020"/>
      <c r="C22" s="2022"/>
      <c r="D22" s="1602" t="s">
        <v>238</v>
      </c>
      <c r="E22" s="1535"/>
      <c r="F22" s="1540"/>
      <c r="G22" s="302"/>
      <c r="H22" s="301"/>
      <c r="I22" s="243">
        <f t="shared" si="1"/>
        <v>0</v>
      </c>
      <c r="J22" s="2016"/>
      <c r="K22" s="2017"/>
      <c r="L22" s="1261"/>
      <c r="M22" s="1579"/>
      <c r="O22" s="474" t="s">
        <v>378</v>
      </c>
      <c r="P22" s="1565">
        <f t="shared" si="2"/>
        <v>0</v>
      </c>
      <c r="Q22" s="2018"/>
      <c r="R22" s="2019"/>
    </row>
    <row r="23" spans="1:18" x14ac:dyDescent="0.3">
      <c r="A23" s="257">
        <v>12</v>
      </c>
      <c r="B23" s="2020"/>
      <c r="C23" s="2022"/>
      <c r="D23" s="1602" t="s">
        <v>238</v>
      </c>
      <c r="E23" s="1535"/>
      <c r="F23" s="1540"/>
      <c r="G23" s="302"/>
      <c r="H23" s="301"/>
      <c r="I23" s="243">
        <f t="shared" si="1"/>
        <v>0</v>
      </c>
      <c r="J23" s="2016"/>
      <c r="K23" s="2017"/>
      <c r="L23" s="1261"/>
      <c r="M23" s="1579"/>
      <c r="O23" s="474" t="s">
        <v>378</v>
      </c>
      <c r="P23" s="1565">
        <f t="shared" si="2"/>
        <v>0</v>
      </c>
      <c r="Q23" s="2018"/>
      <c r="R23" s="2019"/>
    </row>
    <row r="24" spans="1:18" x14ac:dyDescent="0.3">
      <c r="A24" s="257">
        <v>13</v>
      </c>
      <c r="B24" s="2020"/>
      <c r="C24" s="2022"/>
      <c r="D24" s="1602" t="s">
        <v>238</v>
      </c>
      <c r="E24" s="1535"/>
      <c r="F24" s="1540"/>
      <c r="G24" s="302"/>
      <c r="H24" s="301"/>
      <c r="I24" s="243">
        <f t="shared" si="1"/>
        <v>0</v>
      </c>
      <c r="J24" s="2016"/>
      <c r="K24" s="2017"/>
      <c r="L24" s="1261"/>
      <c r="M24" s="1579"/>
      <c r="O24" s="474" t="s">
        <v>378</v>
      </c>
      <c r="P24" s="1565">
        <f t="shared" si="2"/>
        <v>0</v>
      </c>
      <c r="Q24" s="2018"/>
      <c r="R24" s="2019"/>
    </row>
    <row r="25" spans="1:18" x14ac:dyDescent="0.3">
      <c r="A25" s="257">
        <v>14</v>
      </c>
      <c r="B25" s="2020"/>
      <c r="C25" s="2022"/>
      <c r="D25" s="1602" t="s">
        <v>238</v>
      </c>
      <c r="E25" s="1535"/>
      <c r="F25" s="1540"/>
      <c r="G25" s="302"/>
      <c r="H25" s="301"/>
      <c r="I25" s="243">
        <f t="shared" si="1"/>
        <v>0</v>
      </c>
      <c r="J25" s="2016"/>
      <c r="K25" s="2017"/>
      <c r="L25" s="1261"/>
      <c r="M25" s="1579"/>
      <c r="O25" s="474" t="s">
        <v>378</v>
      </c>
      <c r="P25" s="1565">
        <f t="shared" si="0"/>
        <v>0</v>
      </c>
      <c r="Q25" s="2018"/>
      <c r="R25" s="2019"/>
    </row>
    <row r="26" spans="1:18" ht="14.4" thickBot="1" x14ac:dyDescent="0.35">
      <c r="A26" s="256">
        <v>15</v>
      </c>
      <c r="B26" s="2020"/>
      <c r="C26" s="2022"/>
      <c r="D26" s="1535" t="s">
        <v>238</v>
      </c>
      <c r="E26" s="1535"/>
      <c r="F26" s="1540"/>
      <c r="G26" s="302"/>
      <c r="H26" s="302"/>
      <c r="I26" s="243">
        <f t="shared" si="1"/>
        <v>0</v>
      </c>
      <c r="J26" s="2016"/>
      <c r="K26" s="2017"/>
      <c r="L26" s="1261"/>
      <c r="M26" s="1579"/>
      <c r="O26" s="474" t="s">
        <v>378</v>
      </c>
      <c r="P26" s="1566">
        <f t="shared" si="0"/>
        <v>0</v>
      </c>
      <c r="Q26" s="2018"/>
      <c r="R26" s="2019"/>
    </row>
    <row r="27" spans="1:18" s="816" customFormat="1" ht="14.4" thickBot="1" x14ac:dyDescent="0.35">
      <c r="A27" s="811"/>
      <c r="B27" s="2104"/>
      <c r="C27" s="2105"/>
      <c r="D27" s="812"/>
      <c r="E27" s="813"/>
      <c r="F27" s="814"/>
      <c r="G27" s="813"/>
      <c r="H27" s="1230" t="s">
        <v>14</v>
      </c>
      <c r="I27" s="815">
        <f>SUM(I12:I26)</f>
        <v>0</v>
      </c>
      <c r="J27" s="2047"/>
      <c r="K27" s="2078"/>
      <c r="L27" s="471"/>
      <c r="M27" s="1620"/>
      <c r="N27" s="479"/>
      <c r="O27" s="469"/>
      <c r="P27" s="502">
        <f>SUM(P12:P26)</f>
        <v>0</v>
      </c>
      <c r="Q27" s="2119"/>
      <c r="R27" s="2120"/>
    </row>
    <row r="28" spans="1:18" s="816" customFormat="1" ht="14.4" thickBot="1" x14ac:dyDescent="0.35">
      <c r="A28" s="817"/>
      <c r="B28" s="812"/>
      <c r="C28" s="812"/>
      <c r="D28" s="812"/>
      <c r="E28" s="814"/>
      <c r="F28" s="814"/>
      <c r="G28" s="814"/>
      <c r="H28" s="1229"/>
      <c r="I28" s="818"/>
      <c r="J28" s="669"/>
      <c r="K28" s="669"/>
      <c r="L28" s="471"/>
      <c r="M28" s="471"/>
      <c r="N28" s="479"/>
      <c r="O28" s="471"/>
      <c r="P28" s="819"/>
      <c r="Q28" s="820"/>
      <c r="R28" s="479"/>
    </row>
    <row r="29" spans="1:18" s="816" customFormat="1" ht="14.4" thickBot="1" x14ac:dyDescent="0.35">
      <c r="A29" s="1113" t="s">
        <v>53</v>
      </c>
      <c r="B29" s="2105" t="s">
        <v>278</v>
      </c>
      <c r="C29" s="2105"/>
      <c r="D29" s="2105"/>
      <c r="E29" s="2105"/>
      <c r="F29" s="2105"/>
      <c r="G29" s="2105"/>
      <c r="H29" s="2105"/>
      <c r="I29" s="2105"/>
      <c r="J29" s="2105"/>
      <c r="K29" s="2110"/>
      <c r="L29" s="821"/>
      <c r="M29" s="821" t="str">
        <f>B29</f>
        <v>CO-AUTHORSHIP</v>
      </c>
      <c r="N29" s="805"/>
      <c r="O29" s="821" t="str">
        <f>B29</f>
        <v>CO-AUTHORSHIP</v>
      </c>
      <c r="P29" s="822"/>
    </row>
    <row r="30" spans="1:18" ht="14.4" thickBot="1" x14ac:dyDescent="0.35">
      <c r="A30" s="1103" t="s">
        <v>628</v>
      </c>
      <c r="B30" s="823"/>
      <c r="C30" s="823"/>
      <c r="D30" s="823"/>
      <c r="E30" s="823"/>
      <c r="F30" s="823"/>
      <c r="G30" s="823"/>
      <c r="H30" s="1248"/>
      <c r="I30" s="823"/>
      <c r="J30" s="823"/>
      <c r="K30" s="824"/>
      <c r="L30" s="1262"/>
      <c r="M30" s="1262"/>
      <c r="P30" s="798"/>
      <c r="Q30" s="797"/>
      <c r="R30" s="797"/>
    </row>
    <row r="31" spans="1:18" s="1108" customFormat="1" ht="28.2" thickBot="1" x14ac:dyDescent="0.35">
      <c r="A31" s="664" t="s">
        <v>7</v>
      </c>
      <c r="B31" s="2103" t="s">
        <v>281</v>
      </c>
      <c r="C31" s="2103"/>
      <c r="D31" s="702" t="s">
        <v>275</v>
      </c>
      <c r="E31" s="702" t="s">
        <v>185</v>
      </c>
      <c r="F31" s="666" t="s">
        <v>279</v>
      </c>
      <c r="G31" s="666" t="s">
        <v>280</v>
      </c>
      <c r="H31" s="1231" t="s">
        <v>282</v>
      </c>
      <c r="I31" s="46" t="s">
        <v>629</v>
      </c>
      <c r="J31" s="665" t="s">
        <v>168</v>
      </c>
      <c r="K31" s="251" t="s">
        <v>186</v>
      </c>
      <c r="L31" s="1259"/>
      <c r="M31" s="1346" t="s">
        <v>435</v>
      </c>
      <c r="N31" s="807"/>
      <c r="O31" s="254" t="s">
        <v>180</v>
      </c>
      <c r="P31" s="666" t="s">
        <v>433</v>
      </c>
      <c r="Q31" s="666" t="s">
        <v>171</v>
      </c>
      <c r="R31" s="472" t="s">
        <v>169</v>
      </c>
    </row>
    <row r="32" spans="1:18" x14ac:dyDescent="0.3">
      <c r="A32" s="258">
        <v>1</v>
      </c>
      <c r="B32" s="2106"/>
      <c r="C32" s="2107"/>
      <c r="D32" s="695" t="s">
        <v>238</v>
      </c>
      <c r="E32" s="1517"/>
      <c r="F32" s="239"/>
      <c r="G32" s="301"/>
      <c r="H32" s="303"/>
      <c r="I32" s="245">
        <v>0</v>
      </c>
      <c r="J32" s="243">
        <f>(IF(ISBLANK(B32),0,0+IF(ISBLANK(H32),0,0+IF(ISBLANK(D32),0,0+IF(D32="Textbook",30,0+IF(D32="Textbook Chapter",10,0+IF(D32="Manual/Module/Workbook",16,0+IF(D32="Multimedia Teaching Material",16,0+IF(D32="Testing Material",10,0)))))))))*I32</f>
        <v>0</v>
      </c>
      <c r="K32" s="1574"/>
      <c r="L32" s="1261"/>
      <c r="M32" s="1578"/>
      <c r="O32" s="473" t="s">
        <v>378</v>
      </c>
      <c r="P32" s="1567">
        <f t="shared" ref="P32:P46" si="4">IF(O32="Acceptable",I32,0)</f>
        <v>0</v>
      </c>
      <c r="Q32" s="1565">
        <f>(IF(ISBLANK(B32),0,0+IF(ISBLANK(H32),0,0+IF(ISBLANK(D32),0,0+IF(D32="Textbook",30,0+IF(D32="Textbook Chapter",10,0+IF(D32="Manual/Module/Workbook",16,0+IF(D32="Multimedia Teaching Material",16,0+IF(D32="Testing Material",10,0)))))))))*P32</f>
        <v>0</v>
      </c>
      <c r="R32" s="1663"/>
    </row>
    <row r="33" spans="1:18" x14ac:dyDescent="0.3">
      <c r="A33" s="256">
        <v>2</v>
      </c>
      <c r="B33" s="2020"/>
      <c r="C33" s="2022"/>
      <c r="D33" s="695" t="s">
        <v>238</v>
      </c>
      <c r="E33" s="699"/>
      <c r="F33" s="239"/>
      <c r="G33" s="302"/>
      <c r="H33" s="302"/>
      <c r="I33" s="247">
        <v>0</v>
      </c>
      <c r="J33" s="243">
        <f>(IF(ISBLANK(B33),0,0+IF(ISBLANK(H33),0,0+IF(ISBLANK(D33),0,0+IF(D33="Textbook",30,0+IF(D33="Textbook Chapter",10,0+IF(D33="Manual/Module/Workbook",16,0+IF(D33="Multimedia Teaching Material",16,0+IF(D33="Testing Material",10,0)))))))))*I33</f>
        <v>0</v>
      </c>
      <c r="K33" s="1574"/>
      <c r="L33" s="1261"/>
      <c r="M33" s="1579"/>
      <c r="O33" s="474" t="s">
        <v>378</v>
      </c>
      <c r="P33" s="1567">
        <f t="shared" si="4"/>
        <v>0</v>
      </c>
      <c r="Q33" s="1565">
        <f t="shared" ref="Q33:Q46" si="5">(IF(ISBLANK(B33),0,0+IF(ISBLANK(H33),0,0+IF(ISBLANK(D33),0,0+IF(D33="Textbook",30,0+IF(D33="Textbook Chapter",10,0+IF(D33="Manual/Module/Workbook",16,0+IF(D33="Multimedia Teaching Material",16,0+IF(D33="Testing Material",10,0)))))))))*P33</f>
        <v>0</v>
      </c>
      <c r="R33" s="1664"/>
    </row>
    <row r="34" spans="1:18" x14ac:dyDescent="0.3">
      <c r="A34" s="257">
        <v>3</v>
      </c>
      <c r="B34" s="2020"/>
      <c r="C34" s="2022"/>
      <c r="D34" s="1602" t="s">
        <v>238</v>
      </c>
      <c r="E34" s="1461"/>
      <c r="F34" s="239"/>
      <c r="G34" s="301"/>
      <c r="H34" s="302"/>
      <c r="I34" s="247">
        <v>0</v>
      </c>
      <c r="J34" s="243">
        <f t="shared" ref="J34:J45" si="6">(IF(ISBLANK(B34),0,0+IF(ISBLANK(H34),0,0+IF(ISBLANK(D34),0,0+IF(D34="Textbook",30,0+IF(D34="Textbook Chapter",10,0+IF(D34="Manual/Module/Workbook",16,0+IF(D34="Multimedia Teaching Material",16,0+IF(D34="Testing Material",10,0)))))))))*I34</f>
        <v>0</v>
      </c>
      <c r="K34" s="1574"/>
      <c r="L34" s="1261"/>
      <c r="M34" s="1579"/>
      <c r="O34" s="474" t="s">
        <v>378</v>
      </c>
      <c r="P34" s="1567">
        <f t="shared" si="4"/>
        <v>0</v>
      </c>
      <c r="Q34" s="1565">
        <f t="shared" si="5"/>
        <v>0</v>
      </c>
      <c r="R34" s="1664"/>
    </row>
    <row r="35" spans="1:18" x14ac:dyDescent="0.3">
      <c r="A35" s="257">
        <v>4</v>
      </c>
      <c r="B35" s="2020"/>
      <c r="C35" s="2022"/>
      <c r="D35" s="1602" t="s">
        <v>238</v>
      </c>
      <c r="E35" s="1461"/>
      <c r="F35" s="239"/>
      <c r="G35" s="301"/>
      <c r="H35" s="302"/>
      <c r="I35" s="247">
        <v>0</v>
      </c>
      <c r="J35" s="243">
        <f t="shared" si="6"/>
        <v>0</v>
      </c>
      <c r="K35" s="1574"/>
      <c r="L35" s="1261"/>
      <c r="M35" s="1579"/>
      <c r="O35" s="474" t="s">
        <v>378</v>
      </c>
      <c r="P35" s="1567">
        <f t="shared" si="4"/>
        <v>0</v>
      </c>
      <c r="Q35" s="1565">
        <f t="shared" si="5"/>
        <v>0</v>
      </c>
      <c r="R35" s="1664"/>
    </row>
    <row r="36" spans="1:18" x14ac:dyDescent="0.3">
      <c r="A36" s="257">
        <v>5</v>
      </c>
      <c r="B36" s="2020"/>
      <c r="C36" s="2022"/>
      <c r="D36" s="1602" t="s">
        <v>238</v>
      </c>
      <c r="E36" s="1461"/>
      <c r="F36" s="239"/>
      <c r="G36" s="301"/>
      <c r="H36" s="302"/>
      <c r="I36" s="247">
        <v>0</v>
      </c>
      <c r="J36" s="243">
        <f t="shared" si="6"/>
        <v>0</v>
      </c>
      <c r="K36" s="1574"/>
      <c r="L36" s="1261"/>
      <c r="M36" s="1579"/>
      <c r="O36" s="474" t="s">
        <v>378</v>
      </c>
      <c r="P36" s="1567">
        <f t="shared" si="4"/>
        <v>0</v>
      </c>
      <c r="Q36" s="1565">
        <f t="shared" si="5"/>
        <v>0</v>
      </c>
      <c r="R36" s="1664"/>
    </row>
    <row r="37" spans="1:18" x14ac:dyDescent="0.3">
      <c r="A37" s="257">
        <v>6</v>
      </c>
      <c r="B37" s="2020"/>
      <c r="C37" s="2022"/>
      <c r="D37" s="1602" t="s">
        <v>238</v>
      </c>
      <c r="E37" s="1461"/>
      <c r="F37" s="239"/>
      <c r="G37" s="301"/>
      <c r="H37" s="302"/>
      <c r="I37" s="247">
        <v>0</v>
      </c>
      <c r="J37" s="243">
        <f t="shared" si="6"/>
        <v>0</v>
      </c>
      <c r="K37" s="1574"/>
      <c r="L37" s="1261"/>
      <c r="M37" s="1579"/>
      <c r="O37" s="474" t="s">
        <v>378</v>
      </c>
      <c r="P37" s="1567">
        <f t="shared" si="4"/>
        <v>0</v>
      </c>
      <c r="Q37" s="1565">
        <f t="shared" si="5"/>
        <v>0</v>
      </c>
      <c r="R37" s="1664"/>
    </row>
    <row r="38" spans="1:18" x14ac:dyDescent="0.3">
      <c r="A38" s="257">
        <v>7</v>
      </c>
      <c r="B38" s="2020"/>
      <c r="C38" s="2022"/>
      <c r="D38" s="1602" t="s">
        <v>238</v>
      </c>
      <c r="E38" s="248"/>
      <c r="F38" s="239"/>
      <c r="G38" s="301"/>
      <c r="H38" s="302"/>
      <c r="I38" s="247">
        <v>0</v>
      </c>
      <c r="J38" s="243">
        <f t="shared" si="6"/>
        <v>0</v>
      </c>
      <c r="K38" s="1574"/>
      <c r="L38" s="1261"/>
      <c r="M38" s="1579"/>
      <c r="O38" s="474" t="s">
        <v>378</v>
      </c>
      <c r="P38" s="1567">
        <f t="shared" ref="P38:P42" si="7">IF(O38="Acceptable",I38,0)</f>
        <v>0</v>
      </c>
      <c r="Q38" s="1565">
        <f t="shared" si="5"/>
        <v>0</v>
      </c>
      <c r="R38" s="1664"/>
    </row>
    <row r="39" spans="1:18" x14ac:dyDescent="0.3">
      <c r="A39" s="257">
        <v>8</v>
      </c>
      <c r="B39" s="2020"/>
      <c r="C39" s="2022"/>
      <c r="D39" s="1602" t="s">
        <v>238</v>
      </c>
      <c r="E39" s="248"/>
      <c r="F39" s="248"/>
      <c r="G39" s="301"/>
      <c r="H39" s="302"/>
      <c r="I39" s="247">
        <v>0</v>
      </c>
      <c r="J39" s="243">
        <f t="shared" si="6"/>
        <v>0</v>
      </c>
      <c r="K39" s="1574"/>
      <c r="L39" s="1261"/>
      <c r="M39" s="1579"/>
      <c r="O39" s="474" t="s">
        <v>378</v>
      </c>
      <c r="P39" s="1567">
        <f t="shared" si="7"/>
        <v>0</v>
      </c>
      <c r="Q39" s="1565">
        <f t="shared" si="5"/>
        <v>0</v>
      </c>
      <c r="R39" s="1664"/>
    </row>
    <row r="40" spans="1:18" x14ac:dyDescent="0.3">
      <c r="A40" s="257">
        <v>9</v>
      </c>
      <c r="B40" s="2020"/>
      <c r="C40" s="2022"/>
      <c r="D40" s="1602" t="s">
        <v>238</v>
      </c>
      <c r="E40" s="248"/>
      <c r="F40" s="248"/>
      <c r="G40" s="301"/>
      <c r="H40" s="302"/>
      <c r="I40" s="247">
        <v>0</v>
      </c>
      <c r="J40" s="243">
        <f t="shared" si="6"/>
        <v>0</v>
      </c>
      <c r="K40" s="1574"/>
      <c r="L40" s="1261"/>
      <c r="M40" s="1579"/>
      <c r="O40" s="474" t="s">
        <v>378</v>
      </c>
      <c r="P40" s="1567">
        <f t="shared" si="7"/>
        <v>0</v>
      </c>
      <c r="Q40" s="1565">
        <f t="shared" si="5"/>
        <v>0</v>
      </c>
      <c r="R40" s="1664"/>
    </row>
    <row r="41" spans="1:18" x14ac:dyDescent="0.3">
      <c r="A41" s="257">
        <v>10</v>
      </c>
      <c r="B41" s="2020"/>
      <c r="C41" s="2022"/>
      <c r="D41" s="1602" t="s">
        <v>238</v>
      </c>
      <c r="E41" s="248"/>
      <c r="F41" s="248"/>
      <c r="G41" s="301"/>
      <c r="H41" s="302"/>
      <c r="I41" s="247">
        <v>0</v>
      </c>
      <c r="J41" s="243">
        <f t="shared" si="6"/>
        <v>0</v>
      </c>
      <c r="K41" s="1574"/>
      <c r="L41" s="1261"/>
      <c r="M41" s="1579"/>
      <c r="O41" s="474" t="s">
        <v>378</v>
      </c>
      <c r="P41" s="1567">
        <f t="shared" si="7"/>
        <v>0</v>
      </c>
      <c r="Q41" s="1565">
        <f t="shared" si="5"/>
        <v>0</v>
      </c>
      <c r="R41" s="1664"/>
    </row>
    <row r="42" spans="1:18" x14ac:dyDescent="0.3">
      <c r="A42" s="257">
        <v>11</v>
      </c>
      <c r="B42" s="2020"/>
      <c r="C42" s="2022"/>
      <c r="D42" s="1602" t="s">
        <v>238</v>
      </c>
      <c r="E42" s="248"/>
      <c r="F42" s="248"/>
      <c r="G42" s="301"/>
      <c r="H42" s="302"/>
      <c r="I42" s="247">
        <v>0</v>
      </c>
      <c r="J42" s="243">
        <f t="shared" si="6"/>
        <v>0</v>
      </c>
      <c r="K42" s="1574"/>
      <c r="L42" s="1261"/>
      <c r="M42" s="1579"/>
      <c r="O42" s="474" t="s">
        <v>378</v>
      </c>
      <c r="P42" s="1567">
        <f t="shared" si="7"/>
        <v>0</v>
      </c>
      <c r="Q42" s="1565">
        <f t="shared" si="5"/>
        <v>0</v>
      </c>
      <c r="R42" s="1664"/>
    </row>
    <row r="43" spans="1:18" x14ac:dyDescent="0.3">
      <c r="A43" s="257">
        <v>12</v>
      </c>
      <c r="B43" s="2020"/>
      <c r="C43" s="2022"/>
      <c r="D43" s="1602" t="s">
        <v>238</v>
      </c>
      <c r="E43" s="248"/>
      <c r="F43" s="248"/>
      <c r="G43" s="301"/>
      <c r="H43" s="302"/>
      <c r="I43" s="247">
        <v>0</v>
      </c>
      <c r="J43" s="243">
        <f t="shared" si="6"/>
        <v>0</v>
      </c>
      <c r="K43" s="1574"/>
      <c r="L43" s="1261"/>
      <c r="M43" s="1579"/>
      <c r="O43" s="474" t="s">
        <v>378</v>
      </c>
      <c r="P43" s="1567">
        <f t="shared" si="4"/>
        <v>0</v>
      </c>
      <c r="Q43" s="1565">
        <f t="shared" si="5"/>
        <v>0</v>
      </c>
      <c r="R43" s="1664"/>
    </row>
    <row r="44" spans="1:18" x14ac:dyDescent="0.3">
      <c r="A44" s="257">
        <v>13</v>
      </c>
      <c r="B44" s="2020"/>
      <c r="C44" s="2022"/>
      <c r="D44" s="1602" t="s">
        <v>238</v>
      </c>
      <c r="E44" s="248"/>
      <c r="F44" s="248"/>
      <c r="G44" s="301"/>
      <c r="H44" s="302"/>
      <c r="I44" s="247">
        <v>0</v>
      </c>
      <c r="J44" s="243">
        <f t="shared" si="6"/>
        <v>0</v>
      </c>
      <c r="K44" s="1574"/>
      <c r="L44" s="1261"/>
      <c r="M44" s="1579"/>
      <c r="O44" s="474" t="s">
        <v>378</v>
      </c>
      <c r="P44" s="1567">
        <f t="shared" ref="P44" si="8">IF(O44="Acceptable",I44,0)</f>
        <v>0</v>
      </c>
      <c r="Q44" s="1565">
        <f t="shared" si="5"/>
        <v>0</v>
      </c>
      <c r="R44" s="1664"/>
    </row>
    <row r="45" spans="1:18" x14ac:dyDescent="0.3">
      <c r="A45" s="257">
        <v>14</v>
      </c>
      <c r="B45" s="2020"/>
      <c r="C45" s="2022"/>
      <c r="D45" s="1602" t="s">
        <v>238</v>
      </c>
      <c r="E45" s="248"/>
      <c r="F45" s="248"/>
      <c r="G45" s="301"/>
      <c r="H45" s="302"/>
      <c r="I45" s="247">
        <v>0</v>
      </c>
      <c r="J45" s="243">
        <f t="shared" si="6"/>
        <v>0</v>
      </c>
      <c r="K45" s="1574"/>
      <c r="L45" s="1261"/>
      <c r="M45" s="1579"/>
      <c r="O45" s="474" t="s">
        <v>378</v>
      </c>
      <c r="P45" s="1567">
        <f t="shared" ref="P45" si="9">IF(O45="Acceptable",I45,0)</f>
        <v>0</v>
      </c>
      <c r="Q45" s="1565">
        <f t="shared" si="5"/>
        <v>0</v>
      </c>
      <c r="R45" s="1664"/>
    </row>
    <row r="46" spans="1:18" ht="14.4" thickBot="1" x14ac:dyDescent="0.35">
      <c r="A46" s="257">
        <v>15</v>
      </c>
      <c r="B46" s="2020"/>
      <c r="C46" s="2022"/>
      <c r="D46" s="1602" t="s">
        <v>238</v>
      </c>
      <c r="E46" s="248"/>
      <c r="F46" s="248"/>
      <c r="G46" s="246"/>
      <c r="H46" s="302"/>
      <c r="I46" s="249">
        <v>0</v>
      </c>
      <c r="J46" s="243">
        <f>(IF(ISBLANK(B46),0,0+IF(ISBLANK(H46),0,0+IF(ISBLANK(D46),0,0+IF(D46="Textbook",30,0+IF(D46="Textbook Chapter",10,0+IF(D46="Manual/Module/Workbook",16,0+IF(D46="Multimedia Teaching Material",16,0+IF(D46="Testing Material",10,0)))))))))*I46</f>
        <v>0</v>
      </c>
      <c r="K46" s="1574"/>
      <c r="L46" s="1261"/>
      <c r="M46" s="1579"/>
      <c r="O46" s="476" t="s">
        <v>378</v>
      </c>
      <c r="P46" s="1568">
        <f t="shared" si="4"/>
        <v>0</v>
      </c>
      <c r="Q46" s="1565">
        <f t="shared" si="5"/>
        <v>0</v>
      </c>
      <c r="R46" s="1665"/>
    </row>
    <row r="47" spans="1:18" s="816" customFormat="1" ht="14.4" thickBot="1" x14ac:dyDescent="0.35">
      <c r="A47" s="811"/>
      <c r="B47" s="2104"/>
      <c r="C47" s="2105"/>
      <c r="D47" s="812"/>
      <c r="E47" s="813"/>
      <c r="F47" s="814"/>
      <c r="G47" s="813"/>
      <c r="H47" s="1117"/>
      <c r="I47" s="1274" t="s">
        <v>14</v>
      </c>
      <c r="J47" s="832">
        <f>SUM(J32:J46)</f>
        <v>0</v>
      </c>
      <c r="K47" s="475"/>
      <c r="L47" s="479"/>
      <c r="M47" s="1581">
        <v>0</v>
      </c>
      <c r="N47" s="479"/>
      <c r="O47" s="469"/>
      <c r="P47" s="498"/>
      <c r="Q47" s="503">
        <f>SUM(Q32:Q46)</f>
        <v>0</v>
      </c>
      <c r="R47" s="475"/>
    </row>
    <row r="48" spans="1:18" ht="14.4" thickBot="1" x14ac:dyDescent="0.35">
      <c r="A48" s="825"/>
      <c r="B48" s="794"/>
      <c r="C48" s="794"/>
      <c r="D48" s="794"/>
      <c r="E48" s="794"/>
      <c r="F48" s="794"/>
      <c r="G48" s="794"/>
      <c r="H48" s="798"/>
      <c r="I48" s="797"/>
      <c r="J48" s="798"/>
      <c r="K48" s="825"/>
    </row>
    <row r="49" spans="1:30" s="816" customFormat="1" ht="14.4" thickBot="1" x14ac:dyDescent="0.35">
      <c r="A49" s="1114" t="s">
        <v>44</v>
      </c>
      <c r="B49" s="826" t="s">
        <v>524</v>
      </c>
      <c r="C49" s="826"/>
      <c r="D49" s="827"/>
      <c r="E49" s="827"/>
      <c r="F49" s="827"/>
      <c r="G49" s="827"/>
      <c r="H49" s="1233"/>
      <c r="I49" s="827"/>
      <c r="J49" s="827"/>
      <c r="K49" s="828"/>
      <c r="L49" s="799"/>
      <c r="M49" s="821" t="str">
        <f>B49</f>
        <v>ACADEMIC PROGRAMS DEVELOPED/REVISED AND IMPLEMENTED</v>
      </c>
      <c r="N49" s="479"/>
      <c r="O49" s="829" t="str">
        <f>B49</f>
        <v>ACADEMIC PROGRAMS DEVELOPED/REVISED AND IMPLEMENTED</v>
      </c>
      <c r="P49" s="822"/>
    </row>
    <row r="50" spans="1:30" s="1108" customFormat="1" ht="28.2" thickBot="1" x14ac:dyDescent="0.35">
      <c r="A50" s="260" t="s">
        <v>7</v>
      </c>
      <c r="B50" s="2033" t="s">
        <v>525</v>
      </c>
      <c r="C50" s="2089"/>
      <c r="D50" s="2034"/>
      <c r="E50" s="666" t="s">
        <v>283</v>
      </c>
      <c r="F50" s="46" t="s">
        <v>173</v>
      </c>
      <c r="G50" s="1109" t="s">
        <v>292</v>
      </c>
      <c r="H50" s="46" t="s">
        <v>217</v>
      </c>
      <c r="I50" s="676" t="s">
        <v>168</v>
      </c>
      <c r="J50" s="2049" t="s">
        <v>186</v>
      </c>
      <c r="K50" s="2050"/>
      <c r="L50" s="1259"/>
      <c r="M50" s="1346" t="s">
        <v>435</v>
      </c>
      <c r="N50" s="1110"/>
      <c r="O50" s="254" t="s">
        <v>180</v>
      </c>
      <c r="P50" s="666" t="s">
        <v>171</v>
      </c>
      <c r="Q50" s="2113" t="s">
        <v>169</v>
      </c>
      <c r="R50" s="2114"/>
    </row>
    <row r="51" spans="1:30" x14ac:dyDescent="0.3">
      <c r="A51" s="255">
        <v>1</v>
      </c>
      <c r="B51" s="2031"/>
      <c r="C51" s="2090"/>
      <c r="D51" s="2032"/>
      <c r="E51" s="1542" t="s">
        <v>238</v>
      </c>
      <c r="F51" s="239"/>
      <c r="G51" s="269" t="s">
        <v>238</v>
      </c>
      <c r="H51" s="239" t="s">
        <v>238</v>
      </c>
      <c r="I51" s="259">
        <f>IF(ISBLANK(B51),0,0+IF(ISBLANK(G51),0,0+IF(E51="SELECT OPTION",0,0+IF(G51="SELECT OPTION",0,0+IF(H51="Lead",10,0+IF(H51="Contributor",5,0))))))</f>
        <v>0</v>
      </c>
      <c r="J51" s="2108"/>
      <c r="K51" s="2109"/>
      <c r="L51" s="1261"/>
      <c r="M51" s="1578"/>
      <c r="O51" s="473" t="s">
        <v>378</v>
      </c>
      <c r="P51" s="499">
        <f>IF(O51="Acceptable",I51,0)</f>
        <v>0</v>
      </c>
      <c r="Q51" s="2065"/>
      <c r="R51" s="2066"/>
      <c r="AB51" s="790" t="s">
        <v>238</v>
      </c>
      <c r="AD51" s="795" t="s">
        <v>238</v>
      </c>
    </row>
    <row r="52" spans="1:30" x14ac:dyDescent="0.3">
      <c r="A52" s="256">
        <v>2</v>
      </c>
      <c r="B52" s="2020"/>
      <c r="C52" s="2021"/>
      <c r="D52" s="2022"/>
      <c r="E52" s="1540" t="s">
        <v>238</v>
      </c>
      <c r="F52" s="1540"/>
      <c r="G52" s="270" t="s">
        <v>238</v>
      </c>
      <c r="H52" s="1540" t="s">
        <v>238</v>
      </c>
      <c r="I52" s="259">
        <f t="shared" ref="I52:I60" si="10">IF(ISBLANK(B52),0,0+IF(ISBLANK(G52),0,0+IF(E52="SELECT OPTION",0,0+IF(G52="SELECT OPTION",0,0+IF(H52="Lead",10,0+IF(H52="Contributor",5,0))))))</f>
        <v>0</v>
      </c>
      <c r="J52" s="2016"/>
      <c r="K52" s="2017"/>
      <c r="L52" s="1261"/>
      <c r="M52" s="1579"/>
      <c r="O52" s="474" t="s">
        <v>378</v>
      </c>
      <c r="P52" s="500">
        <f>IF(O52="Acceptable",I52,0)</f>
        <v>0</v>
      </c>
      <c r="Q52" s="2018"/>
      <c r="R52" s="2019"/>
      <c r="AB52" s="787" t="s">
        <v>172</v>
      </c>
      <c r="AD52" s="795" t="s">
        <v>430</v>
      </c>
    </row>
    <row r="53" spans="1:30" x14ac:dyDescent="0.3">
      <c r="A53" s="256">
        <v>3</v>
      </c>
      <c r="B53" s="2020"/>
      <c r="C53" s="2021"/>
      <c r="D53" s="2022"/>
      <c r="E53" s="1610" t="s">
        <v>238</v>
      </c>
      <c r="F53" s="1540"/>
      <c r="G53" s="270" t="s">
        <v>238</v>
      </c>
      <c r="H53" s="1610" t="s">
        <v>238</v>
      </c>
      <c r="I53" s="259">
        <f t="shared" si="10"/>
        <v>0</v>
      </c>
      <c r="J53" s="2016"/>
      <c r="K53" s="2017"/>
      <c r="L53" s="1261"/>
      <c r="M53" s="1579"/>
      <c r="O53" s="474" t="s">
        <v>378</v>
      </c>
      <c r="P53" s="500">
        <f>IF(O53="Acceptable",I53,0)</f>
        <v>0</v>
      </c>
      <c r="Q53" s="2018"/>
      <c r="R53" s="2019"/>
      <c r="AB53" s="787" t="s">
        <v>138</v>
      </c>
      <c r="AD53" s="795" t="s">
        <v>431</v>
      </c>
    </row>
    <row r="54" spans="1:30" x14ac:dyDescent="0.3">
      <c r="A54" s="256">
        <v>4</v>
      </c>
      <c r="B54" s="2020"/>
      <c r="C54" s="2021"/>
      <c r="D54" s="2022"/>
      <c r="E54" s="1610" t="s">
        <v>238</v>
      </c>
      <c r="F54" s="1540"/>
      <c r="G54" s="270" t="s">
        <v>238</v>
      </c>
      <c r="H54" s="1610" t="s">
        <v>238</v>
      </c>
      <c r="I54" s="259">
        <f t="shared" si="10"/>
        <v>0</v>
      </c>
      <c r="J54" s="2016"/>
      <c r="K54" s="2017"/>
      <c r="L54" s="1261"/>
      <c r="M54" s="1579"/>
      <c r="O54" s="474" t="s">
        <v>378</v>
      </c>
      <c r="P54" s="500">
        <f t="shared" ref="P54:P60" si="11">IF(O54="Acceptable",I54,0)</f>
        <v>0</v>
      </c>
      <c r="Q54" s="2018"/>
      <c r="R54" s="2019"/>
      <c r="AD54" s="795" t="s">
        <v>293</v>
      </c>
    </row>
    <row r="55" spans="1:30" x14ac:dyDescent="0.3">
      <c r="A55" s="256">
        <v>5</v>
      </c>
      <c r="B55" s="2020"/>
      <c r="C55" s="2021"/>
      <c r="D55" s="2022"/>
      <c r="E55" s="1610" t="s">
        <v>238</v>
      </c>
      <c r="F55" s="1540"/>
      <c r="G55" s="270" t="s">
        <v>238</v>
      </c>
      <c r="H55" s="1610" t="s">
        <v>238</v>
      </c>
      <c r="I55" s="259">
        <f t="shared" si="10"/>
        <v>0</v>
      </c>
      <c r="J55" s="2016"/>
      <c r="K55" s="2017"/>
      <c r="L55" s="1261"/>
      <c r="M55" s="1579"/>
      <c r="O55" s="474" t="s">
        <v>378</v>
      </c>
      <c r="P55" s="500">
        <f t="shared" si="11"/>
        <v>0</v>
      </c>
      <c r="Q55" s="2018"/>
      <c r="R55" s="2019"/>
      <c r="AD55" s="795" t="s">
        <v>432</v>
      </c>
    </row>
    <row r="56" spans="1:30" x14ac:dyDescent="0.3">
      <c r="A56" s="256">
        <v>6</v>
      </c>
      <c r="B56" s="2020"/>
      <c r="C56" s="2021"/>
      <c r="D56" s="2022"/>
      <c r="E56" s="1610" t="s">
        <v>238</v>
      </c>
      <c r="F56" s="1540"/>
      <c r="G56" s="270" t="s">
        <v>238</v>
      </c>
      <c r="H56" s="1610" t="s">
        <v>238</v>
      </c>
      <c r="I56" s="259">
        <f t="shared" ref="I56" si="12">IF(ISBLANK(B56),0,0+IF(ISBLANK(G56),0,0+IF(E56="SELECT OPTION",0,0+IF(G56="SELECT OPTION",0,0+IF(H56="Lead",10,0+IF(H56="Contributor",5,0))))))</f>
        <v>0</v>
      </c>
      <c r="J56" s="2016"/>
      <c r="K56" s="2017"/>
      <c r="L56" s="1261"/>
      <c r="M56" s="1579"/>
      <c r="O56" s="474" t="s">
        <v>378</v>
      </c>
      <c r="P56" s="500">
        <f t="shared" si="11"/>
        <v>0</v>
      </c>
      <c r="Q56" s="2018"/>
      <c r="R56" s="2019"/>
      <c r="AD56" s="795"/>
    </row>
    <row r="57" spans="1:30" x14ac:dyDescent="0.3">
      <c r="A57" s="256">
        <v>7</v>
      </c>
      <c r="B57" s="2020"/>
      <c r="C57" s="2021"/>
      <c r="D57" s="2022"/>
      <c r="E57" s="1610" t="s">
        <v>238</v>
      </c>
      <c r="F57" s="1540"/>
      <c r="G57" s="270" t="s">
        <v>238</v>
      </c>
      <c r="H57" s="1610" t="s">
        <v>238</v>
      </c>
      <c r="I57" s="259">
        <f t="shared" si="10"/>
        <v>0</v>
      </c>
      <c r="J57" s="2016"/>
      <c r="K57" s="2017"/>
      <c r="L57" s="1261"/>
      <c r="M57" s="1579"/>
      <c r="O57" s="474" t="s">
        <v>378</v>
      </c>
      <c r="P57" s="500">
        <f t="shared" ref="P57" si="13">IF(O57="Acceptable",I57,0)</f>
        <v>0</v>
      </c>
      <c r="Q57" s="2018"/>
      <c r="R57" s="2019"/>
      <c r="AD57" s="795"/>
    </row>
    <row r="58" spans="1:30" x14ac:dyDescent="0.3">
      <c r="A58" s="256">
        <v>8</v>
      </c>
      <c r="B58" s="2020"/>
      <c r="C58" s="2021"/>
      <c r="D58" s="2022"/>
      <c r="E58" s="1610" t="s">
        <v>238</v>
      </c>
      <c r="F58" s="1540"/>
      <c r="G58" s="270" t="s">
        <v>238</v>
      </c>
      <c r="H58" s="1610" t="s">
        <v>238</v>
      </c>
      <c r="I58" s="259">
        <f t="shared" ref="I58" si="14">IF(ISBLANK(B58),0,0+IF(ISBLANK(G58),0,0+IF(E58="SELECT OPTION",0,0+IF(G58="SELECT OPTION",0,0+IF(H58="Lead",10,0+IF(H58="Contributor",5,0))))))</f>
        <v>0</v>
      </c>
      <c r="J58" s="2016"/>
      <c r="K58" s="2017"/>
      <c r="L58" s="1261"/>
      <c r="M58" s="1579"/>
      <c r="O58" s="474" t="s">
        <v>378</v>
      </c>
      <c r="P58" s="500">
        <f t="shared" si="11"/>
        <v>0</v>
      </c>
      <c r="Q58" s="2018"/>
      <c r="R58" s="2019"/>
      <c r="AD58" s="795"/>
    </row>
    <row r="59" spans="1:30" x14ac:dyDescent="0.3">
      <c r="A59" s="256">
        <v>9</v>
      </c>
      <c r="B59" s="2020"/>
      <c r="C59" s="2021"/>
      <c r="D59" s="2022"/>
      <c r="E59" s="1610" t="s">
        <v>238</v>
      </c>
      <c r="F59" s="1540"/>
      <c r="G59" s="270" t="s">
        <v>238</v>
      </c>
      <c r="H59" s="1610" t="s">
        <v>238</v>
      </c>
      <c r="I59" s="259">
        <f t="shared" si="10"/>
        <v>0</v>
      </c>
      <c r="J59" s="2016"/>
      <c r="K59" s="2017"/>
      <c r="L59" s="1261"/>
      <c r="M59" s="1579"/>
      <c r="O59" s="474" t="s">
        <v>378</v>
      </c>
      <c r="P59" s="500">
        <f t="shared" si="11"/>
        <v>0</v>
      </c>
      <c r="Q59" s="2018"/>
      <c r="R59" s="2019"/>
      <c r="AB59" s="790" t="s">
        <v>238</v>
      </c>
      <c r="AD59" s="795"/>
    </row>
    <row r="60" spans="1:30" ht="14.4" thickBot="1" x14ac:dyDescent="0.35">
      <c r="A60" s="256">
        <v>10</v>
      </c>
      <c r="B60" s="2020"/>
      <c r="C60" s="2021"/>
      <c r="D60" s="2022"/>
      <c r="E60" s="1610" t="s">
        <v>238</v>
      </c>
      <c r="F60" s="1540"/>
      <c r="G60" s="270" t="s">
        <v>238</v>
      </c>
      <c r="H60" s="1610" t="s">
        <v>238</v>
      </c>
      <c r="I60" s="259">
        <f t="shared" si="10"/>
        <v>0</v>
      </c>
      <c r="J60" s="2016"/>
      <c r="K60" s="2017"/>
      <c r="L60" s="1261"/>
      <c r="M60" s="1579"/>
      <c r="O60" s="476" t="s">
        <v>378</v>
      </c>
      <c r="P60" s="501">
        <f t="shared" si="11"/>
        <v>0</v>
      </c>
      <c r="Q60" s="2018"/>
      <c r="R60" s="2019"/>
      <c r="AB60" s="790" t="s">
        <v>284</v>
      </c>
    </row>
    <row r="61" spans="1:30" ht="14.4" thickBot="1" x14ac:dyDescent="0.35">
      <c r="A61" s="830"/>
      <c r="B61" s="2079"/>
      <c r="C61" s="2080"/>
      <c r="D61" s="2081"/>
      <c r="E61" s="831"/>
      <c r="F61" s="831"/>
      <c r="G61" s="831"/>
      <c r="H61" s="1230" t="s">
        <v>14</v>
      </c>
      <c r="I61" s="832">
        <f>SUM(I51:I60)</f>
        <v>0</v>
      </c>
      <c r="J61" s="2059"/>
      <c r="K61" s="2060"/>
      <c r="L61" s="471"/>
      <c r="M61" s="1580"/>
      <c r="O61" s="469"/>
      <c r="P61" s="503">
        <f>SUM(P51:P60)</f>
        <v>0</v>
      </c>
      <c r="Q61" s="2055"/>
      <c r="R61" s="2056"/>
      <c r="AB61" s="790" t="s">
        <v>285</v>
      </c>
    </row>
    <row r="62" spans="1:30" ht="14.4" thickBot="1" x14ac:dyDescent="0.35">
      <c r="A62" s="797"/>
      <c r="B62" s="786"/>
      <c r="C62" s="786"/>
      <c r="D62" s="786"/>
      <c r="E62" s="794"/>
      <c r="F62" s="794"/>
      <c r="G62" s="794"/>
      <c r="H62" s="471"/>
      <c r="I62" s="833"/>
      <c r="J62" s="798"/>
      <c r="K62" s="798"/>
      <c r="L62" s="471"/>
      <c r="M62" s="471"/>
      <c r="O62" s="471"/>
      <c r="P62" s="478"/>
      <c r="Q62" s="480"/>
      <c r="R62" s="479"/>
      <c r="AB62" s="790"/>
    </row>
    <row r="63" spans="1:30" ht="14.4" thickBot="1" x14ac:dyDescent="0.35">
      <c r="A63" s="2037" t="s">
        <v>513</v>
      </c>
      <c r="B63" s="2038"/>
      <c r="C63" s="2038"/>
      <c r="D63" s="2038"/>
      <c r="E63" s="2038"/>
      <c r="F63" s="2038"/>
      <c r="G63" s="2038"/>
      <c r="H63" s="2038"/>
      <c r="I63" s="2038"/>
      <c r="J63" s="2038"/>
      <c r="K63" s="2039"/>
      <c r="L63" s="51"/>
      <c r="M63" s="51" t="str">
        <f>A63</f>
        <v>CRITERION C - THESIS, DISSERTATION AND MENTORSHIP SERVICES (MAX = 10 POINTS)</v>
      </c>
      <c r="O63" s="2067" t="str">
        <f>A63</f>
        <v>CRITERION C - THESIS, DISSERTATION AND MENTORSHIP SERVICES (MAX = 10 POINTS)</v>
      </c>
      <c r="P63" s="2067"/>
      <c r="Q63" s="2067"/>
      <c r="R63" s="2067"/>
    </row>
    <row r="64" spans="1:30" s="816" customFormat="1" x14ac:dyDescent="0.3">
      <c r="A64" s="53"/>
      <c r="B64" s="51"/>
      <c r="C64" s="51"/>
      <c r="D64" s="51"/>
      <c r="E64" s="51"/>
      <c r="F64" s="51"/>
      <c r="G64" s="51"/>
      <c r="H64" s="51"/>
      <c r="I64" s="51"/>
      <c r="J64" s="51"/>
      <c r="K64" s="238"/>
      <c r="L64" s="51"/>
      <c r="M64" s="51"/>
      <c r="N64" s="479"/>
      <c r="O64" s="51"/>
      <c r="P64" s="51"/>
      <c r="Q64" s="51"/>
      <c r="R64" s="51"/>
    </row>
    <row r="65" spans="1:18" x14ac:dyDescent="0.3">
      <c r="A65" s="1115" t="s">
        <v>43</v>
      </c>
      <c r="B65" s="829" t="s">
        <v>526</v>
      </c>
      <c r="C65" s="799"/>
      <c r="D65" s="799"/>
      <c r="E65" s="799"/>
      <c r="F65" s="799"/>
      <c r="G65" s="799"/>
      <c r="H65" s="799"/>
      <c r="I65" s="799"/>
      <c r="J65" s="799"/>
      <c r="K65" s="836"/>
      <c r="M65" s="805" t="str">
        <f>B65</f>
        <v>FOR SERVICES RENDERED TO STUDENTS AS:</v>
      </c>
      <c r="O65" s="837" t="str">
        <f>B65</f>
        <v>FOR SERVICES RENDERED TO STUDENTS AS:</v>
      </c>
    </row>
    <row r="66" spans="1:18" ht="14.4" thickBot="1" x14ac:dyDescent="0.35">
      <c r="A66" s="1116" t="s">
        <v>52</v>
      </c>
      <c r="B66" s="1104" t="s">
        <v>162</v>
      </c>
      <c r="C66" s="1105"/>
      <c r="D66" s="1104"/>
      <c r="E66" s="1104"/>
      <c r="F66" s="1105"/>
      <c r="G66" s="1104"/>
      <c r="H66" s="1249"/>
      <c r="I66" s="1105"/>
      <c r="J66" s="1104"/>
      <c r="K66" s="1106"/>
      <c r="M66" s="805" t="str">
        <f>B66</f>
        <v>ADVISER</v>
      </c>
      <c r="O66" s="837" t="str">
        <f>B66</f>
        <v>ADVISER</v>
      </c>
    </row>
    <row r="67" spans="1:18" x14ac:dyDescent="0.3">
      <c r="A67" s="2091" t="s">
        <v>7</v>
      </c>
      <c r="B67" s="2093" t="s">
        <v>40</v>
      </c>
      <c r="C67" s="2035"/>
      <c r="D67" s="2094"/>
      <c r="E67" s="2097" t="s">
        <v>291</v>
      </c>
      <c r="F67" s="2097"/>
      <c r="G67" s="2097"/>
      <c r="H67" s="2097"/>
      <c r="I67" s="2035" t="s">
        <v>168</v>
      </c>
      <c r="J67" s="2086" t="s">
        <v>186</v>
      </c>
      <c r="K67" s="2087"/>
      <c r="L67" s="471"/>
      <c r="M67" s="2025" t="s">
        <v>435</v>
      </c>
      <c r="O67" s="2068" t="s">
        <v>180</v>
      </c>
      <c r="P67" s="2070" t="s">
        <v>434</v>
      </c>
      <c r="Q67" s="2061" t="s">
        <v>169</v>
      </c>
      <c r="R67" s="2062"/>
    </row>
    <row r="68" spans="1:18" ht="14.4" thickBot="1" x14ac:dyDescent="0.35">
      <c r="A68" s="2092"/>
      <c r="B68" s="2095"/>
      <c r="C68" s="2036"/>
      <c r="D68" s="2096"/>
      <c r="E68" s="470" t="s">
        <v>266</v>
      </c>
      <c r="F68" s="470" t="s">
        <v>267</v>
      </c>
      <c r="G68" s="470" t="s">
        <v>268</v>
      </c>
      <c r="H68" s="470" t="s">
        <v>269</v>
      </c>
      <c r="I68" s="2036"/>
      <c r="J68" s="2084"/>
      <c r="K68" s="2088"/>
      <c r="L68" s="471"/>
      <c r="M68" s="2026"/>
      <c r="O68" s="2069"/>
      <c r="P68" s="2071"/>
      <c r="Q68" s="2063"/>
      <c r="R68" s="2064"/>
    </row>
    <row r="69" spans="1:18" x14ac:dyDescent="0.3">
      <c r="A69" s="255">
        <v>1</v>
      </c>
      <c r="B69" s="2027" t="s">
        <v>287</v>
      </c>
      <c r="C69" s="2028"/>
      <c r="D69" s="2098"/>
      <c r="E69" s="239"/>
      <c r="F69" s="239"/>
      <c r="G69" s="239"/>
      <c r="H69" s="239"/>
      <c r="I69" s="268">
        <f>(E69+F69+G69+H69)*3</f>
        <v>0</v>
      </c>
      <c r="J69" s="2072"/>
      <c r="K69" s="2073"/>
      <c r="L69" s="1261"/>
      <c r="M69" s="1578"/>
      <c r="O69" s="473" t="s">
        <v>378</v>
      </c>
      <c r="P69" s="499">
        <f>IF(O69="Acceptable",I69,0)</f>
        <v>0</v>
      </c>
      <c r="Q69" s="2065"/>
      <c r="R69" s="2066"/>
    </row>
    <row r="70" spans="1:18" x14ac:dyDescent="0.3">
      <c r="A70" s="256">
        <v>2</v>
      </c>
      <c r="B70" s="2029" t="s">
        <v>288</v>
      </c>
      <c r="C70" s="2030"/>
      <c r="D70" s="2099"/>
      <c r="E70" s="711"/>
      <c r="F70" s="711"/>
      <c r="G70" s="711"/>
      <c r="H70" s="1236"/>
      <c r="I70" s="266">
        <f>(E70+F70+G70+H70)*5</f>
        <v>0</v>
      </c>
      <c r="J70" s="2074"/>
      <c r="K70" s="2075"/>
      <c r="L70" s="1261"/>
      <c r="M70" s="1579"/>
      <c r="O70" s="474" t="s">
        <v>378</v>
      </c>
      <c r="P70" s="500">
        <f>IF(O70="Acceptable",I70,0)</f>
        <v>0</v>
      </c>
      <c r="Q70" s="2018"/>
      <c r="R70" s="2019"/>
    </row>
    <row r="71" spans="1:18" x14ac:dyDescent="0.3">
      <c r="A71" s="256">
        <v>3</v>
      </c>
      <c r="B71" s="2029" t="s">
        <v>289</v>
      </c>
      <c r="C71" s="2030"/>
      <c r="D71" s="2099"/>
      <c r="E71" s="711"/>
      <c r="F71" s="711"/>
      <c r="G71" s="711"/>
      <c r="H71" s="1236"/>
      <c r="I71" s="266">
        <f>(E71+F71+G71+H71)*8</f>
        <v>0</v>
      </c>
      <c r="J71" s="2074"/>
      <c r="K71" s="2075"/>
      <c r="L71" s="1261"/>
      <c r="M71" s="1579"/>
      <c r="O71" s="474" t="s">
        <v>378</v>
      </c>
      <c r="P71" s="500">
        <f>IF(O71="Acceptable",I71,0)</f>
        <v>0</v>
      </c>
      <c r="Q71" s="2018"/>
      <c r="R71" s="2019"/>
    </row>
    <row r="72" spans="1:18" ht="14.4" thickBot="1" x14ac:dyDescent="0.35">
      <c r="A72" s="257">
        <v>4</v>
      </c>
      <c r="B72" s="2082" t="s">
        <v>290</v>
      </c>
      <c r="C72" s="2083"/>
      <c r="D72" s="2100"/>
      <c r="E72" s="248"/>
      <c r="F72" s="248"/>
      <c r="G72" s="248"/>
      <c r="H72" s="248"/>
      <c r="I72" s="267">
        <f>(E72+F72+G72+H72)*10</f>
        <v>0</v>
      </c>
      <c r="J72" s="2076"/>
      <c r="K72" s="2077"/>
      <c r="L72" s="1261"/>
      <c r="M72" s="1579"/>
      <c r="O72" s="476" t="s">
        <v>378</v>
      </c>
      <c r="P72" s="501">
        <f>IF(O72="Acceptable",I72,0)</f>
        <v>0</v>
      </c>
      <c r="Q72" s="2053"/>
      <c r="R72" s="2054"/>
    </row>
    <row r="73" spans="1:18" ht="14.4" thickBot="1" x14ac:dyDescent="0.35">
      <c r="A73" s="264"/>
      <c r="B73" s="2047" t="s">
        <v>41</v>
      </c>
      <c r="C73" s="2101"/>
      <c r="D73" s="2048"/>
      <c r="E73" s="265"/>
      <c r="F73" s="265"/>
      <c r="G73" s="265"/>
      <c r="H73" s="265" t="s">
        <v>14</v>
      </c>
      <c r="I73" s="838">
        <f>SUM(I69:I72)</f>
        <v>0</v>
      </c>
      <c r="J73" s="2047"/>
      <c r="K73" s="2078"/>
      <c r="L73" s="471"/>
      <c r="M73" s="1580"/>
      <c r="O73" s="469"/>
      <c r="P73" s="503">
        <f>SUM(P69:P72)</f>
        <v>0</v>
      </c>
      <c r="Q73" s="2123"/>
      <c r="R73" s="2124"/>
    </row>
    <row r="74" spans="1:18" x14ac:dyDescent="0.3">
      <c r="A74" s="839"/>
      <c r="B74" s="671"/>
      <c r="C74" s="671"/>
      <c r="D74" s="671"/>
      <c r="E74" s="671"/>
      <c r="F74" s="671"/>
      <c r="G74" s="671"/>
      <c r="H74" s="671"/>
      <c r="I74" s="840"/>
      <c r="J74" s="479"/>
      <c r="K74" s="834"/>
      <c r="O74" s="471"/>
      <c r="P74" s="478"/>
      <c r="Q74" s="480"/>
      <c r="R74" s="479"/>
    </row>
    <row r="75" spans="1:18" ht="14.4" thickBot="1" x14ac:dyDescent="0.35">
      <c r="A75" s="1107" t="s">
        <v>53</v>
      </c>
      <c r="B75" s="835" t="s">
        <v>163</v>
      </c>
      <c r="C75" s="841"/>
      <c r="D75" s="842"/>
      <c r="E75" s="843"/>
      <c r="F75" s="844"/>
      <c r="G75" s="842"/>
      <c r="H75" s="843"/>
      <c r="I75" s="841"/>
      <c r="J75" s="845"/>
      <c r="K75" s="836"/>
      <c r="M75" s="805" t="str">
        <f>B75</f>
        <v>PANEL</v>
      </c>
      <c r="O75" s="835" t="str">
        <f>B75</f>
        <v>PANEL</v>
      </c>
      <c r="P75" s="797"/>
      <c r="Q75" s="797"/>
      <c r="R75" s="797"/>
    </row>
    <row r="76" spans="1:18" x14ac:dyDescent="0.3">
      <c r="A76" s="2091" t="s">
        <v>7</v>
      </c>
      <c r="B76" s="2093" t="s">
        <v>40</v>
      </c>
      <c r="C76" s="2035"/>
      <c r="D76" s="2094"/>
      <c r="E76" s="2097" t="s">
        <v>239</v>
      </c>
      <c r="F76" s="2097"/>
      <c r="G76" s="2097"/>
      <c r="H76" s="2097"/>
      <c r="I76" s="2035" t="s">
        <v>168</v>
      </c>
      <c r="J76" s="2086" t="s">
        <v>186</v>
      </c>
      <c r="K76" s="2087"/>
      <c r="L76" s="471"/>
      <c r="M76" s="2025" t="s">
        <v>435</v>
      </c>
      <c r="O76" s="2068" t="s">
        <v>180</v>
      </c>
      <c r="P76" s="2070" t="s">
        <v>434</v>
      </c>
      <c r="Q76" s="2061" t="s">
        <v>169</v>
      </c>
      <c r="R76" s="2062"/>
    </row>
    <row r="77" spans="1:18" ht="14.4" thickBot="1" x14ac:dyDescent="0.35">
      <c r="A77" s="2092"/>
      <c r="B77" s="2095"/>
      <c r="C77" s="2036"/>
      <c r="D77" s="2096"/>
      <c r="E77" s="470" t="s">
        <v>266</v>
      </c>
      <c r="F77" s="470" t="s">
        <v>267</v>
      </c>
      <c r="G77" s="470" t="s">
        <v>268</v>
      </c>
      <c r="H77" s="470" t="s">
        <v>269</v>
      </c>
      <c r="I77" s="2036"/>
      <c r="J77" s="2084"/>
      <c r="K77" s="2088"/>
      <c r="L77" s="471"/>
      <c r="M77" s="2026"/>
      <c r="O77" s="2069"/>
      <c r="P77" s="2071"/>
      <c r="Q77" s="2063"/>
      <c r="R77" s="2064"/>
    </row>
    <row r="78" spans="1:18" x14ac:dyDescent="0.3">
      <c r="A78" s="261">
        <v>1</v>
      </c>
      <c r="B78" s="2027" t="s">
        <v>287</v>
      </c>
      <c r="C78" s="2028"/>
      <c r="D78" s="2028"/>
      <c r="E78" s="239"/>
      <c r="F78" s="239"/>
      <c r="G78" s="239"/>
      <c r="H78" s="239"/>
      <c r="I78" s="266">
        <f>(E78+F78+G78+H78)*1</f>
        <v>0</v>
      </c>
      <c r="J78" s="2072"/>
      <c r="K78" s="2073"/>
      <c r="L78" s="1261"/>
      <c r="M78" s="1578"/>
      <c r="O78" s="473" t="s">
        <v>378</v>
      </c>
      <c r="P78" s="499">
        <f>IF(O78="Acceptable",I78,0)</f>
        <v>0</v>
      </c>
      <c r="Q78" s="2065"/>
      <c r="R78" s="2066"/>
    </row>
    <row r="79" spans="1:18" x14ac:dyDescent="0.3">
      <c r="A79" s="262">
        <v>2</v>
      </c>
      <c r="B79" s="2029" t="s">
        <v>288</v>
      </c>
      <c r="C79" s="2030"/>
      <c r="D79" s="2030"/>
      <c r="E79" s="1540"/>
      <c r="F79" s="1540"/>
      <c r="G79" s="1540"/>
      <c r="H79" s="1540"/>
      <c r="I79" s="266">
        <f>(E79+F79+G79+H79)*1</f>
        <v>0</v>
      </c>
      <c r="J79" s="2074"/>
      <c r="K79" s="2075"/>
      <c r="L79" s="1261"/>
      <c r="M79" s="1579"/>
      <c r="O79" s="474" t="s">
        <v>378</v>
      </c>
      <c r="P79" s="500">
        <f>IF(O79="Acceptable",I79,0)</f>
        <v>0</v>
      </c>
      <c r="Q79" s="2018"/>
      <c r="R79" s="2019"/>
    </row>
    <row r="80" spans="1:18" x14ac:dyDescent="0.3">
      <c r="A80" s="262">
        <v>3</v>
      </c>
      <c r="B80" s="2029" t="s">
        <v>289</v>
      </c>
      <c r="C80" s="2030"/>
      <c r="D80" s="2030"/>
      <c r="E80" s="1540"/>
      <c r="F80" s="1540"/>
      <c r="G80" s="1540"/>
      <c r="H80" s="1540"/>
      <c r="I80" s="266">
        <f>(E80+F80+G80+H80)*2</f>
        <v>0</v>
      </c>
      <c r="J80" s="2074"/>
      <c r="K80" s="2075"/>
      <c r="L80" s="1261"/>
      <c r="M80" s="1579"/>
      <c r="O80" s="474" t="s">
        <v>378</v>
      </c>
      <c r="P80" s="500">
        <f>IF(O80="Acceptable",I80,0)</f>
        <v>0</v>
      </c>
      <c r="Q80" s="2018"/>
      <c r="R80" s="2019"/>
    </row>
    <row r="81" spans="1:18" ht="14.4" thickBot="1" x14ac:dyDescent="0.35">
      <c r="A81" s="263">
        <v>4</v>
      </c>
      <c r="B81" s="2082" t="s">
        <v>290</v>
      </c>
      <c r="C81" s="2083"/>
      <c r="D81" s="2083"/>
      <c r="E81" s="248"/>
      <c r="F81" s="248"/>
      <c r="G81" s="248"/>
      <c r="H81" s="248"/>
      <c r="I81" s="267">
        <f>(E81+F81+G81+H81)*2</f>
        <v>0</v>
      </c>
      <c r="J81" s="2076"/>
      <c r="K81" s="2077"/>
      <c r="L81" s="1261"/>
      <c r="M81" s="1579"/>
      <c r="O81" s="476" t="s">
        <v>378</v>
      </c>
      <c r="P81" s="501">
        <f>IF(O81="Acceptable",I81,0)</f>
        <v>0</v>
      </c>
      <c r="Q81" s="2053"/>
      <c r="R81" s="2054"/>
    </row>
    <row r="82" spans="1:18" ht="14.4" thickBot="1" x14ac:dyDescent="0.35">
      <c r="A82" s="264"/>
      <c r="B82" s="2084" t="s">
        <v>41</v>
      </c>
      <c r="C82" s="2085"/>
      <c r="D82" s="2085"/>
      <c r="E82" s="265"/>
      <c r="F82" s="265"/>
      <c r="G82" s="265"/>
      <c r="H82" s="265" t="s">
        <v>14</v>
      </c>
      <c r="I82" s="832">
        <f>SUM(I78:I81)</f>
        <v>0</v>
      </c>
      <c r="J82" s="2047"/>
      <c r="K82" s="2078"/>
      <c r="L82" s="471"/>
      <c r="M82" s="1580"/>
      <c r="O82" s="469"/>
      <c r="P82" s="503">
        <f>SUM(P78:P81)</f>
        <v>0</v>
      </c>
      <c r="Q82" s="2123"/>
      <c r="R82" s="2124"/>
    </row>
    <row r="83" spans="1:18" ht="14.4" thickBot="1" x14ac:dyDescent="0.35">
      <c r="A83" s="825"/>
      <c r="B83" s="825"/>
      <c r="C83" s="825"/>
      <c r="D83" s="825"/>
      <c r="E83" s="898"/>
      <c r="F83" s="825"/>
      <c r="G83" s="1247"/>
      <c r="H83" s="898"/>
      <c r="I83" s="825"/>
      <c r="J83" s="1247"/>
      <c r="K83" s="825"/>
      <c r="O83" s="789"/>
      <c r="P83" s="789"/>
    </row>
    <row r="84" spans="1:18" ht="14.4" thickBot="1" x14ac:dyDescent="0.35">
      <c r="A84" s="1114" t="s">
        <v>44</v>
      </c>
      <c r="B84" s="826" t="s">
        <v>527</v>
      </c>
      <c r="C84" s="826"/>
      <c r="D84" s="826"/>
      <c r="E84" s="826"/>
      <c r="F84" s="847"/>
      <c r="G84" s="826"/>
      <c r="H84" s="1250"/>
      <c r="I84" s="847"/>
      <c r="J84" s="826"/>
      <c r="K84" s="848"/>
      <c r="M84" s="805" t="str">
        <f>B84</f>
        <v>FOR SERVICES RENDERED AS MENTOR</v>
      </c>
      <c r="O84" s="788" t="str">
        <f>B84</f>
        <v>FOR SERVICES RENDERED AS MENTOR</v>
      </c>
      <c r="P84" s="789"/>
    </row>
    <row r="85" spans="1:18" s="1108" customFormat="1" ht="28.2" thickBot="1" x14ac:dyDescent="0.35">
      <c r="A85" s="1111" t="s">
        <v>7</v>
      </c>
      <c r="B85" s="2033" t="s">
        <v>181</v>
      </c>
      <c r="C85" s="2089"/>
      <c r="D85" s="2033" t="s">
        <v>176</v>
      </c>
      <c r="E85" s="2034"/>
      <c r="F85" s="2033" t="s">
        <v>528</v>
      </c>
      <c r="G85" s="2034"/>
      <c r="H85" s="46" t="s">
        <v>294</v>
      </c>
      <c r="I85" s="690" t="s">
        <v>168</v>
      </c>
      <c r="J85" s="2049" t="s">
        <v>186</v>
      </c>
      <c r="K85" s="2050"/>
      <c r="L85" s="1259"/>
      <c r="M85" s="1347" t="s">
        <v>435</v>
      </c>
      <c r="N85" s="1110"/>
      <c r="O85" s="254" t="s">
        <v>180</v>
      </c>
      <c r="P85" s="666" t="s">
        <v>171</v>
      </c>
      <c r="Q85" s="2113" t="s">
        <v>169</v>
      </c>
      <c r="R85" s="2114"/>
    </row>
    <row r="86" spans="1:18" x14ac:dyDescent="0.3">
      <c r="A86" s="255">
        <v>1</v>
      </c>
      <c r="B86" s="2031"/>
      <c r="C86" s="2090"/>
      <c r="D86" s="2031"/>
      <c r="E86" s="2032"/>
      <c r="F86" s="2121"/>
      <c r="G86" s="2122"/>
      <c r="H86" s="357"/>
      <c r="I86" s="271">
        <f>IF(ISBLANK(B86),0,0+IF(ISBLANK(D86),0,0+IF(ISBLANK(F86),0,0+IF(ISBLANK(H86),0,3))))</f>
        <v>0</v>
      </c>
      <c r="J86" s="2051"/>
      <c r="K86" s="2052"/>
      <c r="L86" s="1261"/>
      <c r="M86" s="1805"/>
      <c r="O86" s="473" t="s">
        <v>378</v>
      </c>
      <c r="P86" s="499">
        <f t="shared" ref="P86:P95" si="15">IF(O86="Acceptable",I86,0)</f>
        <v>0</v>
      </c>
      <c r="Q86" s="2065"/>
      <c r="R86" s="2066"/>
    </row>
    <row r="87" spans="1:18" x14ac:dyDescent="0.3">
      <c r="A87" s="256">
        <v>2</v>
      </c>
      <c r="B87" s="2020"/>
      <c r="C87" s="2021"/>
      <c r="D87" s="2020"/>
      <c r="E87" s="2022"/>
      <c r="F87" s="2023"/>
      <c r="G87" s="2024"/>
      <c r="H87" s="246"/>
      <c r="I87" s="271">
        <f t="shared" ref="I87:I95" si="16">IF(ISBLANK(B87),0,0+IF(ISBLANK(D87),0,0+IF(ISBLANK(F87),0,0+IF(ISBLANK(H87),0,3))))</f>
        <v>0</v>
      </c>
      <c r="J87" s="2016"/>
      <c r="K87" s="2017"/>
      <c r="L87" s="1261"/>
      <c r="M87" s="1579"/>
      <c r="O87" s="474" t="s">
        <v>378</v>
      </c>
      <c r="P87" s="500">
        <f t="shared" si="15"/>
        <v>0</v>
      </c>
      <c r="Q87" s="2018"/>
      <c r="R87" s="2019"/>
    </row>
    <row r="88" spans="1:18" x14ac:dyDescent="0.3">
      <c r="A88" s="256">
        <v>3</v>
      </c>
      <c r="B88" s="2020"/>
      <c r="C88" s="2021"/>
      <c r="D88" s="2020"/>
      <c r="E88" s="2022"/>
      <c r="F88" s="2023"/>
      <c r="G88" s="2024"/>
      <c r="H88" s="246"/>
      <c r="I88" s="271">
        <f t="shared" si="16"/>
        <v>0</v>
      </c>
      <c r="J88" s="2016"/>
      <c r="K88" s="2017"/>
      <c r="L88" s="1261"/>
      <c r="M88" s="1579"/>
      <c r="O88" s="474" t="s">
        <v>378</v>
      </c>
      <c r="P88" s="500">
        <f t="shared" si="15"/>
        <v>0</v>
      </c>
      <c r="Q88" s="2018"/>
      <c r="R88" s="2019"/>
    </row>
    <row r="89" spans="1:18" x14ac:dyDescent="0.3">
      <c r="A89" s="256">
        <v>4</v>
      </c>
      <c r="B89" s="2020"/>
      <c r="C89" s="2021"/>
      <c r="D89" s="2020"/>
      <c r="E89" s="2022"/>
      <c r="F89" s="2023"/>
      <c r="G89" s="2024"/>
      <c r="H89" s="246"/>
      <c r="I89" s="271">
        <f t="shared" si="16"/>
        <v>0</v>
      </c>
      <c r="J89" s="2016"/>
      <c r="K89" s="2017"/>
      <c r="L89" s="1261"/>
      <c r="M89" s="1579"/>
      <c r="O89" s="474" t="s">
        <v>378</v>
      </c>
      <c r="P89" s="500">
        <f t="shared" si="15"/>
        <v>0</v>
      </c>
      <c r="Q89" s="2018"/>
      <c r="R89" s="2019"/>
    </row>
    <row r="90" spans="1:18" x14ac:dyDescent="0.3">
      <c r="A90" s="256">
        <v>5</v>
      </c>
      <c r="B90" s="2020"/>
      <c r="C90" s="2021"/>
      <c r="D90" s="2020"/>
      <c r="E90" s="2022"/>
      <c r="F90" s="2023"/>
      <c r="G90" s="2024"/>
      <c r="H90" s="246"/>
      <c r="I90" s="271">
        <f>IF(ISBLANK(B90),0,0+IF(ISBLANK(D90),0,0+IF(ISBLANK(F90),0,0+IF(ISBLANK(H90),0,3))))</f>
        <v>0</v>
      </c>
      <c r="J90" s="2016"/>
      <c r="K90" s="2017"/>
      <c r="L90" s="1261"/>
      <c r="M90" s="1579"/>
      <c r="O90" s="474" t="s">
        <v>378</v>
      </c>
      <c r="P90" s="500">
        <f t="shared" si="15"/>
        <v>0</v>
      </c>
      <c r="Q90" s="2018"/>
      <c r="R90" s="2019"/>
    </row>
    <row r="91" spans="1:18" x14ac:dyDescent="0.3">
      <c r="A91" s="256">
        <v>6</v>
      </c>
      <c r="B91" s="2020"/>
      <c r="C91" s="2021"/>
      <c r="D91" s="2020"/>
      <c r="E91" s="2022"/>
      <c r="F91" s="2023"/>
      <c r="G91" s="2024"/>
      <c r="H91" s="246"/>
      <c r="I91" s="271">
        <f t="shared" si="16"/>
        <v>0</v>
      </c>
      <c r="J91" s="2016"/>
      <c r="K91" s="2017"/>
      <c r="L91" s="1261"/>
      <c r="M91" s="1579"/>
      <c r="O91" s="474" t="s">
        <v>378</v>
      </c>
      <c r="P91" s="500">
        <f t="shared" si="15"/>
        <v>0</v>
      </c>
      <c r="Q91" s="2018"/>
      <c r="R91" s="2019"/>
    </row>
    <row r="92" spans="1:18" x14ac:dyDescent="0.3">
      <c r="A92" s="256">
        <v>7</v>
      </c>
      <c r="B92" s="2020"/>
      <c r="C92" s="2021"/>
      <c r="D92" s="2020"/>
      <c r="E92" s="2022"/>
      <c r="F92" s="2023"/>
      <c r="G92" s="2024"/>
      <c r="H92" s="246"/>
      <c r="I92" s="271">
        <f t="shared" ref="I92" si="17">IF(ISBLANK(B92),0,0+IF(ISBLANK(D92),0,0+IF(ISBLANK(F92),0,0+IF(ISBLANK(H92),0,3))))</f>
        <v>0</v>
      </c>
      <c r="J92" s="2016"/>
      <c r="K92" s="2017"/>
      <c r="L92" s="1261"/>
      <c r="M92" s="1579"/>
      <c r="O92" s="474" t="s">
        <v>378</v>
      </c>
      <c r="P92" s="500">
        <f t="shared" ref="P92" si="18">IF(O92="Acceptable",I92,0)</f>
        <v>0</v>
      </c>
      <c r="Q92" s="2018"/>
      <c r="R92" s="2019"/>
    </row>
    <row r="93" spans="1:18" x14ac:dyDescent="0.3">
      <c r="A93" s="256">
        <v>8</v>
      </c>
      <c r="B93" s="2020"/>
      <c r="C93" s="2021"/>
      <c r="D93" s="2020"/>
      <c r="E93" s="2022"/>
      <c r="F93" s="2023"/>
      <c r="G93" s="2024"/>
      <c r="H93" s="246"/>
      <c r="I93" s="271">
        <f t="shared" si="16"/>
        <v>0</v>
      </c>
      <c r="J93" s="2016"/>
      <c r="K93" s="2017"/>
      <c r="L93" s="1261"/>
      <c r="M93" s="1579"/>
      <c r="O93" s="474" t="s">
        <v>378</v>
      </c>
      <c r="P93" s="500">
        <f t="shared" si="15"/>
        <v>0</v>
      </c>
      <c r="Q93" s="2018"/>
      <c r="R93" s="2019"/>
    </row>
    <row r="94" spans="1:18" x14ac:dyDescent="0.3">
      <c r="A94" s="256">
        <v>9</v>
      </c>
      <c r="B94" s="2020"/>
      <c r="C94" s="2021"/>
      <c r="D94" s="2020"/>
      <c r="E94" s="2022"/>
      <c r="F94" s="2023"/>
      <c r="G94" s="2024"/>
      <c r="H94" s="246"/>
      <c r="I94" s="271">
        <f t="shared" si="16"/>
        <v>0</v>
      </c>
      <c r="J94" s="2016"/>
      <c r="K94" s="2017"/>
      <c r="L94" s="1261"/>
      <c r="M94" s="1579"/>
      <c r="O94" s="474" t="s">
        <v>378</v>
      </c>
      <c r="P94" s="500">
        <f t="shared" si="15"/>
        <v>0</v>
      </c>
      <c r="Q94" s="2018"/>
      <c r="R94" s="2019"/>
    </row>
    <row r="95" spans="1:18" ht="14.4" thickBot="1" x14ac:dyDescent="0.35">
      <c r="A95" s="256">
        <v>10</v>
      </c>
      <c r="B95" s="2042"/>
      <c r="C95" s="2044"/>
      <c r="D95" s="2042"/>
      <c r="E95" s="2043"/>
      <c r="F95" s="2045"/>
      <c r="G95" s="2046"/>
      <c r="H95" s="1203"/>
      <c r="I95" s="271">
        <f t="shared" si="16"/>
        <v>0</v>
      </c>
      <c r="J95" s="2057"/>
      <c r="K95" s="2058"/>
      <c r="L95" s="1261"/>
      <c r="M95" s="1579"/>
      <c r="O95" s="476" t="s">
        <v>378</v>
      </c>
      <c r="P95" s="501">
        <f t="shared" si="15"/>
        <v>0</v>
      </c>
      <c r="Q95" s="2053"/>
      <c r="R95" s="2054"/>
    </row>
    <row r="96" spans="1:18" ht="14.4" thickBot="1" x14ac:dyDescent="0.35">
      <c r="A96" s="811"/>
      <c r="B96" s="1117"/>
      <c r="C96" s="817"/>
      <c r="D96" s="2047"/>
      <c r="E96" s="2048"/>
      <c r="F96" s="2040"/>
      <c r="G96" s="2041"/>
      <c r="H96" s="265" t="s">
        <v>14</v>
      </c>
      <c r="I96" s="815">
        <f>SUM(I86:I95)</f>
        <v>0</v>
      </c>
      <c r="J96" s="2059"/>
      <c r="K96" s="2060"/>
      <c r="L96" s="471"/>
      <c r="M96" s="1580"/>
      <c r="O96" s="469"/>
      <c r="P96" s="503">
        <f>SUM(P86:P95)</f>
        <v>0</v>
      </c>
      <c r="Q96" s="2055"/>
      <c r="R96" s="2056"/>
    </row>
    <row r="97" spans="1:17" x14ac:dyDescent="0.3">
      <c r="A97" s="797"/>
      <c r="B97" s="794"/>
      <c r="C97" s="794"/>
      <c r="D97" s="794"/>
      <c r="E97" s="794"/>
      <c r="F97" s="794"/>
      <c r="G97" s="794"/>
      <c r="H97" s="798"/>
      <c r="I97" s="797"/>
      <c r="J97" s="798"/>
    </row>
    <row r="98" spans="1:17" s="1830" customFormat="1" x14ac:dyDescent="0.3">
      <c r="A98" s="15"/>
      <c r="B98" s="1756" t="s">
        <v>2</v>
      </c>
      <c r="C98" s="15"/>
      <c r="D98" s="15"/>
      <c r="E98" s="1824"/>
      <c r="F98" s="17" t="s">
        <v>175</v>
      </c>
      <c r="G98" s="1825"/>
      <c r="H98" s="1825"/>
      <c r="I98" s="1826"/>
      <c r="J98" s="1826"/>
      <c r="K98" s="1824"/>
      <c r="L98" s="1827"/>
      <c r="M98" s="1827"/>
      <c r="N98" s="1827"/>
      <c r="O98" s="1828" t="s">
        <v>177</v>
      </c>
      <c r="P98" s="1829"/>
    </row>
    <row r="99" spans="1:17" s="1830" customFormat="1" x14ac:dyDescent="0.3">
      <c r="A99" s="15"/>
      <c r="B99" s="1831"/>
      <c r="C99" s="15"/>
      <c r="D99" s="15"/>
      <c r="E99" s="1832"/>
      <c r="F99" s="15"/>
      <c r="G99" s="55"/>
      <c r="H99" s="1833"/>
      <c r="I99" s="55"/>
      <c r="J99" s="1583"/>
      <c r="K99" s="1832"/>
      <c r="L99" s="1827"/>
      <c r="M99" s="1827"/>
      <c r="N99" s="1827"/>
      <c r="O99" s="1834"/>
      <c r="P99" s="1829"/>
    </row>
    <row r="100" spans="1:17" s="1830" customFormat="1" x14ac:dyDescent="0.3">
      <c r="A100" s="15"/>
      <c r="B100" s="1835"/>
      <c r="C100" s="15"/>
      <c r="D100" s="15"/>
      <c r="E100" s="1832"/>
      <c r="F100" s="15"/>
      <c r="G100" s="1832"/>
      <c r="H100" s="1836"/>
      <c r="I100" s="1832"/>
      <c r="J100" s="1837"/>
      <c r="K100" s="1832"/>
      <c r="L100" s="1827"/>
      <c r="M100" s="1827"/>
      <c r="N100" s="1827"/>
      <c r="O100" s="1834"/>
      <c r="P100" s="1829"/>
    </row>
    <row r="101" spans="1:17" s="1830" customFormat="1" x14ac:dyDescent="0.3">
      <c r="A101" s="15"/>
      <c r="B101" s="1759" t="s">
        <v>270</v>
      </c>
      <c r="C101" s="15"/>
      <c r="D101" s="15"/>
      <c r="E101" s="1832"/>
      <c r="F101" s="15" t="s">
        <v>649</v>
      </c>
      <c r="G101" s="1832"/>
      <c r="H101" s="1836"/>
      <c r="I101" s="1832"/>
      <c r="J101" s="1837"/>
      <c r="K101" s="1832"/>
      <c r="L101" s="1827"/>
      <c r="M101" s="1827"/>
      <c r="N101" s="1827"/>
      <c r="O101" s="15" t="s">
        <v>648</v>
      </c>
      <c r="P101" s="1829"/>
    </row>
    <row r="102" spans="1:17" s="1830" customFormat="1" x14ac:dyDescent="0.3">
      <c r="A102" s="15"/>
      <c r="B102" s="1759" t="s">
        <v>3</v>
      </c>
      <c r="C102" s="15"/>
      <c r="D102" s="15"/>
      <c r="E102" s="1832"/>
      <c r="F102" s="1759" t="s">
        <v>3</v>
      </c>
      <c r="G102" s="1832"/>
      <c r="H102" s="1836"/>
      <c r="I102" s="1832"/>
      <c r="J102" s="1838"/>
      <c r="K102" s="1832"/>
      <c r="L102" s="1827"/>
      <c r="M102" s="1827"/>
      <c r="N102" s="1827"/>
      <c r="O102" s="1763" t="s">
        <v>3</v>
      </c>
      <c r="P102" s="1829"/>
    </row>
    <row r="103" spans="1:17" s="1830" customFormat="1" x14ac:dyDescent="0.3">
      <c r="A103" s="15"/>
      <c r="B103" s="1836"/>
      <c r="C103" s="1837"/>
      <c r="D103" s="1838"/>
      <c r="E103" s="1832"/>
      <c r="F103" s="1832"/>
      <c r="G103" s="1832"/>
      <c r="H103" s="1836"/>
      <c r="I103" s="1832"/>
      <c r="J103" s="1838"/>
      <c r="K103" s="1832"/>
      <c r="L103" s="1827"/>
      <c r="M103" s="1827"/>
      <c r="N103" s="1827"/>
      <c r="O103" s="1839"/>
      <c r="P103" s="1829"/>
    </row>
    <row r="104" spans="1:17" s="1830" customFormat="1" x14ac:dyDescent="0.3">
      <c r="A104" s="15"/>
      <c r="B104" s="1836"/>
      <c r="C104" s="1837"/>
      <c r="D104" s="1837"/>
      <c r="E104" s="1836"/>
      <c r="F104" s="1832"/>
      <c r="G104" s="1836"/>
      <c r="H104" s="1836"/>
      <c r="I104" s="1836"/>
      <c r="J104" s="1837"/>
      <c r="K104" s="1832"/>
      <c r="L104" s="1827"/>
      <c r="M104" s="1827"/>
      <c r="N104" s="1827"/>
      <c r="O104" s="1839"/>
      <c r="P104" s="1829"/>
    </row>
    <row r="105" spans="1:17" s="1830" customFormat="1" x14ac:dyDescent="0.3">
      <c r="A105" s="15"/>
      <c r="B105" s="1836"/>
      <c r="C105" s="1836"/>
      <c r="D105" s="1832"/>
      <c r="E105" s="1832"/>
      <c r="F105" s="15" t="s">
        <v>650</v>
      </c>
      <c r="G105" s="1832"/>
      <c r="H105" s="1836"/>
      <c r="I105" s="1832"/>
      <c r="J105" s="1832"/>
      <c r="K105" s="1832"/>
      <c r="L105" s="1827"/>
      <c r="M105" s="1827"/>
      <c r="N105" s="1827"/>
      <c r="O105" s="15" t="s">
        <v>647</v>
      </c>
      <c r="P105" s="1829"/>
    </row>
    <row r="106" spans="1:17" s="1830" customFormat="1" x14ac:dyDescent="0.3">
      <c r="A106" s="15"/>
      <c r="B106" s="1836"/>
      <c r="C106" s="1836"/>
      <c r="D106" s="1832"/>
      <c r="E106" s="1832"/>
      <c r="F106" s="1759" t="s">
        <v>3</v>
      </c>
      <c r="G106" s="1832"/>
      <c r="H106" s="1836"/>
      <c r="I106" s="1832"/>
      <c r="J106" s="1832"/>
      <c r="K106" s="1832"/>
      <c r="L106" s="1827"/>
      <c r="M106" s="1827"/>
      <c r="N106" s="1827"/>
      <c r="O106" s="1763" t="s">
        <v>3</v>
      </c>
      <c r="P106" s="1829"/>
    </row>
    <row r="107" spans="1:17" s="1830" customFormat="1" x14ac:dyDescent="0.3">
      <c r="A107" s="15"/>
      <c r="B107" s="15"/>
      <c r="C107" s="15"/>
      <c r="D107" s="15"/>
      <c r="E107" s="15"/>
      <c r="F107" s="15"/>
      <c r="G107" s="15"/>
      <c r="H107" s="1835"/>
      <c r="I107" s="1831"/>
      <c r="J107" s="1835"/>
      <c r="K107" s="16"/>
      <c r="L107" s="1840"/>
      <c r="M107" s="1840"/>
      <c r="N107" s="1841"/>
      <c r="O107" s="1834"/>
      <c r="P107" s="1829"/>
    </row>
    <row r="108" spans="1:17" s="849" customFormat="1" x14ac:dyDescent="0.3">
      <c r="A108" s="619"/>
      <c r="B108" s="619"/>
      <c r="C108" s="619"/>
      <c r="D108" s="619"/>
      <c r="E108" s="619"/>
      <c r="F108" s="619"/>
      <c r="G108" s="619"/>
      <c r="H108" s="618"/>
      <c r="I108" s="1024"/>
      <c r="J108" s="618"/>
      <c r="K108" s="1513"/>
      <c r="L108" s="975"/>
      <c r="M108" s="975"/>
      <c r="N108" s="638"/>
      <c r="O108" s="851"/>
      <c r="P108" s="850"/>
    </row>
    <row r="109" spans="1:17" x14ac:dyDescent="0.3">
      <c r="A109" s="619"/>
      <c r="B109" s="619"/>
      <c r="C109" s="619"/>
      <c r="D109" s="619"/>
      <c r="E109" s="619"/>
      <c r="F109" s="619"/>
      <c r="G109" s="619"/>
      <c r="H109" s="618"/>
      <c r="I109" s="1024"/>
      <c r="J109" s="618"/>
      <c r="K109" s="1513"/>
    </row>
    <row r="110" spans="1:17" x14ac:dyDescent="0.3">
      <c r="B110" s="849"/>
      <c r="C110" s="849"/>
      <c r="D110" s="849"/>
      <c r="E110" s="849"/>
      <c r="F110" s="849"/>
      <c r="G110" s="849"/>
      <c r="H110" s="850"/>
      <c r="I110" s="1561"/>
      <c r="J110" s="850"/>
      <c r="K110" s="638"/>
    </row>
    <row r="111" spans="1:17" x14ac:dyDescent="0.3">
      <c r="I111" s="796"/>
      <c r="K111" s="852"/>
      <c r="L111" s="1263"/>
      <c r="M111" s="1263"/>
      <c r="N111" s="852"/>
      <c r="O111" s="853"/>
      <c r="P111" s="854"/>
      <c r="Q111" s="855"/>
    </row>
    <row r="112" spans="1:17" x14ac:dyDescent="0.3">
      <c r="I112" s="796"/>
    </row>
    <row r="113" spans="7:14" x14ac:dyDescent="0.3">
      <c r="G113" s="855"/>
      <c r="I113" s="855"/>
      <c r="K113" s="852"/>
      <c r="L113" s="1263"/>
      <c r="M113" s="1263"/>
      <c r="N113" s="852"/>
    </row>
    <row r="114" spans="7:14" x14ac:dyDescent="0.3">
      <c r="G114" s="855"/>
      <c r="I114" s="855"/>
      <c r="K114" s="852"/>
      <c r="L114" s="1263"/>
      <c r="M114" s="1263"/>
      <c r="N114" s="852"/>
    </row>
    <row r="115" spans="7:14" x14ac:dyDescent="0.3">
      <c r="G115" s="855"/>
      <c r="I115" s="855"/>
      <c r="K115" s="852"/>
      <c r="L115" s="1263"/>
      <c r="M115" s="1263"/>
      <c r="N115" s="852"/>
    </row>
    <row r="116" spans="7:14" x14ac:dyDescent="0.3">
      <c r="G116" s="855"/>
      <c r="I116" s="855"/>
      <c r="K116" s="852"/>
      <c r="L116" s="1263"/>
      <c r="M116" s="1263"/>
      <c r="N116" s="852"/>
    </row>
    <row r="117" spans="7:14" x14ac:dyDescent="0.3">
      <c r="G117" s="855"/>
      <c r="I117" s="855"/>
      <c r="K117" s="852"/>
      <c r="L117" s="1263"/>
      <c r="M117" s="1263"/>
      <c r="N117" s="852"/>
    </row>
    <row r="118" spans="7:14" x14ac:dyDescent="0.3">
      <c r="G118" s="855"/>
      <c r="I118" s="856"/>
      <c r="K118" s="857"/>
      <c r="L118" s="1264"/>
      <c r="M118" s="1264"/>
      <c r="N118" s="857"/>
    </row>
    <row r="119" spans="7:14" x14ac:dyDescent="0.3">
      <c r="I119" s="796"/>
    </row>
    <row r="120" spans="7:14" x14ac:dyDescent="0.3">
      <c r="I120" s="796"/>
    </row>
    <row r="121" spans="7:14" x14ac:dyDescent="0.3">
      <c r="I121" s="796"/>
    </row>
    <row r="122" spans="7:14" x14ac:dyDescent="0.3">
      <c r="I122" s="796"/>
    </row>
    <row r="123" spans="7:14" x14ac:dyDescent="0.3">
      <c r="I123" s="796"/>
    </row>
    <row r="124" spans="7:14" x14ac:dyDescent="0.3">
      <c r="I124" s="796"/>
    </row>
    <row r="125" spans="7:14" x14ac:dyDescent="0.3">
      <c r="I125" s="796"/>
    </row>
    <row r="126" spans="7:14" x14ac:dyDescent="0.3">
      <c r="I126" s="796"/>
    </row>
    <row r="127" spans="7:14" x14ac:dyDescent="0.3">
      <c r="I127" s="796"/>
    </row>
    <row r="128" spans="7:14" x14ac:dyDescent="0.3">
      <c r="I128" s="796"/>
    </row>
    <row r="129" spans="9:9" x14ac:dyDescent="0.3">
      <c r="I129" s="796"/>
    </row>
    <row r="130" spans="9:9" x14ac:dyDescent="0.3">
      <c r="I130" s="796"/>
    </row>
    <row r="131" spans="9:9" x14ac:dyDescent="0.3">
      <c r="I131" s="796"/>
    </row>
    <row r="132" spans="9:9" x14ac:dyDescent="0.3">
      <c r="I132" s="796"/>
    </row>
    <row r="133" spans="9:9" x14ac:dyDescent="0.3">
      <c r="I133" s="796"/>
    </row>
    <row r="134" spans="9:9" x14ac:dyDescent="0.3">
      <c r="I134" s="796"/>
    </row>
    <row r="135" spans="9:9" x14ac:dyDescent="0.3">
      <c r="I135" s="796"/>
    </row>
    <row r="136" spans="9:9" x14ac:dyDescent="0.3">
      <c r="I136" s="796"/>
    </row>
    <row r="137" spans="9:9" x14ac:dyDescent="0.3">
      <c r="I137" s="796"/>
    </row>
    <row r="138" spans="9:9" x14ac:dyDescent="0.3">
      <c r="I138" s="796"/>
    </row>
    <row r="139" spans="9:9" x14ac:dyDescent="0.3">
      <c r="I139" s="796"/>
    </row>
    <row r="140" spans="9:9" x14ac:dyDescent="0.3">
      <c r="I140" s="796"/>
    </row>
    <row r="141" spans="9:9" x14ac:dyDescent="0.3">
      <c r="I141" s="796"/>
    </row>
    <row r="142" spans="9:9" x14ac:dyDescent="0.3">
      <c r="I142" s="796"/>
    </row>
    <row r="143" spans="9:9" x14ac:dyDescent="0.3">
      <c r="I143" s="796"/>
    </row>
    <row r="144" spans="9:9" x14ac:dyDescent="0.3">
      <c r="I144" s="796"/>
    </row>
    <row r="145" spans="9:9" x14ac:dyDescent="0.3">
      <c r="I145" s="796"/>
    </row>
    <row r="146" spans="9:9" x14ac:dyDescent="0.3">
      <c r="I146" s="796"/>
    </row>
    <row r="147" spans="9:9" x14ac:dyDescent="0.3">
      <c r="I147" s="796"/>
    </row>
    <row r="148" spans="9:9" x14ac:dyDescent="0.3">
      <c r="I148" s="796"/>
    </row>
    <row r="149" spans="9:9" x14ac:dyDescent="0.3">
      <c r="I149" s="796"/>
    </row>
    <row r="150" spans="9:9" x14ac:dyDescent="0.3">
      <c r="I150" s="796"/>
    </row>
    <row r="151" spans="9:9" x14ac:dyDescent="0.3">
      <c r="I151" s="796"/>
    </row>
    <row r="152" spans="9:9" x14ac:dyDescent="0.3">
      <c r="I152" s="796"/>
    </row>
    <row r="153" spans="9:9" x14ac:dyDescent="0.3">
      <c r="I153" s="796"/>
    </row>
    <row r="154" spans="9:9" x14ac:dyDescent="0.3">
      <c r="I154" s="796"/>
    </row>
    <row r="155" spans="9:9" x14ac:dyDescent="0.3">
      <c r="I155" s="796"/>
    </row>
    <row r="156" spans="9:9" x14ac:dyDescent="0.3">
      <c r="I156" s="796"/>
    </row>
    <row r="157" spans="9:9" x14ac:dyDescent="0.3">
      <c r="I157" s="796"/>
    </row>
    <row r="158" spans="9:9" x14ac:dyDescent="0.3">
      <c r="I158" s="796"/>
    </row>
    <row r="159" spans="9:9" x14ac:dyDescent="0.3">
      <c r="I159" s="796"/>
    </row>
    <row r="160" spans="9:9" x14ac:dyDescent="0.3">
      <c r="I160" s="796"/>
    </row>
    <row r="161" spans="9:9" x14ac:dyDescent="0.3">
      <c r="I161" s="796"/>
    </row>
    <row r="162" spans="9:9" x14ac:dyDescent="0.3">
      <c r="I162" s="796"/>
    </row>
    <row r="163" spans="9:9" x14ac:dyDescent="0.3">
      <c r="I163" s="796"/>
    </row>
    <row r="164" spans="9:9" x14ac:dyDescent="0.3">
      <c r="I164" s="796"/>
    </row>
    <row r="165" spans="9:9" x14ac:dyDescent="0.3">
      <c r="I165" s="796"/>
    </row>
    <row r="166" spans="9:9" x14ac:dyDescent="0.3">
      <c r="I166" s="796"/>
    </row>
    <row r="167" spans="9:9" x14ac:dyDescent="0.3">
      <c r="I167" s="796"/>
    </row>
    <row r="168" spans="9:9" x14ac:dyDescent="0.3">
      <c r="I168" s="796"/>
    </row>
    <row r="169" spans="9:9" x14ac:dyDescent="0.3">
      <c r="I169" s="796"/>
    </row>
    <row r="170" spans="9:9" x14ac:dyDescent="0.3">
      <c r="I170" s="796"/>
    </row>
    <row r="171" spans="9:9" x14ac:dyDescent="0.3">
      <c r="I171" s="796"/>
    </row>
    <row r="172" spans="9:9" x14ac:dyDescent="0.3">
      <c r="I172" s="796"/>
    </row>
    <row r="173" spans="9:9" x14ac:dyDescent="0.3">
      <c r="I173" s="796"/>
    </row>
    <row r="174" spans="9:9" x14ac:dyDescent="0.3">
      <c r="I174" s="796"/>
    </row>
    <row r="175" spans="9:9" x14ac:dyDescent="0.3">
      <c r="I175" s="796"/>
    </row>
    <row r="176" spans="9:9" x14ac:dyDescent="0.3">
      <c r="I176" s="796"/>
    </row>
    <row r="177" spans="9:9" x14ac:dyDescent="0.3">
      <c r="I177" s="796"/>
    </row>
    <row r="178" spans="9:9" x14ac:dyDescent="0.3">
      <c r="I178" s="796"/>
    </row>
    <row r="179" spans="9:9" x14ac:dyDescent="0.3">
      <c r="I179" s="796"/>
    </row>
    <row r="180" spans="9:9" x14ac:dyDescent="0.3">
      <c r="I180" s="796"/>
    </row>
    <row r="181" spans="9:9" x14ac:dyDescent="0.3">
      <c r="I181" s="796"/>
    </row>
    <row r="182" spans="9:9" x14ac:dyDescent="0.3">
      <c r="I182" s="796"/>
    </row>
    <row r="183" spans="9:9" x14ac:dyDescent="0.3">
      <c r="I183" s="796"/>
    </row>
    <row r="184" spans="9:9" x14ac:dyDescent="0.3">
      <c r="I184" s="796"/>
    </row>
    <row r="185" spans="9:9" x14ac:dyDescent="0.3">
      <c r="I185" s="796"/>
    </row>
    <row r="186" spans="9:9" x14ac:dyDescent="0.3">
      <c r="I186" s="796"/>
    </row>
    <row r="187" spans="9:9" x14ac:dyDescent="0.3">
      <c r="I187" s="796"/>
    </row>
    <row r="188" spans="9:9" x14ac:dyDescent="0.3">
      <c r="I188" s="796"/>
    </row>
    <row r="189" spans="9:9" x14ac:dyDescent="0.3">
      <c r="I189" s="796"/>
    </row>
    <row r="190" spans="9:9" x14ac:dyDescent="0.3">
      <c r="I190" s="796"/>
    </row>
    <row r="191" spans="9:9" x14ac:dyDescent="0.3">
      <c r="I191" s="796"/>
    </row>
    <row r="192" spans="9:9" x14ac:dyDescent="0.3">
      <c r="I192" s="796"/>
    </row>
    <row r="193" spans="9:9" x14ac:dyDescent="0.3">
      <c r="I193" s="796"/>
    </row>
    <row r="194" spans="9:9" x14ac:dyDescent="0.3">
      <c r="I194" s="796"/>
    </row>
    <row r="195" spans="9:9" x14ac:dyDescent="0.3">
      <c r="I195" s="796"/>
    </row>
    <row r="196" spans="9:9" x14ac:dyDescent="0.3">
      <c r="I196" s="796"/>
    </row>
    <row r="197" spans="9:9" x14ac:dyDescent="0.3">
      <c r="I197" s="796"/>
    </row>
    <row r="198" spans="9:9" x14ac:dyDescent="0.3">
      <c r="I198" s="796"/>
    </row>
    <row r="199" spans="9:9" x14ac:dyDescent="0.3">
      <c r="I199" s="796"/>
    </row>
    <row r="200" spans="9:9" x14ac:dyDescent="0.3">
      <c r="I200" s="796"/>
    </row>
    <row r="201" spans="9:9" x14ac:dyDescent="0.3">
      <c r="I201" s="796"/>
    </row>
    <row r="202" spans="9:9" x14ac:dyDescent="0.3">
      <c r="I202" s="796"/>
    </row>
    <row r="203" spans="9:9" x14ac:dyDescent="0.3">
      <c r="I203" s="796"/>
    </row>
    <row r="204" spans="9:9" x14ac:dyDescent="0.3">
      <c r="I204" s="796"/>
    </row>
    <row r="205" spans="9:9" x14ac:dyDescent="0.3">
      <c r="I205" s="796"/>
    </row>
    <row r="206" spans="9:9" x14ac:dyDescent="0.3">
      <c r="I206" s="796"/>
    </row>
    <row r="207" spans="9:9" x14ac:dyDescent="0.3">
      <c r="I207" s="796"/>
    </row>
    <row r="208" spans="9:9" x14ac:dyDescent="0.3">
      <c r="I208" s="796"/>
    </row>
    <row r="209" spans="9:9" x14ac:dyDescent="0.3">
      <c r="I209" s="796"/>
    </row>
    <row r="210" spans="9:9" x14ac:dyDescent="0.3">
      <c r="I210" s="796"/>
    </row>
    <row r="211" spans="9:9" x14ac:dyDescent="0.3">
      <c r="I211" s="796"/>
    </row>
    <row r="212" spans="9:9" x14ac:dyDescent="0.3">
      <c r="I212" s="796"/>
    </row>
    <row r="213" spans="9:9" x14ac:dyDescent="0.3">
      <c r="I213" s="796"/>
    </row>
    <row r="214" spans="9:9" x14ac:dyDescent="0.3">
      <c r="I214" s="796"/>
    </row>
    <row r="215" spans="9:9" x14ac:dyDescent="0.3">
      <c r="I215" s="796"/>
    </row>
    <row r="216" spans="9:9" x14ac:dyDescent="0.3">
      <c r="I216" s="796"/>
    </row>
    <row r="217" spans="9:9" x14ac:dyDescent="0.3">
      <c r="I217" s="796"/>
    </row>
    <row r="218" spans="9:9" x14ac:dyDescent="0.3">
      <c r="I218" s="796"/>
    </row>
    <row r="219" spans="9:9" x14ac:dyDescent="0.3">
      <c r="I219" s="796"/>
    </row>
    <row r="220" spans="9:9" x14ac:dyDescent="0.3">
      <c r="I220" s="796"/>
    </row>
    <row r="221" spans="9:9" x14ac:dyDescent="0.3">
      <c r="I221" s="796"/>
    </row>
    <row r="222" spans="9:9" x14ac:dyDescent="0.3">
      <c r="I222" s="796"/>
    </row>
    <row r="223" spans="9:9" x14ac:dyDescent="0.3">
      <c r="I223" s="796"/>
    </row>
    <row r="224" spans="9:9" x14ac:dyDescent="0.3">
      <c r="I224" s="796"/>
    </row>
    <row r="225" spans="9:9" x14ac:dyDescent="0.3">
      <c r="I225" s="796"/>
    </row>
    <row r="226" spans="9:9" x14ac:dyDescent="0.3">
      <c r="I226" s="796"/>
    </row>
    <row r="227" spans="9:9" x14ac:dyDescent="0.3">
      <c r="I227" s="796"/>
    </row>
    <row r="228" spans="9:9" x14ac:dyDescent="0.3">
      <c r="I228" s="796"/>
    </row>
    <row r="229" spans="9:9" x14ac:dyDescent="0.3">
      <c r="I229" s="796"/>
    </row>
    <row r="230" spans="9:9" x14ac:dyDescent="0.3">
      <c r="I230" s="796"/>
    </row>
    <row r="231" spans="9:9" x14ac:dyDescent="0.3">
      <c r="I231" s="796"/>
    </row>
    <row r="232" spans="9:9" x14ac:dyDescent="0.3">
      <c r="I232" s="796"/>
    </row>
    <row r="233" spans="9:9" x14ac:dyDescent="0.3">
      <c r="I233" s="796"/>
    </row>
    <row r="234" spans="9:9" x14ac:dyDescent="0.3">
      <c r="I234" s="796"/>
    </row>
    <row r="235" spans="9:9" x14ac:dyDescent="0.3">
      <c r="I235" s="796"/>
    </row>
    <row r="236" spans="9:9" x14ac:dyDescent="0.3">
      <c r="I236" s="796"/>
    </row>
    <row r="237" spans="9:9" x14ac:dyDescent="0.3">
      <c r="I237" s="796"/>
    </row>
    <row r="238" spans="9:9" x14ac:dyDescent="0.3">
      <c r="I238" s="796"/>
    </row>
    <row r="239" spans="9:9" x14ac:dyDescent="0.3">
      <c r="I239" s="796"/>
    </row>
    <row r="240" spans="9:9" x14ac:dyDescent="0.3">
      <c r="I240" s="796"/>
    </row>
    <row r="241" spans="9:9" x14ac:dyDescent="0.3">
      <c r="I241" s="796"/>
    </row>
    <row r="242" spans="9:9" x14ac:dyDescent="0.3">
      <c r="I242" s="796"/>
    </row>
    <row r="243" spans="9:9" x14ac:dyDescent="0.3">
      <c r="I243" s="796"/>
    </row>
    <row r="244" spans="9:9" x14ac:dyDescent="0.3">
      <c r="I244" s="796"/>
    </row>
    <row r="245" spans="9:9" x14ac:dyDescent="0.3">
      <c r="I245" s="796"/>
    </row>
    <row r="246" spans="9:9" x14ac:dyDescent="0.3">
      <c r="I246" s="796"/>
    </row>
    <row r="247" spans="9:9" x14ac:dyDescent="0.3">
      <c r="I247" s="796"/>
    </row>
    <row r="248" spans="9:9" x14ac:dyDescent="0.3">
      <c r="I248" s="796"/>
    </row>
    <row r="249" spans="9:9" x14ac:dyDescent="0.3">
      <c r="I249" s="796"/>
    </row>
    <row r="250" spans="9:9" x14ac:dyDescent="0.3">
      <c r="I250" s="796"/>
    </row>
    <row r="251" spans="9:9" x14ac:dyDescent="0.3">
      <c r="I251" s="796"/>
    </row>
    <row r="252" spans="9:9" x14ac:dyDescent="0.3">
      <c r="I252" s="796"/>
    </row>
    <row r="253" spans="9:9" x14ac:dyDescent="0.3">
      <c r="I253" s="796"/>
    </row>
    <row r="254" spans="9:9" x14ac:dyDescent="0.3">
      <c r="I254" s="796"/>
    </row>
    <row r="255" spans="9:9" x14ac:dyDescent="0.3">
      <c r="I255" s="796"/>
    </row>
    <row r="256" spans="9:9" x14ac:dyDescent="0.3">
      <c r="I256" s="796"/>
    </row>
    <row r="257" spans="9:9" x14ac:dyDescent="0.3">
      <c r="I257" s="796"/>
    </row>
    <row r="258" spans="9:9" x14ac:dyDescent="0.3">
      <c r="I258" s="796"/>
    </row>
    <row r="259" spans="9:9" x14ac:dyDescent="0.3">
      <c r="I259" s="796"/>
    </row>
    <row r="260" spans="9:9" x14ac:dyDescent="0.3">
      <c r="I260" s="796"/>
    </row>
    <row r="261" spans="9:9" x14ac:dyDescent="0.3">
      <c r="I261" s="796"/>
    </row>
    <row r="262" spans="9:9" x14ac:dyDescent="0.3">
      <c r="I262" s="796"/>
    </row>
    <row r="263" spans="9:9" x14ac:dyDescent="0.3">
      <c r="I263" s="796"/>
    </row>
    <row r="264" spans="9:9" x14ac:dyDescent="0.3">
      <c r="I264" s="796"/>
    </row>
    <row r="265" spans="9:9" x14ac:dyDescent="0.3">
      <c r="I265" s="796"/>
    </row>
    <row r="266" spans="9:9" x14ac:dyDescent="0.3">
      <c r="I266" s="796"/>
    </row>
    <row r="267" spans="9:9" x14ac:dyDescent="0.3">
      <c r="I267" s="796"/>
    </row>
    <row r="268" spans="9:9" x14ac:dyDescent="0.3">
      <c r="I268" s="796"/>
    </row>
    <row r="269" spans="9:9" x14ac:dyDescent="0.3">
      <c r="I269" s="796"/>
    </row>
    <row r="270" spans="9:9" x14ac:dyDescent="0.3">
      <c r="I270" s="796"/>
    </row>
    <row r="271" spans="9:9" x14ac:dyDescent="0.3">
      <c r="I271" s="796"/>
    </row>
    <row r="272" spans="9:9" x14ac:dyDescent="0.3">
      <c r="I272" s="796"/>
    </row>
    <row r="273" spans="9:9" x14ac:dyDescent="0.3">
      <c r="I273" s="796"/>
    </row>
    <row r="274" spans="9:9" x14ac:dyDescent="0.3">
      <c r="I274" s="796"/>
    </row>
    <row r="275" spans="9:9" x14ac:dyDescent="0.3">
      <c r="I275" s="796"/>
    </row>
    <row r="276" spans="9:9" x14ac:dyDescent="0.3">
      <c r="I276" s="796"/>
    </row>
    <row r="277" spans="9:9" x14ac:dyDescent="0.3">
      <c r="I277" s="796"/>
    </row>
    <row r="278" spans="9:9" x14ac:dyDescent="0.3">
      <c r="I278" s="796"/>
    </row>
    <row r="279" spans="9:9" x14ac:dyDescent="0.3">
      <c r="I279" s="796"/>
    </row>
    <row r="280" spans="9:9" x14ac:dyDescent="0.3">
      <c r="I280" s="796"/>
    </row>
    <row r="281" spans="9:9" x14ac:dyDescent="0.3">
      <c r="I281" s="796"/>
    </row>
    <row r="282" spans="9:9" x14ac:dyDescent="0.3">
      <c r="I282" s="796"/>
    </row>
    <row r="283" spans="9:9" x14ac:dyDescent="0.3">
      <c r="I283" s="796"/>
    </row>
    <row r="284" spans="9:9" x14ac:dyDescent="0.3">
      <c r="I284" s="796"/>
    </row>
    <row r="285" spans="9:9" x14ac:dyDescent="0.3">
      <c r="I285" s="796"/>
    </row>
    <row r="286" spans="9:9" x14ac:dyDescent="0.3">
      <c r="I286" s="796"/>
    </row>
    <row r="287" spans="9:9" x14ac:dyDescent="0.3">
      <c r="I287" s="796"/>
    </row>
    <row r="288" spans="9:9" x14ac:dyDescent="0.3">
      <c r="I288" s="796"/>
    </row>
    <row r="289" spans="9:9" x14ac:dyDescent="0.3">
      <c r="I289" s="796"/>
    </row>
    <row r="290" spans="9:9" x14ac:dyDescent="0.3">
      <c r="I290" s="796"/>
    </row>
    <row r="291" spans="9:9" x14ac:dyDescent="0.3">
      <c r="I291" s="796"/>
    </row>
    <row r="292" spans="9:9" x14ac:dyDescent="0.3">
      <c r="I292" s="796"/>
    </row>
    <row r="293" spans="9:9" x14ac:dyDescent="0.3">
      <c r="I293" s="796"/>
    </row>
    <row r="294" spans="9:9" x14ac:dyDescent="0.3">
      <c r="I294" s="796"/>
    </row>
    <row r="295" spans="9:9" x14ac:dyDescent="0.3">
      <c r="I295" s="796"/>
    </row>
    <row r="296" spans="9:9" x14ac:dyDescent="0.3">
      <c r="I296" s="796"/>
    </row>
    <row r="297" spans="9:9" x14ac:dyDescent="0.3">
      <c r="I297" s="796"/>
    </row>
    <row r="298" spans="9:9" x14ac:dyDescent="0.3">
      <c r="I298" s="796"/>
    </row>
    <row r="299" spans="9:9" x14ac:dyDescent="0.3">
      <c r="I299" s="796"/>
    </row>
    <row r="300" spans="9:9" x14ac:dyDescent="0.3">
      <c r="I300" s="796"/>
    </row>
    <row r="301" spans="9:9" x14ac:dyDescent="0.3">
      <c r="I301" s="796"/>
    </row>
    <row r="302" spans="9:9" x14ac:dyDescent="0.3">
      <c r="I302" s="796"/>
    </row>
    <row r="303" spans="9:9" x14ac:dyDescent="0.3">
      <c r="I303" s="796"/>
    </row>
    <row r="304" spans="9:9" x14ac:dyDescent="0.3">
      <c r="I304" s="796"/>
    </row>
    <row r="305" spans="9:9" x14ac:dyDescent="0.3">
      <c r="I305" s="796"/>
    </row>
    <row r="306" spans="9:9" x14ac:dyDescent="0.3">
      <c r="I306" s="796"/>
    </row>
    <row r="307" spans="9:9" x14ac:dyDescent="0.3">
      <c r="I307" s="796"/>
    </row>
    <row r="308" spans="9:9" x14ac:dyDescent="0.3">
      <c r="I308" s="796"/>
    </row>
    <row r="309" spans="9:9" x14ac:dyDescent="0.3">
      <c r="I309" s="796"/>
    </row>
    <row r="310" spans="9:9" x14ac:dyDescent="0.3">
      <c r="I310" s="796"/>
    </row>
    <row r="311" spans="9:9" x14ac:dyDescent="0.3">
      <c r="I311" s="796"/>
    </row>
    <row r="312" spans="9:9" x14ac:dyDescent="0.3">
      <c r="I312" s="796"/>
    </row>
    <row r="313" spans="9:9" x14ac:dyDescent="0.3">
      <c r="I313" s="796"/>
    </row>
    <row r="314" spans="9:9" x14ac:dyDescent="0.3">
      <c r="I314" s="796"/>
    </row>
    <row r="315" spans="9:9" x14ac:dyDescent="0.3">
      <c r="I315" s="796"/>
    </row>
    <row r="316" spans="9:9" x14ac:dyDescent="0.3">
      <c r="I316" s="796"/>
    </row>
    <row r="317" spans="9:9" x14ac:dyDescent="0.3">
      <c r="I317" s="796"/>
    </row>
    <row r="318" spans="9:9" x14ac:dyDescent="0.3">
      <c r="I318" s="796"/>
    </row>
    <row r="319" spans="9:9" x14ac:dyDescent="0.3">
      <c r="I319" s="796"/>
    </row>
    <row r="320" spans="9:9" x14ac:dyDescent="0.3">
      <c r="I320" s="796"/>
    </row>
    <row r="321" spans="9:9" x14ac:dyDescent="0.3">
      <c r="I321" s="796"/>
    </row>
    <row r="322" spans="9:9" x14ac:dyDescent="0.3">
      <c r="I322" s="796"/>
    </row>
    <row r="323" spans="9:9" x14ac:dyDescent="0.3">
      <c r="I323" s="796"/>
    </row>
    <row r="324" spans="9:9" x14ac:dyDescent="0.3">
      <c r="I324" s="796"/>
    </row>
    <row r="325" spans="9:9" x14ac:dyDescent="0.3">
      <c r="I325" s="796"/>
    </row>
    <row r="326" spans="9:9" x14ac:dyDescent="0.3">
      <c r="I326" s="796"/>
    </row>
    <row r="327" spans="9:9" x14ac:dyDescent="0.3">
      <c r="I327" s="796"/>
    </row>
    <row r="328" spans="9:9" x14ac:dyDescent="0.3">
      <c r="I328" s="796"/>
    </row>
    <row r="329" spans="9:9" x14ac:dyDescent="0.3">
      <c r="I329" s="796"/>
    </row>
    <row r="330" spans="9:9" x14ac:dyDescent="0.3">
      <c r="I330" s="796"/>
    </row>
    <row r="331" spans="9:9" x14ac:dyDescent="0.3">
      <c r="I331" s="796"/>
    </row>
    <row r="332" spans="9:9" x14ac:dyDescent="0.3">
      <c r="I332" s="796"/>
    </row>
    <row r="333" spans="9:9" x14ac:dyDescent="0.3">
      <c r="I333" s="796"/>
    </row>
    <row r="334" spans="9:9" x14ac:dyDescent="0.3">
      <c r="I334" s="796"/>
    </row>
    <row r="335" spans="9:9" x14ac:dyDescent="0.3">
      <c r="I335" s="796"/>
    </row>
    <row r="336" spans="9:9" x14ac:dyDescent="0.3">
      <c r="I336" s="796"/>
    </row>
    <row r="337" spans="9:9" x14ac:dyDescent="0.3">
      <c r="I337" s="796"/>
    </row>
    <row r="338" spans="9:9" x14ac:dyDescent="0.3">
      <c r="I338" s="796"/>
    </row>
    <row r="339" spans="9:9" x14ac:dyDescent="0.3">
      <c r="I339" s="796"/>
    </row>
    <row r="340" spans="9:9" x14ac:dyDescent="0.3">
      <c r="I340" s="796"/>
    </row>
    <row r="341" spans="9:9" x14ac:dyDescent="0.3">
      <c r="I341" s="796"/>
    </row>
    <row r="342" spans="9:9" x14ac:dyDescent="0.3">
      <c r="I342" s="796"/>
    </row>
    <row r="343" spans="9:9" x14ac:dyDescent="0.3">
      <c r="I343" s="796"/>
    </row>
    <row r="344" spans="9:9" x14ac:dyDescent="0.3">
      <c r="I344" s="796"/>
    </row>
    <row r="345" spans="9:9" x14ac:dyDescent="0.3">
      <c r="I345" s="796"/>
    </row>
    <row r="346" spans="9:9" x14ac:dyDescent="0.3">
      <c r="I346" s="796"/>
    </row>
    <row r="347" spans="9:9" x14ac:dyDescent="0.3">
      <c r="I347" s="796"/>
    </row>
    <row r="348" spans="9:9" x14ac:dyDescent="0.3">
      <c r="I348" s="796"/>
    </row>
    <row r="349" spans="9:9" x14ac:dyDescent="0.3">
      <c r="I349" s="796"/>
    </row>
    <row r="350" spans="9:9" x14ac:dyDescent="0.3">
      <c r="I350" s="796"/>
    </row>
    <row r="351" spans="9:9" x14ac:dyDescent="0.3">
      <c r="I351" s="796"/>
    </row>
    <row r="352" spans="9:9" x14ac:dyDescent="0.3">
      <c r="I352" s="796"/>
    </row>
    <row r="353" spans="9:9" x14ac:dyDescent="0.3">
      <c r="I353" s="796"/>
    </row>
    <row r="354" spans="9:9" x14ac:dyDescent="0.3">
      <c r="I354" s="796"/>
    </row>
    <row r="355" spans="9:9" x14ac:dyDescent="0.3">
      <c r="I355" s="796"/>
    </row>
    <row r="356" spans="9:9" x14ac:dyDescent="0.3">
      <c r="I356" s="796"/>
    </row>
    <row r="357" spans="9:9" x14ac:dyDescent="0.3">
      <c r="I357" s="796"/>
    </row>
    <row r="358" spans="9:9" x14ac:dyDescent="0.3">
      <c r="I358" s="796"/>
    </row>
    <row r="359" spans="9:9" x14ac:dyDescent="0.3">
      <c r="I359" s="796"/>
    </row>
    <row r="360" spans="9:9" x14ac:dyDescent="0.3">
      <c r="I360" s="796"/>
    </row>
    <row r="361" spans="9:9" x14ac:dyDescent="0.3">
      <c r="I361" s="796"/>
    </row>
    <row r="362" spans="9:9" x14ac:dyDescent="0.3">
      <c r="I362" s="796"/>
    </row>
    <row r="363" spans="9:9" x14ac:dyDescent="0.3">
      <c r="I363" s="796"/>
    </row>
    <row r="364" spans="9:9" x14ac:dyDescent="0.3">
      <c r="I364" s="796"/>
    </row>
    <row r="365" spans="9:9" x14ac:dyDescent="0.3">
      <c r="I365" s="796"/>
    </row>
    <row r="366" spans="9:9" x14ac:dyDescent="0.3">
      <c r="I366" s="796"/>
    </row>
    <row r="367" spans="9:9" x14ac:dyDescent="0.3">
      <c r="I367" s="796"/>
    </row>
    <row r="368" spans="9:9" x14ac:dyDescent="0.3">
      <c r="I368" s="796"/>
    </row>
    <row r="369" spans="9:9" x14ac:dyDescent="0.3">
      <c r="I369" s="796"/>
    </row>
    <row r="370" spans="9:9" x14ac:dyDescent="0.3">
      <c r="I370" s="796"/>
    </row>
    <row r="371" spans="9:9" x14ac:dyDescent="0.3">
      <c r="I371" s="796"/>
    </row>
    <row r="372" spans="9:9" x14ac:dyDescent="0.3">
      <c r="I372" s="796"/>
    </row>
    <row r="373" spans="9:9" x14ac:dyDescent="0.3">
      <c r="I373" s="796"/>
    </row>
    <row r="374" spans="9:9" x14ac:dyDescent="0.3">
      <c r="I374" s="796"/>
    </row>
    <row r="375" spans="9:9" x14ac:dyDescent="0.3">
      <c r="I375" s="796"/>
    </row>
    <row r="376" spans="9:9" x14ac:dyDescent="0.3">
      <c r="I376" s="796"/>
    </row>
    <row r="377" spans="9:9" x14ac:dyDescent="0.3">
      <c r="I377" s="796"/>
    </row>
    <row r="378" spans="9:9" x14ac:dyDescent="0.3">
      <c r="I378" s="796"/>
    </row>
    <row r="379" spans="9:9" x14ac:dyDescent="0.3">
      <c r="I379" s="796"/>
    </row>
    <row r="380" spans="9:9" x14ac:dyDescent="0.3">
      <c r="I380" s="796"/>
    </row>
    <row r="381" spans="9:9" x14ac:dyDescent="0.3">
      <c r="I381" s="796"/>
    </row>
    <row r="382" spans="9:9" x14ac:dyDescent="0.3">
      <c r="I382" s="796"/>
    </row>
    <row r="383" spans="9:9" x14ac:dyDescent="0.3">
      <c r="I383" s="796"/>
    </row>
    <row r="384" spans="9:9" x14ac:dyDescent="0.3">
      <c r="I384" s="796"/>
    </row>
    <row r="385" spans="9:9" x14ac:dyDescent="0.3">
      <c r="I385" s="796"/>
    </row>
    <row r="386" spans="9:9" x14ac:dyDescent="0.3">
      <c r="I386" s="796"/>
    </row>
    <row r="387" spans="9:9" x14ac:dyDescent="0.3">
      <c r="I387" s="796"/>
    </row>
    <row r="388" spans="9:9" x14ac:dyDescent="0.3">
      <c r="I388" s="796"/>
    </row>
    <row r="389" spans="9:9" x14ac:dyDescent="0.3">
      <c r="I389" s="796"/>
    </row>
    <row r="390" spans="9:9" x14ac:dyDescent="0.3">
      <c r="I390" s="796"/>
    </row>
    <row r="391" spans="9:9" x14ac:dyDescent="0.3">
      <c r="I391" s="796"/>
    </row>
    <row r="392" spans="9:9" x14ac:dyDescent="0.3">
      <c r="I392" s="796"/>
    </row>
    <row r="393" spans="9:9" x14ac:dyDescent="0.3">
      <c r="I393" s="796"/>
    </row>
    <row r="394" spans="9:9" x14ac:dyDescent="0.3">
      <c r="I394" s="796"/>
    </row>
    <row r="395" spans="9:9" x14ac:dyDescent="0.3">
      <c r="I395" s="796"/>
    </row>
    <row r="396" spans="9:9" x14ac:dyDescent="0.3">
      <c r="I396" s="796"/>
    </row>
    <row r="397" spans="9:9" x14ac:dyDescent="0.3">
      <c r="I397" s="796"/>
    </row>
    <row r="398" spans="9:9" x14ac:dyDescent="0.3">
      <c r="I398" s="796"/>
    </row>
    <row r="399" spans="9:9" x14ac:dyDescent="0.3">
      <c r="I399" s="796"/>
    </row>
    <row r="400" spans="9:9" x14ac:dyDescent="0.3">
      <c r="I400" s="796"/>
    </row>
    <row r="401" spans="9:9" x14ac:dyDescent="0.3">
      <c r="I401" s="796"/>
    </row>
    <row r="402" spans="9:9" x14ac:dyDescent="0.3">
      <c r="I402" s="796"/>
    </row>
    <row r="403" spans="9:9" x14ac:dyDescent="0.3">
      <c r="I403" s="796"/>
    </row>
    <row r="404" spans="9:9" x14ac:dyDescent="0.3">
      <c r="I404" s="796"/>
    </row>
    <row r="405" spans="9:9" x14ac:dyDescent="0.3">
      <c r="I405" s="796"/>
    </row>
    <row r="406" spans="9:9" x14ac:dyDescent="0.3">
      <c r="I406" s="796"/>
    </row>
    <row r="407" spans="9:9" x14ac:dyDescent="0.3">
      <c r="I407" s="796"/>
    </row>
    <row r="408" spans="9:9" x14ac:dyDescent="0.3">
      <c r="I408" s="796"/>
    </row>
    <row r="409" spans="9:9" x14ac:dyDescent="0.3">
      <c r="I409" s="796"/>
    </row>
    <row r="410" spans="9:9" x14ac:dyDescent="0.3">
      <c r="I410" s="796"/>
    </row>
    <row r="411" spans="9:9" x14ac:dyDescent="0.3">
      <c r="I411" s="796"/>
    </row>
    <row r="412" spans="9:9" x14ac:dyDescent="0.3">
      <c r="I412" s="796"/>
    </row>
    <row r="413" spans="9:9" x14ac:dyDescent="0.3">
      <c r="I413" s="796"/>
    </row>
    <row r="414" spans="9:9" x14ac:dyDescent="0.3">
      <c r="I414" s="796"/>
    </row>
    <row r="415" spans="9:9" x14ac:dyDescent="0.3">
      <c r="I415" s="796"/>
    </row>
    <row r="416" spans="9:9" x14ac:dyDescent="0.3">
      <c r="I416" s="796"/>
    </row>
    <row r="417" spans="9:9" x14ac:dyDescent="0.3">
      <c r="I417" s="796"/>
    </row>
    <row r="418" spans="9:9" x14ac:dyDescent="0.3">
      <c r="I418" s="796"/>
    </row>
    <row r="419" spans="9:9" x14ac:dyDescent="0.3">
      <c r="I419" s="796"/>
    </row>
    <row r="420" spans="9:9" x14ac:dyDescent="0.3">
      <c r="I420" s="796"/>
    </row>
    <row r="421" spans="9:9" x14ac:dyDescent="0.3">
      <c r="I421" s="796"/>
    </row>
    <row r="422" spans="9:9" x14ac:dyDescent="0.3">
      <c r="I422" s="796"/>
    </row>
    <row r="423" spans="9:9" x14ac:dyDescent="0.3">
      <c r="I423" s="796"/>
    </row>
    <row r="424" spans="9:9" x14ac:dyDescent="0.3">
      <c r="I424" s="796"/>
    </row>
    <row r="425" spans="9:9" x14ac:dyDescent="0.3">
      <c r="I425" s="796"/>
    </row>
    <row r="426" spans="9:9" x14ac:dyDescent="0.3">
      <c r="I426" s="796"/>
    </row>
    <row r="427" spans="9:9" x14ac:dyDescent="0.3">
      <c r="I427" s="796"/>
    </row>
    <row r="428" spans="9:9" x14ac:dyDescent="0.3">
      <c r="I428" s="796"/>
    </row>
    <row r="429" spans="9:9" x14ac:dyDescent="0.3">
      <c r="I429" s="796"/>
    </row>
    <row r="430" spans="9:9" x14ac:dyDescent="0.3">
      <c r="I430" s="796"/>
    </row>
    <row r="431" spans="9:9" x14ac:dyDescent="0.3">
      <c r="I431" s="796"/>
    </row>
    <row r="432" spans="9:9" x14ac:dyDescent="0.3">
      <c r="I432" s="796"/>
    </row>
    <row r="433" spans="9:9" x14ac:dyDescent="0.3">
      <c r="I433" s="796"/>
    </row>
    <row r="434" spans="9:9" x14ac:dyDescent="0.3">
      <c r="I434" s="796"/>
    </row>
    <row r="435" spans="9:9" x14ac:dyDescent="0.3">
      <c r="I435" s="796"/>
    </row>
    <row r="436" spans="9:9" x14ac:dyDescent="0.3">
      <c r="I436" s="796"/>
    </row>
    <row r="437" spans="9:9" x14ac:dyDescent="0.3">
      <c r="I437" s="796"/>
    </row>
    <row r="438" spans="9:9" x14ac:dyDescent="0.3">
      <c r="I438" s="796"/>
    </row>
    <row r="439" spans="9:9" x14ac:dyDescent="0.3">
      <c r="I439" s="796"/>
    </row>
    <row r="440" spans="9:9" x14ac:dyDescent="0.3">
      <c r="I440" s="796"/>
    </row>
    <row r="441" spans="9:9" x14ac:dyDescent="0.3">
      <c r="I441" s="796"/>
    </row>
    <row r="442" spans="9:9" x14ac:dyDescent="0.3">
      <c r="I442" s="796"/>
    </row>
    <row r="443" spans="9:9" x14ac:dyDescent="0.3">
      <c r="I443" s="796"/>
    </row>
    <row r="444" spans="9:9" x14ac:dyDescent="0.3">
      <c r="I444" s="796"/>
    </row>
    <row r="445" spans="9:9" x14ac:dyDescent="0.3">
      <c r="I445" s="796"/>
    </row>
    <row r="446" spans="9:9" x14ac:dyDescent="0.3">
      <c r="I446" s="796"/>
    </row>
    <row r="447" spans="9:9" x14ac:dyDescent="0.3">
      <c r="I447" s="796"/>
    </row>
    <row r="448" spans="9:9" x14ac:dyDescent="0.3">
      <c r="I448" s="796"/>
    </row>
    <row r="449" spans="9:9" x14ac:dyDescent="0.3">
      <c r="I449" s="796"/>
    </row>
    <row r="450" spans="9:9" x14ac:dyDescent="0.3">
      <c r="I450" s="796"/>
    </row>
    <row r="451" spans="9:9" x14ac:dyDescent="0.3">
      <c r="I451" s="796"/>
    </row>
    <row r="452" spans="9:9" x14ac:dyDescent="0.3">
      <c r="I452" s="796"/>
    </row>
    <row r="453" spans="9:9" x14ac:dyDescent="0.3">
      <c r="I453" s="796"/>
    </row>
    <row r="454" spans="9:9" x14ac:dyDescent="0.3">
      <c r="I454" s="796"/>
    </row>
    <row r="455" spans="9:9" x14ac:dyDescent="0.3">
      <c r="I455" s="796"/>
    </row>
    <row r="456" spans="9:9" x14ac:dyDescent="0.3">
      <c r="I456" s="796"/>
    </row>
    <row r="457" spans="9:9" x14ac:dyDescent="0.3">
      <c r="I457" s="796"/>
    </row>
    <row r="458" spans="9:9" x14ac:dyDescent="0.3">
      <c r="I458" s="796"/>
    </row>
    <row r="459" spans="9:9" x14ac:dyDescent="0.3">
      <c r="I459" s="796"/>
    </row>
    <row r="460" spans="9:9" x14ac:dyDescent="0.3">
      <c r="I460" s="796"/>
    </row>
    <row r="461" spans="9:9" x14ac:dyDescent="0.3">
      <c r="I461" s="796"/>
    </row>
    <row r="462" spans="9:9" x14ac:dyDescent="0.3">
      <c r="I462" s="796"/>
    </row>
    <row r="463" spans="9:9" x14ac:dyDescent="0.3">
      <c r="I463" s="796"/>
    </row>
    <row r="464" spans="9:9" x14ac:dyDescent="0.3">
      <c r="I464" s="796"/>
    </row>
    <row r="465" spans="9:9" x14ac:dyDescent="0.3">
      <c r="I465" s="796"/>
    </row>
    <row r="466" spans="9:9" x14ac:dyDescent="0.3">
      <c r="I466" s="796"/>
    </row>
    <row r="467" spans="9:9" x14ac:dyDescent="0.3">
      <c r="I467" s="796"/>
    </row>
    <row r="468" spans="9:9" x14ac:dyDescent="0.3">
      <c r="I468" s="796"/>
    </row>
    <row r="469" spans="9:9" x14ac:dyDescent="0.3">
      <c r="I469" s="796"/>
    </row>
    <row r="470" spans="9:9" x14ac:dyDescent="0.3">
      <c r="I470" s="796"/>
    </row>
    <row r="471" spans="9:9" x14ac:dyDescent="0.3">
      <c r="I471" s="796"/>
    </row>
    <row r="472" spans="9:9" x14ac:dyDescent="0.3">
      <c r="I472" s="796"/>
    </row>
    <row r="473" spans="9:9" x14ac:dyDescent="0.3">
      <c r="I473" s="796"/>
    </row>
    <row r="474" spans="9:9" x14ac:dyDescent="0.3">
      <c r="I474" s="796"/>
    </row>
    <row r="475" spans="9:9" x14ac:dyDescent="0.3">
      <c r="I475" s="796"/>
    </row>
    <row r="476" spans="9:9" x14ac:dyDescent="0.3">
      <c r="I476" s="796"/>
    </row>
    <row r="477" spans="9:9" x14ac:dyDescent="0.3">
      <c r="I477" s="796"/>
    </row>
    <row r="478" spans="9:9" x14ac:dyDescent="0.3">
      <c r="I478" s="796"/>
    </row>
    <row r="479" spans="9:9" x14ac:dyDescent="0.3">
      <c r="I479" s="796"/>
    </row>
    <row r="480" spans="9:9" x14ac:dyDescent="0.3">
      <c r="I480" s="796"/>
    </row>
    <row r="481" spans="9:9" x14ac:dyDescent="0.3">
      <c r="I481" s="796"/>
    </row>
    <row r="482" spans="9:9" x14ac:dyDescent="0.3">
      <c r="I482" s="796"/>
    </row>
    <row r="483" spans="9:9" x14ac:dyDescent="0.3">
      <c r="I483" s="796"/>
    </row>
    <row r="484" spans="9:9" x14ac:dyDescent="0.3">
      <c r="I484" s="796"/>
    </row>
    <row r="485" spans="9:9" x14ac:dyDescent="0.3">
      <c r="I485" s="796"/>
    </row>
    <row r="486" spans="9:9" x14ac:dyDescent="0.3">
      <c r="I486" s="796"/>
    </row>
    <row r="487" spans="9:9" x14ac:dyDescent="0.3">
      <c r="I487" s="796"/>
    </row>
    <row r="488" spans="9:9" x14ac:dyDescent="0.3">
      <c r="I488" s="796"/>
    </row>
    <row r="489" spans="9:9" x14ac:dyDescent="0.3">
      <c r="I489" s="796"/>
    </row>
    <row r="490" spans="9:9" x14ac:dyDescent="0.3">
      <c r="I490" s="796"/>
    </row>
    <row r="491" spans="9:9" x14ac:dyDescent="0.3">
      <c r="I491" s="796"/>
    </row>
    <row r="492" spans="9:9" x14ac:dyDescent="0.3">
      <c r="I492" s="796"/>
    </row>
    <row r="493" spans="9:9" x14ac:dyDescent="0.3">
      <c r="I493" s="796"/>
    </row>
    <row r="494" spans="9:9" x14ac:dyDescent="0.3">
      <c r="I494" s="796"/>
    </row>
    <row r="495" spans="9:9" x14ac:dyDescent="0.3">
      <c r="I495" s="796"/>
    </row>
    <row r="496" spans="9:9" x14ac:dyDescent="0.3">
      <c r="I496" s="796"/>
    </row>
    <row r="497" spans="9:9" x14ac:dyDescent="0.3">
      <c r="I497" s="796"/>
    </row>
    <row r="498" spans="9:9" x14ac:dyDescent="0.3">
      <c r="I498" s="796"/>
    </row>
    <row r="499" spans="9:9" x14ac:dyDescent="0.3">
      <c r="I499" s="796"/>
    </row>
    <row r="500" spans="9:9" x14ac:dyDescent="0.3">
      <c r="I500" s="796"/>
    </row>
    <row r="501" spans="9:9" x14ac:dyDescent="0.3">
      <c r="I501" s="796"/>
    </row>
    <row r="502" spans="9:9" x14ac:dyDescent="0.3">
      <c r="I502" s="796"/>
    </row>
    <row r="503" spans="9:9" x14ac:dyDescent="0.3">
      <c r="I503" s="796"/>
    </row>
    <row r="504" spans="9:9" x14ac:dyDescent="0.3">
      <c r="I504" s="796"/>
    </row>
    <row r="505" spans="9:9" x14ac:dyDescent="0.3">
      <c r="I505" s="796"/>
    </row>
    <row r="506" spans="9:9" x14ac:dyDescent="0.3">
      <c r="I506" s="796"/>
    </row>
    <row r="507" spans="9:9" x14ac:dyDescent="0.3">
      <c r="I507" s="796"/>
    </row>
    <row r="508" spans="9:9" x14ac:dyDescent="0.3">
      <c r="I508" s="796"/>
    </row>
    <row r="509" spans="9:9" x14ac:dyDescent="0.3">
      <c r="I509" s="796"/>
    </row>
    <row r="510" spans="9:9" x14ac:dyDescent="0.3">
      <c r="I510" s="796"/>
    </row>
    <row r="511" spans="9:9" x14ac:dyDescent="0.3">
      <c r="I511" s="796"/>
    </row>
    <row r="512" spans="9:9" x14ac:dyDescent="0.3">
      <c r="I512" s="796"/>
    </row>
    <row r="513" spans="9:9" x14ac:dyDescent="0.3">
      <c r="I513" s="796"/>
    </row>
    <row r="514" spans="9:9" x14ac:dyDescent="0.3">
      <c r="I514" s="796"/>
    </row>
    <row r="515" spans="9:9" x14ac:dyDescent="0.3">
      <c r="I515" s="796"/>
    </row>
    <row r="516" spans="9:9" x14ac:dyDescent="0.3">
      <c r="I516" s="796"/>
    </row>
    <row r="517" spans="9:9" x14ac:dyDescent="0.3">
      <c r="I517" s="796"/>
    </row>
    <row r="518" spans="9:9" x14ac:dyDescent="0.3">
      <c r="I518" s="796"/>
    </row>
    <row r="519" spans="9:9" x14ac:dyDescent="0.3">
      <c r="I519" s="796"/>
    </row>
    <row r="520" spans="9:9" x14ac:dyDescent="0.3">
      <c r="I520" s="796"/>
    </row>
    <row r="521" spans="9:9" x14ac:dyDescent="0.3">
      <c r="I521" s="796"/>
    </row>
    <row r="522" spans="9:9" x14ac:dyDescent="0.3">
      <c r="I522" s="796"/>
    </row>
    <row r="523" spans="9:9" x14ac:dyDescent="0.3">
      <c r="I523" s="796"/>
    </row>
    <row r="524" spans="9:9" x14ac:dyDescent="0.3">
      <c r="I524" s="796"/>
    </row>
    <row r="525" spans="9:9" x14ac:dyDescent="0.3">
      <c r="I525" s="796"/>
    </row>
    <row r="526" spans="9:9" x14ac:dyDescent="0.3">
      <c r="I526" s="796"/>
    </row>
    <row r="527" spans="9:9" x14ac:dyDescent="0.3">
      <c r="I527" s="796"/>
    </row>
    <row r="528" spans="9:9" x14ac:dyDescent="0.3">
      <c r="I528" s="796"/>
    </row>
    <row r="529" spans="9:9" x14ac:dyDescent="0.3">
      <c r="I529" s="796"/>
    </row>
    <row r="530" spans="9:9" x14ac:dyDescent="0.3">
      <c r="I530" s="796"/>
    </row>
    <row r="531" spans="9:9" x14ac:dyDescent="0.3">
      <c r="I531" s="796"/>
    </row>
    <row r="532" spans="9:9" x14ac:dyDescent="0.3">
      <c r="I532" s="796"/>
    </row>
    <row r="533" spans="9:9" x14ac:dyDescent="0.3">
      <c r="I533" s="796"/>
    </row>
    <row r="534" spans="9:9" x14ac:dyDescent="0.3">
      <c r="I534" s="796"/>
    </row>
    <row r="535" spans="9:9" x14ac:dyDescent="0.3">
      <c r="I535" s="796"/>
    </row>
    <row r="536" spans="9:9" x14ac:dyDescent="0.3">
      <c r="I536" s="796"/>
    </row>
    <row r="537" spans="9:9" x14ac:dyDescent="0.3">
      <c r="I537" s="796"/>
    </row>
    <row r="538" spans="9:9" x14ac:dyDescent="0.3">
      <c r="I538" s="796"/>
    </row>
    <row r="539" spans="9:9" x14ac:dyDescent="0.3">
      <c r="I539" s="796"/>
    </row>
    <row r="540" spans="9:9" x14ac:dyDescent="0.3">
      <c r="I540" s="796"/>
    </row>
    <row r="541" spans="9:9" x14ac:dyDescent="0.3">
      <c r="I541" s="796"/>
    </row>
    <row r="542" spans="9:9" x14ac:dyDescent="0.3">
      <c r="I542" s="796"/>
    </row>
    <row r="543" spans="9:9" x14ac:dyDescent="0.3">
      <c r="I543" s="796"/>
    </row>
    <row r="544" spans="9:9" x14ac:dyDescent="0.3">
      <c r="I544" s="796"/>
    </row>
    <row r="545" spans="9:9" x14ac:dyDescent="0.3">
      <c r="I545" s="796"/>
    </row>
    <row r="546" spans="9:9" x14ac:dyDescent="0.3">
      <c r="I546" s="796"/>
    </row>
    <row r="547" spans="9:9" x14ac:dyDescent="0.3">
      <c r="I547" s="796"/>
    </row>
    <row r="548" spans="9:9" x14ac:dyDescent="0.3">
      <c r="I548" s="796"/>
    </row>
    <row r="549" spans="9:9" x14ac:dyDescent="0.3">
      <c r="I549" s="796"/>
    </row>
    <row r="550" spans="9:9" x14ac:dyDescent="0.3">
      <c r="I550" s="796"/>
    </row>
    <row r="551" spans="9:9" x14ac:dyDescent="0.3">
      <c r="I551" s="796"/>
    </row>
    <row r="552" spans="9:9" x14ac:dyDescent="0.3">
      <c r="I552" s="796"/>
    </row>
    <row r="553" spans="9:9" x14ac:dyDescent="0.3">
      <c r="I553" s="796"/>
    </row>
    <row r="554" spans="9:9" x14ac:dyDescent="0.3">
      <c r="I554" s="796"/>
    </row>
    <row r="555" spans="9:9" x14ac:dyDescent="0.3">
      <c r="I555" s="796"/>
    </row>
    <row r="556" spans="9:9" x14ac:dyDescent="0.3">
      <c r="I556" s="796"/>
    </row>
    <row r="557" spans="9:9" x14ac:dyDescent="0.3">
      <c r="I557" s="796"/>
    </row>
    <row r="558" spans="9:9" x14ac:dyDescent="0.3">
      <c r="I558" s="796"/>
    </row>
    <row r="559" spans="9:9" x14ac:dyDescent="0.3">
      <c r="I559" s="796"/>
    </row>
    <row r="560" spans="9:9" x14ac:dyDescent="0.3">
      <c r="I560" s="796"/>
    </row>
    <row r="561" spans="9:9" x14ac:dyDescent="0.3">
      <c r="I561" s="796"/>
    </row>
    <row r="562" spans="9:9" x14ac:dyDescent="0.3">
      <c r="I562" s="796"/>
    </row>
    <row r="563" spans="9:9" x14ac:dyDescent="0.3">
      <c r="I563" s="796"/>
    </row>
    <row r="564" spans="9:9" x14ac:dyDescent="0.3">
      <c r="I564" s="796"/>
    </row>
    <row r="565" spans="9:9" x14ac:dyDescent="0.3">
      <c r="I565" s="796"/>
    </row>
    <row r="566" spans="9:9" x14ac:dyDescent="0.3">
      <c r="I566" s="796"/>
    </row>
    <row r="567" spans="9:9" x14ac:dyDescent="0.3">
      <c r="I567" s="796"/>
    </row>
    <row r="568" spans="9:9" x14ac:dyDescent="0.3">
      <c r="I568" s="796"/>
    </row>
    <row r="569" spans="9:9" x14ac:dyDescent="0.3">
      <c r="I569" s="796"/>
    </row>
    <row r="570" spans="9:9" x14ac:dyDescent="0.3">
      <c r="I570" s="796"/>
    </row>
    <row r="571" spans="9:9" x14ac:dyDescent="0.3">
      <c r="I571" s="796"/>
    </row>
    <row r="572" spans="9:9" x14ac:dyDescent="0.3">
      <c r="I572" s="796"/>
    </row>
    <row r="573" spans="9:9" x14ac:dyDescent="0.3">
      <c r="I573" s="796"/>
    </row>
    <row r="574" spans="9:9" x14ac:dyDescent="0.3">
      <c r="I574" s="796"/>
    </row>
    <row r="575" spans="9:9" x14ac:dyDescent="0.3">
      <c r="I575" s="796"/>
    </row>
    <row r="576" spans="9:9" x14ac:dyDescent="0.3">
      <c r="I576" s="796"/>
    </row>
    <row r="577" spans="9:9" x14ac:dyDescent="0.3">
      <c r="I577" s="796"/>
    </row>
    <row r="578" spans="9:9" x14ac:dyDescent="0.3">
      <c r="I578" s="796"/>
    </row>
    <row r="579" spans="9:9" x14ac:dyDescent="0.3">
      <c r="I579" s="796"/>
    </row>
    <row r="580" spans="9:9" x14ac:dyDescent="0.3">
      <c r="I580" s="796"/>
    </row>
    <row r="581" spans="9:9" x14ac:dyDescent="0.3">
      <c r="I581" s="796"/>
    </row>
    <row r="582" spans="9:9" x14ac:dyDescent="0.3">
      <c r="I582" s="796"/>
    </row>
    <row r="583" spans="9:9" x14ac:dyDescent="0.3">
      <c r="I583" s="796"/>
    </row>
    <row r="584" spans="9:9" x14ac:dyDescent="0.3">
      <c r="I584" s="796"/>
    </row>
    <row r="585" spans="9:9" x14ac:dyDescent="0.3">
      <c r="I585" s="796"/>
    </row>
    <row r="586" spans="9:9" x14ac:dyDescent="0.3">
      <c r="I586" s="796"/>
    </row>
    <row r="587" spans="9:9" x14ac:dyDescent="0.3">
      <c r="I587" s="796"/>
    </row>
    <row r="588" spans="9:9" x14ac:dyDescent="0.3">
      <c r="I588" s="796"/>
    </row>
    <row r="589" spans="9:9" x14ac:dyDescent="0.3">
      <c r="I589" s="796"/>
    </row>
    <row r="590" spans="9:9" x14ac:dyDescent="0.3">
      <c r="I590" s="796"/>
    </row>
    <row r="591" spans="9:9" x14ac:dyDescent="0.3">
      <c r="I591" s="796"/>
    </row>
    <row r="592" spans="9:9" x14ac:dyDescent="0.3">
      <c r="I592" s="796"/>
    </row>
    <row r="593" spans="9:9" x14ac:dyDescent="0.3">
      <c r="I593" s="796"/>
    </row>
    <row r="594" spans="9:9" x14ac:dyDescent="0.3">
      <c r="I594" s="796"/>
    </row>
    <row r="595" spans="9:9" x14ac:dyDescent="0.3">
      <c r="I595" s="796"/>
    </row>
    <row r="596" spans="9:9" x14ac:dyDescent="0.3">
      <c r="I596" s="796"/>
    </row>
    <row r="597" spans="9:9" x14ac:dyDescent="0.3">
      <c r="I597" s="796"/>
    </row>
    <row r="598" spans="9:9" x14ac:dyDescent="0.3">
      <c r="I598" s="796"/>
    </row>
    <row r="599" spans="9:9" x14ac:dyDescent="0.3">
      <c r="I599" s="796"/>
    </row>
    <row r="600" spans="9:9" x14ac:dyDescent="0.3">
      <c r="I600" s="796"/>
    </row>
    <row r="601" spans="9:9" x14ac:dyDescent="0.3">
      <c r="I601" s="796"/>
    </row>
    <row r="602" spans="9:9" x14ac:dyDescent="0.3">
      <c r="I602" s="796"/>
    </row>
    <row r="603" spans="9:9" x14ac:dyDescent="0.3">
      <c r="I603" s="796"/>
    </row>
    <row r="604" spans="9:9" x14ac:dyDescent="0.3">
      <c r="I604" s="796"/>
    </row>
    <row r="605" spans="9:9" x14ac:dyDescent="0.3">
      <c r="I605" s="796"/>
    </row>
    <row r="606" spans="9:9" x14ac:dyDescent="0.3">
      <c r="I606" s="796"/>
    </row>
    <row r="607" spans="9:9" x14ac:dyDescent="0.3">
      <c r="I607" s="796"/>
    </row>
    <row r="608" spans="9:9" x14ac:dyDescent="0.3">
      <c r="I608" s="796"/>
    </row>
    <row r="609" spans="9:9" x14ac:dyDescent="0.3">
      <c r="I609" s="796"/>
    </row>
    <row r="610" spans="9:9" x14ac:dyDescent="0.3">
      <c r="I610" s="796"/>
    </row>
    <row r="611" spans="9:9" x14ac:dyDescent="0.3">
      <c r="I611" s="796"/>
    </row>
    <row r="612" spans="9:9" x14ac:dyDescent="0.3">
      <c r="I612" s="796"/>
    </row>
    <row r="613" spans="9:9" x14ac:dyDescent="0.3">
      <c r="I613" s="796"/>
    </row>
    <row r="614" spans="9:9" x14ac:dyDescent="0.3">
      <c r="I614" s="796"/>
    </row>
    <row r="615" spans="9:9" x14ac:dyDescent="0.3">
      <c r="I615" s="796"/>
    </row>
    <row r="616" spans="9:9" x14ac:dyDescent="0.3">
      <c r="I616" s="796"/>
    </row>
    <row r="617" spans="9:9" x14ac:dyDescent="0.3">
      <c r="I617" s="796"/>
    </row>
    <row r="618" spans="9:9" x14ac:dyDescent="0.3">
      <c r="I618" s="796"/>
    </row>
    <row r="619" spans="9:9" x14ac:dyDescent="0.3">
      <c r="I619" s="796"/>
    </row>
    <row r="620" spans="9:9" x14ac:dyDescent="0.3">
      <c r="I620" s="796"/>
    </row>
    <row r="621" spans="9:9" x14ac:dyDescent="0.3">
      <c r="I621" s="796"/>
    </row>
    <row r="622" spans="9:9" x14ac:dyDescent="0.3">
      <c r="I622" s="796"/>
    </row>
    <row r="623" spans="9:9" x14ac:dyDescent="0.3">
      <c r="I623" s="796"/>
    </row>
    <row r="624" spans="9:9" x14ac:dyDescent="0.3">
      <c r="I624" s="796"/>
    </row>
    <row r="625" spans="9:9" x14ac:dyDescent="0.3">
      <c r="I625" s="796"/>
    </row>
    <row r="626" spans="9:9" x14ac:dyDescent="0.3">
      <c r="I626" s="796"/>
    </row>
    <row r="627" spans="9:9" x14ac:dyDescent="0.3">
      <c r="I627" s="796"/>
    </row>
    <row r="628" spans="9:9" x14ac:dyDescent="0.3">
      <c r="I628" s="796"/>
    </row>
    <row r="629" spans="9:9" x14ac:dyDescent="0.3">
      <c r="I629" s="796"/>
    </row>
    <row r="630" spans="9:9" x14ac:dyDescent="0.3">
      <c r="I630" s="796"/>
    </row>
    <row r="631" spans="9:9" x14ac:dyDescent="0.3">
      <c r="I631" s="796"/>
    </row>
    <row r="632" spans="9:9" x14ac:dyDescent="0.3">
      <c r="I632" s="796"/>
    </row>
    <row r="633" spans="9:9" x14ac:dyDescent="0.3">
      <c r="I633" s="796"/>
    </row>
    <row r="634" spans="9:9" x14ac:dyDescent="0.3">
      <c r="I634" s="796"/>
    </row>
    <row r="635" spans="9:9" x14ac:dyDescent="0.3">
      <c r="I635" s="796"/>
    </row>
    <row r="636" spans="9:9" x14ac:dyDescent="0.3">
      <c r="I636" s="796"/>
    </row>
    <row r="637" spans="9:9" x14ac:dyDescent="0.3">
      <c r="I637" s="796"/>
    </row>
    <row r="638" spans="9:9" x14ac:dyDescent="0.3">
      <c r="I638" s="796"/>
    </row>
    <row r="639" spans="9:9" x14ac:dyDescent="0.3">
      <c r="I639" s="796"/>
    </row>
    <row r="640" spans="9:9" x14ac:dyDescent="0.3">
      <c r="I640" s="796"/>
    </row>
    <row r="641" spans="9:9" x14ac:dyDescent="0.3">
      <c r="I641" s="796"/>
    </row>
    <row r="642" spans="9:9" x14ac:dyDescent="0.3">
      <c r="I642" s="796"/>
    </row>
    <row r="643" spans="9:9" x14ac:dyDescent="0.3">
      <c r="I643" s="796"/>
    </row>
    <row r="644" spans="9:9" x14ac:dyDescent="0.3">
      <c r="I644" s="796"/>
    </row>
    <row r="645" spans="9:9" x14ac:dyDescent="0.3">
      <c r="I645" s="796"/>
    </row>
    <row r="646" spans="9:9" x14ac:dyDescent="0.3">
      <c r="I646" s="796"/>
    </row>
    <row r="647" spans="9:9" x14ac:dyDescent="0.3">
      <c r="I647" s="796"/>
    </row>
    <row r="648" spans="9:9" x14ac:dyDescent="0.3">
      <c r="I648" s="796"/>
    </row>
    <row r="649" spans="9:9" x14ac:dyDescent="0.3">
      <c r="I649" s="796"/>
    </row>
    <row r="650" spans="9:9" x14ac:dyDescent="0.3">
      <c r="I650" s="796"/>
    </row>
    <row r="651" spans="9:9" x14ac:dyDescent="0.3">
      <c r="I651" s="796"/>
    </row>
    <row r="652" spans="9:9" x14ac:dyDescent="0.3">
      <c r="I652" s="796"/>
    </row>
    <row r="653" spans="9:9" x14ac:dyDescent="0.3">
      <c r="I653" s="796"/>
    </row>
    <row r="654" spans="9:9" x14ac:dyDescent="0.3">
      <c r="I654" s="796"/>
    </row>
    <row r="655" spans="9:9" x14ac:dyDescent="0.3">
      <c r="I655" s="796"/>
    </row>
    <row r="656" spans="9:9" x14ac:dyDescent="0.3">
      <c r="I656" s="796"/>
    </row>
    <row r="657" spans="9:9" x14ac:dyDescent="0.3">
      <c r="I657" s="796"/>
    </row>
    <row r="658" spans="9:9" x14ac:dyDescent="0.3">
      <c r="I658" s="796"/>
    </row>
    <row r="659" spans="9:9" x14ac:dyDescent="0.3">
      <c r="I659" s="796"/>
    </row>
    <row r="660" spans="9:9" x14ac:dyDescent="0.3">
      <c r="I660" s="796"/>
    </row>
    <row r="661" spans="9:9" x14ac:dyDescent="0.3">
      <c r="I661" s="796"/>
    </row>
    <row r="662" spans="9:9" x14ac:dyDescent="0.3">
      <c r="I662" s="796"/>
    </row>
    <row r="663" spans="9:9" x14ac:dyDescent="0.3">
      <c r="I663" s="796"/>
    </row>
    <row r="664" spans="9:9" x14ac:dyDescent="0.3">
      <c r="I664" s="796"/>
    </row>
    <row r="665" spans="9:9" x14ac:dyDescent="0.3">
      <c r="I665" s="796"/>
    </row>
    <row r="666" spans="9:9" x14ac:dyDescent="0.3">
      <c r="I666" s="796"/>
    </row>
    <row r="667" spans="9:9" x14ac:dyDescent="0.3">
      <c r="I667" s="796"/>
    </row>
    <row r="668" spans="9:9" x14ac:dyDescent="0.3">
      <c r="I668" s="796"/>
    </row>
    <row r="669" spans="9:9" x14ac:dyDescent="0.3">
      <c r="I669" s="796"/>
    </row>
    <row r="670" spans="9:9" x14ac:dyDescent="0.3">
      <c r="I670" s="796"/>
    </row>
    <row r="671" spans="9:9" x14ac:dyDescent="0.3">
      <c r="I671" s="796"/>
    </row>
    <row r="672" spans="9:9" x14ac:dyDescent="0.3">
      <c r="I672" s="796"/>
    </row>
    <row r="673" spans="9:9" x14ac:dyDescent="0.3">
      <c r="I673" s="796"/>
    </row>
    <row r="674" spans="9:9" x14ac:dyDescent="0.3">
      <c r="I674" s="796"/>
    </row>
    <row r="675" spans="9:9" x14ac:dyDescent="0.3">
      <c r="I675" s="796"/>
    </row>
    <row r="676" spans="9:9" x14ac:dyDescent="0.3">
      <c r="I676" s="796"/>
    </row>
    <row r="677" spans="9:9" x14ac:dyDescent="0.3">
      <c r="I677" s="796"/>
    </row>
    <row r="678" spans="9:9" x14ac:dyDescent="0.3">
      <c r="I678" s="796"/>
    </row>
    <row r="679" spans="9:9" x14ac:dyDescent="0.3">
      <c r="I679" s="796"/>
    </row>
    <row r="680" spans="9:9" x14ac:dyDescent="0.3">
      <c r="I680" s="796"/>
    </row>
    <row r="681" spans="9:9" x14ac:dyDescent="0.3">
      <c r="I681" s="796"/>
    </row>
    <row r="682" spans="9:9" x14ac:dyDescent="0.3">
      <c r="I682" s="796"/>
    </row>
    <row r="683" spans="9:9" x14ac:dyDescent="0.3">
      <c r="I683" s="796"/>
    </row>
    <row r="684" spans="9:9" x14ac:dyDescent="0.3">
      <c r="I684" s="796"/>
    </row>
    <row r="685" spans="9:9" x14ac:dyDescent="0.3">
      <c r="I685" s="796"/>
    </row>
    <row r="686" spans="9:9" x14ac:dyDescent="0.3">
      <c r="I686" s="796"/>
    </row>
    <row r="687" spans="9:9" x14ac:dyDescent="0.3">
      <c r="I687" s="796"/>
    </row>
    <row r="688" spans="9:9" x14ac:dyDescent="0.3">
      <c r="I688" s="796"/>
    </row>
    <row r="689" spans="9:9" x14ac:dyDescent="0.3">
      <c r="I689" s="796"/>
    </row>
    <row r="690" spans="9:9" x14ac:dyDescent="0.3">
      <c r="I690" s="796"/>
    </row>
    <row r="691" spans="9:9" x14ac:dyDescent="0.3">
      <c r="I691" s="796"/>
    </row>
    <row r="692" spans="9:9" x14ac:dyDescent="0.3">
      <c r="I692" s="796"/>
    </row>
    <row r="693" spans="9:9" x14ac:dyDescent="0.3">
      <c r="I693" s="796"/>
    </row>
    <row r="694" spans="9:9" x14ac:dyDescent="0.3">
      <c r="I694" s="796"/>
    </row>
    <row r="695" spans="9:9" x14ac:dyDescent="0.3">
      <c r="I695" s="796"/>
    </row>
    <row r="696" spans="9:9" x14ac:dyDescent="0.3">
      <c r="I696" s="796"/>
    </row>
    <row r="697" spans="9:9" x14ac:dyDescent="0.3">
      <c r="I697" s="796"/>
    </row>
    <row r="698" spans="9:9" x14ac:dyDescent="0.3">
      <c r="I698" s="796"/>
    </row>
    <row r="699" spans="9:9" x14ac:dyDescent="0.3">
      <c r="I699" s="796"/>
    </row>
    <row r="700" spans="9:9" x14ac:dyDescent="0.3">
      <c r="I700" s="796"/>
    </row>
    <row r="701" spans="9:9" x14ac:dyDescent="0.3">
      <c r="I701" s="796"/>
    </row>
    <row r="702" spans="9:9" x14ac:dyDescent="0.3">
      <c r="I702" s="796"/>
    </row>
    <row r="703" spans="9:9" x14ac:dyDescent="0.3">
      <c r="I703" s="796"/>
    </row>
    <row r="704" spans="9:9" x14ac:dyDescent="0.3">
      <c r="I704" s="796"/>
    </row>
    <row r="705" spans="9:9" x14ac:dyDescent="0.3">
      <c r="I705" s="796"/>
    </row>
    <row r="706" spans="9:9" x14ac:dyDescent="0.3">
      <c r="I706" s="796"/>
    </row>
    <row r="707" spans="9:9" x14ac:dyDescent="0.3">
      <c r="I707" s="796"/>
    </row>
    <row r="708" spans="9:9" x14ac:dyDescent="0.3">
      <c r="I708" s="796"/>
    </row>
    <row r="709" spans="9:9" x14ac:dyDescent="0.3">
      <c r="I709" s="796"/>
    </row>
    <row r="710" spans="9:9" x14ac:dyDescent="0.3">
      <c r="I710" s="796"/>
    </row>
    <row r="711" spans="9:9" x14ac:dyDescent="0.3">
      <c r="I711" s="796"/>
    </row>
    <row r="712" spans="9:9" x14ac:dyDescent="0.3">
      <c r="I712" s="796"/>
    </row>
    <row r="713" spans="9:9" x14ac:dyDescent="0.3">
      <c r="I713" s="796"/>
    </row>
    <row r="714" spans="9:9" x14ac:dyDescent="0.3">
      <c r="I714" s="796"/>
    </row>
    <row r="715" spans="9:9" x14ac:dyDescent="0.3">
      <c r="I715" s="796"/>
    </row>
    <row r="716" spans="9:9" x14ac:dyDescent="0.3">
      <c r="I716" s="796"/>
    </row>
    <row r="717" spans="9:9" x14ac:dyDescent="0.3">
      <c r="I717" s="796"/>
    </row>
    <row r="718" spans="9:9" x14ac:dyDescent="0.3">
      <c r="I718" s="796"/>
    </row>
    <row r="719" spans="9:9" x14ac:dyDescent="0.3">
      <c r="I719" s="796"/>
    </row>
    <row r="720" spans="9:9" x14ac:dyDescent="0.3">
      <c r="I720" s="796"/>
    </row>
    <row r="721" spans="9:9" x14ac:dyDescent="0.3">
      <c r="I721" s="796"/>
    </row>
    <row r="722" spans="9:9" x14ac:dyDescent="0.3">
      <c r="I722" s="796"/>
    </row>
    <row r="723" spans="9:9" x14ac:dyDescent="0.3">
      <c r="I723" s="796"/>
    </row>
    <row r="724" spans="9:9" x14ac:dyDescent="0.3">
      <c r="I724" s="796"/>
    </row>
    <row r="725" spans="9:9" x14ac:dyDescent="0.3">
      <c r="I725" s="796"/>
    </row>
    <row r="726" spans="9:9" x14ac:dyDescent="0.3">
      <c r="I726" s="796"/>
    </row>
    <row r="727" spans="9:9" x14ac:dyDescent="0.3">
      <c r="I727" s="796"/>
    </row>
    <row r="728" spans="9:9" x14ac:dyDescent="0.3">
      <c r="I728" s="796"/>
    </row>
    <row r="729" spans="9:9" x14ac:dyDescent="0.3">
      <c r="I729" s="796"/>
    </row>
    <row r="730" spans="9:9" x14ac:dyDescent="0.3">
      <c r="I730" s="796"/>
    </row>
    <row r="731" spans="9:9" x14ac:dyDescent="0.3">
      <c r="I731" s="796"/>
    </row>
    <row r="732" spans="9:9" x14ac:dyDescent="0.3">
      <c r="I732" s="796"/>
    </row>
    <row r="733" spans="9:9" x14ac:dyDescent="0.3">
      <c r="I733" s="796"/>
    </row>
    <row r="734" spans="9:9" x14ac:dyDescent="0.3">
      <c r="I734" s="796"/>
    </row>
    <row r="735" spans="9:9" x14ac:dyDescent="0.3">
      <c r="I735" s="796"/>
    </row>
    <row r="736" spans="9:9" x14ac:dyDescent="0.3">
      <c r="I736" s="796"/>
    </row>
    <row r="737" spans="9:9" x14ac:dyDescent="0.3">
      <c r="I737" s="796"/>
    </row>
    <row r="738" spans="9:9" x14ac:dyDescent="0.3">
      <c r="I738" s="796"/>
    </row>
    <row r="739" spans="9:9" x14ac:dyDescent="0.3">
      <c r="I739" s="796"/>
    </row>
    <row r="740" spans="9:9" x14ac:dyDescent="0.3">
      <c r="I740" s="796"/>
    </row>
    <row r="741" spans="9:9" x14ac:dyDescent="0.3">
      <c r="I741" s="796"/>
    </row>
    <row r="742" spans="9:9" x14ac:dyDescent="0.3">
      <c r="I742" s="796"/>
    </row>
    <row r="743" spans="9:9" x14ac:dyDescent="0.3">
      <c r="I743" s="796"/>
    </row>
    <row r="744" spans="9:9" x14ac:dyDescent="0.3">
      <c r="I744" s="796"/>
    </row>
    <row r="745" spans="9:9" x14ac:dyDescent="0.3">
      <c r="I745" s="796"/>
    </row>
    <row r="746" spans="9:9" x14ac:dyDescent="0.3">
      <c r="I746" s="796"/>
    </row>
    <row r="747" spans="9:9" x14ac:dyDescent="0.3">
      <c r="I747" s="796"/>
    </row>
    <row r="748" spans="9:9" x14ac:dyDescent="0.3">
      <c r="I748" s="796"/>
    </row>
    <row r="749" spans="9:9" x14ac:dyDescent="0.3">
      <c r="I749" s="796"/>
    </row>
    <row r="750" spans="9:9" x14ac:dyDescent="0.3">
      <c r="I750" s="796"/>
    </row>
    <row r="751" spans="9:9" x14ac:dyDescent="0.3">
      <c r="I751" s="796"/>
    </row>
    <row r="752" spans="9:9" x14ac:dyDescent="0.3">
      <c r="I752" s="796"/>
    </row>
    <row r="753" spans="9:9" x14ac:dyDescent="0.3">
      <c r="I753" s="796"/>
    </row>
    <row r="754" spans="9:9" x14ac:dyDescent="0.3">
      <c r="I754" s="796"/>
    </row>
    <row r="755" spans="9:9" x14ac:dyDescent="0.3">
      <c r="I755" s="796"/>
    </row>
    <row r="756" spans="9:9" x14ac:dyDescent="0.3">
      <c r="I756" s="796"/>
    </row>
    <row r="757" spans="9:9" x14ac:dyDescent="0.3">
      <c r="I757" s="796"/>
    </row>
    <row r="758" spans="9:9" x14ac:dyDescent="0.3">
      <c r="I758" s="796"/>
    </row>
    <row r="759" spans="9:9" x14ac:dyDescent="0.3">
      <c r="I759" s="796"/>
    </row>
    <row r="760" spans="9:9" x14ac:dyDescent="0.3">
      <c r="I760" s="796"/>
    </row>
    <row r="761" spans="9:9" x14ac:dyDescent="0.3">
      <c r="I761" s="796"/>
    </row>
    <row r="762" spans="9:9" x14ac:dyDescent="0.3">
      <c r="I762" s="796"/>
    </row>
    <row r="763" spans="9:9" x14ac:dyDescent="0.3">
      <c r="I763" s="796"/>
    </row>
    <row r="764" spans="9:9" x14ac:dyDescent="0.3">
      <c r="I764" s="796"/>
    </row>
    <row r="765" spans="9:9" x14ac:dyDescent="0.3">
      <c r="I765" s="796"/>
    </row>
    <row r="766" spans="9:9" x14ac:dyDescent="0.3">
      <c r="I766" s="796"/>
    </row>
    <row r="767" spans="9:9" x14ac:dyDescent="0.3">
      <c r="I767" s="796"/>
    </row>
    <row r="768" spans="9:9" x14ac:dyDescent="0.3">
      <c r="I768" s="796"/>
    </row>
    <row r="769" spans="9:9" x14ac:dyDescent="0.3">
      <c r="I769" s="796"/>
    </row>
    <row r="770" spans="9:9" x14ac:dyDescent="0.3">
      <c r="I770" s="796"/>
    </row>
    <row r="771" spans="9:9" x14ac:dyDescent="0.3">
      <c r="I771" s="796"/>
    </row>
    <row r="772" spans="9:9" x14ac:dyDescent="0.3">
      <c r="I772" s="796"/>
    </row>
    <row r="773" spans="9:9" x14ac:dyDescent="0.3">
      <c r="I773" s="796"/>
    </row>
    <row r="774" spans="9:9" x14ac:dyDescent="0.3">
      <c r="I774" s="796"/>
    </row>
    <row r="775" spans="9:9" x14ac:dyDescent="0.3">
      <c r="I775" s="796"/>
    </row>
    <row r="776" spans="9:9" x14ac:dyDescent="0.3">
      <c r="I776" s="796"/>
    </row>
    <row r="777" spans="9:9" x14ac:dyDescent="0.3">
      <c r="I777" s="796"/>
    </row>
    <row r="778" spans="9:9" x14ac:dyDescent="0.3">
      <c r="I778" s="796"/>
    </row>
    <row r="779" spans="9:9" x14ac:dyDescent="0.3">
      <c r="I779" s="796"/>
    </row>
    <row r="780" spans="9:9" x14ac:dyDescent="0.3">
      <c r="I780" s="796"/>
    </row>
    <row r="781" spans="9:9" x14ac:dyDescent="0.3">
      <c r="I781" s="796"/>
    </row>
    <row r="782" spans="9:9" x14ac:dyDescent="0.3">
      <c r="I782" s="796"/>
    </row>
    <row r="783" spans="9:9" x14ac:dyDescent="0.3">
      <c r="I783" s="796"/>
    </row>
    <row r="784" spans="9:9" x14ac:dyDescent="0.3">
      <c r="I784" s="796"/>
    </row>
    <row r="785" spans="9:9" x14ac:dyDescent="0.3">
      <c r="I785" s="796"/>
    </row>
    <row r="786" spans="9:9" x14ac:dyDescent="0.3">
      <c r="I786" s="796"/>
    </row>
    <row r="787" spans="9:9" x14ac:dyDescent="0.3">
      <c r="I787" s="796"/>
    </row>
    <row r="788" spans="9:9" x14ac:dyDescent="0.3">
      <c r="I788" s="796"/>
    </row>
    <row r="789" spans="9:9" x14ac:dyDescent="0.3">
      <c r="I789" s="796"/>
    </row>
    <row r="790" spans="9:9" x14ac:dyDescent="0.3">
      <c r="I790" s="796"/>
    </row>
    <row r="791" spans="9:9" x14ac:dyDescent="0.3">
      <c r="I791" s="796"/>
    </row>
    <row r="792" spans="9:9" x14ac:dyDescent="0.3">
      <c r="I792" s="796"/>
    </row>
    <row r="793" spans="9:9" x14ac:dyDescent="0.3">
      <c r="I793" s="796"/>
    </row>
    <row r="794" spans="9:9" x14ac:dyDescent="0.3">
      <c r="I794" s="796"/>
    </row>
    <row r="795" spans="9:9" x14ac:dyDescent="0.3">
      <c r="I795" s="796"/>
    </row>
    <row r="796" spans="9:9" x14ac:dyDescent="0.3">
      <c r="I796" s="796"/>
    </row>
    <row r="797" spans="9:9" x14ac:dyDescent="0.3">
      <c r="I797" s="796"/>
    </row>
    <row r="798" spans="9:9" x14ac:dyDescent="0.3">
      <c r="I798" s="796"/>
    </row>
    <row r="799" spans="9:9" x14ac:dyDescent="0.3">
      <c r="I799" s="796"/>
    </row>
    <row r="800" spans="9:9" x14ac:dyDescent="0.3">
      <c r="I800" s="796"/>
    </row>
    <row r="801" spans="9:9" x14ac:dyDescent="0.3">
      <c r="I801" s="796"/>
    </row>
    <row r="802" spans="9:9" x14ac:dyDescent="0.3">
      <c r="I802" s="796"/>
    </row>
    <row r="803" spans="9:9" x14ac:dyDescent="0.3">
      <c r="I803" s="796"/>
    </row>
    <row r="804" spans="9:9" x14ac:dyDescent="0.3">
      <c r="I804" s="796"/>
    </row>
    <row r="805" spans="9:9" x14ac:dyDescent="0.3">
      <c r="I805" s="796"/>
    </row>
    <row r="806" spans="9:9" x14ac:dyDescent="0.3">
      <c r="I806" s="796"/>
    </row>
    <row r="807" spans="9:9" x14ac:dyDescent="0.3">
      <c r="I807" s="796"/>
    </row>
    <row r="808" spans="9:9" x14ac:dyDescent="0.3">
      <c r="I808" s="796"/>
    </row>
    <row r="809" spans="9:9" x14ac:dyDescent="0.3">
      <c r="I809" s="796"/>
    </row>
    <row r="810" spans="9:9" x14ac:dyDescent="0.3">
      <c r="I810" s="796"/>
    </row>
    <row r="811" spans="9:9" x14ac:dyDescent="0.3">
      <c r="I811" s="796"/>
    </row>
    <row r="812" spans="9:9" x14ac:dyDescent="0.3">
      <c r="I812" s="796"/>
    </row>
    <row r="813" spans="9:9" x14ac:dyDescent="0.3">
      <c r="I813" s="796"/>
    </row>
    <row r="814" spans="9:9" x14ac:dyDescent="0.3">
      <c r="I814" s="796"/>
    </row>
    <row r="815" spans="9:9" x14ac:dyDescent="0.3">
      <c r="I815" s="796"/>
    </row>
    <row r="816" spans="9:9" x14ac:dyDescent="0.3">
      <c r="I816" s="796"/>
    </row>
    <row r="817" spans="9:9" x14ac:dyDescent="0.3">
      <c r="I817" s="796"/>
    </row>
    <row r="818" spans="9:9" x14ac:dyDescent="0.3">
      <c r="I818" s="796"/>
    </row>
    <row r="819" spans="9:9" x14ac:dyDescent="0.3">
      <c r="I819" s="796"/>
    </row>
    <row r="820" spans="9:9" x14ac:dyDescent="0.3">
      <c r="I820" s="796"/>
    </row>
    <row r="821" spans="9:9" x14ac:dyDescent="0.3">
      <c r="I821" s="796"/>
    </row>
    <row r="822" spans="9:9" x14ac:dyDescent="0.3">
      <c r="I822" s="796"/>
    </row>
    <row r="823" spans="9:9" x14ac:dyDescent="0.3">
      <c r="I823" s="796"/>
    </row>
    <row r="824" spans="9:9" x14ac:dyDescent="0.3">
      <c r="I824" s="796"/>
    </row>
    <row r="825" spans="9:9" x14ac:dyDescent="0.3">
      <c r="I825" s="796"/>
    </row>
    <row r="826" spans="9:9" x14ac:dyDescent="0.3">
      <c r="I826" s="796"/>
    </row>
    <row r="827" spans="9:9" x14ac:dyDescent="0.3">
      <c r="I827" s="796"/>
    </row>
    <row r="828" spans="9:9" x14ac:dyDescent="0.3">
      <c r="I828" s="796"/>
    </row>
    <row r="829" spans="9:9" x14ac:dyDescent="0.3">
      <c r="I829" s="796"/>
    </row>
    <row r="830" spans="9:9" x14ac:dyDescent="0.3">
      <c r="I830" s="796"/>
    </row>
    <row r="831" spans="9:9" x14ac:dyDescent="0.3">
      <c r="I831" s="796"/>
    </row>
    <row r="832" spans="9:9" x14ac:dyDescent="0.3">
      <c r="I832" s="796"/>
    </row>
    <row r="833" spans="9:9" x14ac:dyDescent="0.3">
      <c r="I833" s="796"/>
    </row>
    <row r="834" spans="9:9" x14ac:dyDescent="0.3">
      <c r="I834" s="796"/>
    </row>
    <row r="835" spans="9:9" x14ac:dyDescent="0.3">
      <c r="I835" s="796"/>
    </row>
    <row r="836" spans="9:9" x14ac:dyDescent="0.3">
      <c r="I836" s="796"/>
    </row>
    <row r="837" spans="9:9" x14ac:dyDescent="0.3">
      <c r="I837" s="796"/>
    </row>
    <row r="838" spans="9:9" x14ac:dyDescent="0.3">
      <c r="I838" s="796"/>
    </row>
    <row r="839" spans="9:9" x14ac:dyDescent="0.3">
      <c r="I839" s="796"/>
    </row>
    <row r="840" spans="9:9" x14ac:dyDescent="0.3">
      <c r="I840" s="796"/>
    </row>
    <row r="841" spans="9:9" x14ac:dyDescent="0.3">
      <c r="I841" s="796"/>
    </row>
    <row r="842" spans="9:9" x14ac:dyDescent="0.3">
      <c r="I842" s="796"/>
    </row>
    <row r="843" spans="9:9" x14ac:dyDescent="0.3">
      <c r="I843" s="796"/>
    </row>
    <row r="844" spans="9:9" x14ac:dyDescent="0.3">
      <c r="I844" s="796"/>
    </row>
    <row r="845" spans="9:9" x14ac:dyDescent="0.3">
      <c r="I845" s="796"/>
    </row>
    <row r="846" spans="9:9" x14ac:dyDescent="0.3">
      <c r="I846" s="796"/>
    </row>
    <row r="847" spans="9:9" x14ac:dyDescent="0.3">
      <c r="I847" s="796"/>
    </row>
    <row r="848" spans="9:9" x14ac:dyDescent="0.3">
      <c r="I848" s="796"/>
    </row>
    <row r="849" spans="9:9" x14ac:dyDescent="0.3">
      <c r="I849" s="796"/>
    </row>
    <row r="850" spans="9:9" x14ac:dyDescent="0.3">
      <c r="I850" s="796"/>
    </row>
    <row r="851" spans="9:9" x14ac:dyDescent="0.3">
      <c r="I851" s="796"/>
    </row>
    <row r="852" spans="9:9" x14ac:dyDescent="0.3">
      <c r="I852" s="796"/>
    </row>
    <row r="853" spans="9:9" x14ac:dyDescent="0.3">
      <c r="I853" s="796"/>
    </row>
    <row r="854" spans="9:9" x14ac:dyDescent="0.3">
      <c r="I854" s="796"/>
    </row>
    <row r="855" spans="9:9" x14ac:dyDescent="0.3">
      <c r="I855" s="796"/>
    </row>
    <row r="856" spans="9:9" x14ac:dyDescent="0.3">
      <c r="I856" s="796"/>
    </row>
    <row r="857" spans="9:9" x14ac:dyDescent="0.3">
      <c r="I857" s="796"/>
    </row>
    <row r="858" spans="9:9" x14ac:dyDescent="0.3">
      <c r="I858" s="796"/>
    </row>
    <row r="859" spans="9:9" x14ac:dyDescent="0.3">
      <c r="I859" s="796"/>
    </row>
    <row r="860" spans="9:9" x14ac:dyDescent="0.3">
      <c r="I860" s="796"/>
    </row>
    <row r="861" spans="9:9" x14ac:dyDescent="0.3">
      <c r="I861" s="796"/>
    </row>
    <row r="862" spans="9:9" x14ac:dyDescent="0.3">
      <c r="I862" s="796"/>
    </row>
    <row r="863" spans="9:9" x14ac:dyDescent="0.3">
      <c r="I863" s="796"/>
    </row>
    <row r="864" spans="9:9" x14ac:dyDescent="0.3">
      <c r="I864" s="796"/>
    </row>
    <row r="865" spans="9:9" x14ac:dyDescent="0.3">
      <c r="I865" s="796"/>
    </row>
    <row r="866" spans="9:9" x14ac:dyDescent="0.3">
      <c r="I866" s="796"/>
    </row>
    <row r="867" spans="9:9" x14ac:dyDescent="0.3">
      <c r="I867" s="796"/>
    </row>
    <row r="868" spans="9:9" x14ac:dyDescent="0.3">
      <c r="I868" s="796"/>
    </row>
    <row r="869" spans="9:9" x14ac:dyDescent="0.3">
      <c r="I869" s="796"/>
    </row>
    <row r="870" spans="9:9" x14ac:dyDescent="0.3">
      <c r="I870" s="796"/>
    </row>
    <row r="871" spans="9:9" x14ac:dyDescent="0.3">
      <c r="I871" s="796"/>
    </row>
    <row r="872" spans="9:9" x14ac:dyDescent="0.3">
      <c r="I872" s="796"/>
    </row>
    <row r="873" spans="9:9" x14ac:dyDescent="0.3">
      <c r="I873" s="796"/>
    </row>
    <row r="874" spans="9:9" x14ac:dyDescent="0.3">
      <c r="I874" s="796"/>
    </row>
    <row r="875" spans="9:9" x14ac:dyDescent="0.3">
      <c r="I875" s="796"/>
    </row>
    <row r="876" spans="9:9" x14ac:dyDescent="0.3">
      <c r="I876" s="796"/>
    </row>
    <row r="877" spans="9:9" x14ac:dyDescent="0.3">
      <c r="I877" s="796"/>
    </row>
    <row r="878" spans="9:9" x14ac:dyDescent="0.3">
      <c r="I878" s="796"/>
    </row>
    <row r="879" spans="9:9" x14ac:dyDescent="0.3">
      <c r="I879" s="796"/>
    </row>
    <row r="880" spans="9:9" x14ac:dyDescent="0.3">
      <c r="I880" s="796"/>
    </row>
    <row r="881" spans="9:9" x14ac:dyDescent="0.3">
      <c r="I881" s="796"/>
    </row>
    <row r="882" spans="9:9" x14ac:dyDescent="0.3">
      <c r="I882" s="796"/>
    </row>
    <row r="883" spans="9:9" x14ac:dyDescent="0.3">
      <c r="I883" s="796"/>
    </row>
    <row r="884" spans="9:9" x14ac:dyDescent="0.3">
      <c r="I884" s="796"/>
    </row>
    <row r="885" spans="9:9" x14ac:dyDescent="0.3">
      <c r="I885" s="796"/>
    </row>
    <row r="886" spans="9:9" x14ac:dyDescent="0.3">
      <c r="I886" s="796"/>
    </row>
    <row r="887" spans="9:9" x14ac:dyDescent="0.3">
      <c r="I887" s="796"/>
    </row>
    <row r="888" spans="9:9" x14ac:dyDescent="0.3">
      <c r="I888" s="796"/>
    </row>
    <row r="889" spans="9:9" x14ac:dyDescent="0.3">
      <c r="I889" s="796"/>
    </row>
    <row r="890" spans="9:9" x14ac:dyDescent="0.3">
      <c r="I890" s="796"/>
    </row>
    <row r="891" spans="9:9" x14ac:dyDescent="0.3">
      <c r="I891" s="796"/>
    </row>
    <row r="892" spans="9:9" x14ac:dyDescent="0.3">
      <c r="I892" s="796"/>
    </row>
    <row r="893" spans="9:9" x14ac:dyDescent="0.3">
      <c r="I893" s="796"/>
    </row>
    <row r="894" spans="9:9" x14ac:dyDescent="0.3">
      <c r="I894" s="796"/>
    </row>
    <row r="895" spans="9:9" x14ac:dyDescent="0.3">
      <c r="I895" s="796"/>
    </row>
    <row r="896" spans="9:9" x14ac:dyDescent="0.3">
      <c r="I896" s="796"/>
    </row>
    <row r="897" spans="9:9" x14ac:dyDescent="0.3">
      <c r="I897" s="796"/>
    </row>
    <row r="898" spans="9:9" x14ac:dyDescent="0.3">
      <c r="I898" s="796"/>
    </row>
    <row r="899" spans="9:9" x14ac:dyDescent="0.3">
      <c r="I899" s="796"/>
    </row>
    <row r="900" spans="9:9" x14ac:dyDescent="0.3">
      <c r="I900" s="796"/>
    </row>
    <row r="901" spans="9:9" x14ac:dyDescent="0.3">
      <c r="I901" s="796"/>
    </row>
    <row r="902" spans="9:9" x14ac:dyDescent="0.3">
      <c r="I902" s="796"/>
    </row>
    <row r="903" spans="9:9" x14ac:dyDescent="0.3">
      <c r="I903" s="796"/>
    </row>
    <row r="904" spans="9:9" x14ac:dyDescent="0.3">
      <c r="I904" s="796"/>
    </row>
    <row r="905" spans="9:9" x14ac:dyDescent="0.3">
      <c r="I905" s="796"/>
    </row>
    <row r="906" spans="9:9" x14ac:dyDescent="0.3">
      <c r="I906" s="796"/>
    </row>
    <row r="907" spans="9:9" x14ac:dyDescent="0.3">
      <c r="I907" s="796"/>
    </row>
    <row r="908" spans="9:9" x14ac:dyDescent="0.3">
      <c r="I908" s="796"/>
    </row>
    <row r="909" spans="9:9" x14ac:dyDescent="0.3">
      <c r="I909" s="796"/>
    </row>
    <row r="910" spans="9:9" x14ac:dyDescent="0.3">
      <c r="I910" s="796"/>
    </row>
    <row r="911" spans="9:9" x14ac:dyDescent="0.3">
      <c r="I911" s="796"/>
    </row>
    <row r="912" spans="9:9" x14ac:dyDescent="0.3">
      <c r="I912" s="796"/>
    </row>
    <row r="913" spans="9:9" x14ac:dyDescent="0.3">
      <c r="I913" s="796"/>
    </row>
    <row r="914" spans="9:9" x14ac:dyDescent="0.3">
      <c r="I914" s="796"/>
    </row>
    <row r="915" spans="9:9" x14ac:dyDescent="0.3">
      <c r="I915" s="796"/>
    </row>
    <row r="916" spans="9:9" x14ac:dyDescent="0.3">
      <c r="I916" s="796"/>
    </row>
    <row r="917" spans="9:9" x14ac:dyDescent="0.3">
      <c r="I917" s="796"/>
    </row>
    <row r="918" spans="9:9" x14ac:dyDescent="0.3">
      <c r="I918" s="796"/>
    </row>
    <row r="919" spans="9:9" x14ac:dyDescent="0.3">
      <c r="I919" s="796"/>
    </row>
    <row r="920" spans="9:9" x14ac:dyDescent="0.3">
      <c r="I920" s="796"/>
    </row>
    <row r="921" spans="9:9" x14ac:dyDescent="0.3">
      <c r="I921" s="796"/>
    </row>
    <row r="922" spans="9:9" x14ac:dyDescent="0.3">
      <c r="I922" s="796"/>
    </row>
    <row r="923" spans="9:9" x14ac:dyDescent="0.3">
      <c r="I923" s="796"/>
    </row>
    <row r="924" spans="9:9" x14ac:dyDescent="0.3">
      <c r="I924" s="796"/>
    </row>
    <row r="925" spans="9:9" x14ac:dyDescent="0.3">
      <c r="I925" s="796"/>
    </row>
    <row r="926" spans="9:9" x14ac:dyDescent="0.3">
      <c r="I926" s="796"/>
    </row>
    <row r="927" spans="9:9" x14ac:dyDescent="0.3">
      <c r="I927" s="796"/>
    </row>
    <row r="928" spans="9:9" x14ac:dyDescent="0.3">
      <c r="I928" s="796"/>
    </row>
    <row r="929" spans="9:9" x14ac:dyDescent="0.3">
      <c r="I929" s="796"/>
    </row>
    <row r="930" spans="9:9" x14ac:dyDescent="0.3">
      <c r="I930" s="796"/>
    </row>
    <row r="931" spans="9:9" x14ac:dyDescent="0.3">
      <c r="I931" s="796"/>
    </row>
    <row r="932" spans="9:9" x14ac:dyDescent="0.3">
      <c r="I932" s="796"/>
    </row>
    <row r="933" spans="9:9" x14ac:dyDescent="0.3">
      <c r="I933" s="796"/>
    </row>
    <row r="934" spans="9:9" x14ac:dyDescent="0.3">
      <c r="I934" s="796"/>
    </row>
    <row r="935" spans="9:9" x14ac:dyDescent="0.3">
      <c r="I935" s="796"/>
    </row>
    <row r="936" spans="9:9" x14ac:dyDescent="0.3">
      <c r="I936" s="796"/>
    </row>
    <row r="937" spans="9:9" x14ac:dyDescent="0.3">
      <c r="I937" s="796"/>
    </row>
    <row r="938" spans="9:9" x14ac:dyDescent="0.3">
      <c r="I938" s="796"/>
    </row>
    <row r="939" spans="9:9" x14ac:dyDescent="0.3">
      <c r="I939" s="796"/>
    </row>
    <row r="940" spans="9:9" x14ac:dyDescent="0.3">
      <c r="I940" s="796"/>
    </row>
    <row r="941" spans="9:9" x14ac:dyDescent="0.3">
      <c r="I941" s="796"/>
    </row>
    <row r="942" spans="9:9" x14ac:dyDescent="0.3">
      <c r="I942" s="796"/>
    </row>
    <row r="943" spans="9:9" x14ac:dyDescent="0.3">
      <c r="I943" s="796"/>
    </row>
    <row r="944" spans="9:9" x14ac:dyDescent="0.3">
      <c r="I944" s="796"/>
    </row>
    <row r="945" spans="9:9" x14ac:dyDescent="0.3">
      <c r="I945" s="796"/>
    </row>
    <row r="946" spans="9:9" x14ac:dyDescent="0.3">
      <c r="I946" s="796"/>
    </row>
    <row r="947" spans="9:9" x14ac:dyDescent="0.3">
      <c r="I947" s="796"/>
    </row>
    <row r="948" spans="9:9" x14ac:dyDescent="0.3">
      <c r="I948" s="796"/>
    </row>
    <row r="949" spans="9:9" x14ac:dyDescent="0.3">
      <c r="I949" s="796"/>
    </row>
    <row r="950" spans="9:9" x14ac:dyDescent="0.3">
      <c r="I950" s="796"/>
    </row>
    <row r="951" spans="9:9" x14ac:dyDescent="0.3">
      <c r="I951" s="796"/>
    </row>
    <row r="952" spans="9:9" x14ac:dyDescent="0.3">
      <c r="I952" s="796"/>
    </row>
    <row r="953" spans="9:9" x14ac:dyDescent="0.3">
      <c r="I953" s="796"/>
    </row>
    <row r="954" spans="9:9" x14ac:dyDescent="0.3">
      <c r="I954" s="796"/>
    </row>
    <row r="955" spans="9:9" x14ac:dyDescent="0.3">
      <c r="I955" s="796"/>
    </row>
  </sheetData>
  <sheetProtection sheet="1" formatCells="0" formatRows="0" insertHyperlinks="0"/>
  <dataConsolidate/>
  <mergeCells count="227">
    <mergeCell ref="Q72:R72"/>
    <mergeCell ref="F85:G85"/>
    <mergeCell ref="F86:G86"/>
    <mergeCell ref="F87:G87"/>
    <mergeCell ref="F88:G88"/>
    <mergeCell ref="Q85:R85"/>
    <mergeCell ref="Q86:R86"/>
    <mergeCell ref="Q87:R87"/>
    <mergeCell ref="Q88:R88"/>
    <mergeCell ref="J88:K88"/>
    <mergeCell ref="Q81:R81"/>
    <mergeCell ref="Q82:R82"/>
    <mergeCell ref="O76:O77"/>
    <mergeCell ref="P76:P77"/>
    <mergeCell ref="Q73:R73"/>
    <mergeCell ref="Q76:R77"/>
    <mergeCell ref="Q78:R78"/>
    <mergeCell ref="Q79:R79"/>
    <mergeCell ref="Q80:R80"/>
    <mergeCell ref="Q17:R17"/>
    <mergeCell ref="Q25:R25"/>
    <mergeCell ref="Q26:R26"/>
    <mergeCell ref="Q27:R27"/>
    <mergeCell ref="Q50:R50"/>
    <mergeCell ref="Q51:R51"/>
    <mergeCell ref="Q52:R52"/>
    <mergeCell ref="Q53:R53"/>
    <mergeCell ref="Q54:R54"/>
    <mergeCell ref="Q20:R20"/>
    <mergeCell ref="Q18:R18"/>
    <mergeCell ref="Q19:R19"/>
    <mergeCell ref="Q22:R22"/>
    <mergeCell ref="Q21:R21"/>
    <mergeCell ref="Q23:R23"/>
    <mergeCell ref="Q24:R24"/>
    <mergeCell ref="O1:R1"/>
    <mergeCell ref="O7:R7"/>
    <mergeCell ref="O9:R9"/>
    <mergeCell ref="B16:C16"/>
    <mergeCell ref="J16:K16"/>
    <mergeCell ref="B14:C14"/>
    <mergeCell ref="J14:K14"/>
    <mergeCell ref="B15:C15"/>
    <mergeCell ref="J15:K15"/>
    <mergeCell ref="Q11:R11"/>
    <mergeCell ref="Q12:R12"/>
    <mergeCell ref="Q13:R13"/>
    <mergeCell ref="Q14:R14"/>
    <mergeCell ref="Q15:R15"/>
    <mergeCell ref="Q16:R16"/>
    <mergeCell ref="B9:K9"/>
    <mergeCell ref="B10:K10"/>
    <mergeCell ref="B11:C11"/>
    <mergeCell ref="B12:C12"/>
    <mergeCell ref="A1:K1"/>
    <mergeCell ref="A7:K7"/>
    <mergeCell ref="A3:B3"/>
    <mergeCell ref="A4:B4"/>
    <mergeCell ref="A5:B5"/>
    <mergeCell ref="J11:K11"/>
    <mergeCell ref="J12:K12"/>
    <mergeCell ref="J13:K13"/>
    <mergeCell ref="J17:K17"/>
    <mergeCell ref="J25:K25"/>
    <mergeCell ref="J26:K26"/>
    <mergeCell ref="J27:K27"/>
    <mergeCell ref="B20:C20"/>
    <mergeCell ref="J20:K20"/>
    <mergeCell ref="B18:C18"/>
    <mergeCell ref="J18:K18"/>
    <mergeCell ref="B19:C19"/>
    <mergeCell ref="J19:K19"/>
    <mergeCell ref="B22:C22"/>
    <mergeCell ref="J22:K22"/>
    <mergeCell ref="B21:C21"/>
    <mergeCell ref="J21:K21"/>
    <mergeCell ref="B23:C23"/>
    <mergeCell ref="J23:K23"/>
    <mergeCell ref="J52:K52"/>
    <mergeCell ref="B36:C36"/>
    <mergeCell ref="B27:C27"/>
    <mergeCell ref="B17:C17"/>
    <mergeCell ref="B25:C25"/>
    <mergeCell ref="B26:C26"/>
    <mergeCell ref="B13:C13"/>
    <mergeCell ref="B24:C24"/>
    <mergeCell ref="J24:K24"/>
    <mergeCell ref="B45:C45"/>
    <mergeCell ref="B43:C43"/>
    <mergeCell ref="B44:C44"/>
    <mergeCell ref="B38:C38"/>
    <mergeCell ref="B39:C39"/>
    <mergeCell ref="B40:C40"/>
    <mergeCell ref="B41:C41"/>
    <mergeCell ref="B42:C42"/>
    <mergeCell ref="B37:C37"/>
    <mergeCell ref="B29:K29"/>
    <mergeCell ref="J67:K68"/>
    <mergeCell ref="B69:D69"/>
    <mergeCell ref="B70:D70"/>
    <mergeCell ref="B71:D71"/>
    <mergeCell ref="B72:D72"/>
    <mergeCell ref="B73:D73"/>
    <mergeCell ref="C3:K3"/>
    <mergeCell ref="C4:K4"/>
    <mergeCell ref="C5:K5"/>
    <mergeCell ref="B60:D60"/>
    <mergeCell ref="B46:C46"/>
    <mergeCell ref="B50:D50"/>
    <mergeCell ref="B51:D51"/>
    <mergeCell ref="B31:C31"/>
    <mergeCell ref="B47:C47"/>
    <mergeCell ref="B32:C32"/>
    <mergeCell ref="B33:C33"/>
    <mergeCell ref="B52:D52"/>
    <mergeCell ref="B53:D53"/>
    <mergeCell ref="B54:D54"/>
    <mergeCell ref="B34:C34"/>
    <mergeCell ref="B35:C35"/>
    <mergeCell ref="J50:K50"/>
    <mergeCell ref="J51:K51"/>
    <mergeCell ref="D93:E93"/>
    <mergeCell ref="D94:E94"/>
    <mergeCell ref="B85:C85"/>
    <mergeCell ref="B86:C86"/>
    <mergeCell ref="A76:A77"/>
    <mergeCell ref="B76:D77"/>
    <mergeCell ref="E76:H76"/>
    <mergeCell ref="A67:A68"/>
    <mergeCell ref="B67:D68"/>
    <mergeCell ref="E67:H67"/>
    <mergeCell ref="B55:D55"/>
    <mergeCell ref="J55:K55"/>
    <mergeCell ref="J78:K78"/>
    <mergeCell ref="J79:K79"/>
    <mergeCell ref="J80:K80"/>
    <mergeCell ref="J81:K81"/>
    <mergeCell ref="J82:K82"/>
    <mergeCell ref="J87:K87"/>
    <mergeCell ref="J69:K69"/>
    <mergeCell ref="J70:K70"/>
    <mergeCell ref="J71:K71"/>
    <mergeCell ref="J72:K72"/>
    <mergeCell ref="J73:K73"/>
    <mergeCell ref="J60:K60"/>
    <mergeCell ref="B59:D59"/>
    <mergeCell ref="B61:D61"/>
    <mergeCell ref="J61:K61"/>
    <mergeCell ref="I76:I77"/>
    <mergeCell ref="B81:D81"/>
    <mergeCell ref="B82:D82"/>
    <mergeCell ref="J76:K77"/>
    <mergeCell ref="B58:D58"/>
    <mergeCell ref="J58:K58"/>
    <mergeCell ref="B57:D57"/>
    <mergeCell ref="J53:K53"/>
    <mergeCell ref="J54:K54"/>
    <mergeCell ref="J59:K59"/>
    <mergeCell ref="J85:K85"/>
    <mergeCell ref="J86:K86"/>
    <mergeCell ref="Q93:R93"/>
    <mergeCell ref="Q94:R94"/>
    <mergeCell ref="Q95:R95"/>
    <mergeCell ref="Q96:R96"/>
    <mergeCell ref="J93:K93"/>
    <mergeCell ref="J95:K95"/>
    <mergeCell ref="J96:K96"/>
    <mergeCell ref="Q55:R55"/>
    <mergeCell ref="Q58:R58"/>
    <mergeCell ref="Q59:R59"/>
    <mergeCell ref="Q60:R60"/>
    <mergeCell ref="Q61:R61"/>
    <mergeCell ref="Q67:R68"/>
    <mergeCell ref="Q69:R69"/>
    <mergeCell ref="Q70:R70"/>
    <mergeCell ref="O63:R63"/>
    <mergeCell ref="O67:O68"/>
    <mergeCell ref="P67:P68"/>
    <mergeCell ref="Q71:R71"/>
    <mergeCell ref="F96:G96"/>
    <mergeCell ref="D95:E95"/>
    <mergeCell ref="B95:C95"/>
    <mergeCell ref="J89:K89"/>
    <mergeCell ref="J90:K90"/>
    <mergeCell ref="J91:K91"/>
    <mergeCell ref="J94:K94"/>
    <mergeCell ref="Q89:R89"/>
    <mergeCell ref="Q90:R90"/>
    <mergeCell ref="Q91:R91"/>
    <mergeCell ref="F89:G89"/>
    <mergeCell ref="F90:G90"/>
    <mergeCell ref="F91:G91"/>
    <mergeCell ref="F93:G93"/>
    <mergeCell ref="F94:G94"/>
    <mergeCell ref="F95:G95"/>
    <mergeCell ref="D96:E96"/>
    <mergeCell ref="B89:C89"/>
    <mergeCell ref="B90:C90"/>
    <mergeCell ref="B91:C91"/>
    <mergeCell ref="B93:C93"/>
    <mergeCell ref="B94:C94"/>
    <mergeCell ref="D89:E89"/>
    <mergeCell ref="D90:E90"/>
    <mergeCell ref="J57:K57"/>
    <mergeCell ref="Q57:R57"/>
    <mergeCell ref="B56:D56"/>
    <mergeCell ref="J56:K56"/>
    <mergeCell ref="Q56:R56"/>
    <mergeCell ref="B92:C92"/>
    <mergeCell ref="D92:E92"/>
    <mergeCell ref="F92:G92"/>
    <mergeCell ref="J92:K92"/>
    <mergeCell ref="Q92:R92"/>
    <mergeCell ref="M67:M68"/>
    <mergeCell ref="M76:M77"/>
    <mergeCell ref="B88:C88"/>
    <mergeCell ref="B78:D78"/>
    <mergeCell ref="B79:D79"/>
    <mergeCell ref="B80:D80"/>
    <mergeCell ref="B87:C87"/>
    <mergeCell ref="D86:E86"/>
    <mergeCell ref="D85:E85"/>
    <mergeCell ref="D87:E87"/>
    <mergeCell ref="D88:E88"/>
    <mergeCell ref="D91:E91"/>
    <mergeCell ref="I67:I68"/>
    <mergeCell ref="A63:K63"/>
  </mergeCells>
  <dataValidations count="5">
    <dataValidation type="list" allowBlank="1" showInputMessage="1" showErrorMessage="1" sqref="D12:D26 D32:D46">
      <formula1>$AA$1:$AA$6</formula1>
    </dataValidation>
    <dataValidation type="list" allowBlank="1" showInputMessage="1" showErrorMessage="1" sqref="O78:O81 O51:O60 O69:O72 O32:O46 O12:O26 O86:O95">
      <formula1>$AA$9:$AA$10</formula1>
    </dataValidation>
    <dataValidation type="list" allowBlank="1" showInputMessage="1" showErrorMessage="1" sqref="E51:E60">
      <formula1>$AB$59:$AB$61</formula1>
    </dataValidation>
    <dataValidation type="list" showInputMessage="1" showErrorMessage="1" sqref="H51:H60">
      <formula1>$AB$51:$AB$53</formula1>
    </dataValidation>
    <dataValidation type="list" allowBlank="1" showInputMessage="1" showErrorMessage="1" sqref="G51:G60">
      <formula1>$AD$51:$AD$55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&amp;R&amp;"Arial Narrow,Regular"&amp;10&amp;A</oddHeader>
    <oddFooter>&amp;R&amp;"Arial Narrow,Regular"&amp;10Page &amp;P of &amp;N</oddFooter>
  </headerFooter>
  <ignoredErrors>
    <ignoredError sqref="A9 A10 A29 A49 A65:A66 A7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0"/>
  <sheetViews>
    <sheetView showGridLines="0" zoomScaleNormal="100" zoomScaleSheetLayoutView="100" workbookViewId="0">
      <selection activeCell="K18" sqref="K18"/>
    </sheetView>
  </sheetViews>
  <sheetFormatPr defaultColWidth="14.44140625" defaultRowHeight="13.8" x14ac:dyDescent="0.25"/>
  <cols>
    <col min="1" max="2" width="3.5546875" style="94" customWidth="1"/>
    <col min="3" max="3" width="13.5546875" style="94" customWidth="1"/>
    <col min="4" max="4" width="16.44140625" style="94" customWidth="1"/>
    <col min="5" max="5" width="9.109375" style="94" customWidth="1"/>
    <col min="6" max="6" width="9.77734375" style="94" bestFit="1" customWidth="1"/>
    <col min="7" max="7" width="10.88671875" style="94" customWidth="1"/>
    <col min="8" max="8" width="16.21875" style="150" customWidth="1"/>
    <col min="9" max="9" width="15.5546875" style="150" customWidth="1"/>
    <col min="10" max="10" width="0.88671875" style="1273" customWidth="1"/>
    <col min="11" max="11" width="80.77734375" style="1273" customWidth="1"/>
    <col min="12" max="12" width="1.77734375" style="150" customWidth="1"/>
    <col min="13" max="13" width="17" style="209" hidden="1" customWidth="1"/>
    <col min="14" max="14" width="13.33203125" style="94" hidden="1" customWidth="1"/>
    <col min="15" max="15" width="67.88671875" style="94" hidden="1" customWidth="1"/>
    <col min="16" max="16" width="8.6640625" style="94" customWidth="1"/>
    <col min="17" max="31" width="8.6640625" style="4" customWidth="1"/>
    <col min="32" max="16384" width="14.44140625" style="4"/>
  </cols>
  <sheetData>
    <row r="1" spans="1:16" s="1" customFormat="1" ht="15.6" x14ac:dyDescent="0.3">
      <c r="A1" s="2172" t="s">
        <v>10</v>
      </c>
      <c r="B1" s="2172"/>
      <c r="C1" s="2172"/>
      <c r="D1" s="2172"/>
      <c r="E1" s="2172"/>
      <c r="F1" s="2172"/>
      <c r="G1" s="2172"/>
      <c r="H1" s="2172"/>
      <c r="I1" s="2172"/>
      <c r="J1" s="1266"/>
      <c r="K1" s="1266"/>
      <c r="L1" s="58"/>
      <c r="M1" s="2172" t="str">
        <f>A1</f>
        <v>FACULTY POSITION RECLASSIFICATION FOR SUCs</v>
      </c>
      <c r="N1" s="2172"/>
      <c r="O1" s="2172"/>
      <c r="P1" s="64"/>
    </row>
    <row r="2" spans="1:16" s="1" customFormat="1" x14ac:dyDescent="0.3">
      <c r="A2" s="64"/>
      <c r="B2" s="64"/>
      <c r="C2" s="64"/>
      <c r="D2" s="64"/>
      <c r="E2" s="64"/>
      <c r="F2" s="64"/>
      <c r="G2" s="64"/>
      <c r="H2" s="58"/>
      <c r="I2" s="58"/>
      <c r="J2" s="87"/>
      <c r="K2" s="87"/>
      <c r="L2" s="58"/>
      <c r="M2" s="234"/>
      <c r="N2" s="64"/>
      <c r="O2" s="64"/>
      <c r="P2" s="64"/>
    </row>
    <row r="3" spans="1:16" s="1" customFormat="1" ht="15.6" x14ac:dyDescent="0.3">
      <c r="A3" s="2172" t="s">
        <v>1</v>
      </c>
      <c r="B3" s="2172"/>
      <c r="C3" s="2172"/>
      <c r="D3" s="2172"/>
      <c r="E3" s="2172"/>
      <c r="F3" s="2172"/>
      <c r="G3" s="2172"/>
      <c r="H3" s="2172"/>
      <c r="I3" s="2172"/>
      <c r="J3" s="1266"/>
      <c r="K3" s="1266"/>
      <c r="L3" s="58"/>
      <c r="M3" s="2172" t="str">
        <f>A3</f>
        <v>KRA I - INSTRUCTION</v>
      </c>
      <c r="N3" s="2172"/>
      <c r="O3" s="2172"/>
      <c r="P3" s="64"/>
    </row>
    <row r="4" spans="1:16" s="1" customFormat="1" x14ac:dyDescent="0.3">
      <c r="A4" s="2173" t="s">
        <v>16</v>
      </c>
      <c r="B4" s="2173"/>
      <c r="C4" s="2173"/>
      <c r="D4" s="2173"/>
      <c r="E4" s="2173"/>
      <c r="F4" s="2173"/>
      <c r="G4" s="2173"/>
      <c r="H4" s="2173"/>
      <c r="I4" s="2173"/>
      <c r="J4" s="1267"/>
      <c r="K4" s="1267"/>
      <c r="L4" s="58"/>
      <c r="M4" s="2173" t="str">
        <f>A4</f>
        <v>SUMMARY OF POINTS</v>
      </c>
      <c r="N4" s="2173"/>
      <c r="O4" s="2173"/>
      <c r="P4" s="64"/>
    </row>
    <row r="5" spans="1:16" s="1" customFormat="1" ht="14.4" thickBot="1" x14ac:dyDescent="0.35">
      <c r="A5" s="64"/>
      <c r="B5" s="64"/>
      <c r="C5" s="64"/>
      <c r="D5" s="64"/>
      <c r="E5" s="64"/>
      <c r="F5" s="64"/>
      <c r="G5" s="64"/>
      <c r="H5" s="58"/>
      <c r="I5" s="58"/>
      <c r="J5" s="87"/>
      <c r="K5" s="87"/>
      <c r="L5" s="58"/>
      <c r="M5" s="234"/>
      <c r="N5" s="64"/>
      <c r="O5" s="64"/>
      <c r="P5" s="64"/>
    </row>
    <row r="6" spans="1:16" s="1" customFormat="1" x14ac:dyDescent="0.3">
      <c r="A6" s="2175" t="str">
        <f>'Request Form'!B6</f>
        <v>LAST NAME:</v>
      </c>
      <c r="B6" s="2176"/>
      <c r="C6" s="2177"/>
      <c r="D6" s="2178" t="str">
        <f>Form1_A!E3</f>
        <v>MAALIW</v>
      </c>
      <c r="E6" s="2179"/>
      <c r="F6" s="2179"/>
      <c r="G6" s="2179"/>
      <c r="H6" s="2179"/>
      <c r="I6" s="2180"/>
      <c r="J6" s="481"/>
      <c r="K6" s="481"/>
      <c r="L6" s="58"/>
      <c r="M6" s="453" t="str">
        <f>A6</f>
        <v>LAST NAME:</v>
      </c>
      <c r="N6" s="1323" t="str">
        <f>D6</f>
        <v>MAALIW</v>
      </c>
      <c r="O6" s="64"/>
      <c r="P6" s="64"/>
    </row>
    <row r="7" spans="1:16" s="1" customFormat="1" x14ac:dyDescent="0.3">
      <c r="A7" s="2142" t="str">
        <f>'Request Form'!B7</f>
        <v>FIRST NAME, EXT.:</v>
      </c>
      <c r="B7" s="2143"/>
      <c r="C7" s="2144"/>
      <c r="D7" s="2139" t="str">
        <f>Form1_A!E4</f>
        <v>RENATO III</v>
      </c>
      <c r="E7" s="2140"/>
      <c r="F7" s="2140"/>
      <c r="G7" s="2140"/>
      <c r="H7" s="2140"/>
      <c r="I7" s="2141"/>
      <c r="J7" s="481"/>
      <c r="K7" s="481"/>
      <c r="L7" s="58"/>
      <c r="M7" s="453" t="str">
        <f>A7</f>
        <v>FIRST NAME, EXT.:</v>
      </c>
      <c r="N7" s="1323" t="str">
        <f>D7</f>
        <v>RENATO III</v>
      </c>
      <c r="O7" s="64"/>
      <c r="P7" s="64"/>
    </row>
    <row r="8" spans="1:16" s="1" customFormat="1" x14ac:dyDescent="0.3">
      <c r="A8" s="2142" t="str">
        <f>'Request Form'!B8</f>
        <v>MIDDLE NAME:</v>
      </c>
      <c r="B8" s="2143"/>
      <c r="C8" s="2144"/>
      <c r="D8" s="2139" t="str">
        <f>Form1_A!E5</f>
        <v>RACELIS</v>
      </c>
      <c r="E8" s="2140"/>
      <c r="F8" s="2140"/>
      <c r="G8" s="2140"/>
      <c r="H8" s="2140"/>
      <c r="I8" s="2141"/>
      <c r="J8" s="481"/>
      <c r="K8" s="481"/>
      <c r="L8" s="58"/>
      <c r="M8" s="453" t="str">
        <f>A8</f>
        <v>MIDDLE NAME:</v>
      </c>
      <c r="N8" s="1323" t="str">
        <f>D8</f>
        <v>RACELIS</v>
      </c>
      <c r="O8" s="64"/>
      <c r="P8" s="64"/>
    </row>
    <row r="9" spans="1:16" s="1" customFormat="1" ht="14.4" thickBot="1" x14ac:dyDescent="0.35">
      <c r="A9" s="64"/>
      <c r="B9" s="64"/>
      <c r="C9" s="58"/>
      <c r="D9" s="58"/>
      <c r="E9" s="66"/>
      <c r="F9" s="66"/>
      <c r="G9" s="58"/>
      <c r="H9" s="58"/>
      <c r="I9" s="58"/>
      <c r="J9" s="87"/>
      <c r="K9" s="87"/>
      <c r="L9" s="58"/>
      <c r="M9" s="234"/>
      <c r="O9" s="64"/>
      <c r="P9" s="64"/>
    </row>
    <row r="10" spans="1:16" s="2" customFormat="1" ht="14.4" thickBot="1" x14ac:dyDescent="0.35">
      <c r="A10" s="2125" t="s">
        <v>135</v>
      </c>
      <c r="B10" s="2126"/>
      <c r="C10" s="2126"/>
      <c r="D10" s="2126"/>
      <c r="E10" s="2126"/>
      <c r="F10" s="2126"/>
      <c r="G10" s="2126"/>
      <c r="H10" s="2126"/>
      <c r="I10" s="2127"/>
      <c r="J10" s="1267"/>
      <c r="K10" s="1267" t="str">
        <f>A10</f>
        <v>CRITERION A - INSTRUCTION (MAX = 60 POINTS)</v>
      </c>
      <c r="L10" s="58"/>
      <c r="M10" s="2169" t="str">
        <f>A10</f>
        <v>CRITERION A - INSTRUCTION (MAX = 60 POINTS)</v>
      </c>
      <c r="N10" s="2169"/>
      <c r="O10" s="2169"/>
      <c r="P10" s="58"/>
    </row>
    <row r="11" spans="1:16" s="2" customFormat="1" ht="16.2" thickBot="1" x14ac:dyDescent="0.35">
      <c r="A11" s="272"/>
      <c r="B11" s="273"/>
      <c r="C11" s="273"/>
      <c r="D11" s="273"/>
      <c r="E11" s="273"/>
      <c r="F11" s="273"/>
      <c r="G11" s="273"/>
      <c r="H11" s="235" t="s">
        <v>168</v>
      </c>
      <c r="I11" s="158" t="s">
        <v>19</v>
      </c>
      <c r="J11" s="1268"/>
      <c r="K11" s="1268"/>
      <c r="L11" s="58"/>
      <c r="M11" s="2171"/>
      <c r="N11" s="2171"/>
      <c r="O11" s="58"/>
      <c r="P11" s="58"/>
    </row>
    <row r="12" spans="1:16" s="3" customFormat="1" ht="14.4" thickBot="1" x14ac:dyDescent="0.35">
      <c r="A12" s="102" t="s">
        <v>99</v>
      </c>
      <c r="B12" s="2147" t="s">
        <v>134</v>
      </c>
      <c r="C12" s="2147"/>
      <c r="D12" s="2147"/>
      <c r="E12" s="286"/>
      <c r="F12" s="286"/>
      <c r="G12" s="287"/>
      <c r="H12" s="1506"/>
      <c r="I12" s="288"/>
      <c r="J12" s="32"/>
      <c r="K12" s="1348" t="s">
        <v>435</v>
      </c>
      <c r="L12" s="114"/>
      <c r="M12" s="72" t="s">
        <v>171</v>
      </c>
      <c r="N12" s="72" t="s">
        <v>19</v>
      </c>
      <c r="O12" s="482" t="s">
        <v>435</v>
      </c>
      <c r="P12" s="63"/>
    </row>
    <row r="13" spans="1:16" s="1" customFormat="1" x14ac:dyDescent="0.3">
      <c r="A13" s="159">
        <v>1.1000000000000001</v>
      </c>
      <c r="B13" s="275" t="s">
        <v>136</v>
      </c>
      <c r="C13" s="275"/>
      <c r="D13" s="275"/>
      <c r="E13" s="285"/>
      <c r="F13" s="285"/>
      <c r="G13" s="276"/>
      <c r="H13" s="277">
        <f>Form1_A!K26</f>
        <v>0</v>
      </c>
      <c r="I13" s="2174"/>
      <c r="J13" s="1269"/>
      <c r="K13" s="1621"/>
      <c r="L13" s="58"/>
      <c r="M13" s="504">
        <f>Form1_A!U25</f>
        <v>0</v>
      </c>
      <c r="N13" s="507"/>
      <c r="O13" s="1587"/>
      <c r="P13" s="64"/>
    </row>
    <row r="14" spans="1:16" s="1" customFormat="1" ht="14.4" thickBot="1" x14ac:dyDescent="0.35">
      <c r="A14" s="160">
        <v>1.2</v>
      </c>
      <c r="B14" s="278" t="s">
        <v>137</v>
      </c>
      <c r="C14" s="278"/>
      <c r="D14" s="278"/>
      <c r="E14" s="279"/>
      <c r="F14" s="279"/>
      <c r="G14" s="280"/>
      <c r="H14" s="281">
        <f>Form1_A!K42</f>
        <v>0</v>
      </c>
      <c r="I14" s="2174"/>
      <c r="J14" s="1269"/>
      <c r="K14" s="1622"/>
      <c r="L14" s="58"/>
      <c r="M14" s="505">
        <f>Form1_A!U41</f>
        <v>0</v>
      </c>
      <c r="N14" s="508"/>
      <c r="O14" s="1588"/>
      <c r="P14" s="64"/>
    </row>
    <row r="15" spans="1:16" s="1" customFormat="1" ht="14.4" thickBot="1" x14ac:dyDescent="0.35">
      <c r="A15" s="2181" t="s">
        <v>71</v>
      </c>
      <c r="B15" s="2182"/>
      <c r="C15" s="2182"/>
      <c r="D15" s="2182"/>
      <c r="E15" s="2182"/>
      <c r="F15" s="2182"/>
      <c r="G15" s="2183"/>
      <c r="H15" s="1507">
        <f>SUM(H13:H14)</f>
        <v>0</v>
      </c>
      <c r="I15" s="274">
        <f>H15</f>
        <v>0</v>
      </c>
      <c r="J15" s="1270"/>
      <c r="K15" s="1623"/>
      <c r="L15" s="58"/>
      <c r="M15" s="1123">
        <f>SUM(M13:M14)</f>
        <v>0</v>
      </c>
      <c r="N15" s="506">
        <f>M15</f>
        <v>0</v>
      </c>
      <c r="O15" s="1589"/>
      <c r="P15" s="64"/>
    </row>
    <row r="16" spans="1:16" s="1" customFormat="1" ht="14.4" thickBot="1" x14ac:dyDescent="0.35">
      <c r="A16" s="2167"/>
      <c r="B16" s="2167"/>
      <c r="C16" s="2167"/>
      <c r="D16" s="2167"/>
      <c r="E16" s="2167"/>
      <c r="F16" s="2167"/>
      <c r="G16" s="2167"/>
      <c r="H16" s="2167"/>
      <c r="I16" s="2167"/>
      <c r="J16" s="1267"/>
      <c r="K16" s="1267"/>
      <c r="L16" s="58"/>
      <c r="M16" s="234"/>
      <c r="N16" s="64"/>
      <c r="O16" s="64"/>
      <c r="P16" s="64"/>
    </row>
    <row r="17" spans="1:31" s="6" customFormat="1" ht="14.4" thickBot="1" x14ac:dyDescent="0.35">
      <c r="A17" s="2125" t="s">
        <v>436</v>
      </c>
      <c r="B17" s="2126"/>
      <c r="C17" s="2126"/>
      <c r="D17" s="2126"/>
      <c r="E17" s="2126"/>
      <c r="F17" s="2126"/>
      <c r="G17" s="2126"/>
      <c r="H17" s="2126"/>
      <c r="I17" s="2127"/>
      <c r="J17" s="1267"/>
      <c r="K17" s="1350" t="s">
        <v>435</v>
      </c>
      <c r="L17" s="87"/>
      <c r="M17" s="2168" t="str">
        <f>A17</f>
        <v>CRITERION B - CURRICULUM AND INSTRUCTIONAL MATERIALS DEVELOPMENT (MAX = 30 POINTS)</v>
      </c>
      <c r="N17" s="2168"/>
      <c r="O17" s="2168"/>
      <c r="P17" s="161"/>
    </row>
    <row r="18" spans="1:31" s="3" customFormat="1" ht="14.4" thickBot="1" x14ac:dyDescent="0.35">
      <c r="H18" s="59" t="s">
        <v>168</v>
      </c>
      <c r="I18" s="158" t="s">
        <v>19</v>
      </c>
      <c r="J18" s="1268"/>
      <c r="K18" s="1624"/>
      <c r="L18" s="114"/>
      <c r="M18" s="72" t="s">
        <v>171</v>
      </c>
      <c r="N18" s="72" t="s">
        <v>19</v>
      </c>
      <c r="O18" s="482" t="s">
        <v>435</v>
      </c>
      <c r="P18" s="63"/>
    </row>
    <row r="19" spans="1:31" s="3" customFormat="1" x14ac:dyDescent="0.3">
      <c r="A19" s="102" t="s">
        <v>43</v>
      </c>
      <c r="B19" s="2147" t="s">
        <v>529</v>
      </c>
      <c r="C19" s="2147"/>
      <c r="D19" s="2147"/>
      <c r="E19" s="2147"/>
      <c r="F19" s="2147"/>
      <c r="G19" s="2148"/>
      <c r="H19" s="60"/>
      <c r="I19" s="1121"/>
      <c r="J19" s="1268"/>
      <c r="K19" s="1625"/>
      <c r="L19" s="114"/>
      <c r="M19" s="509"/>
      <c r="N19" s="510"/>
      <c r="O19" s="1628"/>
      <c r="P19" s="63"/>
    </row>
    <row r="20" spans="1:31" s="1" customFormat="1" x14ac:dyDescent="0.3">
      <c r="A20" s="282">
        <v>1.1000000000000001</v>
      </c>
      <c r="B20" s="2149" t="s">
        <v>552</v>
      </c>
      <c r="C20" s="2149"/>
      <c r="D20" s="2149"/>
      <c r="E20" s="2149"/>
      <c r="F20" s="2149"/>
      <c r="G20" s="2150"/>
      <c r="H20" s="277">
        <f>'Form1_B&amp;C'!I27</f>
        <v>0</v>
      </c>
      <c r="I20" s="2161"/>
      <c r="J20" s="1271"/>
      <c r="K20" s="1622"/>
      <c r="L20" s="58"/>
      <c r="M20" s="511">
        <f>'Form1_B&amp;C'!P27</f>
        <v>0</v>
      </c>
      <c r="N20" s="512"/>
      <c r="O20" s="1629"/>
      <c r="P20" s="64"/>
    </row>
    <row r="21" spans="1:31" s="1" customFormat="1" ht="14.4" thickBot="1" x14ac:dyDescent="0.35">
      <c r="A21" s="283">
        <v>1.2</v>
      </c>
      <c r="B21" s="2151" t="s">
        <v>553</v>
      </c>
      <c r="C21" s="2151"/>
      <c r="D21" s="2151"/>
      <c r="E21" s="2151"/>
      <c r="F21" s="2151"/>
      <c r="G21" s="2152"/>
      <c r="H21" s="284">
        <f>'Form1_B&amp;C'!J47</f>
        <v>0</v>
      </c>
      <c r="I21" s="2161"/>
      <c r="J21" s="1271"/>
      <c r="K21" s="1622"/>
      <c r="L21" s="58"/>
      <c r="M21" s="1808">
        <f>'Form1_B&amp;C'!Q47</f>
        <v>0</v>
      </c>
      <c r="N21" s="1809"/>
      <c r="O21" s="1810"/>
      <c r="P21" s="64"/>
    </row>
    <row r="22" spans="1:31" ht="14.4" thickBot="1" x14ac:dyDescent="0.3">
      <c r="A22" s="2132" t="s">
        <v>295</v>
      </c>
      <c r="B22" s="2133"/>
      <c r="C22" s="2133"/>
      <c r="D22" s="2133"/>
      <c r="E22" s="2133"/>
      <c r="F22" s="2133"/>
      <c r="G22" s="2134"/>
      <c r="H22" s="1119">
        <f>SUM(H20:H21)</f>
        <v>0</v>
      </c>
      <c r="I22" s="2161"/>
      <c r="J22" s="1271"/>
      <c r="K22" s="1622"/>
      <c r="L22" s="58"/>
      <c r="M22" s="1151">
        <f>SUM(M20:M21)</f>
        <v>0</v>
      </c>
      <c r="N22" s="1811"/>
      <c r="O22" s="1632"/>
      <c r="P22" s="6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s="3" customFormat="1" ht="14.4" thickBot="1" x14ac:dyDescent="0.35">
      <c r="A23" s="180" t="s">
        <v>44</v>
      </c>
      <c r="B23" s="2130" t="s">
        <v>530</v>
      </c>
      <c r="C23" s="2130"/>
      <c r="D23" s="2130"/>
      <c r="E23" s="2130"/>
      <c r="F23" s="2130"/>
      <c r="G23" s="2131"/>
      <c r="H23" s="1120">
        <f>'Form1_B&amp;C'!I61</f>
        <v>0</v>
      </c>
      <c r="I23" s="2161"/>
      <c r="J23" s="1271"/>
      <c r="K23" s="1622"/>
      <c r="L23" s="114"/>
      <c r="M23" s="1139">
        <f>'Form1_B&amp;C'!P61</f>
        <v>0</v>
      </c>
      <c r="N23" s="1806"/>
      <c r="O23" s="1807"/>
      <c r="P23" s="63"/>
    </row>
    <row r="24" spans="1:31" ht="14.4" thickBot="1" x14ac:dyDescent="0.3">
      <c r="A24" s="2132" t="s">
        <v>295</v>
      </c>
      <c r="B24" s="2133"/>
      <c r="C24" s="2133"/>
      <c r="D24" s="2133"/>
      <c r="E24" s="2133"/>
      <c r="F24" s="2133"/>
      <c r="G24" s="2134"/>
      <c r="H24" s="724">
        <f>H23</f>
        <v>0</v>
      </c>
      <c r="I24" s="2162"/>
      <c r="J24" s="1271"/>
      <c r="K24" s="1622"/>
      <c r="L24" s="58"/>
      <c r="M24" s="513">
        <f>SUM(M23)</f>
        <v>0</v>
      </c>
      <c r="N24" s="514"/>
      <c r="O24" s="1633"/>
      <c r="P24" s="58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4.4" thickBot="1" x14ac:dyDescent="0.3">
      <c r="A25" s="152" t="s">
        <v>72</v>
      </c>
      <c r="B25" s="153"/>
      <c r="C25" s="153"/>
      <c r="D25" s="153"/>
      <c r="E25" s="153"/>
      <c r="F25" s="153"/>
      <c r="G25" s="154"/>
      <c r="H25" s="1507">
        <f>H22+H24</f>
        <v>0</v>
      </c>
      <c r="I25" s="1122">
        <f>IF(H25&gt;=30,30,H25)</f>
        <v>0</v>
      </c>
      <c r="J25" s="1270"/>
      <c r="K25" s="1623"/>
      <c r="L25" s="58"/>
      <c r="M25" s="505">
        <f>M22+M24</f>
        <v>0</v>
      </c>
      <c r="N25" s="516">
        <f>IF(M25&gt;=30,30,M25)</f>
        <v>0</v>
      </c>
      <c r="O25" s="1630"/>
      <c r="P25" s="58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4.4" thickBot="1" x14ac:dyDescent="0.3">
      <c r="A26" s="2163"/>
      <c r="B26" s="2163"/>
      <c r="C26" s="2163"/>
      <c r="D26" s="2163"/>
      <c r="E26" s="2163"/>
      <c r="F26" s="2163"/>
      <c r="G26" s="2163"/>
      <c r="H26" s="2163"/>
      <c r="I26" s="2163"/>
      <c r="J26" s="1272"/>
      <c r="K26" s="1272"/>
      <c r="L26" s="58"/>
      <c r="M26" s="234"/>
      <c r="N26" s="58"/>
      <c r="O26" s="58"/>
      <c r="P26" s="5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4.4" thickBot="1" x14ac:dyDescent="0.3">
      <c r="A27" s="2153" t="s">
        <v>514</v>
      </c>
      <c r="B27" s="2154"/>
      <c r="C27" s="2154"/>
      <c r="D27" s="2154"/>
      <c r="E27" s="2154"/>
      <c r="F27" s="2154"/>
      <c r="G27" s="2154"/>
      <c r="H27" s="2154"/>
      <c r="I27" s="2155"/>
      <c r="J27" s="1272"/>
      <c r="K27" s="1352" t="s">
        <v>435</v>
      </c>
      <c r="L27" s="58"/>
      <c r="M27" s="2170" t="str">
        <f>A27</f>
        <v>CRITERION C - THESIS, DISSERTATION AND  MENTORSHIP SERVICES (MAX = 10 POINTS)</v>
      </c>
      <c r="N27" s="2170"/>
      <c r="O27" s="2170"/>
      <c r="P27" s="5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s="3" customFormat="1" ht="14.4" thickBot="1" x14ac:dyDescent="0.35">
      <c r="A28" s="67" t="s">
        <v>99</v>
      </c>
      <c r="B28" s="2135" t="s">
        <v>531</v>
      </c>
      <c r="C28" s="2135"/>
      <c r="D28" s="2135"/>
      <c r="E28" s="2135"/>
      <c r="F28" s="2135"/>
      <c r="G28" s="2136"/>
      <c r="H28" s="59" t="s">
        <v>168</v>
      </c>
      <c r="I28" s="158" t="s">
        <v>19</v>
      </c>
      <c r="J28" s="1268"/>
      <c r="K28" s="1624"/>
      <c r="L28" s="114"/>
      <c r="M28" s="72" t="s">
        <v>171</v>
      </c>
      <c r="N28" s="163" t="s">
        <v>19</v>
      </c>
      <c r="O28" s="482" t="s">
        <v>435</v>
      </c>
      <c r="P28" s="63"/>
    </row>
    <row r="29" spans="1:31" x14ac:dyDescent="0.25">
      <c r="A29" s="232">
        <v>1.1000000000000001</v>
      </c>
      <c r="B29" s="2137" t="s">
        <v>554</v>
      </c>
      <c r="C29" s="2137"/>
      <c r="D29" s="2137"/>
      <c r="E29" s="2137"/>
      <c r="F29" s="2137"/>
      <c r="G29" s="2138"/>
      <c r="H29" s="290">
        <f>'Form1_B&amp;C'!I73</f>
        <v>0</v>
      </c>
      <c r="I29" s="2164"/>
      <c r="J29" s="1267"/>
      <c r="K29" s="1626"/>
      <c r="L29" s="58"/>
      <c r="M29" s="517">
        <f>'Form1_B&amp;C'!P73</f>
        <v>0</v>
      </c>
      <c r="N29" s="518"/>
      <c r="O29" s="1631"/>
      <c r="P29" s="6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62">
        <v>1.2</v>
      </c>
      <c r="B30" s="2159" t="s">
        <v>555</v>
      </c>
      <c r="C30" s="2159"/>
      <c r="D30" s="2159"/>
      <c r="E30" s="2159"/>
      <c r="F30" s="2159"/>
      <c r="G30" s="2160"/>
      <c r="H30" s="281">
        <f>'Form1_B&amp;C'!I82</f>
        <v>0</v>
      </c>
      <c r="I30" s="2165"/>
      <c r="J30" s="1267"/>
      <c r="K30" s="1626"/>
      <c r="L30" s="58"/>
      <c r="M30" s="519">
        <f>'Form1_B&amp;C'!P82</f>
        <v>0</v>
      </c>
      <c r="N30" s="520"/>
      <c r="O30" s="1632"/>
      <c r="P30" s="6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4.4" thickBot="1" x14ac:dyDescent="0.3">
      <c r="A31" s="233">
        <v>2.1</v>
      </c>
      <c r="B31" s="2128" t="s">
        <v>556</v>
      </c>
      <c r="C31" s="2128"/>
      <c r="D31" s="2128"/>
      <c r="E31" s="2128"/>
      <c r="F31" s="2128"/>
      <c r="G31" s="2129"/>
      <c r="H31" s="291">
        <f>'Form1_B&amp;C'!I96</f>
        <v>0</v>
      </c>
      <c r="I31" s="2165"/>
      <c r="J31" s="1267"/>
      <c r="K31" s="1626"/>
      <c r="L31" s="58"/>
      <c r="M31" s="519">
        <f>'Form1_B&amp;C'!P96</f>
        <v>0</v>
      </c>
      <c r="N31" s="520"/>
      <c r="O31" s="1632"/>
      <c r="P31" s="6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4.4" thickBot="1" x14ac:dyDescent="0.3">
      <c r="A32" s="2156" t="s">
        <v>295</v>
      </c>
      <c r="B32" s="2157"/>
      <c r="C32" s="2157"/>
      <c r="D32" s="2157"/>
      <c r="E32" s="2157"/>
      <c r="F32" s="2157"/>
      <c r="G32" s="2158"/>
      <c r="H32" s="724">
        <f>SUM(H29:H31)</f>
        <v>0</v>
      </c>
      <c r="I32" s="2166"/>
      <c r="J32" s="1267"/>
      <c r="K32" s="1626"/>
      <c r="L32" s="58"/>
      <c r="M32" s="519">
        <f>SUM(M29:M31)</f>
        <v>0</v>
      </c>
      <c r="N32" s="520"/>
      <c r="O32" s="1632"/>
      <c r="P32" s="6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4.4" thickBot="1" x14ac:dyDescent="0.3">
      <c r="A33" s="152" t="s">
        <v>79</v>
      </c>
      <c r="B33" s="153"/>
      <c r="C33" s="154"/>
      <c r="D33" s="153"/>
      <c r="E33" s="153"/>
      <c r="F33" s="153"/>
      <c r="G33" s="154"/>
      <c r="H33" s="1507">
        <f>H32</f>
        <v>0</v>
      </c>
      <c r="I33" s="274">
        <f>IF(H33&gt;=10,10,H33)</f>
        <v>0</v>
      </c>
      <c r="J33" s="1270"/>
      <c r="K33" s="1622"/>
      <c r="L33" s="58"/>
      <c r="M33" s="519">
        <f>M32</f>
        <v>0</v>
      </c>
      <c r="N33" s="1814">
        <f>IF(M33&gt;=10,10,M33)</f>
        <v>0</v>
      </c>
      <c r="O33" s="1632"/>
      <c r="P33" s="6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s="13" customFormat="1" ht="18.600000000000001" thickBot="1" x14ac:dyDescent="0.4">
      <c r="A34" s="2145" t="s">
        <v>20</v>
      </c>
      <c r="B34" s="2146"/>
      <c r="C34" s="2146"/>
      <c r="D34" s="2146"/>
      <c r="E34" s="2146"/>
      <c r="F34" s="2146"/>
      <c r="G34" s="2146"/>
      <c r="H34" s="1511">
        <f>H15+H25+H33</f>
        <v>0</v>
      </c>
      <c r="I34" s="292">
        <f>I15+I25+I33</f>
        <v>0</v>
      </c>
      <c r="J34" s="1265"/>
      <c r="K34" s="1627"/>
      <c r="L34" s="164"/>
      <c r="M34" s="1812">
        <f>M25+M33+M15</f>
        <v>0</v>
      </c>
      <c r="N34" s="1813">
        <f>N15+N25+N33</f>
        <v>0</v>
      </c>
      <c r="O34" s="1634"/>
      <c r="P34" s="165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25">
      <c r="C35" s="64"/>
      <c r="D35" s="64"/>
      <c r="E35" s="64"/>
      <c r="F35" s="64"/>
      <c r="G35" s="64"/>
      <c r="H35" s="58"/>
      <c r="I35" s="58"/>
      <c r="J35" s="87"/>
      <c r="K35" s="87"/>
      <c r="L35" s="58"/>
      <c r="M35" s="234"/>
      <c r="N35" s="64"/>
      <c r="O35" s="64"/>
      <c r="P35" s="6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s="1582" customFormat="1" x14ac:dyDescent="0.25">
      <c r="C36" s="1756" t="s">
        <v>2</v>
      </c>
      <c r="D36" s="1583"/>
      <c r="E36" s="18" t="s">
        <v>175</v>
      </c>
      <c r="G36" s="1583"/>
      <c r="H36" s="1563"/>
      <c r="I36" s="1563"/>
      <c r="J36" s="1584"/>
      <c r="K36" s="1584"/>
      <c r="L36" s="1563"/>
      <c r="M36" s="1585" t="s">
        <v>177</v>
      </c>
      <c r="N36" s="1583"/>
      <c r="O36" s="1583"/>
      <c r="P36" s="1583"/>
      <c r="Q36" s="1583"/>
      <c r="R36" s="1583"/>
      <c r="S36" s="1583"/>
      <c r="T36" s="1583"/>
      <c r="U36" s="1583"/>
      <c r="V36" s="1583"/>
      <c r="W36" s="1583"/>
      <c r="X36" s="1583"/>
      <c r="Y36" s="1583"/>
      <c r="Z36" s="1583"/>
      <c r="AA36" s="1583"/>
      <c r="AB36" s="1583"/>
      <c r="AC36" s="1583"/>
      <c r="AD36" s="1583"/>
      <c r="AE36" s="1583"/>
    </row>
    <row r="37" spans="1:31" s="1582" customFormat="1" x14ac:dyDescent="0.25">
      <c r="C37" s="1583"/>
      <c r="D37" s="1583"/>
      <c r="E37" s="19"/>
      <c r="G37" s="1583"/>
      <c r="H37" s="1563"/>
      <c r="I37" s="1563"/>
      <c r="J37" s="1584"/>
      <c r="K37" s="1584"/>
      <c r="L37" s="1563"/>
      <c r="M37" s="1586"/>
      <c r="N37" s="1583"/>
      <c r="O37" s="1583"/>
      <c r="P37" s="1583"/>
      <c r="Q37" s="1583"/>
      <c r="R37" s="1583"/>
      <c r="S37" s="1583"/>
      <c r="T37" s="1583"/>
      <c r="U37" s="1583"/>
      <c r="V37" s="1583"/>
      <c r="W37" s="1583"/>
      <c r="X37" s="1583"/>
      <c r="Y37" s="1583"/>
      <c r="Z37" s="1583"/>
      <c r="AA37" s="1583"/>
      <c r="AB37" s="1583"/>
      <c r="AC37" s="1583"/>
      <c r="AD37" s="1583"/>
      <c r="AE37" s="1583"/>
    </row>
    <row r="38" spans="1:31" s="1582" customFormat="1" x14ac:dyDescent="0.25">
      <c r="C38" s="1583"/>
      <c r="D38" s="1583"/>
      <c r="E38" s="19"/>
      <c r="G38" s="1583"/>
      <c r="H38" s="1563"/>
      <c r="I38" s="1563"/>
      <c r="J38" s="1584"/>
      <c r="K38" s="1584"/>
      <c r="L38" s="1563"/>
      <c r="M38" s="1586"/>
      <c r="N38" s="1583"/>
      <c r="O38" s="1583"/>
      <c r="P38" s="1583"/>
      <c r="Q38" s="1583"/>
      <c r="R38" s="1583"/>
      <c r="S38" s="1583"/>
      <c r="T38" s="1583"/>
      <c r="U38" s="1583"/>
      <c r="V38" s="1583"/>
      <c r="W38" s="1583"/>
      <c r="X38" s="1583"/>
      <c r="Y38" s="1583"/>
      <c r="Z38" s="1583"/>
      <c r="AA38" s="1583"/>
      <c r="AB38" s="1583"/>
      <c r="AC38" s="1583"/>
      <c r="AD38" s="1583"/>
      <c r="AE38" s="1583"/>
    </row>
    <row r="39" spans="1:31" s="1582" customFormat="1" x14ac:dyDescent="0.25">
      <c r="C39" s="47" t="s">
        <v>11</v>
      </c>
      <c r="D39" s="1583"/>
      <c r="E39" s="19" t="s">
        <v>649</v>
      </c>
      <c r="G39" s="1583"/>
      <c r="H39" s="1563"/>
      <c r="I39" s="1563"/>
      <c r="J39" s="1584"/>
      <c r="K39" s="1584"/>
      <c r="L39" s="1563"/>
      <c r="M39" s="19" t="s">
        <v>648</v>
      </c>
      <c r="N39" s="1583"/>
      <c r="O39" s="1583"/>
      <c r="P39" s="1583"/>
      <c r="Q39" s="1583"/>
      <c r="R39" s="1583"/>
      <c r="S39" s="1583"/>
      <c r="T39" s="1583"/>
      <c r="U39" s="1583"/>
      <c r="V39" s="1583"/>
      <c r="W39" s="1583"/>
      <c r="X39" s="1583"/>
      <c r="Y39" s="1583"/>
      <c r="Z39" s="1583"/>
      <c r="AA39" s="1583"/>
      <c r="AB39" s="1583"/>
      <c r="AC39" s="1583"/>
      <c r="AD39" s="1583"/>
      <c r="AE39" s="1583"/>
    </row>
    <row r="40" spans="1:31" s="1582" customFormat="1" x14ac:dyDescent="0.25">
      <c r="C40" s="47" t="s">
        <v>3</v>
      </c>
      <c r="D40" s="1583"/>
      <c r="E40" s="19" t="s">
        <v>3</v>
      </c>
      <c r="G40" s="1583"/>
      <c r="H40" s="1563"/>
      <c r="I40" s="1563"/>
      <c r="J40" s="1584"/>
      <c r="K40" s="1584"/>
      <c r="L40" s="1563"/>
      <c r="M40" s="50" t="s">
        <v>3</v>
      </c>
      <c r="N40" s="1583"/>
      <c r="O40" s="1583"/>
      <c r="P40" s="1583"/>
      <c r="Q40" s="1583"/>
      <c r="R40" s="1583"/>
      <c r="S40" s="1583"/>
      <c r="T40" s="1583"/>
      <c r="U40" s="1583"/>
      <c r="V40" s="1583"/>
      <c r="W40" s="1583"/>
      <c r="X40" s="1583"/>
      <c r="Y40" s="1583"/>
      <c r="Z40" s="1583"/>
      <c r="AA40" s="1583"/>
      <c r="AB40" s="1583"/>
      <c r="AC40" s="1583"/>
      <c r="AD40" s="1583"/>
      <c r="AE40" s="1583"/>
    </row>
    <row r="41" spans="1:31" s="1582" customFormat="1" x14ac:dyDescent="0.25">
      <c r="C41" s="1583"/>
      <c r="D41" s="1583"/>
      <c r="E41" s="47"/>
      <c r="F41" s="1583"/>
      <c r="G41" s="1583"/>
      <c r="H41" s="1563"/>
      <c r="I41" s="1563"/>
      <c r="J41" s="1584"/>
      <c r="K41" s="1584"/>
      <c r="L41" s="1563"/>
      <c r="M41" s="1562"/>
      <c r="N41" s="1583"/>
      <c r="O41" s="1583"/>
      <c r="P41" s="1583"/>
      <c r="Q41" s="1583"/>
      <c r="R41" s="1583"/>
      <c r="S41" s="1583"/>
      <c r="T41" s="1583"/>
      <c r="U41" s="1583"/>
      <c r="V41" s="1583"/>
      <c r="W41" s="1583"/>
      <c r="X41" s="1583"/>
      <c r="Y41" s="1583"/>
      <c r="Z41" s="1583"/>
      <c r="AA41" s="1583"/>
      <c r="AB41" s="1583"/>
      <c r="AC41" s="1583"/>
      <c r="AD41" s="1583"/>
      <c r="AE41" s="1583"/>
    </row>
    <row r="42" spans="1:31" s="1582" customFormat="1" x14ac:dyDescent="0.25">
      <c r="C42" s="1583"/>
      <c r="D42" s="1583"/>
      <c r="E42" s="47"/>
      <c r="F42" s="1583"/>
      <c r="G42" s="1583"/>
      <c r="H42" s="1563"/>
      <c r="I42" s="1563"/>
      <c r="J42" s="1584"/>
      <c r="K42" s="1584"/>
      <c r="L42" s="1563"/>
      <c r="M42" s="1562"/>
      <c r="N42" s="1583"/>
      <c r="O42" s="1583"/>
      <c r="P42" s="1583"/>
      <c r="Q42" s="1583"/>
      <c r="R42" s="1583"/>
      <c r="S42" s="1583"/>
      <c r="T42" s="1583"/>
      <c r="U42" s="1583"/>
      <c r="V42" s="1583"/>
      <c r="W42" s="1583"/>
      <c r="X42" s="1583"/>
      <c r="Y42" s="1583"/>
      <c r="Z42" s="1583"/>
      <c r="AA42" s="1583"/>
      <c r="AB42" s="1583"/>
      <c r="AC42" s="1583"/>
      <c r="AD42" s="1583"/>
      <c r="AE42" s="1583"/>
    </row>
    <row r="43" spans="1:31" s="1582" customFormat="1" x14ac:dyDescent="0.25">
      <c r="C43" s="1583"/>
      <c r="D43" s="1583"/>
      <c r="E43" s="19" t="s">
        <v>650</v>
      </c>
      <c r="F43" s="1583"/>
      <c r="G43" s="1583"/>
      <c r="H43" s="1563"/>
      <c r="I43" s="1563"/>
      <c r="J43" s="1584"/>
      <c r="K43" s="1584"/>
      <c r="L43" s="1563"/>
      <c r="M43" s="19" t="s">
        <v>648</v>
      </c>
      <c r="N43" s="1583"/>
      <c r="O43" s="1583"/>
      <c r="P43" s="1583"/>
      <c r="Q43" s="1583"/>
      <c r="R43" s="1583"/>
      <c r="S43" s="1583"/>
      <c r="T43" s="1583"/>
      <c r="U43" s="1583"/>
      <c r="V43" s="1583"/>
      <c r="W43" s="1583"/>
      <c r="X43" s="1583"/>
      <c r="Y43" s="1583"/>
      <c r="Z43" s="1583"/>
      <c r="AA43" s="1583"/>
      <c r="AB43" s="1583"/>
      <c r="AC43" s="1583"/>
      <c r="AD43" s="1583"/>
      <c r="AE43" s="1583"/>
    </row>
    <row r="44" spans="1:31" s="1582" customFormat="1" x14ac:dyDescent="0.25">
      <c r="C44" s="1583"/>
      <c r="D44" s="1583"/>
      <c r="E44" s="19" t="s">
        <v>3</v>
      </c>
      <c r="F44" s="1583"/>
      <c r="G44" s="1583"/>
      <c r="H44" s="1563"/>
      <c r="I44" s="1563"/>
      <c r="J44" s="1584"/>
      <c r="K44" s="1584"/>
      <c r="L44" s="1563"/>
      <c r="M44" s="50" t="s">
        <v>3</v>
      </c>
      <c r="N44" s="1583"/>
      <c r="O44" s="1583"/>
      <c r="P44" s="1583"/>
      <c r="Q44" s="1583"/>
      <c r="R44" s="1583"/>
      <c r="S44" s="1583"/>
      <c r="T44" s="1583"/>
      <c r="U44" s="1583"/>
      <c r="V44" s="1583"/>
      <c r="W44" s="1583"/>
      <c r="X44" s="1583"/>
      <c r="Y44" s="1583"/>
      <c r="Z44" s="1583"/>
      <c r="AA44" s="1583"/>
      <c r="AB44" s="1583"/>
      <c r="AC44" s="1583"/>
      <c r="AD44" s="1583"/>
      <c r="AE44" s="1583"/>
    </row>
    <row r="45" spans="1:31" s="1582" customFormat="1" x14ac:dyDescent="0.25">
      <c r="C45" s="1583"/>
      <c r="D45" s="1583"/>
      <c r="E45" s="1583"/>
      <c r="F45" s="1583"/>
      <c r="G45" s="1583"/>
      <c r="H45" s="1563"/>
      <c r="I45" s="1563"/>
      <c r="J45" s="1584"/>
      <c r="K45" s="1584"/>
      <c r="L45" s="1563"/>
      <c r="M45" s="1563"/>
      <c r="N45" s="1583"/>
      <c r="O45" s="1583"/>
      <c r="P45" s="1583"/>
      <c r="Q45" s="1583"/>
      <c r="R45" s="1583"/>
      <c r="S45" s="1583"/>
      <c r="T45" s="1583"/>
      <c r="U45" s="1583"/>
      <c r="V45" s="1583"/>
      <c r="W45" s="1583"/>
      <c r="X45" s="1583"/>
      <c r="Y45" s="1583"/>
      <c r="Z45" s="1583"/>
      <c r="AA45" s="1583"/>
      <c r="AB45" s="1583"/>
      <c r="AC45" s="1583"/>
      <c r="AD45" s="1583"/>
      <c r="AE45" s="1583"/>
    </row>
    <row r="46" spans="1:31" s="1582" customFormat="1" x14ac:dyDescent="0.25">
      <c r="C46" s="1583"/>
      <c r="D46" s="1583"/>
      <c r="E46" s="1583"/>
      <c r="F46" s="1583"/>
      <c r="G46" s="1583"/>
      <c r="H46" s="1563"/>
      <c r="I46" s="1563"/>
      <c r="J46" s="1584"/>
      <c r="K46" s="1584"/>
      <c r="L46" s="1563"/>
      <c r="M46" s="1563"/>
      <c r="N46" s="1583"/>
      <c r="O46" s="1583"/>
      <c r="P46" s="1583"/>
      <c r="Q46" s="1583"/>
      <c r="R46" s="1583"/>
      <c r="S46" s="1583"/>
      <c r="T46" s="1583"/>
      <c r="U46" s="1583"/>
      <c r="V46" s="1583"/>
      <c r="W46" s="1583"/>
      <c r="X46" s="1583"/>
      <c r="Y46" s="1583"/>
      <c r="Z46" s="1583"/>
      <c r="AA46" s="1583"/>
      <c r="AB46" s="1583"/>
      <c r="AC46" s="1583"/>
      <c r="AD46" s="1583"/>
      <c r="AE46" s="1583"/>
    </row>
    <row r="47" spans="1:31" x14ac:dyDescent="0.25">
      <c r="C47" s="64"/>
      <c r="D47" s="64"/>
      <c r="E47" s="64"/>
      <c r="F47" s="64"/>
      <c r="G47" s="64"/>
      <c r="H47" s="58"/>
      <c r="I47" s="58"/>
      <c r="J47" s="87"/>
      <c r="K47" s="87"/>
      <c r="L47" s="58"/>
      <c r="M47" s="234"/>
      <c r="N47" s="64"/>
      <c r="O47" s="64"/>
      <c r="P47" s="6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C48" s="64"/>
      <c r="D48" s="64"/>
      <c r="E48" s="64"/>
      <c r="F48" s="64"/>
      <c r="G48" s="64"/>
      <c r="H48" s="58"/>
      <c r="I48" s="58"/>
      <c r="J48" s="87"/>
      <c r="K48" s="87"/>
      <c r="L48" s="58"/>
      <c r="M48" s="234"/>
      <c r="N48" s="64"/>
      <c r="O48" s="64"/>
      <c r="P48" s="6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3:31" x14ac:dyDescent="0.25">
      <c r="C49" s="64"/>
      <c r="D49" s="64"/>
      <c r="E49" s="64"/>
      <c r="F49" s="64"/>
      <c r="G49" s="64"/>
      <c r="H49" s="58"/>
      <c r="I49" s="58"/>
      <c r="J49" s="87"/>
      <c r="K49" s="87"/>
      <c r="L49" s="58"/>
      <c r="M49" s="234"/>
      <c r="N49" s="64"/>
      <c r="O49" s="64"/>
      <c r="P49" s="6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3:31" x14ac:dyDescent="0.25">
      <c r="C50" s="64"/>
      <c r="D50" s="64"/>
      <c r="E50" s="64"/>
      <c r="F50" s="64"/>
      <c r="G50" s="64"/>
      <c r="H50" s="58"/>
      <c r="I50" s="58"/>
      <c r="J50" s="87"/>
      <c r="K50" s="87"/>
      <c r="L50" s="58"/>
      <c r="M50" s="234"/>
      <c r="N50" s="64"/>
      <c r="O50" s="64"/>
      <c r="P50" s="6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3:31" x14ac:dyDescent="0.25">
      <c r="C51" s="64"/>
      <c r="D51" s="64"/>
      <c r="E51" s="64"/>
      <c r="F51" s="64"/>
      <c r="G51" s="64"/>
      <c r="H51" s="58"/>
      <c r="I51" s="58"/>
      <c r="J51" s="87"/>
      <c r="K51" s="87"/>
      <c r="L51" s="58"/>
      <c r="M51" s="234"/>
      <c r="N51" s="64"/>
      <c r="O51" s="64"/>
      <c r="P51" s="6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3:31" x14ac:dyDescent="0.25">
      <c r="C52" s="64"/>
      <c r="D52" s="64"/>
      <c r="E52" s="64"/>
      <c r="F52" s="64"/>
      <c r="G52" s="64"/>
      <c r="H52" s="58"/>
      <c r="I52" s="58"/>
      <c r="J52" s="87"/>
      <c r="K52" s="87"/>
      <c r="L52" s="58"/>
      <c r="M52" s="234"/>
      <c r="N52" s="64"/>
      <c r="O52" s="64"/>
      <c r="P52" s="6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3:31" x14ac:dyDescent="0.25">
      <c r="C53" s="64"/>
      <c r="D53" s="64"/>
      <c r="E53" s="64"/>
      <c r="F53" s="64"/>
      <c r="G53" s="64"/>
      <c r="H53" s="58"/>
      <c r="I53" s="58"/>
      <c r="J53" s="87"/>
      <c r="K53" s="87"/>
      <c r="L53" s="58"/>
      <c r="M53" s="234"/>
      <c r="N53" s="64"/>
      <c r="O53" s="64"/>
      <c r="P53" s="6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3:31" x14ac:dyDescent="0.25">
      <c r="C54" s="64"/>
      <c r="D54" s="64"/>
      <c r="E54" s="64"/>
      <c r="F54" s="64"/>
      <c r="G54" s="64"/>
      <c r="H54" s="58"/>
      <c r="I54" s="58"/>
      <c r="J54" s="87"/>
      <c r="K54" s="87"/>
      <c r="L54" s="58"/>
      <c r="M54" s="234"/>
      <c r="N54" s="64"/>
      <c r="O54" s="64"/>
      <c r="P54" s="6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3:31" x14ac:dyDescent="0.25">
      <c r="C55" s="64"/>
      <c r="D55" s="64"/>
      <c r="E55" s="64"/>
      <c r="F55" s="64"/>
      <c r="G55" s="64"/>
      <c r="H55" s="58"/>
      <c r="I55" s="58"/>
      <c r="J55" s="87"/>
      <c r="K55" s="87"/>
      <c r="L55" s="58"/>
      <c r="M55" s="234"/>
      <c r="N55" s="64"/>
      <c r="O55" s="64"/>
      <c r="P55" s="6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3:31" x14ac:dyDescent="0.25">
      <c r="C56" s="64"/>
      <c r="D56" s="64"/>
      <c r="E56" s="64"/>
      <c r="F56" s="64"/>
      <c r="G56" s="64"/>
      <c r="H56" s="58"/>
      <c r="I56" s="58"/>
      <c r="J56" s="87"/>
      <c r="K56" s="87"/>
      <c r="L56" s="58"/>
      <c r="M56" s="234"/>
      <c r="N56" s="64"/>
      <c r="O56" s="64"/>
      <c r="P56" s="6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3:31" x14ac:dyDescent="0.25">
      <c r="C57" s="64"/>
      <c r="D57" s="64"/>
      <c r="E57" s="64"/>
      <c r="F57" s="64"/>
      <c r="G57" s="64"/>
      <c r="H57" s="58"/>
      <c r="I57" s="58"/>
      <c r="J57" s="87"/>
      <c r="K57" s="87"/>
      <c r="L57" s="58"/>
      <c r="M57" s="234"/>
      <c r="N57" s="64"/>
      <c r="O57" s="64"/>
      <c r="P57" s="6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3:31" x14ac:dyDescent="0.25">
      <c r="C58" s="64"/>
      <c r="D58" s="64"/>
      <c r="E58" s="64"/>
      <c r="F58" s="64"/>
      <c r="G58" s="64"/>
      <c r="H58" s="58"/>
      <c r="I58" s="58"/>
      <c r="J58" s="87"/>
      <c r="K58" s="87"/>
      <c r="L58" s="58"/>
      <c r="M58" s="234"/>
      <c r="N58" s="64"/>
      <c r="O58" s="64"/>
      <c r="P58" s="6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3:31" x14ac:dyDescent="0.25">
      <c r="C59" s="64"/>
      <c r="D59" s="64"/>
      <c r="E59" s="64"/>
      <c r="F59" s="64"/>
      <c r="G59" s="64"/>
      <c r="H59" s="58"/>
      <c r="I59" s="58"/>
      <c r="J59" s="87"/>
      <c r="K59" s="87"/>
      <c r="L59" s="58"/>
      <c r="M59" s="234"/>
      <c r="N59" s="64"/>
      <c r="O59" s="64"/>
      <c r="P59" s="6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3:31" x14ac:dyDescent="0.25">
      <c r="C60" s="64"/>
      <c r="D60" s="64"/>
      <c r="E60" s="64"/>
      <c r="F60" s="64"/>
      <c r="G60" s="64"/>
      <c r="H60" s="58"/>
      <c r="I60" s="58"/>
      <c r="J60" s="87"/>
      <c r="K60" s="87"/>
      <c r="L60" s="58"/>
      <c r="M60" s="234"/>
      <c r="N60" s="64"/>
      <c r="O60" s="64"/>
      <c r="P60" s="6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3:31" x14ac:dyDescent="0.25">
      <c r="C61" s="64"/>
      <c r="D61" s="64"/>
      <c r="E61" s="64"/>
      <c r="F61" s="64"/>
      <c r="G61" s="64"/>
      <c r="H61" s="58"/>
      <c r="I61" s="58"/>
      <c r="J61" s="87"/>
      <c r="K61" s="87"/>
      <c r="L61" s="58"/>
      <c r="M61" s="234"/>
      <c r="N61" s="64"/>
      <c r="O61" s="64"/>
      <c r="P61" s="6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3:31" x14ac:dyDescent="0.25">
      <c r="C62" s="64"/>
      <c r="D62" s="64"/>
      <c r="E62" s="64"/>
      <c r="F62" s="64"/>
      <c r="G62" s="64"/>
      <c r="H62" s="58"/>
      <c r="I62" s="58"/>
      <c r="J62" s="87"/>
      <c r="K62" s="87"/>
      <c r="L62" s="58"/>
      <c r="M62" s="234"/>
      <c r="N62" s="64"/>
      <c r="O62" s="64"/>
      <c r="P62" s="6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3:31" x14ac:dyDescent="0.25">
      <c r="C63" s="64"/>
      <c r="D63" s="64"/>
      <c r="E63" s="64"/>
      <c r="F63" s="64"/>
      <c r="G63" s="64"/>
      <c r="H63" s="58"/>
      <c r="I63" s="58"/>
      <c r="J63" s="87"/>
      <c r="K63" s="87"/>
      <c r="L63" s="58"/>
      <c r="M63" s="234"/>
      <c r="N63" s="64"/>
      <c r="O63" s="64"/>
      <c r="P63" s="6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3:31" x14ac:dyDescent="0.25">
      <c r="C64" s="64"/>
      <c r="D64" s="64"/>
      <c r="E64" s="64"/>
      <c r="F64" s="64"/>
      <c r="G64" s="64"/>
      <c r="H64" s="58"/>
      <c r="I64" s="58"/>
      <c r="J64" s="87"/>
      <c r="K64" s="87"/>
      <c r="L64" s="58"/>
      <c r="M64" s="234"/>
      <c r="N64" s="64"/>
      <c r="O64" s="64"/>
      <c r="P64" s="6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3:31" x14ac:dyDescent="0.25">
      <c r="C65" s="64"/>
      <c r="D65" s="64"/>
      <c r="E65" s="64"/>
      <c r="F65" s="64"/>
      <c r="G65" s="64"/>
      <c r="H65" s="58"/>
      <c r="I65" s="58"/>
      <c r="J65" s="87"/>
      <c r="K65" s="87"/>
      <c r="L65" s="58"/>
      <c r="M65" s="234"/>
      <c r="N65" s="64"/>
      <c r="O65" s="64"/>
      <c r="P65" s="64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3:31" x14ac:dyDescent="0.25">
      <c r="C66" s="64"/>
      <c r="D66" s="64"/>
      <c r="E66" s="64"/>
      <c r="F66" s="64"/>
      <c r="G66" s="64"/>
      <c r="H66" s="58"/>
      <c r="I66" s="58"/>
      <c r="J66" s="87"/>
      <c r="K66" s="87"/>
      <c r="L66" s="58"/>
      <c r="M66" s="234"/>
      <c r="N66" s="64"/>
      <c r="O66" s="64"/>
      <c r="P66" s="6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3:31" x14ac:dyDescent="0.25">
      <c r="C67" s="64"/>
      <c r="D67" s="64"/>
      <c r="E67" s="64"/>
      <c r="F67" s="64"/>
      <c r="G67" s="64"/>
      <c r="H67" s="58"/>
      <c r="I67" s="58"/>
      <c r="J67" s="87"/>
      <c r="K67" s="87"/>
      <c r="L67" s="58"/>
      <c r="M67" s="234"/>
      <c r="N67" s="64"/>
      <c r="O67" s="64"/>
      <c r="P67" s="6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3:31" x14ac:dyDescent="0.25">
      <c r="C68" s="64"/>
      <c r="D68" s="64"/>
      <c r="E68" s="64"/>
      <c r="F68" s="64"/>
      <c r="G68" s="64"/>
      <c r="H68" s="58"/>
      <c r="I68" s="58"/>
      <c r="J68" s="87"/>
      <c r="K68" s="87"/>
      <c r="L68" s="58"/>
      <c r="M68" s="234"/>
      <c r="N68" s="64"/>
      <c r="O68" s="64"/>
      <c r="P68" s="64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3:31" x14ac:dyDescent="0.25">
      <c r="C69" s="64"/>
      <c r="D69" s="64"/>
      <c r="E69" s="64"/>
      <c r="F69" s="64"/>
      <c r="G69" s="64"/>
      <c r="H69" s="58"/>
      <c r="I69" s="58"/>
      <c r="J69" s="87"/>
      <c r="K69" s="87"/>
      <c r="L69" s="58"/>
      <c r="M69" s="234"/>
      <c r="N69" s="64"/>
      <c r="O69" s="64"/>
      <c r="P69" s="64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3:31" x14ac:dyDescent="0.25">
      <c r="C70" s="64"/>
      <c r="D70" s="64"/>
      <c r="E70" s="64"/>
      <c r="F70" s="64"/>
      <c r="G70" s="64"/>
      <c r="H70" s="58"/>
      <c r="I70" s="58"/>
      <c r="J70" s="87"/>
      <c r="K70" s="87"/>
      <c r="L70" s="58"/>
      <c r="M70" s="234"/>
      <c r="N70" s="64"/>
      <c r="O70" s="64"/>
      <c r="P70" s="64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3:31" x14ac:dyDescent="0.25">
      <c r="C71" s="64"/>
      <c r="D71" s="64"/>
      <c r="E71" s="64"/>
      <c r="F71" s="64"/>
      <c r="G71" s="64"/>
      <c r="H71" s="58"/>
      <c r="I71" s="58"/>
      <c r="J71" s="87"/>
      <c r="K71" s="87"/>
      <c r="L71" s="58"/>
      <c r="M71" s="234"/>
      <c r="N71" s="64"/>
      <c r="O71" s="64"/>
      <c r="P71" s="6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3:31" x14ac:dyDescent="0.25">
      <c r="C72" s="64"/>
      <c r="D72" s="64"/>
      <c r="E72" s="64"/>
      <c r="F72" s="64"/>
      <c r="G72" s="64"/>
      <c r="H72" s="58"/>
      <c r="I72" s="58"/>
      <c r="J72" s="87"/>
      <c r="K72" s="87"/>
      <c r="L72" s="58"/>
      <c r="M72" s="234"/>
      <c r="N72" s="64"/>
      <c r="O72" s="64"/>
      <c r="P72" s="64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3:31" x14ac:dyDescent="0.25">
      <c r="C73" s="64"/>
      <c r="D73" s="64"/>
      <c r="E73" s="64"/>
      <c r="F73" s="64"/>
      <c r="G73" s="64"/>
      <c r="H73" s="58"/>
      <c r="I73" s="58"/>
      <c r="J73" s="87"/>
      <c r="K73" s="87"/>
      <c r="L73" s="58"/>
      <c r="M73" s="234"/>
      <c r="N73" s="64"/>
      <c r="O73" s="64"/>
      <c r="P73" s="64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3:31" x14ac:dyDescent="0.25">
      <c r="C74" s="64"/>
      <c r="D74" s="64"/>
      <c r="E74" s="64"/>
      <c r="F74" s="64"/>
      <c r="G74" s="64"/>
      <c r="H74" s="58"/>
      <c r="I74" s="58"/>
      <c r="J74" s="87"/>
      <c r="K74" s="87"/>
      <c r="L74" s="58"/>
      <c r="M74" s="234"/>
      <c r="N74" s="64"/>
      <c r="O74" s="64"/>
      <c r="P74" s="64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3:31" x14ac:dyDescent="0.25">
      <c r="C75" s="64"/>
      <c r="D75" s="64"/>
      <c r="E75" s="64"/>
      <c r="F75" s="64"/>
      <c r="G75" s="64"/>
      <c r="H75" s="58"/>
      <c r="I75" s="58"/>
      <c r="J75" s="87"/>
      <c r="K75" s="87"/>
      <c r="L75" s="58"/>
      <c r="M75" s="234"/>
      <c r="N75" s="64"/>
      <c r="O75" s="64"/>
      <c r="P75" s="64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3:31" x14ac:dyDescent="0.25">
      <c r="C76" s="64"/>
      <c r="D76" s="64"/>
      <c r="E76" s="64"/>
      <c r="F76" s="64"/>
      <c r="G76" s="64"/>
      <c r="H76" s="58"/>
      <c r="I76" s="58"/>
      <c r="J76" s="87"/>
      <c r="K76" s="87"/>
      <c r="L76" s="58"/>
      <c r="M76" s="234"/>
      <c r="N76" s="64"/>
      <c r="O76" s="64"/>
      <c r="P76" s="64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3:31" x14ac:dyDescent="0.25">
      <c r="C77" s="64"/>
      <c r="D77" s="64"/>
      <c r="E77" s="64"/>
      <c r="F77" s="64"/>
      <c r="G77" s="64"/>
      <c r="H77" s="58"/>
      <c r="I77" s="58"/>
      <c r="J77" s="87"/>
      <c r="K77" s="87"/>
      <c r="L77" s="58"/>
      <c r="M77" s="234"/>
      <c r="N77" s="64"/>
      <c r="O77" s="64"/>
      <c r="P77" s="64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3:31" x14ac:dyDescent="0.25">
      <c r="C78" s="64"/>
      <c r="D78" s="64"/>
      <c r="E78" s="64"/>
      <c r="F78" s="64"/>
      <c r="G78" s="64"/>
      <c r="H78" s="58"/>
      <c r="I78" s="58"/>
      <c r="J78" s="87"/>
      <c r="K78" s="87"/>
      <c r="L78" s="58"/>
      <c r="M78" s="234"/>
      <c r="N78" s="64"/>
      <c r="O78" s="64"/>
      <c r="P78" s="64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3:31" x14ac:dyDescent="0.25">
      <c r="C79" s="64"/>
      <c r="D79" s="64"/>
      <c r="E79" s="64"/>
      <c r="F79" s="64"/>
      <c r="G79" s="64"/>
      <c r="H79" s="58"/>
      <c r="I79" s="58"/>
      <c r="J79" s="87"/>
      <c r="K79" s="87"/>
      <c r="L79" s="58"/>
      <c r="M79" s="234"/>
      <c r="N79" s="64"/>
      <c r="O79" s="64"/>
      <c r="P79" s="6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3:31" x14ac:dyDescent="0.25">
      <c r="C80" s="64"/>
      <c r="D80" s="64"/>
      <c r="E80" s="64"/>
      <c r="F80" s="64"/>
      <c r="G80" s="64"/>
      <c r="H80" s="58"/>
      <c r="I80" s="58"/>
      <c r="J80" s="87"/>
      <c r="K80" s="87"/>
      <c r="L80" s="58"/>
      <c r="M80" s="234"/>
      <c r="N80" s="64"/>
      <c r="O80" s="64"/>
      <c r="P80" s="64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3:31" x14ac:dyDescent="0.25">
      <c r="C81" s="64"/>
      <c r="D81" s="64"/>
      <c r="E81" s="64"/>
      <c r="F81" s="64"/>
      <c r="G81" s="64"/>
      <c r="H81" s="58"/>
      <c r="I81" s="58"/>
      <c r="J81" s="87"/>
      <c r="K81" s="87"/>
      <c r="L81" s="58"/>
      <c r="M81" s="234"/>
      <c r="N81" s="64"/>
      <c r="O81" s="64"/>
      <c r="P81" s="6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3:31" x14ac:dyDescent="0.25">
      <c r="C82" s="64"/>
      <c r="D82" s="64"/>
      <c r="E82" s="64"/>
      <c r="F82" s="64"/>
      <c r="G82" s="64"/>
      <c r="H82" s="58"/>
      <c r="I82" s="58"/>
      <c r="J82" s="87"/>
      <c r="K82" s="87"/>
      <c r="L82" s="58"/>
      <c r="M82" s="234"/>
      <c r="N82" s="64"/>
      <c r="O82" s="64"/>
      <c r="P82" s="64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3:31" x14ac:dyDescent="0.25">
      <c r="C83" s="64"/>
      <c r="D83" s="64"/>
      <c r="E83" s="64"/>
      <c r="F83" s="64"/>
      <c r="G83" s="64"/>
      <c r="H83" s="58"/>
      <c r="I83" s="58"/>
      <c r="J83" s="87"/>
      <c r="K83" s="87"/>
      <c r="L83" s="58"/>
      <c r="M83" s="234"/>
      <c r="N83" s="64"/>
      <c r="O83" s="64"/>
      <c r="P83" s="64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3:31" x14ac:dyDescent="0.25">
      <c r="C84" s="64"/>
      <c r="D84" s="64"/>
      <c r="E84" s="64"/>
      <c r="F84" s="64"/>
      <c r="G84" s="64"/>
      <c r="H84" s="58"/>
      <c r="I84" s="58"/>
      <c r="J84" s="87"/>
      <c r="K84" s="87"/>
      <c r="L84" s="58"/>
      <c r="M84" s="234"/>
      <c r="N84" s="64"/>
      <c r="O84" s="64"/>
      <c r="P84" s="64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3:31" x14ac:dyDescent="0.25">
      <c r="C85" s="64"/>
      <c r="D85" s="64"/>
      <c r="E85" s="64"/>
      <c r="F85" s="64"/>
      <c r="G85" s="64"/>
      <c r="H85" s="58"/>
      <c r="I85" s="58"/>
      <c r="J85" s="87"/>
      <c r="K85" s="87"/>
      <c r="L85" s="58"/>
      <c r="M85" s="234"/>
      <c r="N85" s="64"/>
      <c r="O85" s="64"/>
      <c r="P85" s="64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3:31" x14ac:dyDescent="0.25">
      <c r="C86" s="64"/>
      <c r="D86" s="64"/>
      <c r="E86" s="64"/>
      <c r="F86" s="64"/>
      <c r="G86" s="64"/>
      <c r="H86" s="58"/>
      <c r="I86" s="58"/>
      <c r="J86" s="87"/>
      <c r="K86" s="87"/>
      <c r="L86" s="58"/>
      <c r="M86" s="234"/>
      <c r="N86" s="64"/>
      <c r="O86" s="64"/>
      <c r="P86" s="64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3:31" x14ac:dyDescent="0.25">
      <c r="C87" s="64"/>
      <c r="D87" s="64"/>
      <c r="E87" s="64"/>
      <c r="F87" s="64"/>
      <c r="G87" s="64"/>
      <c r="H87" s="58"/>
      <c r="I87" s="58"/>
      <c r="J87" s="87"/>
      <c r="K87" s="87"/>
      <c r="L87" s="58"/>
      <c r="M87" s="234"/>
      <c r="N87" s="64"/>
      <c r="O87" s="64"/>
      <c r="P87" s="64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3:31" x14ac:dyDescent="0.25">
      <c r="C88" s="64"/>
      <c r="D88" s="64"/>
      <c r="E88" s="64"/>
      <c r="F88" s="64"/>
      <c r="G88" s="64"/>
      <c r="H88" s="58"/>
      <c r="I88" s="58"/>
      <c r="J88" s="87"/>
      <c r="K88" s="87"/>
      <c r="L88" s="58"/>
      <c r="M88" s="234"/>
      <c r="N88" s="64"/>
      <c r="O88" s="64"/>
      <c r="P88" s="64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3:31" x14ac:dyDescent="0.25">
      <c r="C89" s="64"/>
      <c r="D89" s="64"/>
      <c r="E89" s="64"/>
      <c r="F89" s="64"/>
      <c r="G89" s="64"/>
      <c r="H89" s="58"/>
      <c r="I89" s="58"/>
      <c r="J89" s="87"/>
      <c r="K89" s="87"/>
      <c r="L89" s="58"/>
      <c r="M89" s="234"/>
      <c r="N89" s="64"/>
      <c r="O89" s="64"/>
      <c r="P89" s="64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3:31" x14ac:dyDescent="0.25">
      <c r="C90" s="64"/>
      <c r="D90" s="64"/>
      <c r="E90" s="64"/>
      <c r="F90" s="64"/>
      <c r="G90" s="64"/>
      <c r="H90" s="58"/>
      <c r="I90" s="58"/>
      <c r="J90" s="87"/>
      <c r="K90" s="87"/>
      <c r="L90" s="58"/>
      <c r="M90" s="234"/>
      <c r="N90" s="64"/>
      <c r="O90" s="64"/>
      <c r="P90" s="6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3:31" x14ac:dyDescent="0.25">
      <c r="C91" s="64"/>
      <c r="D91" s="64"/>
      <c r="E91" s="64"/>
      <c r="F91" s="64"/>
      <c r="G91" s="64"/>
      <c r="H91" s="58"/>
      <c r="I91" s="58"/>
      <c r="J91" s="87"/>
      <c r="K91" s="87"/>
      <c r="L91" s="58"/>
      <c r="M91" s="234"/>
      <c r="N91" s="64"/>
      <c r="O91" s="64"/>
      <c r="P91" s="64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3:31" x14ac:dyDescent="0.25">
      <c r="C92" s="64"/>
      <c r="D92" s="64"/>
      <c r="E92" s="64"/>
      <c r="F92" s="64"/>
      <c r="G92" s="64"/>
      <c r="H92" s="58"/>
      <c r="I92" s="58"/>
      <c r="J92" s="87"/>
      <c r="K92" s="87"/>
      <c r="L92" s="58"/>
      <c r="M92" s="234"/>
      <c r="N92" s="64"/>
      <c r="O92" s="64"/>
      <c r="P92" s="6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3:31" x14ac:dyDescent="0.25">
      <c r="C93" s="64"/>
      <c r="D93" s="64"/>
      <c r="E93" s="64"/>
      <c r="F93" s="64"/>
      <c r="G93" s="64"/>
      <c r="H93" s="58"/>
      <c r="I93" s="58"/>
      <c r="J93" s="87"/>
      <c r="K93" s="87"/>
      <c r="L93" s="58"/>
      <c r="M93" s="234"/>
      <c r="N93" s="64"/>
      <c r="O93" s="64"/>
      <c r="P93" s="6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3:31" x14ac:dyDescent="0.25">
      <c r="C94" s="64"/>
      <c r="D94" s="64"/>
      <c r="E94" s="64"/>
      <c r="F94" s="64"/>
      <c r="G94" s="64"/>
      <c r="H94" s="58"/>
      <c r="I94" s="58"/>
      <c r="J94" s="87"/>
      <c r="K94" s="87"/>
      <c r="L94" s="58"/>
      <c r="M94" s="234"/>
      <c r="N94" s="64"/>
      <c r="O94" s="64"/>
      <c r="P94" s="6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3:31" x14ac:dyDescent="0.25">
      <c r="C95" s="64"/>
      <c r="D95" s="64"/>
      <c r="E95" s="64"/>
      <c r="F95" s="64"/>
      <c r="G95" s="64"/>
      <c r="H95" s="58"/>
      <c r="I95" s="58"/>
      <c r="J95" s="87"/>
      <c r="K95" s="87"/>
      <c r="L95" s="58"/>
      <c r="M95" s="234"/>
      <c r="N95" s="64"/>
      <c r="O95" s="64"/>
      <c r="P95" s="64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3:31" x14ac:dyDescent="0.25">
      <c r="C96" s="64"/>
      <c r="D96" s="64"/>
      <c r="E96" s="64"/>
      <c r="F96" s="64"/>
      <c r="G96" s="64"/>
      <c r="H96" s="58"/>
      <c r="I96" s="58"/>
      <c r="J96" s="87"/>
      <c r="K96" s="87"/>
      <c r="L96" s="58"/>
      <c r="M96" s="234"/>
      <c r="N96" s="64"/>
      <c r="O96" s="64"/>
      <c r="P96" s="64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3:31" x14ac:dyDescent="0.25">
      <c r="C97" s="64"/>
      <c r="D97" s="64"/>
      <c r="E97" s="64"/>
      <c r="F97" s="64"/>
      <c r="G97" s="64"/>
      <c r="H97" s="58"/>
      <c r="I97" s="58"/>
      <c r="J97" s="87"/>
      <c r="K97" s="87"/>
      <c r="L97" s="58"/>
      <c r="M97" s="234"/>
      <c r="N97" s="64"/>
      <c r="O97" s="64"/>
      <c r="P97" s="64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3:31" x14ac:dyDescent="0.25">
      <c r="C98" s="64"/>
      <c r="D98" s="64"/>
      <c r="E98" s="64"/>
      <c r="F98" s="64"/>
      <c r="G98" s="64"/>
      <c r="H98" s="58"/>
      <c r="I98" s="58"/>
      <c r="J98" s="87"/>
      <c r="K98" s="87"/>
      <c r="L98" s="58"/>
      <c r="M98" s="234"/>
      <c r="N98" s="64"/>
      <c r="O98" s="64"/>
      <c r="P98" s="64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3:31" x14ac:dyDescent="0.25">
      <c r="C99" s="64"/>
      <c r="D99" s="64"/>
      <c r="E99" s="64"/>
      <c r="F99" s="64"/>
      <c r="G99" s="64"/>
      <c r="H99" s="58"/>
      <c r="I99" s="58"/>
      <c r="J99" s="87"/>
      <c r="K99" s="87"/>
      <c r="L99" s="58"/>
      <c r="M99" s="234"/>
      <c r="N99" s="64"/>
      <c r="O99" s="64"/>
      <c r="P99" s="64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3:31" x14ac:dyDescent="0.25">
      <c r="C100" s="64"/>
      <c r="D100" s="64"/>
      <c r="E100" s="64"/>
      <c r="F100" s="64"/>
      <c r="G100" s="64"/>
      <c r="H100" s="58"/>
      <c r="I100" s="58"/>
      <c r="J100" s="87"/>
      <c r="K100" s="87"/>
      <c r="L100" s="58"/>
      <c r="M100" s="234"/>
      <c r="N100" s="64"/>
      <c r="O100" s="64"/>
      <c r="P100" s="6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3:31" x14ac:dyDescent="0.25">
      <c r="C101" s="64"/>
      <c r="D101" s="64"/>
      <c r="E101" s="64"/>
      <c r="F101" s="64"/>
      <c r="G101" s="64"/>
      <c r="H101" s="58"/>
      <c r="I101" s="58"/>
      <c r="J101" s="87"/>
      <c r="K101" s="87"/>
      <c r="L101" s="58"/>
      <c r="M101" s="234"/>
      <c r="N101" s="64"/>
      <c r="O101" s="64"/>
      <c r="P101" s="6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3:31" x14ac:dyDescent="0.25">
      <c r="C102" s="64"/>
      <c r="D102" s="64"/>
      <c r="E102" s="64"/>
      <c r="F102" s="64"/>
      <c r="G102" s="64"/>
      <c r="H102" s="58"/>
      <c r="I102" s="58"/>
      <c r="J102" s="87"/>
      <c r="K102" s="87"/>
      <c r="L102" s="58"/>
      <c r="M102" s="234"/>
      <c r="N102" s="64"/>
      <c r="O102" s="64"/>
      <c r="P102" s="64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3:31" x14ac:dyDescent="0.25">
      <c r="C103" s="64"/>
      <c r="D103" s="64"/>
      <c r="E103" s="64"/>
      <c r="F103" s="64"/>
      <c r="G103" s="64"/>
      <c r="H103" s="58"/>
      <c r="I103" s="58"/>
      <c r="J103" s="87"/>
      <c r="K103" s="87"/>
      <c r="L103" s="58"/>
      <c r="M103" s="234"/>
      <c r="N103" s="64"/>
      <c r="O103" s="64"/>
      <c r="P103" s="64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3:31" x14ac:dyDescent="0.25">
      <c r="C104" s="64"/>
      <c r="D104" s="64"/>
      <c r="E104" s="64"/>
      <c r="F104" s="64"/>
      <c r="G104" s="64"/>
      <c r="H104" s="58"/>
      <c r="I104" s="58"/>
      <c r="J104" s="87"/>
      <c r="K104" s="87"/>
      <c r="L104" s="58"/>
      <c r="M104" s="234"/>
      <c r="N104" s="64"/>
      <c r="O104" s="64"/>
      <c r="P104" s="64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3:31" x14ac:dyDescent="0.25">
      <c r="C105" s="64"/>
      <c r="D105" s="64"/>
      <c r="E105" s="64"/>
      <c r="F105" s="64"/>
      <c r="G105" s="64"/>
      <c r="H105" s="58"/>
      <c r="I105" s="58"/>
      <c r="J105" s="87"/>
      <c r="K105" s="87"/>
      <c r="L105" s="58"/>
      <c r="M105" s="234"/>
      <c r="N105" s="64"/>
      <c r="O105" s="64"/>
      <c r="P105" s="64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3:31" x14ac:dyDescent="0.25">
      <c r="C106" s="64"/>
      <c r="D106" s="64"/>
      <c r="E106" s="64"/>
      <c r="F106" s="64"/>
      <c r="G106" s="64"/>
      <c r="H106" s="58"/>
      <c r="I106" s="58"/>
      <c r="J106" s="87"/>
      <c r="K106" s="87"/>
      <c r="L106" s="58"/>
      <c r="M106" s="234"/>
      <c r="N106" s="64"/>
      <c r="O106" s="64"/>
      <c r="P106" s="64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3:31" x14ac:dyDescent="0.25">
      <c r="C107" s="64"/>
      <c r="D107" s="64"/>
      <c r="E107" s="64"/>
      <c r="F107" s="64"/>
      <c r="G107" s="64"/>
      <c r="H107" s="58"/>
      <c r="I107" s="58"/>
      <c r="J107" s="87"/>
      <c r="K107" s="87"/>
      <c r="L107" s="58"/>
      <c r="M107" s="234"/>
      <c r="N107" s="64"/>
      <c r="O107" s="64"/>
      <c r="P107" s="64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3:31" x14ac:dyDescent="0.25">
      <c r="C108" s="64"/>
      <c r="D108" s="64"/>
      <c r="E108" s="64"/>
      <c r="F108" s="64"/>
      <c r="G108" s="64"/>
      <c r="H108" s="58"/>
      <c r="I108" s="58"/>
      <c r="J108" s="87"/>
      <c r="K108" s="87"/>
      <c r="L108" s="58"/>
      <c r="M108" s="234"/>
      <c r="N108" s="64"/>
      <c r="O108" s="64"/>
      <c r="P108" s="64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3:31" x14ac:dyDescent="0.25">
      <c r="C109" s="64"/>
      <c r="D109" s="64"/>
      <c r="E109" s="64"/>
      <c r="F109" s="64"/>
      <c r="G109" s="64"/>
      <c r="H109" s="58"/>
      <c r="I109" s="58"/>
      <c r="J109" s="87"/>
      <c r="K109" s="87"/>
      <c r="L109" s="58"/>
      <c r="M109" s="234"/>
      <c r="N109" s="64"/>
      <c r="O109" s="64"/>
      <c r="P109" s="64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3:31" x14ac:dyDescent="0.25">
      <c r="C110" s="64"/>
      <c r="D110" s="64"/>
      <c r="E110" s="64"/>
      <c r="F110" s="64"/>
      <c r="G110" s="64"/>
      <c r="H110" s="58"/>
      <c r="I110" s="58"/>
      <c r="J110" s="87"/>
      <c r="K110" s="87"/>
      <c r="L110" s="58"/>
      <c r="M110" s="234"/>
      <c r="N110" s="64"/>
      <c r="O110" s="64"/>
      <c r="P110" s="64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3:31" x14ac:dyDescent="0.25">
      <c r="C111" s="64"/>
      <c r="D111" s="64"/>
      <c r="E111" s="64"/>
      <c r="F111" s="64"/>
      <c r="G111" s="64"/>
      <c r="H111" s="58"/>
      <c r="I111" s="58"/>
      <c r="J111" s="87"/>
      <c r="K111" s="87"/>
      <c r="L111" s="58"/>
      <c r="M111" s="234"/>
      <c r="N111" s="64"/>
      <c r="O111" s="64"/>
      <c r="P111" s="64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3:31" x14ac:dyDescent="0.25">
      <c r="C112" s="64"/>
      <c r="D112" s="64"/>
      <c r="E112" s="64"/>
      <c r="F112" s="64"/>
      <c r="G112" s="64"/>
      <c r="H112" s="58"/>
      <c r="I112" s="58"/>
      <c r="J112" s="87"/>
      <c r="K112" s="87"/>
      <c r="L112" s="58"/>
      <c r="M112" s="234"/>
      <c r="N112" s="64"/>
      <c r="O112" s="64"/>
      <c r="P112" s="64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3:31" x14ac:dyDescent="0.25">
      <c r="C113" s="64"/>
      <c r="D113" s="64"/>
      <c r="E113" s="64"/>
      <c r="F113" s="64"/>
      <c r="G113" s="64"/>
      <c r="H113" s="58"/>
      <c r="I113" s="58"/>
      <c r="J113" s="87"/>
      <c r="K113" s="87"/>
      <c r="L113" s="58"/>
      <c r="M113" s="234"/>
      <c r="N113" s="64"/>
      <c r="O113" s="64"/>
      <c r="P113" s="64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3:31" x14ac:dyDescent="0.25">
      <c r="C114" s="64"/>
      <c r="D114" s="64"/>
      <c r="E114" s="64"/>
      <c r="F114" s="64"/>
      <c r="G114" s="64"/>
      <c r="H114" s="58"/>
      <c r="I114" s="58"/>
      <c r="J114" s="87"/>
      <c r="K114" s="87"/>
      <c r="L114" s="58"/>
      <c r="M114" s="234"/>
      <c r="N114" s="64"/>
      <c r="O114" s="64"/>
      <c r="P114" s="64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3:31" x14ac:dyDescent="0.25">
      <c r="C115" s="64"/>
      <c r="D115" s="64"/>
      <c r="E115" s="64"/>
      <c r="F115" s="64"/>
      <c r="G115" s="64"/>
      <c r="H115" s="58"/>
      <c r="I115" s="58"/>
      <c r="J115" s="87"/>
      <c r="K115" s="87"/>
      <c r="L115" s="58"/>
      <c r="M115" s="234"/>
      <c r="N115" s="64"/>
      <c r="O115" s="64"/>
      <c r="P115" s="64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3:31" x14ac:dyDescent="0.25">
      <c r="C116" s="64"/>
      <c r="D116" s="64"/>
      <c r="E116" s="64"/>
      <c r="F116" s="64"/>
      <c r="G116" s="64"/>
      <c r="H116" s="58"/>
      <c r="I116" s="58"/>
      <c r="J116" s="87"/>
      <c r="K116" s="87"/>
      <c r="L116" s="58"/>
      <c r="M116" s="234"/>
      <c r="N116" s="64"/>
      <c r="O116" s="64"/>
      <c r="P116" s="64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3:31" x14ac:dyDescent="0.25">
      <c r="C117" s="64"/>
      <c r="D117" s="64"/>
      <c r="E117" s="64"/>
      <c r="F117" s="64"/>
      <c r="G117" s="64"/>
      <c r="H117" s="58"/>
      <c r="I117" s="58"/>
      <c r="J117" s="87"/>
      <c r="K117" s="87"/>
      <c r="L117" s="58"/>
      <c r="M117" s="234"/>
      <c r="N117" s="64"/>
      <c r="O117" s="64"/>
      <c r="P117" s="6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3:31" x14ac:dyDescent="0.25">
      <c r="C118" s="64"/>
      <c r="D118" s="64"/>
      <c r="E118" s="64"/>
      <c r="F118" s="64"/>
      <c r="G118" s="64"/>
      <c r="H118" s="58"/>
      <c r="I118" s="58"/>
      <c r="J118" s="87"/>
      <c r="K118" s="87"/>
      <c r="L118" s="58"/>
      <c r="M118" s="234"/>
      <c r="N118" s="64"/>
      <c r="O118" s="64"/>
      <c r="P118" s="64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3:31" x14ac:dyDescent="0.25">
      <c r="C119" s="64"/>
      <c r="D119" s="64"/>
      <c r="E119" s="64"/>
      <c r="F119" s="64"/>
      <c r="G119" s="64"/>
      <c r="H119" s="58"/>
      <c r="I119" s="58"/>
      <c r="J119" s="87"/>
      <c r="K119" s="87"/>
      <c r="L119" s="58"/>
      <c r="M119" s="234"/>
      <c r="N119" s="64"/>
      <c r="O119" s="64"/>
      <c r="P119" s="64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3:31" x14ac:dyDescent="0.25">
      <c r="C120" s="64"/>
      <c r="D120" s="64"/>
      <c r="E120" s="64"/>
      <c r="F120" s="64"/>
      <c r="G120" s="64"/>
      <c r="H120" s="58"/>
      <c r="I120" s="58"/>
      <c r="J120" s="87"/>
      <c r="K120" s="87"/>
      <c r="L120" s="58"/>
      <c r="M120" s="234"/>
      <c r="N120" s="64"/>
      <c r="O120" s="64"/>
      <c r="P120" s="6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3:31" x14ac:dyDescent="0.25">
      <c r="C121" s="64"/>
      <c r="D121" s="64"/>
      <c r="E121" s="64"/>
      <c r="F121" s="64"/>
      <c r="G121" s="64"/>
      <c r="H121" s="58"/>
      <c r="I121" s="58"/>
      <c r="J121" s="87"/>
      <c r="K121" s="87"/>
      <c r="L121" s="58"/>
      <c r="M121" s="234"/>
      <c r="N121" s="64"/>
      <c r="O121" s="64"/>
      <c r="P121" s="64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3:31" x14ac:dyDescent="0.25">
      <c r="C122" s="64"/>
      <c r="D122" s="64"/>
      <c r="E122" s="64"/>
      <c r="F122" s="64"/>
      <c r="G122" s="64"/>
      <c r="H122" s="58"/>
      <c r="I122" s="58"/>
      <c r="J122" s="87"/>
      <c r="K122" s="87"/>
      <c r="L122" s="58"/>
      <c r="M122" s="234"/>
      <c r="N122" s="64"/>
      <c r="O122" s="64"/>
      <c r="P122" s="64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3:31" x14ac:dyDescent="0.25">
      <c r="C123" s="64"/>
      <c r="D123" s="64"/>
      <c r="E123" s="64"/>
      <c r="F123" s="64"/>
      <c r="G123" s="64"/>
      <c r="H123" s="58"/>
      <c r="I123" s="58"/>
      <c r="J123" s="87"/>
      <c r="K123" s="87"/>
      <c r="L123" s="58"/>
      <c r="M123" s="234"/>
      <c r="N123" s="64"/>
      <c r="O123" s="64"/>
      <c r="P123" s="64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3:31" x14ac:dyDescent="0.25">
      <c r="C124" s="64"/>
      <c r="D124" s="64"/>
      <c r="E124" s="64"/>
      <c r="F124" s="64"/>
      <c r="G124" s="64"/>
      <c r="H124" s="58"/>
      <c r="I124" s="58"/>
      <c r="J124" s="87"/>
      <c r="K124" s="87"/>
      <c r="L124" s="58"/>
      <c r="M124" s="234"/>
      <c r="N124" s="64"/>
      <c r="O124" s="64"/>
      <c r="P124" s="64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3:31" x14ac:dyDescent="0.25">
      <c r="C125" s="64"/>
      <c r="D125" s="64"/>
      <c r="E125" s="64"/>
      <c r="F125" s="64"/>
      <c r="G125" s="64"/>
      <c r="H125" s="58"/>
      <c r="I125" s="58"/>
      <c r="J125" s="87"/>
      <c r="K125" s="87"/>
      <c r="L125" s="58"/>
      <c r="M125" s="234"/>
      <c r="N125" s="64"/>
      <c r="O125" s="64"/>
      <c r="P125" s="64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3:31" x14ac:dyDescent="0.25">
      <c r="C126" s="64"/>
      <c r="D126" s="64"/>
      <c r="E126" s="64"/>
      <c r="F126" s="64"/>
      <c r="G126" s="64"/>
      <c r="H126" s="58"/>
      <c r="I126" s="58"/>
      <c r="J126" s="87"/>
      <c r="K126" s="87"/>
      <c r="L126" s="58"/>
      <c r="M126" s="234"/>
      <c r="N126" s="64"/>
      <c r="O126" s="64"/>
      <c r="P126" s="64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3:31" x14ac:dyDescent="0.25">
      <c r="C127" s="64"/>
      <c r="D127" s="64"/>
      <c r="E127" s="64"/>
      <c r="F127" s="64"/>
      <c r="G127" s="64"/>
      <c r="H127" s="58"/>
      <c r="I127" s="58"/>
      <c r="J127" s="87"/>
      <c r="K127" s="87"/>
      <c r="L127" s="58"/>
      <c r="M127" s="234"/>
      <c r="N127" s="64"/>
      <c r="O127" s="64"/>
      <c r="P127" s="64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3:31" x14ac:dyDescent="0.25">
      <c r="C128" s="64"/>
      <c r="D128" s="64"/>
      <c r="E128" s="64"/>
      <c r="F128" s="64"/>
      <c r="G128" s="64"/>
      <c r="H128" s="58"/>
      <c r="I128" s="58"/>
      <c r="J128" s="87"/>
      <c r="K128" s="87"/>
      <c r="L128" s="58"/>
      <c r="M128" s="234"/>
      <c r="N128" s="64"/>
      <c r="O128" s="64"/>
      <c r="P128" s="64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3:31" x14ac:dyDescent="0.25">
      <c r="C129" s="64"/>
      <c r="D129" s="64"/>
      <c r="E129" s="64"/>
      <c r="F129" s="64"/>
      <c r="G129" s="64"/>
      <c r="H129" s="58"/>
      <c r="I129" s="58"/>
      <c r="J129" s="87"/>
      <c r="K129" s="87"/>
      <c r="L129" s="58"/>
      <c r="M129" s="234"/>
      <c r="N129" s="64"/>
      <c r="O129" s="64"/>
      <c r="P129" s="64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3:31" x14ac:dyDescent="0.25">
      <c r="C130" s="64"/>
      <c r="D130" s="64"/>
      <c r="E130" s="64"/>
      <c r="F130" s="64"/>
      <c r="G130" s="64"/>
      <c r="H130" s="58"/>
      <c r="I130" s="58"/>
      <c r="J130" s="87"/>
      <c r="K130" s="87"/>
      <c r="L130" s="58"/>
      <c r="M130" s="234"/>
      <c r="N130" s="64"/>
      <c r="O130" s="64"/>
      <c r="P130" s="64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3:31" x14ac:dyDescent="0.25">
      <c r="C131" s="64"/>
      <c r="D131" s="64"/>
      <c r="E131" s="64"/>
      <c r="F131" s="64"/>
      <c r="G131" s="64"/>
      <c r="H131" s="58"/>
      <c r="I131" s="58"/>
      <c r="J131" s="87"/>
      <c r="K131" s="87"/>
      <c r="L131" s="58"/>
      <c r="M131" s="234"/>
      <c r="N131" s="64"/>
      <c r="O131" s="64"/>
      <c r="P131" s="64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3:31" x14ac:dyDescent="0.25">
      <c r="C132" s="64"/>
      <c r="D132" s="64"/>
      <c r="E132" s="64"/>
      <c r="F132" s="64"/>
      <c r="G132" s="64"/>
      <c r="H132" s="58"/>
      <c r="I132" s="58"/>
      <c r="J132" s="87"/>
      <c r="K132" s="87"/>
      <c r="L132" s="58"/>
      <c r="M132" s="234"/>
      <c r="N132" s="64"/>
      <c r="O132" s="64"/>
      <c r="P132" s="64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3:31" x14ac:dyDescent="0.25">
      <c r="C133" s="64"/>
      <c r="D133" s="64"/>
      <c r="E133" s="64"/>
      <c r="F133" s="64"/>
      <c r="G133" s="64"/>
      <c r="H133" s="58"/>
      <c r="I133" s="58"/>
      <c r="J133" s="87"/>
      <c r="K133" s="87"/>
      <c r="L133" s="58"/>
      <c r="M133" s="234"/>
      <c r="N133" s="64"/>
      <c r="O133" s="64"/>
      <c r="P133" s="64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3:31" x14ac:dyDescent="0.25">
      <c r="C134" s="64"/>
      <c r="D134" s="64"/>
      <c r="E134" s="64"/>
      <c r="F134" s="64"/>
      <c r="G134" s="64"/>
      <c r="H134" s="58"/>
      <c r="I134" s="58"/>
      <c r="J134" s="87"/>
      <c r="K134" s="87"/>
      <c r="L134" s="58"/>
      <c r="M134" s="234"/>
      <c r="N134" s="64"/>
      <c r="O134" s="64"/>
      <c r="P134" s="64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3:31" x14ac:dyDescent="0.25">
      <c r="C135" s="64"/>
      <c r="D135" s="64"/>
      <c r="E135" s="64"/>
      <c r="F135" s="64"/>
      <c r="G135" s="64"/>
      <c r="H135" s="58"/>
      <c r="I135" s="58"/>
      <c r="J135" s="87"/>
      <c r="K135" s="87"/>
      <c r="L135" s="58"/>
      <c r="M135" s="234"/>
      <c r="N135" s="64"/>
      <c r="O135" s="64"/>
      <c r="P135" s="64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3:31" x14ac:dyDescent="0.25">
      <c r="C136" s="64"/>
      <c r="D136" s="64"/>
      <c r="E136" s="64"/>
      <c r="F136" s="64"/>
      <c r="G136" s="64"/>
      <c r="H136" s="58"/>
      <c r="I136" s="58"/>
      <c r="J136" s="87"/>
      <c r="K136" s="87"/>
      <c r="L136" s="58"/>
      <c r="M136" s="234"/>
      <c r="N136" s="64"/>
      <c r="O136" s="64"/>
      <c r="P136" s="64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3:31" x14ac:dyDescent="0.25">
      <c r="C137" s="64"/>
      <c r="D137" s="64"/>
      <c r="E137" s="64"/>
      <c r="F137" s="64"/>
      <c r="G137" s="64"/>
      <c r="H137" s="58"/>
      <c r="I137" s="58"/>
      <c r="J137" s="87"/>
      <c r="K137" s="87"/>
      <c r="L137" s="58"/>
      <c r="M137" s="234"/>
      <c r="N137" s="64"/>
      <c r="O137" s="64"/>
      <c r="P137" s="64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3:31" x14ac:dyDescent="0.25">
      <c r="C138" s="64"/>
      <c r="D138" s="64"/>
      <c r="E138" s="64"/>
      <c r="F138" s="64"/>
      <c r="G138" s="64"/>
      <c r="H138" s="58"/>
      <c r="I138" s="58"/>
      <c r="J138" s="87"/>
      <c r="K138" s="87"/>
      <c r="L138" s="58"/>
      <c r="M138" s="234"/>
      <c r="N138" s="64"/>
      <c r="O138" s="64"/>
      <c r="P138" s="64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3:31" x14ac:dyDescent="0.25">
      <c r="C139" s="64"/>
      <c r="D139" s="64"/>
      <c r="E139" s="64"/>
      <c r="F139" s="64"/>
      <c r="G139" s="64"/>
      <c r="H139" s="58"/>
      <c r="I139" s="58"/>
      <c r="J139" s="87"/>
      <c r="K139" s="87"/>
      <c r="L139" s="58"/>
      <c r="M139" s="234"/>
      <c r="N139" s="64"/>
      <c r="O139" s="64"/>
      <c r="P139" s="64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3:31" x14ac:dyDescent="0.25">
      <c r="C140" s="64"/>
      <c r="D140" s="64"/>
      <c r="E140" s="64"/>
      <c r="F140" s="64"/>
      <c r="G140" s="64"/>
      <c r="H140" s="58"/>
      <c r="I140" s="58"/>
      <c r="J140" s="87"/>
      <c r="K140" s="87"/>
      <c r="L140" s="58"/>
      <c r="M140" s="234"/>
      <c r="N140" s="64"/>
      <c r="O140" s="64"/>
      <c r="P140" s="64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3:31" x14ac:dyDescent="0.25">
      <c r="C141" s="64"/>
      <c r="D141" s="64"/>
      <c r="E141" s="64"/>
      <c r="F141" s="64"/>
      <c r="G141" s="64"/>
      <c r="H141" s="58"/>
      <c r="I141" s="58"/>
      <c r="J141" s="87"/>
      <c r="K141" s="87"/>
      <c r="L141" s="58"/>
      <c r="M141" s="234"/>
      <c r="N141" s="64"/>
      <c r="O141" s="64"/>
      <c r="P141" s="64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3:31" x14ac:dyDescent="0.25">
      <c r="C142" s="64"/>
      <c r="D142" s="64"/>
      <c r="E142" s="64"/>
      <c r="F142" s="64"/>
      <c r="G142" s="64"/>
      <c r="H142" s="58"/>
      <c r="I142" s="58"/>
      <c r="J142" s="87"/>
      <c r="K142" s="87"/>
      <c r="L142" s="58"/>
      <c r="M142" s="234"/>
      <c r="N142" s="64"/>
      <c r="O142" s="64"/>
      <c r="P142" s="64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3:31" x14ac:dyDescent="0.25">
      <c r="C143" s="64"/>
      <c r="D143" s="64"/>
      <c r="E143" s="64"/>
      <c r="F143" s="64"/>
      <c r="G143" s="64"/>
      <c r="H143" s="58"/>
      <c r="I143" s="58"/>
      <c r="J143" s="87"/>
      <c r="K143" s="87"/>
      <c r="L143" s="58"/>
      <c r="M143" s="234"/>
      <c r="N143" s="64"/>
      <c r="O143" s="64"/>
      <c r="P143" s="64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3:31" x14ac:dyDescent="0.25">
      <c r="C144" s="64"/>
      <c r="D144" s="64"/>
      <c r="E144" s="64"/>
      <c r="F144" s="64"/>
      <c r="G144" s="64"/>
      <c r="H144" s="58"/>
      <c r="I144" s="58"/>
      <c r="J144" s="87"/>
      <c r="K144" s="87"/>
      <c r="L144" s="58"/>
      <c r="M144" s="234"/>
      <c r="N144" s="64"/>
      <c r="O144" s="64"/>
      <c r="P144" s="64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3:31" x14ac:dyDescent="0.25">
      <c r="C145" s="64"/>
      <c r="D145" s="64"/>
      <c r="E145" s="64"/>
      <c r="F145" s="64"/>
      <c r="G145" s="64"/>
      <c r="H145" s="58"/>
      <c r="I145" s="58"/>
      <c r="J145" s="87"/>
      <c r="K145" s="87"/>
      <c r="L145" s="58"/>
      <c r="M145" s="234"/>
      <c r="N145" s="64"/>
      <c r="O145" s="64"/>
      <c r="P145" s="64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3:31" x14ac:dyDescent="0.25">
      <c r="C146" s="64"/>
      <c r="D146" s="64"/>
      <c r="E146" s="64"/>
      <c r="F146" s="64"/>
      <c r="G146" s="64"/>
      <c r="H146" s="58"/>
      <c r="I146" s="58"/>
      <c r="J146" s="87"/>
      <c r="K146" s="87"/>
      <c r="L146" s="58"/>
      <c r="M146" s="234"/>
      <c r="N146" s="64"/>
      <c r="O146" s="64"/>
      <c r="P146" s="64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3:31" x14ac:dyDescent="0.25">
      <c r="C147" s="64"/>
      <c r="D147" s="64"/>
      <c r="E147" s="64"/>
      <c r="F147" s="64"/>
      <c r="G147" s="64"/>
      <c r="H147" s="58"/>
      <c r="I147" s="58"/>
      <c r="J147" s="87"/>
      <c r="K147" s="87"/>
      <c r="L147" s="58"/>
      <c r="M147" s="234"/>
      <c r="N147" s="64"/>
      <c r="O147" s="64"/>
      <c r="P147" s="64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3:31" x14ac:dyDescent="0.25">
      <c r="C148" s="64"/>
      <c r="D148" s="64"/>
      <c r="E148" s="64"/>
      <c r="F148" s="64"/>
      <c r="G148" s="64"/>
      <c r="H148" s="58"/>
      <c r="I148" s="58"/>
      <c r="J148" s="87"/>
      <c r="K148" s="87"/>
      <c r="L148" s="58"/>
      <c r="M148" s="234"/>
      <c r="N148" s="64"/>
      <c r="O148" s="64"/>
      <c r="P148" s="64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3:31" x14ac:dyDescent="0.25">
      <c r="C149" s="64"/>
      <c r="D149" s="64"/>
      <c r="E149" s="64"/>
      <c r="F149" s="64"/>
      <c r="G149" s="64"/>
      <c r="H149" s="58"/>
      <c r="I149" s="58"/>
      <c r="J149" s="87"/>
      <c r="K149" s="87"/>
      <c r="L149" s="58"/>
      <c r="M149" s="234"/>
      <c r="N149" s="64"/>
      <c r="O149" s="64"/>
      <c r="P149" s="64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3:31" x14ac:dyDescent="0.25">
      <c r="C150" s="64"/>
      <c r="D150" s="64"/>
      <c r="E150" s="64"/>
      <c r="F150" s="64"/>
      <c r="G150" s="64"/>
      <c r="H150" s="58"/>
      <c r="I150" s="58"/>
      <c r="J150" s="87"/>
      <c r="K150" s="87"/>
      <c r="L150" s="58"/>
      <c r="M150" s="234"/>
      <c r="N150" s="64"/>
      <c r="O150" s="64"/>
      <c r="P150" s="64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3:31" x14ac:dyDescent="0.25">
      <c r="C151" s="64"/>
      <c r="D151" s="64"/>
      <c r="E151" s="64"/>
      <c r="F151" s="64"/>
      <c r="G151" s="64"/>
      <c r="H151" s="58"/>
      <c r="I151" s="58"/>
      <c r="J151" s="87"/>
      <c r="K151" s="87"/>
      <c r="L151" s="58"/>
      <c r="M151" s="234"/>
      <c r="N151" s="64"/>
      <c r="O151" s="64"/>
      <c r="P151" s="64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3:31" x14ac:dyDescent="0.25">
      <c r="C152" s="64"/>
      <c r="D152" s="64"/>
      <c r="E152" s="64"/>
      <c r="F152" s="64"/>
      <c r="G152" s="64"/>
      <c r="H152" s="58"/>
      <c r="I152" s="58"/>
      <c r="J152" s="87"/>
      <c r="K152" s="87"/>
      <c r="L152" s="58"/>
      <c r="M152" s="234"/>
      <c r="N152" s="64"/>
      <c r="O152" s="64"/>
      <c r="P152" s="64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3:31" x14ac:dyDescent="0.25">
      <c r="C153" s="64"/>
      <c r="D153" s="64"/>
      <c r="E153" s="64"/>
      <c r="F153" s="64"/>
      <c r="G153" s="64"/>
      <c r="H153" s="58"/>
      <c r="I153" s="58"/>
      <c r="J153" s="87"/>
      <c r="K153" s="87"/>
      <c r="L153" s="58"/>
      <c r="M153" s="234"/>
      <c r="N153" s="64"/>
      <c r="O153" s="64"/>
      <c r="P153" s="6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3:31" x14ac:dyDescent="0.25">
      <c r="C154" s="64"/>
      <c r="D154" s="64"/>
      <c r="E154" s="64"/>
      <c r="F154" s="64"/>
      <c r="G154" s="64"/>
      <c r="H154" s="58"/>
      <c r="I154" s="58"/>
      <c r="J154" s="87"/>
      <c r="K154" s="87"/>
      <c r="L154" s="58"/>
      <c r="M154" s="234"/>
      <c r="N154" s="64"/>
      <c r="O154" s="64"/>
      <c r="P154" s="64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3:31" x14ac:dyDescent="0.25">
      <c r="C155" s="64"/>
      <c r="D155" s="64"/>
      <c r="E155" s="64"/>
      <c r="F155" s="64"/>
      <c r="G155" s="64"/>
      <c r="H155" s="58"/>
      <c r="I155" s="58"/>
      <c r="J155" s="87"/>
      <c r="K155" s="87"/>
      <c r="L155" s="58"/>
      <c r="M155" s="234"/>
      <c r="N155" s="64"/>
      <c r="O155" s="64"/>
      <c r="P155" s="64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3:31" x14ac:dyDescent="0.25">
      <c r="C156" s="64"/>
      <c r="D156" s="64"/>
      <c r="E156" s="64"/>
      <c r="F156" s="64"/>
      <c r="G156" s="64"/>
      <c r="H156" s="58"/>
      <c r="I156" s="58"/>
      <c r="J156" s="87"/>
      <c r="K156" s="87"/>
      <c r="L156" s="58"/>
      <c r="M156" s="234"/>
      <c r="N156" s="64"/>
      <c r="O156" s="64"/>
      <c r="P156" s="64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3:31" x14ac:dyDescent="0.25">
      <c r="C157" s="64"/>
      <c r="D157" s="64"/>
      <c r="E157" s="64"/>
      <c r="F157" s="64"/>
      <c r="G157" s="64"/>
      <c r="H157" s="58"/>
      <c r="I157" s="58"/>
      <c r="J157" s="87"/>
      <c r="K157" s="87"/>
      <c r="L157" s="58"/>
      <c r="M157" s="234"/>
      <c r="N157" s="64"/>
      <c r="O157" s="64"/>
      <c r="P157" s="6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3:31" x14ac:dyDescent="0.25">
      <c r="C158" s="64"/>
      <c r="D158" s="64"/>
      <c r="E158" s="64"/>
      <c r="F158" s="64"/>
      <c r="G158" s="64"/>
      <c r="H158" s="58"/>
      <c r="I158" s="58"/>
      <c r="J158" s="87"/>
      <c r="K158" s="87"/>
      <c r="L158" s="58"/>
      <c r="M158" s="234"/>
      <c r="N158" s="64"/>
      <c r="O158" s="64"/>
      <c r="P158" s="64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3:31" x14ac:dyDescent="0.25">
      <c r="C159" s="64"/>
      <c r="D159" s="64"/>
      <c r="E159" s="64"/>
      <c r="F159" s="64"/>
      <c r="G159" s="64"/>
      <c r="H159" s="58"/>
      <c r="I159" s="58"/>
      <c r="J159" s="87"/>
      <c r="K159" s="87"/>
      <c r="L159" s="58"/>
      <c r="M159" s="234"/>
      <c r="N159" s="64"/>
      <c r="O159" s="64"/>
      <c r="P159" s="64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3:31" x14ac:dyDescent="0.25">
      <c r="C160" s="64"/>
      <c r="D160" s="64"/>
      <c r="E160" s="64"/>
      <c r="F160" s="64"/>
      <c r="G160" s="64"/>
      <c r="H160" s="58"/>
      <c r="I160" s="58"/>
      <c r="J160" s="87"/>
      <c r="K160" s="87"/>
      <c r="L160" s="58"/>
      <c r="M160" s="234"/>
      <c r="N160" s="64"/>
      <c r="O160" s="64"/>
      <c r="P160" s="64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3:31" x14ac:dyDescent="0.25">
      <c r="C161" s="64"/>
      <c r="D161" s="64"/>
      <c r="E161" s="64"/>
      <c r="F161" s="64"/>
      <c r="G161" s="64"/>
      <c r="H161" s="58"/>
      <c r="I161" s="58"/>
      <c r="J161" s="87"/>
      <c r="K161" s="87"/>
      <c r="L161" s="58"/>
      <c r="M161" s="234"/>
      <c r="N161" s="64"/>
      <c r="O161" s="64"/>
      <c r="P161" s="64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3:31" x14ac:dyDescent="0.25">
      <c r="C162" s="64"/>
      <c r="D162" s="64"/>
      <c r="E162" s="64"/>
      <c r="F162" s="64"/>
      <c r="G162" s="64"/>
      <c r="H162" s="58"/>
      <c r="I162" s="58"/>
      <c r="J162" s="87"/>
      <c r="K162" s="87"/>
      <c r="L162" s="58"/>
      <c r="M162" s="234"/>
      <c r="N162" s="64"/>
      <c r="O162" s="64"/>
      <c r="P162" s="64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3:31" x14ac:dyDescent="0.25">
      <c r="C163" s="64"/>
      <c r="D163" s="64"/>
      <c r="E163" s="64"/>
      <c r="F163" s="64"/>
      <c r="G163" s="64"/>
      <c r="H163" s="58"/>
      <c r="I163" s="58"/>
      <c r="J163" s="87"/>
      <c r="K163" s="87"/>
      <c r="L163" s="58"/>
      <c r="M163" s="234"/>
      <c r="N163" s="64"/>
      <c r="O163" s="64"/>
      <c r="P163" s="64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3:31" x14ac:dyDescent="0.25">
      <c r="C164" s="64"/>
      <c r="D164" s="64"/>
      <c r="E164" s="64"/>
      <c r="F164" s="64"/>
      <c r="G164" s="64"/>
      <c r="H164" s="58"/>
      <c r="I164" s="58"/>
      <c r="J164" s="87"/>
      <c r="K164" s="87"/>
      <c r="L164" s="58"/>
      <c r="M164" s="234"/>
      <c r="N164" s="64"/>
      <c r="O164" s="64"/>
      <c r="P164" s="64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3:31" x14ac:dyDescent="0.25">
      <c r="C165" s="64"/>
      <c r="D165" s="64"/>
      <c r="E165" s="64"/>
      <c r="F165" s="64"/>
      <c r="G165" s="64"/>
      <c r="H165" s="58"/>
      <c r="I165" s="58"/>
      <c r="J165" s="87"/>
      <c r="K165" s="87"/>
      <c r="L165" s="58"/>
      <c r="M165" s="234"/>
      <c r="N165" s="64"/>
      <c r="O165" s="64"/>
      <c r="P165" s="64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3:31" x14ac:dyDescent="0.25">
      <c r="C166" s="64"/>
      <c r="D166" s="64"/>
      <c r="E166" s="64"/>
      <c r="F166" s="64"/>
      <c r="G166" s="64"/>
      <c r="H166" s="58"/>
      <c r="I166" s="58"/>
      <c r="J166" s="87"/>
      <c r="K166" s="87"/>
      <c r="L166" s="58"/>
      <c r="M166" s="234"/>
      <c r="N166" s="64"/>
      <c r="O166" s="64"/>
      <c r="P166" s="64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3:31" x14ac:dyDescent="0.25">
      <c r="C167" s="64"/>
      <c r="D167" s="64"/>
      <c r="E167" s="64"/>
      <c r="F167" s="64"/>
      <c r="G167" s="64"/>
      <c r="H167" s="58"/>
      <c r="I167" s="58"/>
      <c r="J167" s="87"/>
      <c r="K167" s="87"/>
      <c r="L167" s="58"/>
      <c r="M167" s="234"/>
      <c r="N167" s="64"/>
      <c r="O167" s="64"/>
      <c r="P167" s="64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3:31" x14ac:dyDescent="0.25">
      <c r="C168" s="64"/>
      <c r="D168" s="64"/>
      <c r="E168" s="64"/>
      <c r="F168" s="64"/>
      <c r="G168" s="64"/>
      <c r="H168" s="58"/>
      <c r="I168" s="58"/>
      <c r="J168" s="87"/>
      <c r="K168" s="87"/>
      <c r="L168" s="58"/>
      <c r="M168" s="234"/>
      <c r="N168" s="64"/>
      <c r="O168" s="64"/>
      <c r="P168" s="64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3:31" x14ac:dyDescent="0.25">
      <c r="C169" s="64"/>
      <c r="D169" s="64"/>
      <c r="E169" s="64"/>
      <c r="F169" s="64"/>
      <c r="G169" s="64"/>
      <c r="H169" s="58"/>
      <c r="I169" s="58"/>
      <c r="J169" s="87"/>
      <c r="K169" s="87"/>
      <c r="L169" s="58"/>
      <c r="M169" s="234"/>
      <c r="N169" s="64"/>
      <c r="O169" s="64"/>
      <c r="P169" s="64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3:31" x14ac:dyDescent="0.25">
      <c r="C170" s="64"/>
      <c r="D170" s="64"/>
      <c r="E170" s="64"/>
      <c r="F170" s="64"/>
      <c r="G170" s="64"/>
      <c r="H170" s="58"/>
      <c r="I170" s="58"/>
      <c r="J170" s="87"/>
      <c r="K170" s="87"/>
      <c r="L170" s="58"/>
      <c r="M170" s="234"/>
      <c r="N170" s="64"/>
      <c r="O170" s="64"/>
      <c r="P170" s="64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3:31" x14ac:dyDescent="0.25">
      <c r="C171" s="64"/>
      <c r="D171" s="64"/>
      <c r="E171" s="64"/>
      <c r="F171" s="64"/>
      <c r="G171" s="64"/>
      <c r="H171" s="58"/>
      <c r="I171" s="58"/>
      <c r="J171" s="87"/>
      <c r="K171" s="87"/>
      <c r="L171" s="58"/>
      <c r="M171" s="234"/>
      <c r="N171" s="64"/>
      <c r="O171" s="64"/>
      <c r="P171" s="64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3:31" x14ac:dyDescent="0.25">
      <c r="C172" s="64"/>
      <c r="D172" s="64"/>
      <c r="E172" s="64"/>
      <c r="F172" s="64"/>
      <c r="G172" s="64"/>
      <c r="H172" s="58"/>
      <c r="I172" s="58"/>
      <c r="J172" s="87"/>
      <c r="K172" s="87"/>
      <c r="L172" s="58"/>
      <c r="M172" s="234"/>
      <c r="N172" s="64"/>
      <c r="O172" s="64"/>
      <c r="P172" s="64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3:31" x14ac:dyDescent="0.25">
      <c r="C173" s="64"/>
      <c r="D173" s="64"/>
      <c r="E173" s="64"/>
      <c r="F173" s="64"/>
      <c r="G173" s="64"/>
      <c r="H173" s="58"/>
      <c r="I173" s="58"/>
      <c r="J173" s="87"/>
      <c r="K173" s="87"/>
      <c r="L173" s="58"/>
      <c r="M173" s="234"/>
      <c r="N173" s="64"/>
      <c r="O173" s="64"/>
      <c r="P173" s="64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3:31" x14ac:dyDescent="0.25">
      <c r="C174" s="64"/>
      <c r="D174" s="64"/>
      <c r="E174" s="64"/>
      <c r="F174" s="64"/>
      <c r="G174" s="64"/>
      <c r="H174" s="58"/>
      <c r="I174" s="58"/>
      <c r="J174" s="87"/>
      <c r="K174" s="87"/>
      <c r="L174" s="58"/>
      <c r="M174" s="234"/>
      <c r="N174" s="64"/>
      <c r="O174" s="64"/>
      <c r="P174" s="64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3:31" x14ac:dyDescent="0.25">
      <c r="C175" s="64"/>
      <c r="D175" s="64"/>
      <c r="E175" s="64"/>
      <c r="F175" s="64"/>
      <c r="G175" s="64"/>
      <c r="H175" s="58"/>
      <c r="I175" s="58"/>
      <c r="J175" s="87"/>
      <c r="K175" s="87"/>
      <c r="L175" s="58"/>
      <c r="M175" s="234"/>
      <c r="N175" s="64"/>
      <c r="O175" s="64"/>
      <c r="P175" s="64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3:31" x14ac:dyDescent="0.25">
      <c r="C176" s="64"/>
      <c r="D176" s="64"/>
      <c r="E176" s="64"/>
      <c r="F176" s="64"/>
      <c r="G176" s="64"/>
      <c r="H176" s="58"/>
      <c r="I176" s="58"/>
      <c r="J176" s="87"/>
      <c r="K176" s="87"/>
      <c r="L176" s="58"/>
      <c r="M176" s="234"/>
      <c r="N176" s="64"/>
      <c r="O176" s="64"/>
      <c r="P176" s="6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3:31" x14ac:dyDescent="0.25">
      <c r="C177" s="64"/>
      <c r="D177" s="64"/>
      <c r="E177" s="64"/>
      <c r="F177" s="64"/>
      <c r="G177" s="64"/>
      <c r="H177" s="58"/>
      <c r="I177" s="58"/>
      <c r="J177" s="87"/>
      <c r="K177" s="87"/>
      <c r="L177" s="58"/>
      <c r="M177" s="234"/>
      <c r="N177" s="64"/>
      <c r="O177" s="64"/>
      <c r="P177" s="64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3:31" x14ac:dyDescent="0.25">
      <c r="C178" s="64"/>
      <c r="D178" s="64"/>
      <c r="E178" s="64"/>
      <c r="F178" s="64"/>
      <c r="G178" s="64"/>
      <c r="H178" s="58"/>
      <c r="I178" s="58"/>
      <c r="J178" s="87"/>
      <c r="K178" s="87"/>
      <c r="L178" s="58"/>
      <c r="M178" s="234"/>
      <c r="N178" s="64"/>
      <c r="O178" s="64"/>
      <c r="P178" s="64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3:31" x14ac:dyDescent="0.25">
      <c r="C179" s="64"/>
      <c r="D179" s="64"/>
      <c r="E179" s="64"/>
      <c r="F179" s="64"/>
      <c r="G179" s="64"/>
      <c r="H179" s="58"/>
      <c r="I179" s="58"/>
      <c r="J179" s="87"/>
      <c r="K179" s="87"/>
      <c r="L179" s="58"/>
      <c r="M179" s="234"/>
      <c r="N179" s="64"/>
      <c r="O179" s="64"/>
      <c r="P179" s="64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3:31" x14ac:dyDescent="0.25">
      <c r="C180" s="64"/>
      <c r="D180" s="64"/>
      <c r="E180" s="64"/>
      <c r="F180" s="64"/>
      <c r="G180" s="64"/>
      <c r="H180" s="58"/>
      <c r="I180" s="58"/>
      <c r="J180" s="87"/>
      <c r="K180" s="87"/>
      <c r="L180" s="58"/>
      <c r="M180" s="234"/>
      <c r="N180" s="64"/>
      <c r="O180" s="64"/>
      <c r="P180" s="64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3:31" x14ac:dyDescent="0.25">
      <c r="C181" s="64"/>
      <c r="D181" s="64"/>
      <c r="E181" s="64"/>
      <c r="F181" s="64"/>
      <c r="G181" s="64"/>
      <c r="H181" s="58"/>
      <c r="I181" s="58"/>
      <c r="J181" s="87"/>
      <c r="K181" s="87"/>
      <c r="L181" s="58"/>
      <c r="M181" s="234"/>
      <c r="N181" s="64"/>
      <c r="O181" s="64"/>
      <c r="P181" s="64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3:31" x14ac:dyDescent="0.25">
      <c r="C182" s="64"/>
      <c r="D182" s="64"/>
      <c r="E182" s="64"/>
      <c r="F182" s="64"/>
      <c r="G182" s="64"/>
      <c r="H182" s="58"/>
      <c r="I182" s="58"/>
      <c r="J182" s="87"/>
      <c r="K182" s="87"/>
      <c r="L182" s="58"/>
      <c r="M182" s="234"/>
      <c r="N182" s="64"/>
      <c r="O182" s="64"/>
      <c r="P182" s="64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3:31" x14ac:dyDescent="0.25">
      <c r="C183" s="64"/>
      <c r="D183" s="64"/>
      <c r="E183" s="64"/>
      <c r="F183" s="64"/>
      <c r="G183" s="64"/>
      <c r="H183" s="58"/>
      <c r="I183" s="58"/>
      <c r="J183" s="87"/>
      <c r="K183" s="87"/>
      <c r="L183" s="58"/>
      <c r="M183" s="234"/>
      <c r="N183" s="64"/>
      <c r="O183" s="64"/>
      <c r="P183" s="64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3:31" x14ac:dyDescent="0.25">
      <c r="C184" s="64"/>
      <c r="D184" s="64"/>
      <c r="E184" s="64"/>
      <c r="F184" s="64"/>
      <c r="G184" s="64"/>
      <c r="H184" s="58"/>
      <c r="I184" s="58"/>
      <c r="J184" s="87"/>
      <c r="K184" s="87"/>
      <c r="L184" s="58"/>
      <c r="M184" s="234"/>
      <c r="N184" s="64"/>
      <c r="O184" s="64"/>
      <c r="P184" s="64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3:31" x14ac:dyDescent="0.25">
      <c r="C185" s="64"/>
      <c r="D185" s="64"/>
      <c r="E185" s="64"/>
      <c r="F185" s="64"/>
      <c r="G185" s="64"/>
      <c r="H185" s="58"/>
      <c r="I185" s="58"/>
      <c r="J185" s="87"/>
      <c r="K185" s="87"/>
      <c r="L185" s="58"/>
      <c r="M185" s="234"/>
      <c r="N185" s="64"/>
      <c r="O185" s="64"/>
      <c r="P185" s="64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3:31" x14ac:dyDescent="0.25">
      <c r="C186" s="64"/>
      <c r="D186" s="64"/>
      <c r="E186" s="64"/>
      <c r="F186" s="64"/>
      <c r="G186" s="64"/>
      <c r="H186" s="58"/>
      <c r="I186" s="58"/>
      <c r="J186" s="87"/>
      <c r="K186" s="87"/>
      <c r="L186" s="58"/>
      <c r="M186" s="234"/>
      <c r="N186" s="64"/>
      <c r="O186" s="64"/>
      <c r="P186" s="64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3:31" x14ac:dyDescent="0.25">
      <c r="C187" s="64"/>
      <c r="D187" s="64"/>
      <c r="E187" s="64"/>
      <c r="F187" s="64"/>
      <c r="G187" s="64"/>
      <c r="H187" s="58"/>
      <c r="I187" s="58"/>
      <c r="J187" s="87"/>
      <c r="K187" s="87"/>
      <c r="L187" s="58"/>
      <c r="M187" s="234"/>
      <c r="N187" s="64"/>
      <c r="O187" s="64"/>
      <c r="P187" s="64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3:31" x14ac:dyDescent="0.25">
      <c r="C188" s="64"/>
      <c r="D188" s="64"/>
      <c r="E188" s="64"/>
      <c r="F188" s="64"/>
      <c r="G188" s="64"/>
      <c r="H188" s="58"/>
      <c r="I188" s="58"/>
      <c r="J188" s="87"/>
      <c r="K188" s="87"/>
      <c r="L188" s="58"/>
      <c r="M188" s="234"/>
      <c r="N188" s="64"/>
      <c r="O188" s="64"/>
      <c r="P188" s="64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3:31" x14ac:dyDescent="0.25">
      <c r="C189" s="64"/>
      <c r="D189" s="64"/>
      <c r="E189" s="64"/>
      <c r="F189" s="64"/>
      <c r="G189" s="64"/>
      <c r="H189" s="58"/>
      <c r="I189" s="58"/>
      <c r="J189" s="87"/>
      <c r="K189" s="87"/>
      <c r="L189" s="58"/>
      <c r="M189" s="234"/>
      <c r="N189" s="64"/>
      <c r="O189" s="64"/>
      <c r="P189" s="64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3:31" x14ac:dyDescent="0.25">
      <c r="C190" s="64"/>
      <c r="D190" s="64"/>
      <c r="E190" s="64"/>
      <c r="F190" s="64"/>
      <c r="G190" s="64"/>
      <c r="H190" s="58"/>
      <c r="I190" s="58"/>
      <c r="J190" s="87"/>
      <c r="K190" s="87"/>
      <c r="L190" s="58"/>
      <c r="M190" s="234"/>
      <c r="N190" s="64"/>
      <c r="O190" s="64"/>
      <c r="P190" s="64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3:31" x14ac:dyDescent="0.25">
      <c r="C191" s="64"/>
      <c r="D191" s="64"/>
      <c r="E191" s="64"/>
      <c r="F191" s="64"/>
      <c r="G191" s="64"/>
      <c r="H191" s="58"/>
      <c r="I191" s="58"/>
      <c r="J191" s="87"/>
      <c r="K191" s="87"/>
      <c r="L191" s="58"/>
      <c r="M191" s="234"/>
      <c r="N191" s="64"/>
      <c r="O191" s="64"/>
      <c r="P191" s="64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3:31" x14ac:dyDescent="0.25">
      <c r="C192" s="64"/>
      <c r="D192" s="64"/>
      <c r="E192" s="64"/>
      <c r="F192" s="64"/>
      <c r="G192" s="64"/>
      <c r="H192" s="58"/>
      <c r="I192" s="58"/>
      <c r="J192" s="87"/>
      <c r="K192" s="87"/>
      <c r="L192" s="58"/>
      <c r="M192" s="234"/>
      <c r="N192" s="64"/>
      <c r="O192" s="64"/>
      <c r="P192" s="64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3:31" x14ac:dyDescent="0.25">
      <c r="C193" s="64"/>
      <c r="D193" s="64"/>
      <c r="E193" s="64"/>
      <c r="F193" s="64"/>
      <c r="G193" s="64"/>
      <c r="H193" s="58"/>
      <c r="I193" s="58"/>
      <c r="J193" s="87"/>
      <c r="K193" s="87"/>
      <c r="L193" s="58"/>
      <c r="M193" s="234"/>
      <c r="N193" s="64"/>
      <c r="O193" s="64"/>
      <c r="P193" s="64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3:31" x14ac:dyDescent="0.25">
      <c r="C194" s="64"/>
      <c r="D194" s="64"/>
      <c r="E194" s="64"/>
      <c r="F194" s="64"/>
      <c r="G194" s="64"/>
      <c r="H194" s="58"/>
      <c r="I194" s="58"/>
      <c r="J194" s="87"/>
      <c r="K194" s="87"/>
      <c r="L194" s="58"/>
      <c r="M194" s="234"/>
      <c r="N194" s="64"/>
      <c r="O194" s="64"/>
      <c r="P194" s="64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3:31" x14ac:dyDescent="0.25">
      <c r="C195" s="64"/>
      <c r="D195" s="64"/>
      <c r="E195" s="64"/>
      <c r="F195" s="64"/>
      <c r="G195" s="64"/>
      <c r="H195" s="58"/>
      <c r="I195" s="58"/>
      <c r="J195" s="87"/>
      <c r="K195" s="87"/>
      <c r="L195" s="58"/>
      <c r="M195" s="234"/>
      <c r="N195" s="64"/>
      <c r="O195" s="64"/>
      <c r="P195" s="64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3:31" x14ac:dyDescent="0.25">
      <c r="C196" s="64"/>
      <c r="D196" s="64"/>
      <c r="E196" s="64"/>
      <c r="F196" s="64"/>
      <c r="G196" s="64"/>
      <c r="H196" s="58"/>
      <c r="I196" s="58"/>
      <c r="J196" s="87"/>
      <c r="K196" s="87"/>
      <c r="L196" s="58"/>
      <c r="M196" s="234"/>
      <c r="N196" s="64"/>
      <c r="O196" s="64"/>
      <c r="P196" s="64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3:31" x14ac:dyDescent="0.25">
      <c r="C197" s="64"/>
      <c r="D197" s="64"/>
      <c r="E197" s="64"/>
      <c r="F197" s="64"/>
      <c r="G197" s="64"/>
      <c r="H197" s="58"/>
      <c r="I197" s="58"/>
      <c r="J197" s="87"/>
      <c r="K197" s="87"/>
      <c r="L197" s="58"/>
      <c r="M197" s="234"/>
      <c r="N197" s="64"/>
      <c r="O197" s="64"/>
      <c r="P197" s="64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3:31" x14ac:dyDescent="0.25">
      <c r="C198" s="64"/>
      <c r="D198" s="64"/>
      <c r="E198" s="64"/>
      <c r="F198" s="64"/>
      <c r="G198" s="64"/>
      <c r="H198" s="58"/>
      <c r="I198" s="58"/>
      <c r="J198" s="87"/>
      <c r="K198" s="87"/>
      <c r="L198" s="58"/>
      <c r="M198" s="234"/>
      <c r="N198" s="64"/>
      <c r="O198" s="64"/>
      <c r="P198" s="64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3:31" x14ac:dyDescent="0.25">
      <c r="C199" s="64"/>
      <c r="D199" s="64"/>
      <c r="E199" s="64"/>
      <c r="F199" s="64"/>
      <c r="G199" s="64"/>
      <c r="H199" s="58"/>
      <c r="I199" s="58"/>
      <c r="J199" s="87"/>
      <c r="K199" s="87"/>
      <c r="L199" s="58"/>
      <c r="M199" s="234"/>
      <c r="N199" s="64"/>
      <c r="O199" s="64"/>
      <c r="P199" s="64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3:31" x14ac:dyDescent="0.25">
      <c r="C200" s="64"/>
      <c r="D200" s="64"/>
      <c r="E200" s="64"/>
      <c r="F200" s="64"/>
      <c r="G200" s="64"/>
      <c r="H200" s="58"/>
      <c r="I200" s="58"/>
      <c r="J200" s="87"/>
      <c r="K200" s="87"/>
      <c r="L200" s="58"/>
      <c r="M200" s="234"/>
      <c r="N200" s="64"/>
      <c r="O200" s="64"/>
      <c r="P200" s="64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3:31" x14ac:dyDescent="0.25">
      <c r="C201" s="64"/>
      <c r="D201" s="64"/>
      <c r="E201" s="64"/>
      <c r="F201" s="64"/>
      <c r="G201" s="64"/>
      <c r="H201" s="58"/>
      <c r="I201" s="58"/>
      <c r="J201" s="87"/>
      <c r="K201" s="87"/>
      <c r="L201" s="58"/>
      <c r="M201" s="234"/>
      <c r="N201" s="64"/>
      <c r="O201" s="64"/>
      <c r="P201" s="64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3:31" x14ac:dyDescent="0.25">
      <c r="C202" s="64"/>
      <c r="D202" s="64"/>
      <c r="E202" s="64"/>
      <c r="F202" s="64"/>
      <c r="G202" s="64"/>
      <c r="H202" s="58"/>
      <c r="I202" s="58"/>
      <c r="J202" s="87"/>
      <c r="K202" s="87"/>
      <c r="L202" s="58"/>
      <c r="M202" s="234"/>
      <c r="N202" s="64"/>
      <c r="O202" s="64"/>
      <c r="P202" s="64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3:31" x14ac:dyDescent="0.25">
      <c r="C203" s="64"/>
      <c r="D203" s="64"/>
      <c r="E203" s="64"/>
      <c r="F203" s="64"/>
      <c r="G203" s="64"/>
      <c r="H203" s="58"/>
      <c r="I203" s="58"/>
      <c r="J203" s="87"/>
      <c r="K203" s="87"/>
      <c r="L203" s="58"/>
      <c r="M203" s="234"/>
      <c r="N203" s="64"/>
      <c r="O203" s="64"/>
      <c r="P203" s="64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3:31" x14ac:dyDescent="0.25">
      <c r="C204" s="64"/>
      <c r="D204" s="64"/>
      <c r="E204" s="64"/>
      <c r="F204" s="64"/>
      <c r="G204" s="64"/>
      <c r="H204" s="58"/>
      <c r="I204" s="58"/>
      <c r="J204" s="87"/>
      <c r="K204" s="87"/>
      <c r="L204" s="58"/>
      <c r="M204" s="234"/>
      <c r="N204" s="64"/>
      <c r="O204" s="64"/>
      <c r="P204" s="64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3:31" x14ac:dyDescent="0.25">
      <c r="C205" s="64"/>
      <c r="D205" s="64"/>
      <c r="E205" s="64"/>
      <c r="F205" s="64"/>
      <c r="G205" s="64"/>
      <c r="H205" s="58"/>
      <c r="I205" s="58"/>
      <c r="J205" s="87"/>
      <c r="K205" s="87"/>
      <c r="L205" s="58"/>
      <c r="M205" s="234"/>
      <c r="N205" s="64"/>
      <c r="O205" s="64"/>
      <c r="P205" s="64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3:31" x14ac:dyDescent="0.25">
      <c r="C206" s="64"/>
      <c r="D206" s="64"/>
      <c r="E206" s="64"/>
      <c r="F206" s="64"/>
      <c r="G206" s="64"/>
      <c r="H206" s="58"/>
      <c r="I206" s="58"/>
      <c r="J206" s="87"/>
      <c r="K206" s="87"/>
      <c r="L206" s="58"/>
      <c r="M206" s="234"/>
      <c r="N206" s="64"/>
      <c r="O206" s="64"/>
      <c r="P206" s="64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3:31" x14ac:dyDescent="0.25">
      <c r="C207" s="64"/>
      <c r="D207" s="64"/>
      <c r="E207" s="64"/>
      <c r="F207" s="64"/>
      <c r="G207" s="64"/>
      <c r="H207" s="58"/>
      <c r="I207" s="58"/>
      <c r="J207" s="87"/>
      <c r="K207" s="87"/>
      <c r="L207" s="58"/>
      <c r="M207" s="234"/>
      <c r="N207" s="64"/>
      <c r="O207" s="64"/>
      <c r="P207" s="64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3:31" x14ac:dyDescent="0.25">
      <c r="C208" s="64"/>
      <c r="D208" s="64"/>
      <c r="E208" s="64"/>
      <c r="F208" s="64"/>
      <c r="G208" s="64"/>
      <c r="H208" s="58"/>
      <c r="I208" s="58"/>
      <c r="J208" s="87"/>
      <c r="K208" s="87"/>
      <c r="L208" s="58"/>
      <c r="M208" s="234"/>
      <c r="N208" s="64"/>
      <c r="O208" s="64"/>
      <c r="P208" s="64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3:31" x14ac:dyDescent="0.25">
      <c r="C209" s="64"/>
      <c r="D209" s="64"/>
      <c r="E209" s="64"/>
      <c r="F209" s="64"/>
      <c r="G209" s="64"/>
      <c r="H209" s="58"/>
      <c r="I209" s="58"/>
      <c r="J209" s="87"/>
      <c r="K209" s="87"/>
      <c r="L209" s="58"/>
      <c r="M209" s="234"/>
      <c r="N209" s="64"/>
      <c r="O209" s="64"/>
      <c r="P209" s="64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3:31" x14ac:dyDescent="0.25">
      <c r="C210" s="64"/>
      <c r="D210" s="64"/>
      <c r="E210" s="64"/>
      <c r="F210" s="64"/>
      <c r="G210" s="64"/>
      <c r="H210" s="58"/>
      <c r="I210" s="58"/>
      <c r="J210" s="87"/>
      <c r="K210" s="87"/>
      <c r="L210" s="58"/>
      <c r="M210" s="234"/>
      <c r="N210" s="64"/>
      <c r="O210" s="64"/>
      <c r="P210" s="64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3:31" x14ac:dyDescent="0.25">
      <c r="C211" s="64"/>
      <c r="D211" s="64"/>
      <c r="E211" s="64"/>
      <c r="F211" s="64"/>
      <c r="G211" s="64"/>
      <c r="H211" s="58"/>
      <c r="I211" s="58"/>
      <c r="J211" s="87"/>
      <c r="K211" s="87"/>
      <c r="L211" s="58"/>
      <c r="M211" s="234"/>
      <c r="N211" s="64"/>
      <c r="O211" s="64"/>
      <c r="P211" s="64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3:31" x14ac:dyDescent="0.25">
      <c r="C212" s="64"/>
      <c r="D212" s="64"/>
      <c r="E212" s="64"/>
      <c r="F212" s="64"/>
      <c r="G212" s="64"/>
      <c r="H212" s="58"/>
      <c r="I212" s="58"/>
      <c r="J212" s="87"/>
      <c r="K212" s="87"/>
      <c r="L212" s="58"/>
      <c r="M212" s="234"/>
      <c r="N212" s="64"/>
      <c r="O212" s="64"/>
      <c r="P212" s="64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3:31" x14ac:dyDescent="0.25">
      <c r="C213" s="64"/>
      <c r="D213" s="64"/>
      <c r="E213" s="64"/>
      <c r="F213" s="64"/>
      <c r="G213" s="64"/>
      <c r="H213" s="58"/>
      <c r="I213" s="58"/>
      <c r="J213" s="87"/>
      <c r="K213" s="87"/>
      <c r="L213" s="58"/>
      <c r="M213" s="234"/>
      <c r="N213" s="64"/>
      <c r="O213" s="64"/>
      <c r="P213" s="64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3:31" x14ac:dyDescent="0.25">
      <c r="C214" s="64"/>
      <c r="D214" s="64"/>
      <c r="E214" s="64"/>
      <c r="F214" s="64"/>
      <c r="G214" s="64"/>
      <c r="H214" s="58"/>
      <c r="I214" s="58"/>
      <c r="J214" s="87"/>
      <c r="K214" s="87"/>
      <c r="L214" s="58"/>
      <c r="M214" s="234"/>
      <c r="N214" s="64"/>
      <c r="O214" s="64"/>
      <c r="P214" s="64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3:31" x14ac:dyDescent="0.25">
      <c r="C215" s="64"/>
      <c r="D215" s="64"/>
      <c r="E215" s="64"/>
      <c r="F215" s="64"/>
      <c r="G215" s="64"/>
      <c r="H215" s="58"/>
      <c r="I215" s="58"/>
      <c r="J215" s="87"/>
      <c r="K215" s="87"/>
      <c r="L215" s="58"/>
      <c r="M215" s="234"/>
      <c r="N215" s="64"/>
      <c r="O215" s="64"/>
      <c r="P215" s="64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3:31" x14ac:dyDescent="0.25">
      <c r="C216" s="64"/>
      <c r="D216" s="64"/>
      <c r="E216" s="64"/>
      <c r="F216" s="64"/>
      <c r="G216" s="64"/>
      <c r="H216" s="58"/>
      <c r="I216" s="58"/>
      <c r="J216" s="87"/>
      <c r="K216" s="87"/>
      <c r="L216" s="58"/>
      <c r="M216" s="234"/>
      <c r="N216" s="64"/>
      <c r="O216" s="64"/>
      <c r="P216" s="64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3:31" x14ac:dyDescent="0.25">
      <c r="C217" s="64"/>
      <c r="D217" s="64"/>
      <c r="E217" s="64"/>
      <c r="F217" s="64"/>
      <c r="G217" s="64"/>
      <c r="H217" s="58"/>
      <c r="I217" s="58"/>
      <c r="J217" s="87"/>
      <c r="K217" s="87"/>
      <c r="L217" s="58"/>
      <c r="M217" s="234"/>
      <c r="N217" s="64"/>
      <c r="O217" s="64"/>
      <c r="P217" s="64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3:31" x14ac:dyDescent="0.25">
      <c r="C218" s="64"/>
      <c r="D218" s="64"/>
      <c r="E218" s="64"/>
      <c r="F218" s="64"/>
      <c r="G218" s="64"/>
      <c r="H218" s="58"/>
      <c r="I218" s="58"/>
      <c r="J218" s="87"/>
      <c r="K218" s="87"/>
      <c r="L218" s="58"/>
      <c r="M218" s="234"/>
      <c r="N218" s="64"/>
      <c r="O218" s="64"/>
      <c r="P218" s="64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3:31" x14ac:dyDescent="0.25">
      <c r="C219" s="64"/>
      <c r="D219" s="64"/>
      <c r="E219" s="64"/>
      <c r="F219" s="64"/>
      <c r="G219" s="64"/>
      <c r="H219" s="58"/>
      <c r="I219" s="58"/>
      <c r="J219" s="87"/>
      <c r="K219" s="87"/>
      <c r="L219" s="58"/>
      <c r="M219" s="234"/>
      <c r="N219" s="64"/>
      <c r="O219" s="64"/>
      <c r="P219" s="64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3:31" x14ac:dyDescent="0.25">
      <c r="C220" s="64"/>
      <c r="D220" s="64"/>
      <c r="E220" s="64"/>
      <c r="F220" s="64"/>
      <c r="G220" s="64"/>
      <c r="H220" s="58"/>
      <c r="I220" s="58"/>
      <c r="J220" s="87"/>
      <c r="K220" s="87"/>
      <c r="L220" s="58"/>
      <c r="M220" s="234"/>
      <c r="N220" s="64"/>
      <c r="O220" s="64"/>
      <c r="P220" s="64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3:31" x14ac:dyDescent="0.25">
      <c r="C221" s="64"/>
      <c r="D221" s="64"/>
      <c r="E221" s="64"/>
      <c r="F221" s="64"/>
      <c r="G221" s="64"/>
      <c r="H221" s="58"/>
      <c r="I221" s="58"/>
      <c r="J221" s="87"/>
      <c r="K221" s="87"/>
      <c r="L221" s="58"/>
      <c r="M221" s="234"/>
      <c r="N221" s="64"/>
      <c r="O221" s="64"/>
      <c r="P221" s="64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3:31" x14ac:dyDescent="0.25">
      <c r="C222" s="64"/>
      <c r="D222" s="64"/>
      <c r="E222" s="64"/>
      <c r="F222" s="64"/>
      <c r="G222" s="64"/>
      <c r="H222" s="58"/>
      <c r="I222" s="58"/>
      <c r="J222" s="87"/>
      <c r="K222" s="87"/>
      <c r="L222" s="58"/>
      <c r="M222" s="234"/>
      <c r="N222" s="64"/>
      <c r="O222" s="64"/>
      <c r="P222" s="64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3:31" x14ac:dyDescent="0.25">
      <c r="C223" s="64"/>
      <c r="D223" s="64"/>
      <c r="E223" s="64"/>
      <c r="F223" s="64"/>
      <c r="G223" s="64"/>
      <c r="H223" s="58"/>
      <c r="I223" s="58"/>
      <c r="J223" s="87"/>
      <c r="K223" s="87"/>
      <c r="L223" s="58"/>
      <c r="M223" s="234"/>
      <c r="N223" s="64"/>
      <c r="O223" s="64"/>
      <c r="P223" s="64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3:31" x14ac:dyDescent="0.25">
      <c r="C224" s="64"/>
      <c r="D224" s="64"/>
      <c r="E224" s="64"/>
      <c r="F224" s="64"/>
      <c r="G224" s="64"/>
      <c r="H224" s="58"/>
      <c r="I224" s="58"/>
      <c r="J224" s="87"/>
      <c r="K224" s="87"/>
      <c r="L224" s="58"/>
      <c r="M224" s="234"/>
      <c r="N224" s="64"/>
      <c r="O224" s="64"/>
      <c r="P224" s="64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3:31" x14ac:dyDescent="0.25">
      <c r="C225" s="64"/>
      <c r="D225" s="64"/>
      <c r="E225" s="64"/>
      <c r="F225" s="64"/>
      <c r="G225" s="64"/>
      <c r="H225" s="58"/>
      <c r="I225" s="58"/>
      <c r="J225" s="87"/>
      <c r="K225" s="87"/>
      <c r="L225" s="58"/>
      <c r="M225" s="234"/>
      <c r="N225" s="64"/>
      <c r="O225" s="64"/>
      <c r="P225" s="64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3:31" x14ac:dyDescent="0.25">
      <c r="C226" s="64"/>
      <c r="D226" s="64"/>
      <c r="E226" s="64"/>
      <c r="F226" s="64"/>
      <c r="G226" s="64"/>
      <c r="H226" s="58"/>
      <c r="I226" s="58"/>
      <c r="J226" s="87"/>
      <c r="K226" s="87"/>
      <c r="L226" s="58"/>
      <c r="M226" s="234"/>
      <c r="N226" s="64"/>
      <c r="O226" s="64"/>
      <c r="P226" s="64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3:31" x14ac:dyDescent="0.25">
      <c r="C227" s="64"/>
      <c r="D227" s="64"/>
      <c r="E227" s="64"/>
      <c r="F227" s="64"/>
      <c r="G227" s="64"/>
      <c r="H227" s="58"/>
      <c r="I227" s="58"/>
      <c r="J227" s="87"/>
      <c r="K227" s="87"/>
      <c r="L227" s="58"/>
      <c r="M227" s="234"/>
      <c r="N227" s="64"/>
      <c r="O227" s="64"/>
      <c r="P227" s="64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3:31" x14ac:dyDescent="0.25">
      <c r="C228" s="64"/>
      <c r="D228" s="64"/>
      <c r="E228" s="64"/>
      <c r="F228" s="64"/>
      <c r="G228" s="64"/>
      <c r="H228" s="58"/>
      <c r="I228" s="58"/>
      <c r="J228" s="87"/>
      <c r="K228" s="87"/>
      <c r="L228" s="58"/>
      <c r="M228" s="234"/>
      <c r="N228" s="64"/>
      <c r="O228" s="64"/>
      <c r="P228" s="64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3:31" x14ac:dyDescent="0.25">
      <c r="C229" s="64"/>
      <c r="D229" s="64"/>
      <c r="E229" s="64"/>
      <c r="F229" s="64"/>
      <c r="G229" s="64"/>
      <c r="H229" s="58"/>
      <c r="I229" s="58"/>
      <c r="J229" s="87"/>
      <c r="K229" s="87"/>
      <c r="L229" s="58"/>
      <c r="M229" s="234"/>
      <c r="N229" s="64"/>
      <c r="O229" s="64"/>
      <c r="P229" s="64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3:31" x14ac:dyDescent="0.25">
      <c r="C230" s="64"/>
      <c r="D230" s="64"/>
      <c r="E230" s="64"/>
      <c r="F230" s="64"/>
      <c r="G230" s="64"/>
      <c r="H230" s="58"/>
      <c r="I230" s="58"/>
      <c r="J230" s="87"/>
      <c r="K230" s="87"/>
      <c r="L230" s="58"/>
      <c r="M230" s="234"/>
      <c r="N230" s="64"/>
      <c r="O230" s="64"/>
      <c r="P230" s="64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3:31" x14ac:dyDescent="0.25">
      <c r="C231" s="64"/>
      <c r="D231" s="64"/>
      <c r="E231" s="64"/>
      <c r="F231" s="64"/>
      <c r="G231" s="64"/>
      <c r="H231" s="58"/>
      <c r="I231" s="58"/>
      <c r="J231" s="87"/>
      <c r="K231" s="87"/>
      <c r="L231" s="58"/>
      <c r="M231" s="234"/>
      <c r="N231" s="64"/>
      <c r="O231" s="64"/>
      <c r="P231" s="64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3:31" x14ac:dyDescent="0.25">
      <c r="C232" s="64"/>
      <c r="D232" s="64"/>
      <c r="E232" s="64"/>
      <c r="F232" s="64"/>
      <c r="G232" s="64"/>
      <c r="H232" s="58"/>
      <c r="I232" s="58"/>
      <c r="J232" s="87"/>
      <c r="K232" s="87"/>
      <c r="L232" s="58"/>
      <c r="M232" s="234"/>
      <c r="N232" s="64"/>
      <c r="O232" s="64"/>
      <c r="P232" s="64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3:31" x14ac:dyDescent="0.25">
      <c r="C233" s="64"/>
      <c r="D233" s="64"/>
      <c r="E233" s="64"/>
      <c r="F233" s="64"/>
      <c r="G233" s="64"/>
      <c r="H233" s="58"/>
      <c r="I233" s="58"/>
      <c r="J233" s="87"/>
      <c r="K233" s="87"/>
      <c r="L233" s="58"/>
      <c r="M233" s="234"/>
      <c r="N233" s="64"/>
      <c r="O233" s="64"/>
      <c r="P233" s="64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3:31" x14ac:dyDescent="0.25">
      <c r="C234" s="64"/>
      <c r="D234" s="64"/>
      <c r="E234" s="64"/>
      <c r="F234" s="64"/>
      <c r="G234" s="64"/>
      <c r="H234" s="58"/>
      <c r="I234" s="58"/>
      <c r="J234" s="87"/>
      <c r="K234" s="87"/>
      <c r="L234" s="58"/>
      <c r="M234" s="234"/>
      <c r="N234" s="64"/>
      <c r="O234" s="64"/>
      <c r="P234" s="64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3:31" x14ac:dyDescent="0.25">
      <c r="C235" s="64"/>
      <c r="D235" s="64"/>
      <c r="E235" s="64"/>
      <c r="F235" s="64"/>
      <c r="G235" s="64"/>
      <c r="H235" s="58"/>
      <c r="I235" s="58"/>
      <c r="J235" s="87"/>
      <c r="K235" s="87"/>
      <c r="L235" s="58"/>
      <c r="M235" s="234"/>
      <c r="N235" s="64"/>
      <c r="O235" s="64"/>
      <c r="P235" s="64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3:31" x14ac:dyDescent="0.25">
      <c r="C236" s="64"/>
      <c r="D236" s="64"/>
      <c r="E236" s="64"/>
      <c r="F236" s="64"/>
      <c r="G236" s="64"/>
      <c r="H236" s="58"/>
      <c r="I236" s="58"/>
      <c r="J236" s="87"/>
      <c r="K236" s="87"/>
      <c r="L236" s="58"/>
      <c r="M236" s="234"/>
      <c r="N236" s="64"/>
      <c r="O236" s="64"/>
      <c r="P236" s="64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3:31" x14ac:dyDescent="0.25">
      <c r="C237" s="64"/>
      <c r="D237" s="64"/>
      <c r="E237" s="64"/>
      <c r="F237" s="64"/>
      <c r="G237" s="64"/>
      <c r="H237" s="58"/>
      <c r="I237" s="58"/>
      <c r="J237" s="87"/>
      <c r="K237" s="87"/>
      <c r="L237" s="58"/>
      <c r="M237" s="234"/>
      <c r="N237" s="64"/>
      <c r="O237" s="64"/>
      <c r="P237" s="64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3:31" x14ac:dyDescent="0.25">
      <c r="C238" s="64"/>
      <c r="D238" s="64"/>
      <c r="E238" s="64"/>
      <c r="F238" s="64"/>
      <c r="G238" s="64"/>
      <c r="H238" s="58"/>
      <c r="I238" s="58"/>
      <c r="J238" s="87"/>
      <c r="K238" s="87"/>
      <c r="L238" s="58"/>
      <c r="M238" s="234"/>
      <c r="N238" s="64"/>
      <c r="O238" s="64"/>
      <c r="P238" s="64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3:31" x14ac:dyDescent="0.25">
      <c r="C239" s="64"/>
      <c r="D239" s="64"/>
      <c r="E239" s="64"/>
      <c r="F239" s="64"/>
      <c r="G239" s="64"/>
      <c r="H239" s="58"/>
      <c r="I239" s="58"/>
      <c r="J239" s="87"/>
      <c r="K239" s="87"/>
      <c r="L239" s="58"/>
      <c r="M239" s="234"/>
      <c r="N239" s="64"/>
      <c r="O239" s="64"/>
      <c r="P239" s="64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3:31" x14ac:dyDescent="0.25">
      <c r="C240" s="64"/>
      <c r="D240" s="64"/>
      <c r="E240" s="64"/>
      <c r="F240" s="64"/>
      <c r="G240" s="64"/>
      <c r="H240" s="58"/>
      <c r="I240" s="58"/>
      <c r="J240" s="87"/>
      <c r="K240" s="87"/>
      <c r="L240" s="58"/>
      <c r="M240" s="234"/>
      <c r="N240" s="64"/>
      <c r="O240" s="64"/>
      <c r="P240" s="64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3:31" x14ac:dyDescent="0.25">
      <c r="C241" s="64"/>
      <c r="D241" s="64"/>
      <c r="E241" s="64"/>
      <c r="F241" s="64"/>
      <c r="G241" s="64"/>
      <c r="H241" s="58"/>
      <c r="I241" s="58"/>
      <c r="J241" s="87"/>
      <c r="K241" s="87"/>
      <c r="L241" s="58"/>
      <c r="M241" s="234"/>
      <c r="N241" s="64"/>
      <c r="O241" s="64"/>
      <c r="P241" s="64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3:31" x14ac:dyDescent="0.25">
      <c r="C242" s="64"/>
      <c r="D242" s="64"/>
      <c r="E242" s="64"/>
      <c r="F242" s="64"/>
      <c r="G242" s="64"/>
      <c r="H242" s="58"/>
      <c r="I242" s="58"/>
      <c r="J242" s="87"/>
      <c r="K242" s="87"/>
      <c r="L242" s="58"/>
      <c r="M242" s="234"/>
      <c r="N242" s="64"/>
      <c r="O242" s="64"/>
      <c r="P242" s="64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3:31" x14ac:dyDescent="0.25">
      <c r="C243" s="64"/>
      <c r="D243" s="64"/>
      <c r="E243" s="64"/>
      <c r="F243" s="64"/>
      <c r="G243" s="64"/>
      <c r="H243" s="58"/>
      <c r="I243" s="58"/>
      <c r="J243" s="87"/>
      <c r="K243" s="87"/>
      <c r="L243" s="58"/>
      <c r="M243" s="234"/>
      <c r="N243" s="64"/>
      <c r="O243" s="64"/>
      <c r="P243" s="64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3:31" x14ac:dyDescent="0.25">
      <c r="C244" s="64"/>
      <c r="D244" s="64"/>
      <c r="E244" s="64"/>
      <c r="F244" s="64"/>
      <c r="G244" s="64"/>
      <c r="H244" s="58"/>
      <c r="I244" s="58"/>
      <c r="J244" s="87"/>
      <c r="K244" s="87"/>
      <c r="L244" s="58"/>
      <c r="M244" s="234"/>
      <c r="N244" s="64"/>
      <c r="O244" s="64"/>
      <c r="P244" s="64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3:31" x14ac:dyDescent="0.25">
      <c r="C245" s="64"/>
      <c r="D245" s="64"/>
      <c r="E245" s="64"/>
      <c r="F245" s="64"/>
      <c r="G245" s="64"/>
      <c r="H245" s="58"/>
      <c r="I245" s="58"/>
      <c r="J245" s="87"/>
      <c r="K245" s="87"/>
      <c r="L245" s="58"/>
      <c r="M245" s="234"/>
      <c r="N245" s="64"/>
      <c r="O245" s="64"/>
      <c r="P245" s="64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3:31" x14ac:dyDescent="0.25">
      <c r="C246" s="64"/>
      <c r="D246" s="64"/>
      <c r="E246" s="64"/>
      <c r="F246" s="64"/>
      <c r="G246" s="64"/>
      <c r="H246" s="58"/>
      <c r="I246" s="58"/>
      <c r="J246" s="87"/>
      <c r="K246" s="87"/>
      <c r="L246" s="58"/>
      <c r="M246" s="234"/>
      <c r="N246" s="64"/>
      <c r="O246" s="64"/>
      <c r="P246" s="64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3:31" x14ac:dyDescent="0.25">
      <c r="C247" s="64"/>
      <c r="D247" s="64"/>
      <c r="E247" s="64"/>
      <c r="F247" s="64"/>
      <c r="G247" s="64"/>
      <c r="H247" s="58"/>
      <c r="I247" s="58"/>
      <c r="J247" s="87"/>
      <c r="K247" s="87"/>
      <c r="L247" s="58"/>
      <c r="M247" s="234"/>
      <c r="N247" s="64"/>
      <c r="O247" s="64"/>
      <c r="P247" s="64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3:31" x14ac:dyDescent="0.25">
      <c r="C248" s="64"/>
      <c r="D248" s="64"/>
      <c r="E248" s="64"/>
      <c r="F248" s="64"/>
      <c r="G248" s="64"/>
      <c r="H248" s="58"/>
      <c r="I248" s="58"/>
      <c r="J248" s="87"/>
      <c r="K248" s="87"/>
      <c r="L248" s="58"/>
      <c r="M248" s="234"/>
      <c r="N248" s="64"/>
      <c r="O248" s="64"/>
      <c r="P248" s="64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3:31" x14ac:dyDescent="0.25">
      <c r="C249" s="64"/>
      <c r="D249" s="64"/>
      <c r="E249" s="64"/>
      <c r="F249" s="64"/>
      <c r="G249" s="64"/>
      <c r="H249" s="58"/>
      <c r="I249" s="58"/>
      <c r="J249" s="87"/>
      <c r="K249" s="87"/>
      <c r="L249" s="58"/>
      <c r="M249" s="234"/>
      <c r="N249" s="64"/>
      <c r="O249" s="64"/>
      <c r="P249" s="64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3:31" x14ac:dyDescent="0.25">
      <c r="C250" s="64"/>
      <c r="D250" s="64"/>
      <c r="E250" s="64"/>
      <c r="F250" s="64"/>
      <c r="G250" s="64"/>
      <c r="H250" s="58"/>
      <c r="I250" s="58"/>
      <c r="J250" s="87"/>
      <c r="K250" s="87"/>
      <c r="L250" s="58"/>
      <c r="M250" s="234"/>
      <c r="N250" s="64"/>
      <c r="O250" s="64"/>
      <c r="P250" s="64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3:31" x14ac:dyDescent="0.25">
      <c r="C251" s="64"/>
      <c r="D251" s="64"/>
      <c r="E251" s="64"/>
      <c r="F251" s="64"/>
      <c r="G251" s="64"/>
      <c r="H251" s="58"/>
      <c r="I251" s="58"/>
      <c r="J251" s="87"/>
      <c r="K251" s="87"/>
      <c r="L251" s="58"/>
      <c r="M251" s="234"/>
      <c r="N251" s="64"/>
      <c r="O251" s="64"/>
      <c r="P251" s="64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3:31" x14ac:dyDescent="0.25">
      <c r="C252" s="64"/>
      <c r="D252" s="64"/>
      <c r="E252" s="64"/>
      <c r="F252" s="64"/>
      <c r="G252" s="64"/>
      <c r="H252" s="58"/>
      <c r="I252" s="58"/>
      <c r="J252" s="87"/>
      <c r="K252" s="87"/>
      <c r="L252" s="58"/>
      <c r="M252" s="234"/>
      <c r="N252" s="64"/>
      <c r="O252" s="64"/>
      <c r="P252" s="64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3:31" x14ac:dyDescent="0.25">
      <c r="C253" s="64"/>
      <c r="D253" s="64"/>
      <c r="E253" s="64"/>
      <c r="F253" s="64"/>
      <c r="G253" s="64"/>
      <c r="H253" s="58"/>
      <c r="I253" s="58"/>
      <c r="J253" s="87"/>
      <c r="K253" s="87"/>
      <c r="L253" s="58"/>
      <c r="M253" s="234"/>
      <c r="N253" s="64"/>
      <c r="O253" s="64"/>
      <c r="P253" s="64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3:31" x14ac:dyDescent="0.25">
      <c r="C254" s="64"/>
      <c r="D254" s="64"/>
      <c r="E254" s="64"/>
      <c r="F254" s="64"/>
      <c r="G254" s="64"/>
      <c r="H254" s="58"/>
      <c r="I254" s="58"/>
      <c r="J254" s="87"/>
      <c r="K254" s="87"/>
      <c r="L254" s="58"/>
      <c r="M254" s="234"/>
      <c r="N254" s="64"/>
      <c r="O254" s="64"/>
      <c r="P254" s="64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3:31" x14ac:dyDescent="0.25">
      <c r="C255" s="64"/>
      <c r="D255" s="64"/>
      <c r="E255" s="64"/>
      <c r="F255" s="64"/>
      <c r="G255" s="64"/>
      <c r="H255" s="58"/>
      <c r="I255" s="58"/>
      <c r="J255" s="87"/>
      <c r="K255" s="87"/>
      <c r="L255" s="58"/>
      <c r="M255" s="234"/>
      <c r="N255" s="64"/>
      <c r="O255" s="64"/>
      <c r="P255" s="64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3:31" x14ac:dyDescent="0.25">
      <c r="C256" s="64"/>
      <c r="D256" s="64"/>
      <c r="E256" s="64"/>
      <c r="F256" s="64"/>
      <c r="G256" s="64"/>
      <c r="H256" s="58"/>
      <c r="I256" s="58"/>
      <c r="J256" s="87"/>
      <c r="K256" s="87"/>
      <c r="L256" s="58"/>
      <c r="M256" s="234"/>
      <c r="N256" s="64"/>
      <c r="O256" s="64"/>
      <c r="P256" s="64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3:31" x14ac:dyDescent="0.25">
      <c r="C257" s="64"/>
      <c r="D257" s="64"/>
      <c r="E257" s="64"/>
      <c r="F257" s="64"/>
      <c r="G257" s="64"/>
      <c r="H257" s="58"/>
      <c r="I257" s="58"/>
      <c r="J257" s="87"/>
      <c r="K257" s="87"/>
      <c r="L257" s="58"/>
      <c r="M257" s="234"/>
      <c r="N257" s="64"/>
      <c r="O257" s="64"/>
      <c r="P257" s="64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3:31" x14ac:dyDescent="0.25">
      <c r="C258" s="64"/>
      <c r="D258" s="64"/>
      <c r="E258" s="64"/>
      <c r="F258" s="64"/>
      <c r="G258" s="64"/>
      <c r="H258" s="58"/>
      <c r="I258" s="58"/>
      <c r="J258" s="87"/>
      <c r="K258" s="87"/>
      <c r="L258" s="58"/>
      <c r="M258" s="234"/>
      <c r="N258" s="64"/>
      <c r="O258" s="64"/>
      <c r="P258" s="64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3:31" x14ac:dyDescent="0.25">
      <c r="C259" s="64"/>
      <c r="D259" s="64"/>
      <c r="E259" s="64"/>
      <c r="F259" s="64"/>
      <c r="G259" s="64"/>
      <c r="H259" s="58"/>
      <c r="I259" s="58"/>
      <c r="J259" s="87"/>
      <c r="K259" s="87"/>
      <c r="L259" s="58"/>
      <c r="M259" s="234"/>
      <c r="N259" s="64"/>
      <c r="O259" s="64"/>
      <c r="P259" s="64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3:31" x14ac:dyDescent="0.25">
      <c r="C260" s="64"/>
      <c r="D260" s="64"/>
      <c r="E260" s="64"/>
      <c r="F260" s="64"/>
      <c r="G260" s="64"/>
      <c r="H260" s="58"/>
      <c r="I260" s="58"/>
      <c r="J260" s="87"/>
      <c r="K260" s="87"/>
      <c r="L260" s="58"/>
      <c r="M260" s="234"/>
      <c r="N260" s="64"/>
      <c r="O260" s="64"/>
      <c r="P260" s="64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3:31" x14ac:dyDescent="0.25">
      <c r="C261" s="64"/>
      <c r="D261" s="64"/>
      <c r="E261" s="64"/>
      <c r="F261" s="64"/>
      <c r="G261" s="64"/>
      <c r="H261" s="58"/>
      <c r="I261" s="58"/>
      <c r="J261" s="87"/>
      <c r="K261" s="87"/>
      <c r="L261" s="58"/>
      <c r="M261" s="234"/>
      <c r="N261" s="64"/>
      <c r="O261" s="64"/>
      <c r="P261" s="64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3:31" x14ac:dyDescent="0.25">
      <c r="C262" s="64"/>
      <c r="D262" s="64"/>
      <c r="E262" s="64"/>
      <c r="F262" s="64"/>
      <c r="G262" s="64"/>
      <c r="H262" s="58"/>
      <c r="I262" s="58"/>
      <c r="J262" s="87"/>
      <c r="K262" s="87"/>
      <c r="L262" s="58"/>
      <c r="M262" s="234"/>
      <c r="N262" s="64"/>
      <c r="O262" s="64"/>
      <c r="P262" s="64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3:31" x14ac:dyDescent="0.25">
      <c r="C263" s="64"/>
      <c r="D263" s="64"/>
      <c r="E263" s="64"/>
      <c r="F263" s="64"/>
      <c r="G263" s="64"/>
      <c r="H263" s="58"/>
      <c r="I263" s="58"/>
      <c r="J263" s="87"/>
      <c r="K263" s="87"/>
      <c r="L263" s="58"/>
      <c r="M263" s="234"/>
      <c r="N263" s="64"/>
      <c r="O263" s="64"/>
      <c r="P263" s="64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3:31" x14ac:dyDescent="0.25">
      <c r="C264" s="64"/>
      <c r="D264" s="64"/>
      <c r="E264" s="64"/>
      <c r="F264" s="64"/>
      <c r="G264" s="64"/>
      <c r="H264" s="58"/>
      <c r="I264" s="58"/>
      <c r="J264" s="87"/>
      <c r="K264" s="87"/>
      <c r="L264" s="58"/>
      <c r="M264" s="234"/>
      <c r="N264" s="64"/>
      <c r="O264" s="64"/>
      <c r="P264" s="64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3:31" x14ac:dyDescent="0.25">
      <c r="C265" s="64"/>
      <c r="D265" s="64"/>
      <c r="E265" s="64"/>
      <c r="F265" s="64"/>
      <c r="G265" s="64"/>
      <c r="H265" s="58"/>
      <c r="I265" s="58"/>
      <c r="J265" s="87"/>
      <c r="K265" s="87"/>
      <c r="L265" s="58"/>
      <c r="M265" s="234"/>
      <c r="N265" s="64"/>
      <c r="O265" s="64"/>
      <c r="P265" s="64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3:31" x14ac:dyDescent="0.25">
      <c r="C266" s="64"/>
      <c r="D266" s="64"/>
      <c r="E266" s="64"/>
      <c r="F266" s="64"/>
      <c r="G266" s="64"/>
      <c r="H266" s="58"/>
      <c r="I266" s="58"/>
      <c r="J266" s="87"/>
      <c r="K266" s="87"/>
      <c r="L266" s="58"/>
      <c r="M266" s="234"/>
      <c r="N266" s="64"/>
      <c r="O266" s="64"/>
      <c r="P266" s="64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3:31" x14ac:dyDescent="0.25">
      <c r="C267" s="64"/>
      <c r="D267" s="64"/>
      <c r="E267" s="64"/>
      <c r="F267" s="64"/>
      <c r="G267" s="64"/>
      <c r="H267" s="58"/>
      <c r="I267" s="58"/>
      <c r="J267" s="87"/>
      <c r="K267" s="87"/>
      <c r="L267" s="58"/>
      <c r="M267" s="234"/>
      <c r="N267" s="64"/>
      <c r="O267" s="64"/>
      <c r="P267" s="64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3:31" x14ac:dyDescent="0.25">
      <c r="C268" s="64"/>
      <c r="D268" s="64"/>
      <c r="E268" s="64"/>
      <c r="F268" s="64"/>
      <c r="G268" s="64"/>
      <c r="H268" s="58"/>
      <c r="I268" s="58"/>
      <c r="J268" s="87"/>
      <c r="K268" s="87"/>
      <c r="L268" s="58"/>
      <c r="M268" s="234"/>
      <c r="N268" s="64"/>
      <c r="O268" s="64"/>
      <c r="P268" s="64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3:31" x14ac:dyDescent="0.25">
      <c r="C269" s="64"/>
      <c r="D269" s="64"/>
      <c r="E269" s="64"/>
      <c r="F269" s="64"/>
      <c r="G269" s="64"/>
      <c r="H269" s="58"/>
      <c r="I269" s="58"/>
      <c r="J269" s="87"/>
      <c r="K269" s="87"/>
      <c r="L269" s="58"/>
      <c r="M269" s="234"/>
      <c r="N269" s="64"/>
      <c r="O269" s="64"/>
      <c r="P269" s="64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3:31" x14ac:dyDescent="0.25">
      <c r="C270" s="64"/>
      <c r="D270" s="64"/>
      <c r="E270" s="64"/>
      <c r="F270" s="64"/>
      <c r="G270" s="64"/>
      <c r="H270" s="58"/>
      <c r="I270" s="58"/>
      <c r="J270" s="87"/>
      <c r="K270" s="87"/>
      <c r="L270" s="58"/>
      <c r="M270" s="234"/>
      <c r="N270" s="64"/>
      <c r="O270" s="64"/>
      <c r="P270" s="64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3:31" x14ac:dyDescent="0.25">
      <c r="C271" s="64"/>
      <c r="D271" s="64"/>
      <c r="E271" s="64"/>
      <c r="F271" s="64"/>
      <c r="G271" s="64"/>
      <c r="H271" s="58"/>
      <c r="I271" s="58"/>
      <c r="J271" s="87"/>
      <c r="K271" s="87"/>
      <c r="L271" s="58"/>
      <c r="M271" s="234"/>
      <c r="N271" s="64"/>
      <c r="O271" s="64"/>
      <c r="P271" s="64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3:31" x14ac:dyDescent="0.25">
      <c r="C272" s="64"/>
      <c r="D272" s="64"/>
      <c r="E272" s="64"/>
      <c r="F272" s="64"/>
      <c r="G272" s="64"/>
      <c r="H272" s="58"/>
      <c r="I272" s="58"/>
      <c r="J272" s="87"/>
      <c r="K272" s="87"/>
      <c r="L272" s="58"/>
      <c r="M272" s="234"/>
      <c r="N272" s="64"/>
      <c r="O272" s="64"/>
      <c r="P272" s="64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3:31" x14ac:dyDescent="0.25">
      <c r="C273" s="64"/>
      <c r="D273" s="64"/>
      <c r="E273" s="64"/>
      <c r="F273" s="64"/>
      <c r="G273" s="64"/>
      <c r="H273" s="58"/>
      <c r="I273" s="58"/>
      <c r="J273" s="87"/>
      <c r="K273" s="87"/>
      <c r="L273" s="58"/>
      <c r="M273" s="234"/>
      <c r="N273" s="64"/>
      <c r="O273" s="64"/>
      <c r="P273" s="64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3:31" x14ac:dyDescent="0.25">
      <c r="C274" s="64"/>
      <c r="D274" s="64"/>
      <c r="E274" s="64"/>
      <c r="F274" s="64"/>
      <c r="G274" s="64"/>
      <c r="H274" s="58"/>
      <c r="I274" s="58"/>
      <c r="J274" s="87"/>
      <c r="K274" s="87"/>
      <c r="L274" s="58"/>
      <c r="M274" s="234"/>
      <c r="N274" s="64"/>
      <c r="O274" s="64"/>
      <c r="P274" s="64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3:31" x14ac:dyDescent="0.25">
      <c r="C275" s="64"/>
      <c r="D275" s="64"/>
      <c r="E275" s="64"/>
      <c r="F275" s="64"/>
      <c r="G275" s="64"/>
      <c r="H275" s="58"/>
      <c r="I275" s="58"/>
      <c r="J275" s="87"/>
      <c r="K275" s="87"/>
      <c r="L275" s="58"/>
      <c r="M275" s="234"/>
      <c r="N275" s="64"/>
      <c r="O275" s="64"/>
      <c r="P275" s="64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3:31" x14ac:dyDescent="0.25">
      <c r="C276" s="64"/>
      <c r="D276" s="64"/>
      <c r="E276" s="64"/>
      <c r="F276" s="64"/>
      <c r="G276" s="64"/>
      <c r="H276" s="58"/>
      <c r="I276" s="58"/>
      <c r="J276" s="87"/>
      <c r="K276" s="87"/>
      <c r="L276" s="58"/>
      <c r="M276" s="234"/>
      <c r="N276" s="64"/>
      <c r="O276" s="64"/>
      <c r="P276" s="64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3:31" x14ac:dyDescent="0.25">
      <c r="C277" s="64"/>
      <c r="D277" s="64"/>
      <c r="E277" s="64"/>
      <c r="F277" s="64"/>
      <c r="G277" s="64"/>
      <c r="H277" s="58"/>
      <c r="I277" s="58"/>
      <c r="J277" s="87"/>
      <c r="K277" s="87"/>
      <c r="L277" s="58"/>
      <c r="M277" s="234"/>
      <c r="N277" s="64"/>
      <c r="O277" s="64"/>
      <c r="P277" s="64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3:31" x14ac:dyDescent="0.25">
      <c r="C278" s="64"/>
      <c r="D278" s="64"/>
      <c r="E278" s="64"/>
      <c r="F278" s="64"/>
      <c r="G278" s="64"/>
      <c r="H278" s="58"/>
      <c r="I278" s="58"/>
      <c r="J278" s="87"/>
      <c r="K278" s="87"/>
      <c r="L278" s="58"/>
      <c r="M278" s="234"/>
      <c r="N278" s="64"/>
      <c r="O278" s="64"/>
      <c r="P278" s="64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3:31" x14ac:dyDescent="0.25">
      <c r="C279" s="64"/>
      <c r="D279" s="64"/>
      <c r="E279" s="64"/>
      <c r="F279" s="64"/>
      <c r="G279" s="64"/>
      <c r="H279" s="58"/>
      <c r="I279" s="58"/>
      <c r="J279" s="87"/>
      <c r="K279" s="87"/>
      <c r="L279" s="58"/>
      <c r="M279" s="234"/>
      <c r="N279" s="64"/>
      <c r="O279" s="64"/>
      <c r="P279" s="64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3:31" x14ac:dyDescent="0.25">
      <c r="C280" s="64"/>
      <c r="D280" s="64"/>
      <c r="E280" s="64"/>
      <c r="F280" s="64"/>
      <c r="G280" s="64"/>
      <c r="H280" s="58"/>
      <c r="I280" s="58"/>
      <c r="J280" s="87"/>
      <c r="K280" s="87"/>
      <c r="L280" s="58"/>
      <c r="M280" s="234"/>
      <c r="N280" s="64"/>
      <c r="O280" s="64"/>
      <c r="P280" s="64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3:31" x14ac:dyDescent="0.25">
      <c r="C281" s="64"/>
      <c r="D281" s="64"/>
      <c r="E281" s="64"/>
      <c r="F281" s="64"/>
      <c r="G281" s="64"/>
      <c r="H281" s="58"/>
      <c r="I281" s="58"/>
      <c r="J281" s="87"/>
      <c r="K281" s="87"/>
      <c r="L281" s="58"/>
      <c r="M281" s="234"/>
      <c r="N281" s="64"/>
      <c r="O281" s="64"/>
      <c r="P281" s="64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3:31" x14ac:dyDescent="0.25">
      <c r="C282" s="64"/>
      <c r="D282" s="64"/>
      <c r="E282" s="64"/>
      <c r="F282" s="64"/>
      <c r="G282" s="64"/>
      <c r="H282" s="58"/>
      <c r="I282" s="58"/>
      <c r="J282" s="87"/>
      <c r="K282" s="87"/>
      <c r="L282" s="58"/>
      <c r="M282" s="234"/>
      <c r="N282" s="64"/>
      <c r="O282" s="64"/>
      <c r="P282" s="64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3:31" x14ac:dyDescent="0.25">
      <c r="C283" s="64"/>
      <c r="D283" s="64"/>
      <c r="E283" s="64"/>
      <c r="F283" s="64"/>
      <c r="G283" s="64"/>
      <c r="H283" s="58"/>
      <c r="I283" s="58"/>
      <c r="J283" s="87"/>
      <c r="K283" s="87"/>
      <c r="L283" s="58"/>
      <c r="M283" s="234"/>
      <c r="N283" s="64"/>
      <c r="O283" s="64"/>
      <c r="P283" s="64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3:31" x14ac:dyDescent="0.25">
      <c r="C284" s="64"/>
      <c r="D284" s="64"/>
      <c r="E284" s="64"/>
      <c r="F284" s="64"/>
      <c r="G284" s="64"/>
      <c r="H284" s="58"/>
      <c r="I284" s="58"/>
      <c r="J284" s="87"/>
      <c r="K284" s="87"/>
      <c r="L284" s="58"/>
      <c r="M284" s="234"/>
      <c r="N284" s="64"/>
      <c r="O284" s="64"/>
      <c r="P284" s="64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3:31" x14ac:dyDescent="0.25">
      <c r="C285" s="64"/>
      <c r="D285" s="64"/>
      <c r="E285" s="64"/>
      <c r="F285" s="64"/>
      <c r="G285" s="64"/>
      <c r="H285" s="58"/>
      <c r="I285" s="58"/>
      <c r="J285" s="87"/>
      <c r="K285" s="87"/>
      <c r="L285" s="58"/>
      <c r="M285" s="234"/>
      <c r="N285" s="64"/>
      <c r="O285" s="64"/>
      <c r="P285" s="64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3:31" x14ac:dyDescent="0.25">
      <c r="C286" s="64"/>
      <c r="D286" s="64"/>
      <c r="E286" s="64"/>
      <c r="F286" s="64"/>
      <c r="G286" s="64"/>
      <c r="H286" s="58"/>
      <c r="I286" s="58"/>
      <c r="J286" s="87"/>
      <c r="K286" s="87"/>
      <c r="L286" s="58"/>
      <c r="M286" s="234"/>
      <c r="N286" s="64"/>
      <c r="O286" s="64"/>
      <c r="P286" s="64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3:31" x14ac:dyDescent="0.25">
      <c r="C287" s="64"/>
      <c r="D287" s="64"/>
      <c r="E287" s="64"/>
      <c r="F287" s="64"/>
      <c r="G287" s="64"/>
      <c r="H287" s="58"/>
      <c r="I287" s="58"/>
      <c r="J287" s="87"/>
      <c r="K287" s="87"/>
      <c r="L287" s="58"/>
      <c r="M287" s="234"/>
      <c r="N287" s="64"/>
      <c r="O287" s="64"/>
      <c r="P287" s="64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3:31" x14ac:dyDescent="0.25">
      <c r="C288" s="64"/>
      <c r="D288" s="64"/>
      <c r="E288" s="64"/>
      <c r="F288" s="64"/>
      <c r="G288" s="64"/>
      <c r="H288" s="58"/>
      <c r="I288" s="58"/>
      <c r="J288" s="87"/>
      <c r="K288" s="87"/>
      <c r="L288" s="58"/>
      <c r="M288" s="234"/>
      <c r="N288" s="64"/>
      <c r="O288" s="64"/>
      <c r="P288" s="64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3:31" x14ac:dyDescent="0.25">
      <c r="C289" s="64"/>
      <c r="D289" s="64"/>
      <c r="E289" s="64"/>
      <c r="F289" s="64"/>
      <c r="G289" s="64"/>
      <c r="H289" s="58"/>
      <c r="I289" s="58"/>
      <c r="J289" s="87"/>
      <c r="K289" s="87"/>
      <c r="L289" s="58"/>
      <c r="M289" s="234"/>
      <c r="N289" s="64"/>
      <c r="O289" s="64"/>
      <c r="P289" s="64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3:31" x14ac:dyDescent="0.25">
      <c r="C290" s="64"/>
      <c r="D290" s="64"/>
      <c r="E290" s="64"/>
      <c r="F290" s="64"/>
      <c r="G290" s="64"/>
      <c r="H290" s="58"/>
      <c r="I290" s="58"/>
      <c r="J290" s="87"/>
      <c r="K290" s="87"/>
      <c r="L290" s="58"/>
      <c r="M290" s="234"/>
      <c r="N290" s="64"/>
      <c r="O290" s="64"/>
      <c r="P290" s="64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3:31" x14ac:dyDescent="0.25">
      <c r="C291" s="64"/>
      <c r="D291" s="64"/>
      <c r="E291" s="64"/>
      <c r="F291" s="64"/>
      <c r="G291" s="64"/>
      <c r="H291" s="58"/>
      <c r="I291" s="58"/>
      <c r="J291" s="87"/>
      <c r="K291" s="87"/>
      <c r="L291" s="58"/>
      <c r="M291" s="234"/>
      <c r="N291" s="64"/>
      <c r="O291" s="64"/>
      <c r="P291" s="64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3:31" x14ac:dyDescent="0.25">
      <c r="C292" s="64"/>
      <c r="D292" s="64"/>
      <c r="E292" s="64"/>
      <c r="F292" s="64"/>
      <c r="G292" s="64"/>
      <c r="H292" s="58"/>
      <c r="I292" s="58"/>
      <c r="J292" s="87"/>
      <c r="K292" s="87"/>
      <c r="L292" s="58"/>
      <c r="M292" s="234"/>
      <c r="N292" s="64"/>
      <c r="O292" s="64"/>
      <c r="P292" s="64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3:31" x14ac:dyDescent="0.25">
      <c r="C293" s="64"/>
      <c r="D293" s="64"/>
      <c r="E293" s="64"/>
      <c r="F293" s="64"/>
      <c r="G293" s="64"/>
      <c r="H293" s="58"/>
      <c r="I293" s="58"/>
      <c r="J293" s="87"/>
      <c r="K293" s="87"/>
      <c r="L293" s="58"/>
      <c r="M293" s="234"/>
      <c r="N293" s="64"/>
      <c r="O293" s="64"/>
      <c r="P293" s="64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3:31" x14ac:dyDescent="0.25">
      <c r="C294" s="64"/>
      <c r="D294" s="64"/>
      <c r="E294" s="64"/>
      <c r="F294" s="64"/>
      <c r="G294" s="64"/>
      <c r="H294" s="58"/>
      <c r="I294" s="58"/>
      <c r="J294" s="87"/>
      <c r="K294" s="87"/>
      <c r="L294" s="58"/>
      <c r="M294" s="234"/>
      <c r="N294" s="64"/>
      <c r="O294" s="64"/>
      <c r="P294" s="64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3:31" x14ac:dyDescent="0.25">
      <c r="C295" s="64"/>
      <c r="D295" s="64"/>
      <c r="E295" s="64"/>
      <c r="F295" s="64"/>
      <c r="G295" s="64"/>
      <c r="H295" s="58"/>
      <c r="I295" s="58"/>
      <c r="J295" s="87"/>
      <c r="K295" s="87"/>
      <c r="L295" s="58"/>
      <c r="M295" s="234"/>
      <c r="N295" s="64"/>
      <c r="O295" s="64"/>
      <c r="P295" s="64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3:31" x14ac:dyDescent="0.25">
      <c r="C296" s="64"/>
      <c r="D296" s="64"/>
      <c r="E296" s="64"/>
      <c r="F296" s="64"/>
      <c r="G296" s="64"/>
      <c r="H296" s="58"/>
      <c r="I296" s="58"/>
      <c r="J296" s="87"/>
      <c r="K296" s="87"/>
      <c r="L296" s="58"/>
      <c r="M296" s="234"/>
      <c r="N296" s="64"/>
      <c r="O296" s="64"/>
      <c r="P296" s="64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3:31" x14ac:dyDescent="0.25">
      <c r="C297" s="64"/>
      <c r="D297" s="64"/>
      <c r="E297" s="64"/>
      <c r="F297" s="64"/>
      <c r="G297" s="64"/>
      <c r="H297" s="58"/>
      <c r="I297" s="58"/>
      <c r="J297" s="87"/>
      <c r="K297" s="87"/>
      <c r="L297" s="58"/>
      <c r="M297" s="234"/>
      <c r="N297" s="64"/>
      <c r="O297" s="64"/>
      <c r="P297" s="64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3:31" x14ac:dyDescent="0.25">
      <c r="C298" s="64"/>
      <c r="D298" s="64"/>
      <c r="E298" s="64"/>
      <c r="F298" s="64"/>
      <c r="G298" s="64"/>
      <c r="H298" s="58"/>
      <c r="I298" s="58"/>
      <c r="J298" s="87"/>
      <c r="K298" s="87"/>
      <c r="L298" s="58"/>
      <c r="M298" s="234"/>
      <c r="N298" s="64"/>
      <c r="O298" s="64"/>
      <c r="P298" s="64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3:31" x14ac:dyDescent="0.25">
      <c r="C299" s="64"/>
      <c r="D299" s="64"/>
      <c r="E299" s="64"/>
      <c r="F299" s="64"/>
      <c r="G299" s="64"/>
      <c r="H299" s="58"/>
      <c r="I299" s="58"/>
      <c r="J299" s="87"/>
      <c r="K299" s="87"/>
      <c r="L299" s="58"/>
      <c r="M299" s="234"/>
      <c r="N299" s="64"/>
      <c r="O299" s="64"/>
      <c r="P299" s="64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3:31" x14ac:dyDescent="0.25">
      <c r="C300" s="64"/>
      <c r="D300" s="64"/>
      <c r="E300" s="64"/>
      <c r="F300" s="64"/>
      <c r="G300" s="64"/>
      <c r="H300" s="58"/>
      <c r="I300" s="58"/>
      <c r="J300" s="87"/>
      <c r="K300" s="87"/>
      <c r="L300" s="58"/>
      <c r="M300" s="234"/>
      <c r="N300" s="64"/>
      <c r="O300" s="64"/>
      <c r="P300" s="64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3:31" x14ac:dyDescent="0.25">
      <c r="C301" s="64"/>
      <c r="D301" s="64"/>
      <c r="E301" s="64"/>
      <c r="F301" s="64"/>
      <c r="G301" s="64"/>
      <c r="H301" s="58"/>
      <c r="I301" s="58"/>
      <c r="J301" s="87"/>
      <c r="K301" s="87"/>
      <c r="L301" s="58"/>
      <c r="M301" s="234"/>
      <c r="N301" s="64"/>
      <c r="O301" s="64"/>
      <c r="P301" s="64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3:31" x14ac:dyDescent="0.25">
      <c r="C302" s="64"/>
      <c r="D302" s="64"/>
      <c r="E302" s="64"/>
      <c r="F302" s="64"/>
      <c r="G302" s="64"/>
      <c r="H302" s="58"/>
      <c r="I302" s="58"/>
      <c r="J302" s="87"/>
      <c r="K302" s="87"/>
      <c r="L302" s="58"/>
      <c r="M302" s="234"/>
      <c r="N302" s="64"/>
      <c r="O302" s="64"/>
      <c r="P302" s="64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3:31" x14ac:dyDescent="0.25">
      <c r="C303" s="64"/>
      <c r="D303" s="64"/>
      <c r="E303" s="64"/>
      <c r="F303" s="64"/>
      <c r="G303" s="64"/>
      <c r="H303" s="58"/>
      <c r="I303" s="58"/>
      <c r="J303" s="87"/>
      <c r="K303" s="87"/>
      <c r="L303" s="58"/>
      <c r="M303" s="234"/>
      <c r="N303" s="64"/>
      <c r="O303" s="64"/>
      <c r="P303" s="64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3:31" x14ac:dyDescent="0.25">
      <c r="C304" s="64"/>
      <c r="D304" s="64"/>
      <c r="E304" s="64"/>
      <c r="F304" s="64"/>
      <c r="G304" s="64"/>
      <c r="H304" s="58"/>
      <c r="I304" s="58"/>
      <c r="J304" s="87"/>
      <c r="K304" s="87"/>
      <c r="L304" s="58"/>
      <c r="M304" s="234"/>
      <c r="N304" s="64"/>
      <c r="O304" s="64"/>
      <c r="P304" s="64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3:31" x14ac:dyDescent="0.25">
      <c r="C305" s="64"/>
      <c r="D305" s="64"/>
      <c r="E305" s="64"/>
      <c r="F305" s="64"/>
      <c r="G305" s="64"/>
      <c r="H305" s="58"/>
      <c r="I305" s="58"/>
      <c r="J305" s="87"/>
      <c r="K305" s="87"/>
      <c r="L305" s="58"/>
      <c r="M305" s="234"/>
      <c r="N305" s="64"/>
      <c r="O305" s="64"/>
      <c r="P305" s="64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3:31" x14ac:dyDescent="0.25">
      <c r="C306" s="64"/>
      <c r="D306" s="64"/>
      <c r="E306" s="64"/>
      <c r="F306" s="64"/>
      <c r="G306" s="64"/>
      <c r="H306" s="58"/>
      <c r="I306" s="58"/>
      <c r="J306" s="87"/>
      <c r="K306" s="87"/>
      <c r="L306" s="58"/>
      <c r="M306" s="234"/>
      <c r="N306" s="64"/>
      <c r="O306" s="64"/>
      <c r="P306" s="64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3:31" x14ac:dyDescent="0.25">
      <c r="C307" s="64"/>
      <c r="D307" s="64"/>
      <c r="E307" s="64"/>
      <c r="F307" s="64"/>
      <c r="G307" s="64"/>
      <c r="H307" s="58"/>
      <c r="I307" s="58"/>
      <c r="J307" s="87"/>
      <c r="K307" s="87"/>
      <c r="L307" s="58"/>
      <c r="M307" s="234"/>
      <c r="N307" s="64"/>
      <c r="O307" s="64"/>
      <c r="P307" s="64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3:31" x14ac:dyDescent="0.25">
      <c r="C308" s="64"/>
      <c r="D308" s="64"/>
      <c r="E308" s="64"/>
      <c r="F308" s="64"/>
      <c r="G308" s="64"/>
      <c r="H308" s="58"/>
      <c r="I308" s="58"/>
      <c r="J308" s="87"/>
      <c r="K308" s="87"/>
      <c r="L308" s="58"/>
      <c r="M308" s="234"/>
      <c r="N308" s="64"/>
      <c r="O308" s="64"/>
      <c r="P308" s="64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3:31" x14ac:dyDescent="0.25">
      <c r="C309" s="64"/>
      <c r="D309" s="64"/>
      <c r="E309" s="64"/>
      <c r="F309" s="64"/>
      <c r="G309" s="64"/>
      <c r="H309" s="58"/>
      <c r="I309" s="58"/>
      <c r="J309" s="87"/>
      <c r="K309" s="87"/>
      <c r="L309" s="58"/>
      <c r="M309" s="234"/>
      <c r="N309" s="64"/>
      <c r="O309" s="64"/>
      <c r="P309" s="64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3:31" x14ac:dyDescent="0.25">
      <c r="C310" s="64"/>
      <c r="D310" s="64"/>
      <c r="E310" s="64"/>
      <c r="F310" s="64"/>
      <c r="G310" s="64"/>
      <c r="H310" s="58"/>
      <c r="I310" s="58"/>
      <c r="J310" s="87"/>
      <c r="K310" s="87"/>
      <c r="L310" s="58"/>
      <c r="M310" s="234"/>
      <c r="N310" s="64"/>
      <c r="O310" s="64"/>
      <c r="P310" s="64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3:31" x14ac:dyDescent="0.25">
      <c r="C311" s="64"/>
      <c r="D311" s="64"/>
      <c r="E311" s="64"/>
      <c r="F311" s="64"/>
      <c r="G311" s="64"/>
      <c r="H311" s="58"/>
      <c r="I311" s="58"/>
      <c r="J311" s="87"/>
      <c r="K311" s="87"/>
      <c r="L311" s="58"/>
      <c r="M311" s="234"/>
      <c r="N311" s="64"/>
      <c r="O311" s="64"/>
      <c r="P311" s="64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3:31" x14ac:dyDescent="0.25">
      <c r="C312" s="64"/>
      <c r="D312" s="64"/>
      <c r="E312" s="64"/>
      <c r="F312" s="64"/>
      <c r="G312" s="64"/>
      <c r="H312" s="58"/>
      <c r="I312" s="58"/>
      <c r="J312" s="87"/>
      <c r="K312" s="87"/>
      <c r="L312" s="58"/>
      <c r="M312" s="234"/>
      <c r="N312" s="64"/>
      <c r="O312" s="64"/>
      <c r="P312" s="64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3:31" x14ac:dyDescent="0.25">
      <c r="C313" s="64"/>
      <c r="D313" s="64"/>
      <c r="E313" s="64"/>
      <c r="F313" s="64"/>
      <c r="G313" s="64"/>
      <c r="H313" s="58"/>
      <c r="I313" s="58"/>
      <c r="J313" s="87"/>
      <c r="K313" s="87"/>
      <c r="L313" s="58"/>
      <c r="M313" s="234"/>
      <c r="N313" s="64"/>
      <c r="O313" s="64"/>
      <c r="P313" s="64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3:31" x14ac:dyDescent="0.25">
      <c r="C314" s="64"/>
      <c r="D314" s="64"/>
      <c r="E314" s="64"/>
      <c r="F314" s="64"/>
      <c r="G314" s="64"/>
      <c r="H314" s="58"/>
      <c r="I314" s="58"/>
      <c r="J314" s="87"/>
      <c r="K314" s="87"/>
      <c r="L314" s="58"/>
      <c r="M314" s="234"/>
      <c r="N314" s="64"/>
      <c r="O314" s="64"/>
      <c r="P314" s="64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3:31" x14ac:dyDescent="0.25">
      <c r="C315" s="64"/>
      <c r="D315" s="64"/>
      <c r="E315" s="64"/>
      <c r="F315" s="64"/>
      <c r="G315" s="64"/>
      <c r="H315" s="58"/>
      <c r="I315" s="58"/>
      <c r="J315" s="87"/>
      <c r="K315" s="87"/>
      <c r="L315" s="58"/>
      <c r="M315" s="234"/>
      <c r="N315" s="64"/>
      <c r="O315" s="64"/>
      <c r="P315" s="64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3:31" x14ac:dyDescent="0.25">
      <c r="C316" s="64"/>
      <c r="D316" s="64"/>
      <c r="E316" s="64"/>
      <c r="F316" s="64"/>
      <c r="G316" s="64"/>
      <c r="H316" s="58"/>
      <c r="I316" s="58"/>
      <c r="J316" s="87"/>
      <c r="K316" s="87"/>
      <c r="L316" s="58"/>
      <c r="M316" s="234"/>
      <c r="N316" s="64"/>
      <c r="O316" s="64"/>
      <c r="P316" s="64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3:31" x14ac:dyDescent="0.25">
      <c r="C317" s="64"/>
      <c r="D317" s="64"/>
      <c r="E317" s="64"/>
      <c r="F317" s="64"/>
      <c r="G317" s="64"/>
      <c r="H317" s="58"/>
      <c r="I317" s="58"/>
      <c r="J317" s="87"/>
      <c r="K317" s="87"/>
      <c r="L317" s="58"/>
      <c r="M317" s="234"/>
      <c r="N317" s="64"/>
      <c r="O317" s="64"/>
      <c r="P317" s="64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3:31" x14ac:dyDescent="0.25">
      <c r="C318" s="64"/>
      <c r="D318" s="64"/>
      <c r="E318" s="64"/>
      <c r="F318" s="64"/>
      <c r="G318" s="64"/>
      <c r="H318" s="58"/>
      <c r="I318" s="58"/>
      <c r="J318" s="87"/>
      <c r="K318" s="87"/>
      <c r="L318" s="58"/>
      <c r="M318" s="234"/>
      <c r="N318" s="64"/>
      <c r="O318" s="64"/>
      <c r="P318" s="64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3:31" x14ac:dyDescent="0.25">
      <c r="C319" s="64"/>
      <c r="D319" s="64"/>
      <c r="E319" s="64"/>
      <c r="F319" s="64"/>
      <c r="G319" s="64"/>
      <c r="H319" s="58"/>
      <c r="I319" s="58"/>
      <c r="J319" s="87"/>
      <c r="K319" s="87"/>
      <c r="L319" s="58"/>
      <c r="M319" s="234"/>
      <c r="N319" s="64"/>
      <c r="O319" s="64"/>
      <c r="P319" s="64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3:31" x14ac:dyDescent="0.25">
      <c r="C320" s="64"/>
      <c r="D320" s="64"/>
      <c r="E320" s="64"/>
      <c r="F320" s="64"/>
      <c r="G320" s="64"/>
      <c r="H320" s="58"/>
      <c r="I320" s="58"/>
      <c r="J320" s="87"/>
      <c r="K320" s="87"/>
      <c r="L320" s="58"/>
      <c r="M320" s="234"/>
      <c r="N320" s="64"/>
      <c r="O320" s="64"/>
      <c r="P320" s="64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3:31" x14ac:dyDescent="0.25">
      <c r="C321" s="64"/>
      <c r="D321" s="64"/>
      <c r="E321" s="64"/>
      <c r="F321" s="64"/>
      <c r="G321" s="64"/>
      <c r="H321" s="58"/>
      <c r="I321" s="58"/>
      <c r="J321" s="87"/>
      <c r="K321" s="87"/>
      <c r="L321" s="58"/>
      <c r="M321" s="234"/>
      <c r="N321" s="64"/>
      <c r="O321" s="64"/>
      <c r="P321" s="64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3:31" x14ac:dyDescent="0.25">
      <c r="C322" s="64"/>
      <c r="D322" s="64"/>
      <c r="E322" s="64"/>
      <c r="F322" s="64"/>
      <c r="G322" s="64"/>
      <c r="H322" s="58"/>
      <c r="I322" s="58"/>
      <c r="J322" s="87"/>
      <c r="K322" s="87"/>
      <c r="L322" s="58"/>
      <c r="M322" s="234"/>
      <c r="N322" s="64"/>
      <c r="O322" s="64"/>
      <c r="P322" s="64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3:31" x14ac:dyDescent="0.25">
      <c r="C323" s="64"/>
      <c r="D323" s="64"/>
      <c r="E323" s="64"/>
      <c r="F323" s="64"/>
      <c r="G323" s="64"/>
      <c r="H323" s="58"/>
      <c r="I323" s="58"/>
      <c r="J323" s="87"/>
      <c r="K323" s="87"/>
      <c r="L323" s="58"/>
      <c r="M323" s="234"/>
      <c r="N323" s="64"/>
      <c r="O323" s="64"/>
      <c r="P323" s="64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3:31" x14ac:dyDescent="0.25">
      <c r="C324" s="64"/>
      <c r="D324" s="64"/>
      <c r="E324" s="64"/>
      <c r="F324" s="64"/>
      <c r="G324" s="64"/>
      <c r="H324" s="58"/>
      <c r="I324" s="58"/>
      <c r="J324" s="87"/>
      <c r="K324" s="87"/>
      <c r="L324" s="58"/>
      <c r="M324" s="234"/>
      <c r="N324" s="64"/>
      <c r="O324" s="64"/>
      <c r="P324" s="64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3:31" x14ac:dyDescent="0.25">
      <c r="C325" s="64"/>
      <c r="D325" s="64"/>
      <c r="E325" s="64"/>
      <c r="F325" s="64"/>
      <c r="G325" s="64"/>
      <c r="H325" s="58"/>
      <c r="I325" s="58"/>
      <c r="J325" s="87"/>
      <c r="K325" s="87"/>
      <c r="L325" s="58"/>
      <c r="M325" s="234"/>
      <c r="N325" s="64"/>
      <c r="O325" s="64"/>
      <c r="P325" s="64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3:31" x14ac:dyDescent="0.25">
      <c r="C326" s="64"/>
      <c r="D326" s="64"/>
      <c r="E326" s="64"/>
      <c r="F326" s="64"/>
      <c r="G326" s="64"/>
      <c r="H326" s="58"/>
      <c r="I326" s="58"/>
      <c r="J326" s="87"/>
      <c r="K326" s="87"/>
      <c r="L326" s="58"/>
      <c r="M326" s="234"/>
      <c r="N326" s="64"/>
      <c r="O326" s="64"/>
      <c r="P326" s="64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3:31" x14ac:dyDescent="0.25">
      <c r="C327" s="64"/>
      <c r="D327" s="64"/>
      <c r="E327" s="64"/>
      <c r="F327" s="64"/>
      <c r="G327" s="64"/>
      <c r="H327" s="58"/>
      <c r="I327" s="58"/>
      <c r="J327" s="87"/>
      <c r="K327" s="87"/>
      <c r="L327" s="58"/>
      <c r="M327" s="234"/>
      <c r="N327" s="64"/>
      <c r="O327" s="64"/>
      <c r="P327" s="64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3:31" x14ac:dyDescent="0.25">
      <c r="C328" s="64"/>
      <c r="D328" s="64"/>
      <c r="E328" s="64"/>
      <c r="F328" s="64"/>
      <c r="G328" s="64"/>
      <c r="H328" s="58"/>
      <c r="I328" s="58"/>
      <c r="J328" s="87"/>
      <c r="K328" s="87"/>
      <c r="L328" s="58"/>
      <c r="M328" s="234"/>
      <c r="N328" s="64"/>
      <c r="O328" s="64"/>
      <c r="P328" s="64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3:31" x14ac:dyDescent="0.25">
      <c r="C329" s="64"/>
      <c r="D329" s="64"/>
      <c r="E329" s="64"/>
      <c r="F329" s="64"/>
      <c r="G329" s="64"/>
      <c r="H329" s="58"/>
      <c r="I329" s="58"/>
      <c r="J329" s="87"/>
      <c r="K329" s="87"/>
      <c r="L329" s="58"/>
      <c r="M329" s="234"/>
      <c r="N329" s="64"/>
      <c r="O329" s="64"/>
      <c r="P329" s="64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3:31" x14ac:dyDescent="0.25">
      <c r="C330" s="64"/>
      <c r="D330" s="64"/>
      <c r="E330" s="64"/>
      <c r="F330" s="64"/>
      <c r="G330" s="64"/>
      <c r="H330" s="58"/>
      <c r="I330" s="58"/>
      <c r="J330" s="87"/>
      <c r="K330" s="87"/>
      <c r="L330" s="58"/>
      <c r="M330" s="234"/>
      <c r="N330" s="64"/>
      <c r="O330" s="64"/>
      <c r="P330" s="64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3:31" x14ac:dyDescent="0.25">
      <c r="C331" s="64"/>
      <c r="D331" s="64"/>
      <c r="E331" s="64"/>
      <c r="F331" s="64"/>
      <c r="G331" s="64"/>
      <c r="H331" s="58"/>
      <c r="I331" s="58"/>
      <c r="J331" s="87"/>
      <c r="K331" s="87"/>
      <c r="L331" s="58"/>
      <c r="M331" s="234"/>
      <c r="N331" s="64"/>
      <c r="O331" s="64"/>
      <c r="P331" s="64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3:31" x14ac:dyDescent="0.25">
      <c r="C332" s="64"/>
      <c r="D332" s="64"/>
      <c r="E332" s="64"/>
      <c r="F332" s="64"/>
      <c r="G332" s="64"/>
      <c r="H332" s="58"/>
      <c r="I332" s="58"/>
      <c r="J332" s="87"/>
      <c r="K332" s="87"/>
      <c r="L332" s="58"/>
      <c r="M332" s="234"/>
      <c r="N332" s="64"/>
      <c r="O332" s="64"/>
      <c r="P332" s="64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3:31" x14ac:dyDescent="0.25">
      <c r="C333" s="64"/>
      <c r="D333" s="64"/>
      <c r="E333" s="64"/>
      <c r="F333" s="64"/>
      <c r="G333" s="64"/>
      <c r="H333" s="58"/>
      <c r="I333" s="58"/>
      <c r="J333" s="87"/>
      <c r="K333" s="87"/>
      <c r="L333" s="58"/>
      <c r="M333" s="234"/>
      <c r="N333" s="64"/>
      <c r="O333" s="64"/>
      <c r="P333" s="64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3:31" x14ac:dyDescent="0.25">
      <c r="C334" s="64"/>
      <c r="D334" s="64"/>
      <c r="E334" s="64"/>
      <c r="F334" s="64"/>
      <c r="G334" s="64"/>
      <c r="H334" s="58"/>
      <c r="I334" s="58"/>
      <c r="J334" s="87"/>
      <c r="K334" s="87"/>
      <c r="L334" s="58"/>
      <c r="M334" s="234"/>
      <c r="N334" s="64"/>
      <c r="O334" s="64"/>
      <c r="P334" s="64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3:31" x14ac:dyDescent="0.25">
      <c r="C335" s="64"/>
      <c r="D335" s="64"/>
      <c r="E335" s="64"/>
      <c r="F335" s="64"/>
      <c r="G335" s="64"/>
      <c r="H335" s="58"/>
      <c r="I335" s="58"/>
      <c r="J335" s="87"/>
      <c r="K335" s="87"/>
      <c r="L335" s="58"/>
      <c r="M335" s="234"/>
      <c r="N335" s="64"/>
      <c r="O335" s="64"/>
      <c r="P335" s="64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3:31" x14ac:dyDescent="0.25">
      <c r="C336" s="64"/>
      <c r="D336" s="64"/>
      <c r="E336" s="64"/>
      <c r="F336" s="64"/>
      <c r="G336" s="64"/>
      <c r="H336" s="58"/>
      <c r="I336" s="58"/>
      <c r="J336" s="87"/>
      <c r="K336" s="87"/>
      <c r="L336" s="58"/>
      <c r="M336" s="234"/>
      <c r="N336" s="64"/>
      <c r="O336" s="64"/>
      <c r="P336" s="64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3:31" x14ac:dyDescent="0.25">
      <c r="C337" s="64"/>
      <c r="D337" s="64"/>
      <c r="E337" s="64"/>
      <c r="F337" s="64"/>
      <c r="G337" s="64"/>
      <c r="H337" s="58"/>
      <c r="I337" s="58"/>
      <c r="J337" s="87"/>
      <c r="K337" s="87"/>
      <c r="L337" s="58"/>
      <c r="M337" s="234"/>
      <c r="N337" s="64"/>
      <c r="O337" s="64"/>
      <c r="P337" s="64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3:31" x14ac:dyDescent="0.25">
      <c r="C338" s="64"/>
      <c r="D338" s="64"/>
      <c r="E338" s="64"/>
      <c r="F338" s="64"/>
      <c r="G338" s="64"/>
      <c r="H338" s="58"/>
      <c r="I338" s="58"/>
      <c r="J338" s="87"/>
      <c r="K338" s="87"/>
      <c r="L338" s="58"/>
      <c r="M338" s="234"/>
      <c r="N338" s="64"/>
      <c r="O338" s="64"/>
      <c r="P338" s="64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3:31" x14ac:dyDescent="0.25">
      <c r="C339" s="64"/>
      <c r="D339" s="64"/>
      <c r="E339" s="64"/>
      <c r="F339" s="64"/>
      <c r="G339" s="64"/>
      <c r="H339" s="58"/>
      <c r="I339" s="58"/>
      <c r="J339" s="87"/>
      <c r="K339" s="87"/>
      <c r="L339" s="58"/>
      <c r="M339" s="234"/>
      <c r="N339" s="64"/>
      <c r="O339" s="64"/>
      <c r="P339" s="64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3:31" x14ac:dyDescent="0.25">
      <c r="C340" s="64"/>
      <c r="D340" s="64"/>
      <c r="E340" s="64"/>
      <c r="F340" s="64"/>
      <c r="G340" s="64"/>
      <c r="H340" s="58"/>
      <c r="I340" s="58"/>
      <c r="J340" s="87"/>
      <c r="K340" s="87"/>
      <c r="L340" s="58"/>
      <c r="M340" s="234"/>
      <c r="N340" s="64"/>
      <c r="O340" s="64"/>
      <c r="P340" s="64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3:31" x14ac:dyDescent="0.25">
      <c r="C341" s="64"/>
      <c r="D341" s="64"/>
      <c r="E341" s="64"/>
      <c r="F341" s="64"/>
      <c r="G341" s="64"/>
      <c r="H341" s="58"/>
      <c r="I341" s="58"/>
      <c r="J341" s="87"/>
      <c r="K341" s="87"/>
      <c r="L341" s="58"/>
      <c r="M341" s="234"/>
      <c r="N341" s="64"/>
      <c r="O341" s="64"/>
      <c r="P341" s="64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3:31" x14ac:dyDescent="0.25">
      <c r="C342" s="64"/>
      <c r="D342" s="64"/>
      <c r="E342" s="64"/>
      <c r="F342" s="64"/>
      <c r="G342" s="64"/>
      <c r="H342" s="58"/>
      <c r="I342" s="58"/>
      <c r="J342" s="87"/>
      <c r="K342" s="87"/>
      <c r="L342" s="58"/>
      <c r="M342" s="234"/>
      <c r="N342" s="64"/>
      <c r="O342" s="64"/>
      <c r="P342" s="64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3:31" x14ac:dyDescent="0.25">
      <c r="C343" s="64"/>
      <c r="D343" s="64"/>
      <c r="E343" s="64"/>
      <c r="F343" s="64"/>
      <c r="G343" s="64"/>
      <c r="H343" s="58"/>
      <c r="I343" s="58"/>
      <c r="J343" s="87"/>
      <c r="K343" s="87"/>
      <c r="L343" s="58"/>
      <c r="M343" s="234"/>
      <c r="N343" s="64"/>
      <c r="O343" s="64"/>
      <c r="P343" s="64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3:31" x14ac:dyDescent="0.25">
      <c r="C344" s="64"/>
      <c r="D344" s="64"/>
      <c r="E344" s="64"/>
      <c r="F344" s="64"/>
      <c r="G344" s="64"/>
      <c r="H344" s="58"/>
      <c r="I344" s="58"/>
      <c r="J344" s="87"/>
      <c r="K344" s="87"/>
      <c r="L344" s="58"/>
      <c r="M344" s="234"/>
      <c r="N344" s="64"/>
      <c r="O344" s="64"/>
      <c r="P344" s="64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3:31" x14ac:dyDescent="0.25">
      <c r="C345" s="64"/>
      <c r="D345" s="64"/>
      <c r="E345" s="64"/>
      <c r="F345" s="64"/>
      <c r="G345" s="64"/>
      <c r="H345" s="58"/>
      <c r="I345" s="58"/>
      <c r="J345" s="87"/>
      <c r="K345" s="87"/>
      <c r="L345" s="58"/>
      <c r="M345" s="234"/>
      <c r="N345" s="64"/>
      <c r="O345" s="64"/>
      <c r="P345" s="64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3:31" x14ac:dyDescent="0.25">
      <c r="C346" s="64"/>
      <c r="D346" s="64"/>
      <c r="E346" s="64"/>
      <c r="F346" s="64"/>
      <c r="G346" s="64"/>
      <c r="H346" s="58"/>
      <c r="I346" s="58"/>
      <c r="J346" s="87"/>
      <c r="K346" s="87"/>
      <c r="L346" s="58"/>
      <c r="M346" s="234"/>
      <c r="N346" s="64"/>
      <c r="O346" s="64"/>
      <c r="P346" s="64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3:31" x14ac:dyDescent="0.25">
      <c r="C347" s="64"/>
      <c r="D347" s="64"/>
      <c r="E347" s="64"/>
      <c r="F347" s="64"/>
      <c r="G347" s="64"/>
      <c r="H347" s="58"/>
      <c r="I347" s="58"/>
      <c r="J347" s="87"/>
      <c r="K347" s="87"/>
      <c r="L347" s="58"/>
      <c r="M347" s="234"/>
      <c r="N347" s="64"/>
      <c r="O347" s="64"/>
      <c r="P347" s="64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3:31" x14ac:dyDescent="0.25">
      <c r="C348" s="64"/>
      <c r="D348" s="64"/>
      <c r="E348" s="64"/>
      <c r="F348" s="64"/>
      <c r="G348" s="64"/>
      <c r="H348" s="58"/>
      <c r="I348" s="58"/>
      <c r="J348" s="87"/>
      <c r="K348" s="87"/>
      <c r="L348" s="58"/>
      <c r="M348" s="234"/>
      <c r="N348" s="64"/>
      <c r="O348" s="64"/>
      <c r="P348" s="64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3:31" x14ac:dyDescent="0.25">
      <c r="C349" s="64"/>
      <c r="D349" s="64"/>
      <c r="E349" s="64"/>
      <c r="F349" s="64"/>
      <c r="G349" s="64"/>
      <c r="H349" s="58"/>
      <c r="I349" s="58"/>
      <c r="J349" s="87"/>
      <c r="K349" s="87"/>
      <c r="L349" s="58"/>
      <c r="M349" s="234"/>
      <c r="N349" s="64"/>
      <c r="O349" s="64"/>
      <c r="P349" s="64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3:31" x14ac:dyDescent="0.25">
      <c r="C350" s="64"/>
      <c r="D350" s="64"/>
      <c r="E350" s="64"/>
      <c r="F350" s="64"/>
      <c r="G350" s="64"/>
      <c r="H350" s="58"/>
      <c r="I350" s="58"/>
      <c r="J350" s="87"/>
      <c r="K350" s="87"/>
      <c r="L350" s="58"/>
      <c r="M350" s="234"/>
      <c r="N350" s="64"/>
      <c r="O350" s="64"/>
      <c r="P350" s="64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3:31" x14ac:dyDescent="0.25">
      <c r="C351" s="64"/>
      <c r="D351" s="64"/>
      <c r="E351" s="64"/>
      <c r="F351" s="64"/>
      <c r="G351" s="64"/>
      <c r="H351" s="58"/>
      <c r="I351" s="58"/>
      <c r="J351" s="87"/>
      <c r="K351" s="87"/>
      <c r="L351" s="58"/>
      <c r="M351" s="234"/>
      <c r="N351" s="64"/>
      <c r="O351" s="64"/>
      <c r="P351" s="64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3:31" x14ac:dyDescent="0.25">
      <c r="C352" s="64"/>
      <c r="D352" s="64"/>
      <c r="E352" s="64"/>
      <c r="F352" s="64"/>
      <c r="G352" s="64"/>
      <c r="H352" s="58"/>
      <c r="I352" s="58"/>
      <c r="J352" s="87"/>
      <c r="K352" s="87"/>
      <c r="L352" s="58"/>
      <c r="M352" s="234"/>
      <c r="N352" s="64"/>
      <c r="O352" s="64"/>
      <c r="P352" s="64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3:31" x14ac:dyDescent="0.25">
      <c r="C353" s="64"/>
      <c r="D353" s="64"/>
      <c r="E353" s="64"/>
      <c r="F353" s="64"/>
      <c r="G353" s="64"/>
      <c r="H353" s="58"/>
      <c r="I353" s="58"/>
      <c r="J353" s="87"/>
      <c r="K353" s="87"/>
      <c r="L353" s="58"/>
      <c r="M353" s="234"/>
      <c r="N353" s="64"/>
      <c r="O353" s="64"/>
      <c r="P353" s="64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3:31" x14ac:dyDescent="0.25">
      <c r="C354" s="64"/>
      <c r="D354" s="64"/>
      <c r="E354" s="64"/>
      <c r="F354" s="64"/>
      <c r="G354" s="64"/>
      <c r="H354" s="58"/>
      <c r="I354" s="58"/>
      <c r="J354" s="87"/>
      <c r="K354" s="87"/>
      <c r="L354" s="58"/>
      <c r="M354" s="234"/>
      <c r="N354" s="64"/>
      <c r="O354" s="64"/>
      <c r="P354" s="64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3:31" x14ac:dyDescent="0.25">
      <c r="C355" s="64"/>
      <c r="D355" s="64"/>
      <c r="E355" s="64"/>
      <c r="F355" s="64"/>
      <c r="G355" s="64"/>
      <c r="H355" s="58"/>
      <c r="I355" s="58"/>
      <c r="J355" s="87"/>
      <c r="K355" s="87"/>
      <c r="L355" s="58"/>
      <c r="M355" s="234"/>
      <c r="N355" s="64"/>
      <c r="O355" s="64"/>
      <c r="P355" s="64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3:31" x14ac:dyDescent="0.25">
      <c r="C356" s="64"/>
      <c r="D356" s="64"/>
      <c r="E356" s="64"/>
      <c r="F356" s="64"/>
      <c r="G356" s="64"/>
      <c r="H356" s="58"/>
      <c r="I356" s="58"/>
      <c r="J356" s="87"/>
      <c r="K356" s="87"/>
      <c r="L356" s="58"/>
      <c r="M356" s="234"/>
      <c r="N356" s="64"/>
      <c r="O356" s="64"/>
      <c r="P356" s="64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3:31" x14ac:dyDescent="0.25">
      <c r="C357" s="64"/>
      <c r="D357" s="64"/>
      <c r="E357" s="64"/>
      <c r="F357" s="64"/>
      <c r="G357" s="64"/>
      <c r="H357" s="58"/>
      <c r="I357" s="58"/>
      <c r="J357" s="87"/>
      <c r="K357" s="87"/>
      <c r="L357" s="58"/>
      <c r="M357" s="234"/>
      <c r="N357" s="64"/>
      <c r="O357" s="64"/>
      <c r="P357" s="64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3:31" x14ac:dyDescent="0.25">
      <c r="C358" s="64"/>
      <c r="D358" s="64"/>
      <c r="E358" s="64"/>
      <c r="F358" s="64"/>
      <c r="G358" s="64"/>
      <c r="H358" s="58"/>
      <c r="I358" s="58"/>
      <c r="J358" s="87"/>
      <c r="K358" s="87"/>
      <c r="L358" s="58"/>
      <c r="M358" s="234"/>
      <c r="N358" s="64"/>
      <c r="O358" s="64"/>
      <c r="P358" s="64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3:31" x14ac:dyDescent="0.25">
      <c r="C359" s="64"/>
      <c r="D359" s="64"/>
      <c r="E359" s="64"/>
      <c r="F359" s="64"/>
      <c r="G359" s="64"/>
      <c r="H359" s="58"/>
      <c r="I359" s="58"/>
      <c r="J359" s="87"/>
      <c r="K359" s="87"/>
      <c r="L359" s="58"/>
      <c r="M359" s="234"/>
      <c r="N359" s="64"/>
      <c r="O359" s="64"/>
      <c r="P359" s="64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3:31" x14ac:dyDescent="0.25">
      <c r="C360" s="64"/>
      <c r="D360" s="64"/>
      <c r="E360" s="64"/>
      <c r="F360" s="64"/>
      <c r="G360" s="64"/>
      <c r="H360" s="58"/>
      <c r="I360" s="58"/>
      <c r="J360" s="87"/>
      <c r="K360" s="87"/>
      <c r="L360" s="58"/>
      <c r="M360" s="234"/>
      <c r="N360" s="64"/>
      <c r="O360" s="64"/>
      <c r="P360" s="64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3:31" x14ac:dyDescent="0.25">
      <c r="C361" s="64"/>
      <c r="D361" s="64"/>
      <c r="E361" s="64"/>
      <c r="F361" s="64"/>
      <c r="G361" s="64"/>
      <c r="H361" s="58"/>
      <c r="I361" s="58"/>
      <c r="J361" s="87"/>
      <c r="K361" s="87"/>
      <c r="L361" s="58"/>
      <c r="M361" s="234"/>
      <c r="N361" s="64"/>
      <c r="O361" s="64"/>
      <c r="P361" s="64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3:31" x14ac:dyDescent="0.25">
      <c r="C362" s="64"/>
      <c r="D362" s="64"/>
      <c r="E362" s="64"/>
      <c r="F362" s="64"/>
      <c r="G362" s="64"/>
      <c r="H362" s="58"/>
      <c r="I362" s="58"/>
      <c r="J362" s="87"/>
      <c r="K362" s="87"/>
      <c r="L362" s="58"/>
      <c r="M362" s="234"/>
      <c r="N362" s="64"/>
      <c r="O362" s="64"/>
      <c r="P362" s="64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3:31" x14ac:dyDescent="0.25">
      <c r="C363" s="64"/>
      <c r="D363" s="64"/>
      <c r="E363" s="64"/>
      <c r="F363" s="64"/>
      <c r="G363" s="64"/>
      <c r="H363" s="58"/>
      <c r="I363" s="58"/>
      <c r="J363" s="87"/>
      <c r="K363" s="87"/>
      <c r="L363" s="58"/>
      <c r="M363" s="234"/>
      <c r="N363" s="64"/>
      <c r="O363" s="64"/>
      <c r="P363" s="64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3:31" x14ac:dyDescent="0.25">
      <c r="C364" s="64"/>
      <c r="D364" s="64"/>
      <c r="E364" s="64"/>
      <c r="F364" s="64"/>
      <c r="G364" s="64"/>
      <c r="H364" s="58"/>
      <c r="I364" s="58"/>
      <c r="J364" s="87"/>
      <c r="K364" s="87"/>
      <c r="L364" s="58"/>
      <c r="M364" s="234"/>
      <c r="N364" s="64"/>
      <c r="O364" s="64"/>
      <c r="P364" s="64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3:31" x14ac:dyDescent="0.25">
      <c r="C365" s="64"/>
      <c r="D365" s="64"/>
      <c r="E365" s="64"/>
      <c r="F365" s="64"/>
      <c r="G365" s="64"/>
      <c r="H365" s="58"/>
      <c r="I365" s="58"/>
      <c r="J365" s="87"/>
      <c r="K365" s="87"/>
      <c r="L365" s="58"/>
      <c r="M365" s="234"/>
      <c r="N365" s="64"/>
      <c r="O365" s="64"/>
      <c r="P365" s="64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3:31" x14ac:dyDescent="0.25">
      <c r="C366" s="64"/>
      <c r="D366" s="64"/>
      <c r="E366" s="64"/>
      <c r="F366" s="64"/>
      <c r="G366" s="64"/>
      <c r="H366" s="58"/>
      <c r="I366" s="58"/>
      <c r="J366" s="87"/>
      <c r="K366" s="87"/>
      <c r="L366" s="58"/>
      <c r="M366" s="234"/>
      <c r="N366" s="64"/>
      <c r="O366" s="64"/>
      <c r="P366" s="64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3:31" x14ac:dyDescent="0.25">
      <c r="C367" s="64"/>
      <c r="D367" s="64"/>
      <c r="E367" s="64"/>
      <c r="F367" s="64"/>
      <c r="G367" s="64"/>
      <c r="H367" s="58"/>
      <c r="I367" s="58"/>
      <c r="J367" s="87"/>
      <c r="K367" s="87"/>
      <c r="L367" s="58"/>
      <c r="M367" s="234"/>
      <c r="N367" s="64"/>
      <c r="O367" s="64"/>
      <c r="P367" s="64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3:31" x14ac:dyDescent="0.25">
      <c r="C368" s="64"/>
      <c r="D368" s="64"/>
      <c r="E368" s="64"/>
      <c r="F368" s="64"/>
      <c r="G368" s="64"/>
      <c r="H368" s="58"/>
      <c r="I368" s="58"/>
      <c r="J368" s="87"/>
      <c r="K368" s="87"/>
      <c r="L368" s="58"/>
      <c r="M368" s="234"/>
      <c r="N368" s="64"/>
      <c r="O368" s="64"/>
      <c r="P368" s="64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3:31" x14ac:dyDescent="0.25">
      <c r="C369" s="64"/>
      <c r="D369" s="64"/>
      <c r="E369" s="64"/>
      <c r="F369" s="64"/>
      <c r="G369" s="64"/>
      <c r="H369" s="58"/>
      <c r="I369" s="58"/>
      <c r="J369" s="87"/>
      <c r="K369" s="87"/>
      <c r="L369" s="58"/>
      <c r="M369" s="234"/>
      <c r="N369" s="64"/>
      <c r="O369" s="64"/>
      <c r="P369" s="64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3:31" x14ac:dyDescent="0.25">
      <c r="C370" s="64"/>
      <c r="D370" s="64"/>
      <c r="E370" s="64"/>
      <c r="F370" s="64"/>
      <c r="G370" s="64"/>
      <c r="H370" s="58"/>
      <c r="I370" s="58"/>
      <c r="J370" s="87"/>
      <c r="K370" s="87"/>
      <c r="L370" s="58"/>
      <c r="M370" s="234"/>
      <c r="N370" s="64"/>
      <c r="O370" s="64"/>
      <c r="P370" s="64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3:31" x14ac:dyDescent="0.25">
      <c r="C371" s="64"/>
      <c r="D371" s="64"/>
      <c r="E371" s="64"/>
      <c r="F371" s="64"/>
      <c r="G371" s="64"/>
      <c r="H371" s="58"/>
      <c r="I371" s="58"/>
      <c r="J371" s="87"/>
      <c r="K371" s="87"/>
      <c r="L371" s="58"/>
      <c r="M371" s="234"/>
      <c r="N371" s="64"/>
      <c r="O371" s="64"/>
      <c r="P371" s="64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3:31" x14ac:dyDescent="0.25">
      <c r="C372" s="64"/>
      <c r="D372" s="64"/>
      <c r="E372" s="64"/>
      <c r="F372" s="64"/>
      <c r="G372" s="64"/>
      <c r="H372" s="58"/>
      <c r="I372" s="58"/>
      <c r="J372" s="87"/>
      <c r="K372" s="87"/>
      <c r="L372" s="58"/>
      <c r="M372" s="234"/>
      <c r="N372" s="64"/>
      <c r="O372" s="64"/>
      <c r="P372" s="64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3:31" x14ac:dyDescent="0.25">
      <c r="C373" s="64"/>
      <c r="D373" s="64"/>
      <c r="E373" s="64"/>
      <c r="F373" s="64"/>
      <c r="G373" s="64"/>
      <c r="H373" s="58"/>
      <c r="I373" s="58"/>
      <c r="J373" s="87"/>
      <c r="K373" s="87"/>
      <c r="L373" s="58"/>
      <c r="M373" s="234"/>
      <c r="N373" s="64"/>
      <c r="O373" s="64"/>
      <c r="P373" s="64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3:31" x14ac:dyDescent="0.25">
      <c r="C374" s="64"/>
      <c r="D374" s="64"/>
      <c r="E374" s="64"/>
      <c r="F374" s="64"/>
      <c r="G374" s="64"/>
      <c r="H374" s="58"/>
      <c r="I374" s="58"/>
      <c r="J374" s="87"/>
      <c r="K374" s="87"/>
      <c r="L374" s="58"/>
      <c r="M374" s="234"/>
      <c r="N374" s="64"/>
      <c r="O374" s="64"/>
      <c r="P374" s="64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3:31" x14ac:dyDescent="0.25">
      <c r="C375" s="64"/>
      <c r="D375" s="64"/>
      <c r="E375" s="64"/>
      <c r="F375" s="64"/>
      <c r="G375" s="64"/>
      <c r="H375" s="58"/>
      <c r="I375" s="58"/>
      <c r="J375" s="87"/>
      <c r="K375" s="87"/>
      <c r="L375" s="58"/>
      <c r="M375" s="234"/>
      <c r="N375" s="64"/>
      <c r="O375" s="64"/>
      <c r="P375" s="64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3:31" x14ac:dyDescent="0.25">
      <c r="C376" s="64"/>
      <c r="D376" s="64"/>
      <c r="E376" s="64"/>
      <c r="F376" s="64"/>
      <c r="G376" s="64"/>
      <c r="H376" s="58"/>
      <c r="I376" s="58"/>
      <c r="J376" s="87"/>
      <c r="K376" s="87"/>
      <c r="L376" s="58"/>
      <c r="M376" s="234"/>
      <c r="N376" s="64"/>
      <c r="O376" s="64"/>
      <c r="P376" s="64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3:31" x14ac:dyDescent="0.25">
      <c r="C377" s="64"/>
      <c r="D377" s="64"/>
      <c r="E377" s="64"/>
      <c r="F377" s="64"/>
      <c r="G377" s="64"/>
      <c r="H377" s="58"/>
      <c r="I377" s="58"/>
      <c r="J377" s="87"/>
      <c r="K377" s="87"/>
      <c r="L377" s="58"/>
      <c r="M377" s="234"/>
      <c r="N377" s="64"/>
      <c r="O377" s="64"/>
      <c r="P377" s="64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3:31" x14ac:dyDescent="0.25">
      <c r="C378" s="64"/>
      <c r="D378" s="64"/>
      <c r="E378" s="64"/>
      <c r="F378" s="64"/>
      <c r="G378" s="64"/>
      <c r="H378" s="58"/>
      <c r="I378" s="58"/>
      <c r="J378" s="87"/>
      <c r="K378" s="87"/>
      <c r="L378" s="58"/>
      <c r="M378" s="234"/>
      <c r="N378" s="64"/>
      <c r="O378" s="64"/>
      <c r="P378" s="64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3:31" x14ac:dyDescent="0.25">
      <c r="C379" s="64"/>
      <c r="D379" s="64"/>
      <c r="E379" s="64"/>
      <c r="F379" s="64"/>
      <c r="G379" s="64"/>
      <c r="H379" s="58"/>
      <c r="I379" s="58"/>
      <c r="J379" s="87"/>
      <c r="K379" s="87"/>
      <c r="L379" s="58"/>
      <c r="M379" s="234"/>
      <c r="N379" s="64"/>
      <c r="O379" s="64"/>
      <c r="P379" s="64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3:31" x14ac:dyDescent="0.25">
      <c r="C380" s="64"/>
      <c r="D380" s="64"/>
      <c r="E380" s="64"/>
      <c r="F380" s="64"/>
      <c r="G380" s="64"/>
      <c r="H380" s="58"/>
      <c r="I380" s="58"/>
      <c r="J380" s="87"/>
      <c r="K380" s="87"/>
      <c r="L380" s="58"/>
      <c r="M380" s="234"/>
      <c r="N380" s="64"/>
      <c r="O380" s="64"/>
      <c r="P380" s="64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3:31" x14ac:dyDescent="0.25">
      <c r="C381" s="64"/>
      <c r="D381" s="64"/>
      <c r="E381" s="64"/>
      <c r="F381" s="64"/>
      <c r="G381" s="64"/>
      <c r="H381" s="58"/>
      <c r="I381" s="58"/>
      <c r="J381" s="87"/>
      <c r="K381" s="87"/>
      <c r="L381" s="58"/>
      <c r="M381" s="234"/>
      <c r="N381" s="64"/>
      <c r="O381" s="64"/>
      <c r="P381" s="64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3:31" x14ac:dyDescent="0.25">
      <c r="C382" s="64"/>
      <c r="D382" s="64"/>
      <c r="E382" s="64"/>
      <c r="F382" s="64"/>
      <c r="G382" s="64"/>
      <c r="H382" s="58"/>
      <c r="I382" s="58"/>
      <c r="J382" s="87"/>
      <c r="K382" s="87"/>
      <c r="L382" s="58"/>
      <c r="M382" s="234"/>
      <c r="N382" s="64"/>
      <c r="O382" s="64"/>
      <c r="P382" s="64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3:31" x14ac:dyDescent="0.25">
      <c r="C383" s="64"/>
      <c r="D383" s="64"/>
      <c r="E383" s="64"/>
      <c r="F383" s="64"/>
      <c r="G383" s="64"/>
      <c r="H383" s="58"/>
      <c r="I383" s="58"/>
      <c r="J383" s="87"/>
      <c r="K383" s="87"/>
      <c r="L383" s="58"/>
      <c r="M383" s="234"/>
      <c r="N383" s="64"/>
      <c r="O383" s="64"/>
      <c r="P383" s="64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3:31" x14ac:dyDescent="0.25">
      <c r="C384" s="64"/>
      <c r="D384" s="64"/>
      <c r="E384" s="64"/>
      <c r="F384" s="64"/>
      <c r="G384" s="64"/>
      <c r="H384" s="58"/>
      <c r="I384" s="58"/>
      <c r="J384" s="87"/>
      <c r="K384" s="87"/>
      <c r="L384" s="58"/>
      <c r="M384" s="234"/>
      <c r="N384" s="64"/>
      <c r="O384" s="64"/>
      <c r="P384" s="64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3:31" x14ac:dyDescent="0.25">
      <c r="C385" s="64"/>
      <c r="D385" s="64"/>
      <c r="E385" s="64"/>
      <c r="F385" s="64"/>
      <c r="G385" s="64"/>
      <c r="H385" s="58"/>
      <c r="I385" s="58"/>
      <c r="J385" s="87"/>
      <c r="K385" s="87"/>
      <c r="L385" s="58"/>
      <c r="M385" s="234"/>
      <c r="N385" s="64"/>
      <c r="O385" s="64"/>
      <c r="P385" s="64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3:31" x14ac:dyDescent="0.25">
      <c r="C386" s="64"/>
      <c r="D386" s="64"/>
      <c r="E386" s="64"/>
      <c r="F386" s="64"/>
      <c r="G386" s="64"/>
      <c r="H386" s="58"/>
      <c r="I386" s="58"/>
      <c r="J386" s="87"/>
      <c r="K386" s="87"/>
      <c r="L386" s="58"/>
      <c r="M386" s="234"/>
      <c r="N386" s="64"/>
      <c r="O386" s="64"/>
      <c r="P386" s="64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3:31" x14ac:dyDescent="0.25">
      <c r="C387" s="64"/>
      <c r="D387" s="64"/>
      <c r="E387" s="64"/>
      <c r="F387" s="64"/>
      <c r="G387" s="64"/>
      <c r="H387" s="58"/>
      <c r="I387" s="58"/>
      <c r="J387" s="87"/>
      <c r="K387" s="87"/>
      <c r="L387" s="58"/>
      <c r="M387" s="234"/>
      <c r="N387" s="64"/>
      <c r="O387" s="64"/>
      <c r="P387" s="64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3:31" x14ac:dyDescent="0.25">
      <c r="C388" s="64"/>
      <c r="D388" s="64"/>
      <c r="E388" s="64"/>
      <c r="F388" s="64"/>
      <c r="G388" s="64"/>
      <c r="H388" s="58"/>
      <c r="I388" s="58"/>
      <c r="J388" s="87"/>
      <c r="K388" s="87"/>
      <c r="L388" s="58"/>
      <c r="M388" s="234"/>
      <c r="N388" s="64"/>
      <c r="O388" s="64"/>
      <c r="P388" s="64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3:31" x14ac:dyDescent="0.25">
      <c r="C389" s="64"/>
      <c r="D389" s="64"/>
      <c r="E389" s="64"/>
      <c r="F389" s="64"/>
      <c r="G389" s="64"/>
      <c r="H389" s="58"/>
      <c r="I389" s="58"/>
      <c r="J389" s="87"/>
      <c r="K389" s="87"/>
      <c r="L389" s="58"/>
      <c r="M389" s="234"/>
      <c r="N389" s="64"/>
      <c r="O389" s="64"/>
      <c r="P389" s="64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3:31" x14ac:dyDescent="0.25">
      <c r="C390" s="64"/>
      <c r="D390" s="64"/>
      <c r="E390" s="64"/>
      <c r="F390" s="64"/>
      <c r="G390" s="64"/>
      <c r="H390" s="58"/>
      <c r="I390" s="58"/>
      <c r="J390" s="87"/>
      <c r="K390" s="87"/>
      <c r="L390" s="58"/>
      <c r="M390" s="234"/>
      <c r="N390" s="64"/>
      <c r="O390" s="64"/>
      <c r="P390" s="64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3:31" x14ac:dyDescent="0.25">
      <c r="C391" s="64"/>
      <c r="D391" s="64"/>
      <c r="E391" s="64"/>
      <c r="F391" s="64"/>
      <c r="G391" s="64"/>
      <c r="H391" s="58"/>
      <c r="I391" s="58"/>
      <c r="J391" s="87"/>
      <c r="K391" s="87"/>
      <c r="L391" s="58"/>
      <c r="M391" s="234"/>
      <c r="N391" s="64"/>
      <c r="O391" s="64"/>
      <c r="P391" s="64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3:31" x14ac:dyDescent="0.25">
      <c r="C392" s="64"/>
      <c r="D392" s="64"/>
      <c r="E392" s="64"/>
      <c r="F392" s="64"/>
      <c r="G392" s="64"/>
      <c r="H392" s="58"/>
      <c r="I392" s="58"/>
      <c r="J392" s="87"/>
      <c r="K392" s="87"/>
      <c r="L392" s="58"/>
      <c r="M392" s="234"/>
      <c r="N392" s="64"/>
      <c r="O392" s="64"/>
      <c r="P392" s="64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3:31" x14ac:dyDescent="0.25">
      <c r="C393" s="64"/>
      <c r="D393" s="64"/>
      <c r="E393" s="64"/>
      <c r="F393" s="64"/>
      <c r="G393" s="64"/>
      <c r="H393" s="58"/>
      <c r="I393" s="58"/>
      <c r="J393" s="87"/>
      <c r="K393" s="87"/>
      <c r="L393" s="58"/>
      <c r="M393" s="234"/>
      <c r="N393" s="64"/>
      <c r="O393" s="64"/>
      <c r="P393" s="64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3:31" x14ac:dyDescent="0.25">
      <c r="C394" s="64"/>
      <c r="D394" s="64"/>
      <c r="E394" s="64"/>
      <c r="F394" s="64"/>
      <c r="G394" s="64"/>
      <c r="H394" s="58"/>
      <c r="I394" s="58"/>
      <c r="J394" s="87"/>
      <c r="K394" s="87"/>
      <c r="L394" s="58"/>
      <c r="M394" s="234"/>
      <c r="N394" s="64"/>
      <c r="O394" s="64"/>
      <c r="P394" s="64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3:31" x14ac:dyDescent="0.25">
      <c r="C395" s="64"/>
      <c r="D395" s="64"/>
      <c r="E395" s="64"/>
      <c r="F395" s="64"/>
      <c r="G395" s="64"/>
      <c r="H395" s="58"/>
      <c r="I395" s="58"/>
      <c r="J395" s="87"/>
      <c r="K395" s="87"/>
      <c r="L395" s="58"/>
      <c r="M395" s="234"/>
      <c r="N395" s="64"/>
      <c r="O395" s="64"/>
      <c r="P395" s="64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3:31" x14ac:dyDescent="0.25">
      <c r="C396" s="64"/>
      <c r="D396" s="64"/>
      <c r="E396" s="64"/>
      <c r="F396" s="64"/>
      <c r="G396" s="64"/>
      <c r="H396" s="58"/>
      <c r="I396" s="58"/>
      <c r="J396" s="87"/>
      <c r="K396" s="87"/>
      <c r="L396" s="58"/>
      <c r="M396" s="234"/>
      <c r="N396" s="64"/>
      <c r="O396" s="64"/>
      <c r="P396" s="64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3:31" x14ac:dyDescent="0.25">
      <c r="C397" s="64"/>
      <c r="D397" s="64"/>
      <c r="E397" s="64"/>
      <c r="F397" s="64"/>
      <c r="G397" s="64"/>
      <c r="H397" s="58"/>
      <c r="I397" s="58"/>
      <c r="J397" s="87"/>
      <c r="K397" s="87"/>
      <c r="L397" s="58"/>
      <c r="M397" s="234"/>
      <c r="N397" s="64"/>
      <c r="O397" s="64"/>
      <c r="P397" s="64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3:31" x14ac:dyDescent="0.25">
      <c r="C398" s="64"/>
      <c r="D398" s="64"/>
      <c r="E398" s="64"/>
      <c r="F398" s="64"/>
      <c r="G398" s="64"/>
      <c r="H398" s="58"/>
      <c r="I398" s="58"/>
      <c r="J398" s="87"/>
      <c r="K398" s="87"/>
      <c r="L398" s="58"/>
      <c r="M398" s="234"/>
      <c r="N398" s="64"/>
      <c r="O398" s="64"/>
      <c r="P398" s="64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3:31" x14ac:dyDescent="0.25">
      <c r="C399" s="64"/>
      <c r="D399" s="64"/>
      <c r="E399" s="64"/>
      <c r="F399" s="64"/>
      <c r="G399" s="64"/>
      <c r="H399" s="58"/>
      <c r="I399" s="58"/>
      <c r="J399" s="87"/>
      <c r="K399" s="87"/>
      <c r="L399" s="58"/>
      <c r="M399" s="234"/>
      <c r="N399" s="64"/>
      <c r="O399" s="64"/>
      <c r="P399" s="64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3:31" x14ac:dyDescent="0.25">
      <c r="C400" s="64"/>
      <c r="D400" s="64"/>
      <c r="E400" s="64"/>
      <c r="F400" s="64"/>
      <c r="G400" s="64"/>
      <c r="H400" s="58"/>
      <c r="I400" s="58"/>
      <c r="J400" s="87"/>
      <c r="K400" s="87"/>
      <c r="L400" s="58"/>
      <c r="M400" s="234"/>
      <c r="N400" s="64"/>
      <c r="O400" s="64"/>
      <c r="P400" s="64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3:31" x14ac:dyDescent="0.25">
      <c r="C401" s="64"/>
      <c r="D401" s="64"/>
      <c r="E401" s="64"/>
      <c r="F401" s="64"/>
      <c r="G401" s="64"/>
      <c r="H401" s="58"/>
      <c r="I401" s="58"/>
      <c r="J401" s="87"/>
      <c r="K401" s="87"/>
      <c r="L401" s="58"/>
      <c r="M401" s="234"/>
      <c r="N401" s="64"/>
      <c r="O401" s="64"/>
      <c r="P401" s="64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3:31" x14ac:dyDescent="0.25">
      <c r="C402" s="64"/>
      <c r="D402" s="64"/>
      <c r="E402" s="64"/>
      <c r="F402" s="64"/>
      <c r="G402" s="64"/>
      <c r="H402" s="58"/>
      <c r="I402" s="58"/>
      <c r="J402" s="87"/>
      <c r="K402" s="87"/>
      <c r="L402" s="58"/>
      <c r="M402" s="234"/>
      <c r="N402" s="64"/>
      <c r="O402" s="64"/>
      <c r="P402" s="64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3:31" x14ac:dyDescent="0.25">
      <c r="C403" s="64"/>
      <c r="D403" s="64"/>
      <c r="E403" s="64"/>
      <c r="F403" s="64"/>
      <c r="G403" s="64"/>
      <c r="H403" s="58"/>
      <c r="I403" s="58"/>
      <c r="J403" s="87"/>
      <c r="K403" s="87"/>
      <c r="L403" s="58"/>
      <c r="M403" s="234"/>
      <c r="N403" s="64"/>
      <c r="O403" s="64"/>
      <c r="P403" s="64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3:31" x14ac:dyDescent="0.25">
      <c r="C404" s="64"/>
      <c r="D404" s="64"/>
      <c r="E404" s="64"/>
      <c r="F404" s="64"/>
      <c r="G404" s="64"/>
      <c r="H404" s="58"/>
      <c r="I404" s="58"/>
      <c r="J404" s="87"/>
      <c r="K404" s="87"/>
      <c r="L404" s="58"/>
      <c r="M404" s="234"/>
      <c r="N404" s="64"/>
      <c r="O404" s="64"/>
      <c r="P404" s="64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3:31" x14ac:dyDescent="0.25">
      <c r="C405" s="64"/>
      <c r="D405" s="64"/>
      <c r="E405" s="64"/>
      <c r="F405" s="64"/>
      <c r="G405" s="64"/>
      <c r="H405" s="58"/>
      <c r="I405" s="58"/>
      <c r="J405" s="87"/>
      <c r="K405" s="87"/>
      <c r="L405" s="58"/>
      <c r="M405" s="234"/>
      <c r="N405" s="64"/>
      <c r="O405" s="64"/>
      <c r="P405" s="64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3:31" x14ac:dyDescent="0.25">
      <c r="C406" s="64"/>
      <c r="D406" s="64"/>
      <c r="E406" s="64"/>
      <c r="F406" s="64"/>
      <c r="G406" s="64"/>
      <c r="H406" s="58"/>
      <c r="I406" s="58"/>
      <c r="J406" s="87"/>
      <c r="K406" s="87"/>
      <c r="L406" s="58"/>
      <c r="M406" s="234"/>
      <c r="N406" s="64"/>
      <c r="O406" s="64"/>
      <c r="P406" s="64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3:31" x14ac:dyDescent="0.25">
      <c r="C407" s="64"/>
      <c r="D407" s="64"/>
      <c r="E407" s="64"/>
      <c r="F407" s="64"/>
      <c r="G407" s="64"/>
      <c r="H407" s="58"/>
      <c r="I407" s="58"/>
      <c r="J407" s="87"/>
      <c r="K407" s="87"/>
      <c r="L407" s="58"/>
      <c r="M407" s="234"/>
      <c r="N407" s="64"/>
      <c r="O407" s="64"/>
      <c r="P407" s="64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3:31" x14ac:dyDescent="0.25">
      <c r="C408" s="64"/>
      <c r="D408" s="64"/>
      <c r="E408" s="64"/>
      <c r="F408" s="64"/>
      <c r="G408" s="64"/>
      <c r="H408" s="58"/>
      <c r="I408" s="58"/>
      <c r="J408" s="87"/>
      <c r="K408" s="87"/>
      <c r="L408" s="58"/>
      <c r="M408" s="234"/>
      <c r="N408" s="64"/>
      <c r="O408" s="64"/>
      <c r="P408" s="64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3:31" x14ac:dyDescent="0.25">
      <c r="C409" s="64"/>
      <c r="D409" s="64"/>
      <c r="E409" s="64"/>
      <c r="F409" s="64"/>
      <c r="G409" s="64"/>
      <c r="H409" s="58"/>
      <c r="I409" s="58"/>
      <c r="J409" s="87"/>
      <c r="K409" s="87"/>
      <c r="L409" s="58"/>
      <c r="M409" s="234"/>
      <c r="N409" s="64"/>
      <c r="O409" s="64"/>
      <c r="P409" s="64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3:31" x14ac:dyDescent="0.25">
      <c r="C410" s="64"/>
      <c r="D410" s="64"/>
      <c r="E410" s="64"/>
      <c r="F410" s="64"/>
      <c r="G410" s="64"/>
      <c r="H410" s="58"/>
      <c r="I410" s="58"/>
      <c r="J410" s="87"/>
      <c r="K410" s="87"/>
      <c r="L410" s="58"/>
      <c r="M410" s="234"/>
      <c r="N410" s="64"/>
      <c r="O410" s="64"/>
      <c r="P410" s="64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3:31" x14ac:dyDescent="0.25">
      <c r="C411" s="64"/>
      <c r="D411" s="64"/>
      <c r="E411" s="64"/>
      <c r="F411" s="64"/>
      <c r="G411" s="64"/>
      <c r="H411" s="58"/>
      <c r="I411" s="58"/>
      <c r="J411" s="87"/>
      <c r="K411" s="87"/>
      <c r="L411" s="58"/>
      <c r="M411" s="234"/>
      <c r="N411" s="64"/>
      <c r="O411" s="64"/>
      <c r="P411" s="64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3:31" x14ac:dyDescent="0.25">
      <c r="C412" s="64"/>
      <c r="D412" s="64"/>
      <c r="E412" s="64"/>
      <c r="F412" s="64"/>
      <c r="G412" s="64"/>
      <c r="H412" s="58"/>
      <c r="I412" s="58"/>
      <c r="J412" s="87"/>
      <c r="K412" s="87"/>
      <c r="L412" s="58"/>
      <c r="M412" s="234"/>
      <c r="N412" s="64"/>
      <c r="O412" s="64"/>
      <c r="P412" s="64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3:31" x14ac:dyDescent="0.25">
      <c r="C413" s="64"/>
      <c r="D413" s="64"/>
      <c r="E413" s="64"/>
      <c r="F413" s="64"/>
      <c r="G413" s="64"/>
      <c r="H413" s="58"/>
      <c r="I413" s="58"/>
      <c r="J413" s="87"/>
      <c r="K413" s="87"/>
      <c r="L413" s="58"/>
      <c r="M413" s="234"/>
      <c r="N413" s="64"/>
      <c r="O413" s="64"/>
      <c r="P413" s="64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3:31" x14ac:dyDescent="0.25">
      <c r="C414" s="64"/>
      <c r="D414" s="64"/>
      <c r="E414" s="64"/>
      <c r="F414" s="64"/>
      <c r="G414" s="64"/>
      <c r="H414" s="58"/>
      <c r="I414" s="58"/>
      <c r="J414" s="87"/>
      <c r="K414" s="87"/>
      <c r="L414" s="58"/>
      <c r="M414" s="234"/>
      <c r="N414" s="64"/>
      <c r="O414" s="64"/>
      <c r="P414" s="64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3:31" x14ac:dyDescent="0.25">
      <c r="C415" s="64"/>
      <c r="D415" s="64"/>
      <c r="E415" s="64"/>
      <c r="F415" s="64"/>
      <c r="G415" s="64"/>
      <c r="H415" s="58"/>
      <c r="I415" s="58"/>
      <c r="J415" s="87"/>
      <c r="K415" s="87"/>
      <c r="L415" s="58"/>
      <c r="M415" s="234"/>
      <c r="N415" s="64"/>
      <c r="O415" s="64"/>
      <c r="P415" s="64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3:31" x14ac:dyDescent="0.25">
      <c r="C416" s="64"/>
      <c r="D416" s="64"/>
      <c r="E416" s="64"/>
      <c r="F416" s="64"/>
      <c r="G416" s="64"/>
      <c r="H416" s="58"/>
      <c r="I416" s="58"/>
      <c r="J416" s="87"/>
      <c r="K416" s="87"/>
      <c r="L416" s="58"/>
      <c r="M416" s="234"/>
      <c r="N416" s="64"/>
      <c r="O416" s="64"/>
      <c r="P416" s="64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3:31" x14ac:dyDescent="0.25">
      <c r="C417" s="64"/>
      <c r="D417" s="64"/>
      <c r="E417" s="64"/>
      <c r="F417" s="64"/>
      <c r="G417" s="64"/>
      <c r="H417" s="58"/>
      <c r="I417" s="58"/>
      <c r="J417" s="87"/>
      <c r="K417" s="87"/>
      <c r="L417" s="58"/>
      <c r="M417" s="234"/>
      <c r="N417" s="64"/>
      <c r="O417" s="64"/>
      <c r="P417" s="64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3:31" x14ac:dyDescent="0.25">
      <c r="C418" s="64"/>
      <c r="D418" s="64"/>
      <c r="E418" s="64"/>
      <c r="F418" s="64"/>
      <c r="G418" s="64"/>
      <c r="H418" s="58"/>
      <c r="I418" s="58"/>
      <c r="J418" s="87"/>
      <c r="K418" s="87"/>
      <c r="L418" s="58"/>
      <c r="M418" s="234"/>
      <c r="N418" s="64"/>
      <c r="O418" s="64"/>
      <c r="P418" s="64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3:31" x14ac:dyDescent="0.25">
      <c r="C419" s="64"/>
      <c r="D419" s="64"/>
      <c r="E419" s="64"/>
      <c r="F419" s="64"/>
      <c r="G419" s="64"/>
      <c r="H419" s="58"/>
      <c r="I419" s="58"/>
      <c r="J419" s="87"/>
      <c r="K419" s="87"/>
      <c r="L419" s="58"/>
      <c r="M419" s="234"/>
      <c r="N419" s="64"/>
      <c r="O419" s="64"/>
      <c r="P419" s="64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3:31" x14ac:dyDescent="0.25">
      <c r="C420" s="64"/>
      <c r="D420" s="64"/>
      <c r="E420" s="64"/>
      <c r="F420" s="64"/>
      <c r="G420" s="64"/>
      <c r="H420" s="58"/>
      <c r="I420" s="58"/>
      <c r="J420" s="87"/>
      <c r="K420" s="87"/>
      <c r="L420" s="58"/>
      <c r="M420" s="234"/>
      <c r="N420" s="64"/>
      <c r="O420" s="64"/>
      <c r="P420" s="64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3:31" x14ac:dyDescent="0.25">
      <c r="C421" s="64"/>
      <c r="D421" s="64"/>
      <c r="E421" s="64"/>
      <c r="F421" s="64"/>
      <c r="G421" s="64"/>
      <c r="H421" s="58"/>
      <c r="I421" s="58"/>
      <c r="J421" s="87"/>
      <c r="K421" s="87"/>
      <c r="L421" s="58"/>
      <c r="M421" s="234"/>
      <c r="N421" s="64"/>
      <c r="O421" s="64"/>
      <c r="P421" s="64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3:31" x14ac:dyDescent="0.25">
      <c r="C422" s="64"/>
      <c r="D422" s="64"/>
      <c r="E422" s="64"/>
      <c r="F422" s="64"/>
      <c r="G422" s="64"/>
      <c r="H422" s="58"/>
      <c r="I422" s="58"/>
      <c r="J422" s="87"/>
      <c r="K422" s="87"/>
      <c r="L422" s="58"/>
      <c r="M422" s="234"/>
      <c r="N422" s="64"/>
      <c r="O422" s="64"/>
      <c r="P422" s="64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3:31" x14ac:dyDescent="0.25">
      <c r="C423" s="64"/>
      <c r="D423" s="64"/>
      <c r="E423" s="64"/>
      <c r="F423" s="64"/>
      <c r="G423" s="64"/>
      <c r="H423" s="58"/>
      <c r="I423" s="58"/>
      <c r="J423" s="87"/>
      <c r="K423" s="87"/>
      <c r="L423" s="58"/>
      <c r="M423" s="234"/>
      <c r="N423" s="64"/>
      <c r="O423" s="64"/>
      <c r="P423" s="64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3:31" x14ac:dyDescent="0.25">
      <c r="C424" s="64"/>
      <c r="D424" s="64"/>
      <c r="E424" s="64"/>
      <c r="F424" s="64"/>
      <c r="G424" s="64"/>
      <c r="H424" s="58"/>
      <c r="I424" s="58"/>
      <c r="J424" s="87"/>
      <c r="K424" s="87"/>
      <c r="L424" s="58"/>
      <c r="M424" s="234"/>
      <c r="N424" s="64"/>
      <c r="O424" s="64"/>
      <c r="P424" s="64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3:31" x14ac:dyDescent="0.25">
      <c r="C425" s="64"/>
      <c r="D425" s="64"/>
      <c r="E425" s="64"/>
      <c r="F425" s="64"/>
      <c r="G425" s="64"/>
      <c r="H425" s="58"/>
      <c r="I425" s="58"/>
      <c r="J425" s="87"/>
      <c r="K425" s="87"/>
      <c r="L425" s="58"/>
      <c r="M425" s="234"/>
      <c r="N425" s="64"/>
      <c r="O425" s="64"/>
      <c r="P425" s="64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3:31" x14ac:dyDescent="0.25">
      <c r="C426" s="64"/>
      <c r="D426" s="64"/>
      <c r="E426" s="64"/>
      <c r="F426" s="64"/>
      <c r="G426" s="64"/>
      <c r="H426" s="58"/>
      <c r="I426" s="58"/>
      <c r="J426" s="87"/>
      <c r="K426" s="87"/>
      <c r="L426" s="58"/>
      <c r="M426" s="234"/>
      <c r="N426" s="64"/>
      <c r="O426" s="64"/>
      <c r="P426" s="64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3:31" x14ac:dyDescent="0.25">
      <c r="C427" s="64"/>
      <c r="D427" s="64"/>
      <c r="E427" s="64"/>
      <c r="F427" s="64"/>
      <c r="G427" s="64"/>
      <c r="H427" s="58"/>
      <c r="I427" s="58"/>
      <c r="J427" s="87"/>
      <c r="K427" s="87"/>
      <c r="L427" s="58"/>
      <c r="M427" s="234"/>
      <c r="N427" s="64"/>
      <c r="O427" s="64"/>
      <c r="P427" s="64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3:31" x14ac:dyDescent="0.25">
      <c r="C428" s="64"/>
      <c r="D428" s="64"/>
      <c r="E428" s="64"/>
      <c r="F428" s="64"/>
      <c r="G428" s="64"/>
      <c r="H428" s="58"/>
      <c r="I428" s="58"/>
      <c r="J428" s="87"/>
      <c r="K428" s="87"/>
      <c r="L428" s="58"/>
      <c r="M428" s="234"/>
      <c r="N428" s="64"/>
      <c r="O428" s="64"/>
      <c r="P428" s="64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3:31" x14ac:dyDescent="0.25">
      <c r="C429" s="64"/>
      <c r="D429" s="64"/>
      <c r="E429" s="64"/>
      <c r="F429" s="64"/>
      <c r="G429" s="64"/>
      <c r="H429" s="58"/>
      <c r="I429" s="58"/>
      <c r="J429" s="87"/>
      <c r="K429" s="87"/>
      <c r="L429" s="58"/>
      <c r="M429" s="234"/>
      <c r="N429" s="64"/>
      <c r="O429" s="64"/>
      <c r="P429" s="64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3:31" x14ac:dyDescent="0.25">
      <c r="C430" s="64"/>
      <c r="D430" s="64"/>
      <c r="E430" s="64"/>
      <c r="F430" s="64"/>
      <c r="G430" s="64"/>
      <c r="H430" s="58"/>
      <c r="I430" s="58"/>
      <c r="J430" s="87"/>
      <c r="K430" s="87"/>
      <c r="L430" s="58"/>
      <c r="M430" s="234"/>
      <c r="N430" s="64"/>
      <c r="O430" s="64"/>
      <c r="P430" s="64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3:31" x14ac:dyDescent="0.25">
      <c r="C431" s="64"/>
      <c r="D431" s="64"/>
      <c r="E431" s="64"/>
      <c r="F431" s="64"/>
      <c r="G431" s="64"/>
      <c r="H431" s="58"/>
      <c r="I431" s="58"/>
      <c r="J431" s="87"/>
      <c r="K431" s="87"/>
      <c r="L431" s="58"/>
      <c r="M431" s="234"/>
      <c r="N431" s="64"/>
      <c r="O431" s="64"/>
      <c r="P431" s="64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3:31" x14ac:dyDescent="0.25">
      <c r="C432" s="64"/>
      <c r="D432" s="64"/>
      <c r="E432" s="64"/>
      <c r="F432" s="64"/>
      <c r="G432" s="64"/>
      <c r="H432" s="58"/>
      <c r="I432" s="58"/>
      <c r="J432" s="87"/>
      <c r="K432" s="87"/>
      <c r="L432" s="58"/>
      <c r="M432" s="234"/>
      <c r="N432" s="64"/>
      <c r="O432" s="64"/>
      <c r="P432" s="64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3:31" x14ac:dyDescent="0.25">
      <c r="C433" s="64"/>
      <c r="D433" s="64"/>
      <c r="E433" s="64"/>
      <c r="F433" s="64"/>
      <c r="G433" s="64"/>
      <c r="H433" s="58"/>
      <c r="I433" s="58"/>
      <c r="J433" s="87"/>
      <c r="K433" s="87"/>
      <c r="L433" s="58"/>
      <c r="M433" s="234"/>
      <c r="N433" s="64"/>
      <c r="O433" s="64"/>
      <c r="P433" s="64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3:31" x14ac:dyDescent="0.25">
      <c r="C434" s="64"/>
      <c r="D434" s="64"/>
      <c r="E434" s="64"/>
      <c r="F434" s="64"/>
      <c r="G434" s="64"/>
      <c r="H434" s="58"/>
      <c r="I434" s="58"/>
      <c r="J434" s="87"/>
      <c r="K434" s="87"/>
      <c r="L434" s="58"/>
      <c r="M434" s="234"/>
      <c r="N434" s="64"/>
      <c r="O434" s="64"/>
      <c r="P434" s="64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3:31" x14ac:dyDescent="0.25">
      <c r="C435" s="64"/>
      <c r="D435" s="64"/>
      <c r="E435" s="64"/>
      <c r="F435" s="64"/>
      <c r="G435" s="64"/>
      <c r="H435" s="58"/>
      <c r="I435" s="58"/>
      <c r="J435" s="87"/>
      <c r="K435" s="87"/>
      <c r="L435" s="58"/>
      <c r="M435" s="234"/>
      <c r="N435" s="64"/>
      <c r="O435" s="64"/>
      <c r="P435" s="64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3:31" x14ac:dyDescent="0.25">
      <c r="C436" s="64"/>
      <c r="D436" s="64"/>
      <c r="E436" s="64"/>
      <c r="F436" s="64"/>
      <c r="G436" s="64"/>
      <c r="H436" s="58"/>
      <c r="I436" s="58"/>
      <c r="J436" s="87"/>
      <c r="K436" s="87"/>
      <c r="L436" s="58"/>
      <c r="M436" s="234"/>
      <c r="N436" s="64"/>
      <c r="O436" s="64"/>
      <c r="P436" s="64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3:31" x14ac:dyDescent="0.25">
      <c r="C437" s="64"/>
      <c r="D437" s="64"/>
      <c r="E437" s="64"/>
      <c r="F437" s="64"/>
      <c r="G437" s="64"/>
      <c r="H437" s="58"/>
      <c r="I437" s="58"/>
      <c r="J437" s="87"/>
      <c r="K437" s="87"/>
      <c r="L437" s="58"/>
      <c r="M437" s="234"/>
      <c r="N437" s="64"/>
      <c r="O437" s="64"/>
      <c r="P437" s="64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3:31" x14ac:dyDescent="0.25">
      <c r="C438" s="64"/>
      <c r="D438" s="64"/>
      <c r="E438" s="64"/>
      <c r="F438" s="64"/>
      <c r="G438" s="64"/>
      <c r="H438" s="58"/>
      <c r="I438" s="58"/>
      <c r="J438" s="87"/>
      <c r="K438" s="87"/>
      <c r="L438" s="58"/>
      <c r="M438" s="234"/>
      <c r="N438" s="64"/>
      <c r="O438" s="64"/>
      <c r="P438" s="64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3:31" x14ac:dyDescent="0.25">
      <c r="C439" s="64"/>
      <c r="D439" s="64"/>
      <c r="E439" s="64"/>
      <c r="F439" s="64"/>
      <c r="G439" s="64"/>
      <c r="H439" s="58"/>
      <c r="I439" s="58"/>
      <c r="J439" s="87"/>
      <c r="K439" s="87"/>
      <c r="L439" s="58"/>
      <c r="M439" s="234"/>
      <c r="N439" s="64"/>
      <c r="O439" s="64"/>
      <c r="P439" s="64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3:31" x14ac:dyDescent="0.25">
      <c r="C440" s="64"/>
      <c r="D440" s="64"/>
      <c r="E440" s="64"/>
      <c r="F440" s="64"/>
      <c r="G440" s="64"/>
      <c r="H440" s="58"/>
      <c r="I440" s="58"/>
      <c r="J440" s="87"/>
      <c r="K440" s="87"/>
      <c r="L440" s="58"/>
      <c r="M440" s="234"/>
      <c r="N440" s="64"/>
      <c r="O440" s="64"/>
      <c r="P440" s="64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3:31" x14ac:dyDescent="0.25">
      <c r="C441" s="64"/>
      <c r="D441" s="64"/>
      <c r="E441" s="64"/>
      <c r="F441" s="64"/>
      <c r="G441" s="64"/>
      <c r="H441" s="58"/>
      <c r="I441" s="58"/>
      <c r="J441" s="87"/>
      <c r="K441" s="87"/>
      <c r="L441" s="58"/>
      <c r="M441" s="234"/>
      <c r="N441" s="64"/>
      <c r="O441" s="64"/>
      <c r="P441" s="64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3:31" x14ac:dyDescent="0.25">
      <c r="C442" s="64"/>
      <c r="D442" s="64"/>
      <c r="E442" s="64"/>
      <c r="F442" s="64"/>
      <c r="G442" s="64"/>
      <c r="H442" s="58"/>
      <c r="I442" s="58"/>
      <c r="J442" s="87"/>
      <c r="K442" s="87"/>
      <c r="L442" s="58"/>
      <c r="M442" s="234"/>
      <c r="N442" s="64"/>
      <c r="O442" s="64"/>
      <c r="P442" s="64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3:31" x14ac:dyDescent="0.25">
      <c r="C443" s="64"/>
      <c r="D443" s="64"/>
      <c r="E443" s="64"/>
      <c r="F443" s="64"/>
      <c r="G443" s="64"/>
      <c r="H443" s="58"/>
      <c r="I443" s="58"/>
      <c r="J443" s="87"/>
      <c r="K443" s="87"/>
      <c r="L443" s="58"/>
      <c r="M443" s="234"/>
      <c r="N443" s="64"/>
      <c r="O443" s="64"/>
      <c r="P443" s="64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3:31" x14ac:dyDescent="0.25">
      <c r="C444" s="64"/>
      <c r="D444" s="64"/>
      <c r="E444" s="64"/>
      <c r="F444" s="64"/>
      <c r="G444" s="64"/>
      <c r="H444" s="58"/>
      <c r="I444" s="58"/>
      <c r="J444" s="87"/>
      <c r="K444" s="87"/>
      <c r="L444" s="58"/>
      <c r="M444" s="234"/>
      <c r="N444" s="64"/>
      <c r="O444" s="64"/>
      <c r="P444" s="64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3:31" x14ac:dyDescent="0.25">
      <c r="C445" s="64"/>
      <c r="D445" s="64"/>
      <c r="E445" s="64"/>
      <c r="F445" s="64"/>
      <c r="G445" s="64"/>
      <c r="H445" s="58"/>
      <c r="I445" s="58"/>
      <c r="J445" s="87"/>
      <c r="K445" s="87"/>
      <c r="L445" s="58"/>
      <c r="M445" s="234"/>
      <c r="N445" s="64"/>
      <c r="O445" s="64"/>
      <c r="P445" s="64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3:31" x14ac:dyDescent="0.25">
      <c r="C446" s="64"/>
      <c r="D446" s="64"/>
      <c r="E446" s="64"/>
      <c r="F446" s="64"/>
      <c r="G446" s="64"/>
      <c r="H446" s="58"/>
      <c r="I446" s="58"/>
      <c r="J446" s="87"/>
      <c r="K446" s="87"/>
      <c r="L446" s="58"/>
      <c r="M446" s="234"/>
      <c r="N446" s="64"/>
      <c r="O446" s="64"/>
      <c r="P446" s="64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3:31" x14ac:dyDescent="0.25">
      <c r="C447" s="64"/>
      <c r="D447" s="64"/>
      <c r="E447" s="64"/>
      <c r="F447" s="64"/>
      <c r="G447" s="64"/>
      <c r="H447" s="58"/>
      <c r="I447" s="58"/>
      <c r="J447" s="87"/>
      <c r="K447" s="87"/>
      <c r="L447" s="58"/>
      <c r="M447" s="234"/>
      <c r="N447" s="64"/>
      <c r="O447" s="64"/>
      <c r="P447" s="64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3:31" x14ac:dyDescent="0.25">
      <c r="C448" s="64"/>
      <c r="D448" s="64"/>
      <c r="E448" s="64"/>
      <c r="F448" s="64"/>
      <c r="G448" s="64"/>
      <c r="H448" s="58"/>
      <c r="I448" s="58"/>
      <c r="J448" s="87"/>
      <c r="K448" s="87"/>
      <c r="L448" s="58"/>
      <c r="M448" s="234"/>
      <c r="N448" s="64"/>
      <c r="O448" s="64"/>
      <c r="P448" s="64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3:31" x14ac:dyDescent="0.25">
      <c r="C449" s="64"/>
      <c r="D449" s="64"/>
      <c r="E449" s="64"/>
      <c r="F449" s="64"/>
      <c r="G449" s="64"/>
      <c r="H449" s="58"/>
      <c r="I449" s="58"/>
      <c r="J449" s="87"/>
      <c r="K449" s="87"/>
      <c r="L449" s="58"/>
      <c r="M449" s="234"/>
      <c r="N449" s="64"/>
      <c r="O449" s="64"/>
      <c r="P449" s="64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3:31" x14ac:dyDescent="0.25">
      <c r="C450" s="64"/>
      <c r="D450" s="64"/>
      <c r="E450" s="64"/>
      <c r="F450" s="64"/>
      <c r="G450" s="64"/>
      <c r="H450" s="58"/>
      <c r="I450" s="58"/>
      <c r="J450" s="87"/>
      <c r="K450" s="87"/>
      <c r="L450" s="58"/>
      <c r="M450" s="234"/>
      <c r="N450" s="64"/>
      <c r="O450" s="64"/>
      <c r="P450" s="64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3:31" x14ac:dyDescent="0.25">
      <c r="C451" s="64"/>
      <c r="D451" s="64"/>
      <c r="E451" s="64"/>
      <c r="F451" s="64"/>
      <c r="G451" s="64"/>
      <c r="H451" s="58"/>
      <c r="I451" s="58"/>
      <c r="J451" s="87"/>
      <c r="K451" s="87"/>
      <c r="L451" s="58"/>
      <c r="M451" s="234"/>
      <c r="N451" s="64"/>
      <c r="O451" s="64"/>
      <c r="P451" s="64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3:31" x14ac:dyDescent="0.25">
      <c r="C452" s="64"/>
      <c r="D452" s="64"/>
      <c r="E452" s="64"/>
      <c r="F452" s="64"/>
      <c r="G452" s="64"/>
      <c r="H452" s="58"/>
      <c r="I452" s="58"/>
      <c r="J452" s="87"/>
      <c r="K452" s="87"/>
      <c r="L452" s="58"/>
      <c r="M452" s="234"/>
      <c r="N452" s="64"/>
      <c r="O452" s="64"/>
      <c r="P452" s="64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3:31" x14ac:dyDescent="0.25">
      <c r="C453" s="64"/>
      <c r="D453" s="64"/>
      <c r="E453" s="64"/>
      <c r="F453" s="64"/>
      <c r="G453" s="64"/>
      <c r="H453" s="58"/>
      <c r="I453" s="58"/>
      <c r="J453" s="87"/>
      <c r="K453" s="87"/>
      <c r="L453" s="58"/>
      <c r="M453" s="234"/>
      <c r="N453" s="64"/>
      <c r="O453" s="64"/>
      <c r="P453" s="64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3:31" x14ac:dyDescent="0.25">
      <c r="C454" s="64"/>
      <c r="D454" s="64"/>
      <c r="E454" s="64"/>
      <c r="F454" s="64"/>
      <c r="G454" s="64"/>
      <c r="H454" s="58"/>
      <c r="I454" s="58"/>
      <c r="J454" s="87"/>
      <c r="K454" s="87"/>
      <c r="L454" s="58"/>
      <c r="M454" s="234"/>
      <c r="N454" s="64"/>
      <c r="O454" s="64"/>
      <c r="P454" s="64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3:31" x14ac:dyDescent="0.25">
      <c r="C455" s="64"/>
      <c r="D455" s="64"/>
      <c r="E455" s="64"/>
      <c r="F455" s="64"/>
      <c r="G455" s="64"/>
      <c r="H455" s="58"/>
      <c r="I455" s="58"/>
      <c r="J455" s="87"/>
      <c r="K455" s="87"/>
      <c r="L455" s="58"/>
      <c r="M455" s="234"/>
      <c r="N455" s="64"/>
      <c r="O455" s="64"/>
      <c r="P455" s="64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3:31" x14ac:dyDescent="0.25">
      <c r="C456" s="64"/>
      <c r="D456" s="64"/>
      <c r="E456" s="64"/>
      <c r="F456" s="64"/>
      <c r="G456" s="64"/>
      <c r="H456" s="58"/>
      <c r="I456" s="58"/>
      <c r="J456" s="87"/>
      <c r="K456" s="87"/>
      <c r="L456" s="58"/>
      <c r="M456" s="234"/>
      <c r="N456" s="64"/>
      <c r="O456" s="64"/>
      <c r="P456" s="64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3:31" x14ac:dyDescent="0.25">
      <c r="C457" s="64"/>
      <c r="D457" s="64"/>
      <c r="E457" s="64"/>
      <c r="F457" s="64"/>
      <c r="G457" s="64"/>
      <c r="H457" s="58"/>
      <c r="I457" s="58"/>
      <c r="J457" s="87"/>
      <c r="K457" s="87"/>
      <c r="L457" s="58"/>
      <c r="M457" s="234"/>
      <c r="N457" s="64"/>
      <c r="O457" s="64"/>
      <c r="P457" s="64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3:31" x14ac:dyDescent="0.25">
      <c r="C458" s="64"/>
      <c r="D458" s="64"/>
      <c r="E458" s="64"/>
      <c r="F458" s="64"/>
      <c r="G458" s="64"/>
      <c r="H458" s="58"/>
      <c r="I458" s="58"/>
      <c r="J458" s="87"/>
      <c r="K458" s="87"/>
      <c r="L458" s="58"/>
      <c r="M458" s="234"/>
      <c r="N458" s="64"/>
      <c r="O458" s="64"/>
      <c r="P458" s="64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3:31" x14ac:dyDescent="0.25">
      <c r="C459" s="64"/>
      <c r="D459" s="64"/>
      <c r="E459" s="64"/>
      <c r="F459" s="64"/>
      <c r="G459" s="64"/>
      <c r="H459" s="58"/>
      <c r="I459" s="58"/>
      <c r="J459" s="87"/>
      <c r="K459" s="87"/>
      <c r="L459" s="58"/>
      <c r="M459" s="234"/>
      <c r="N459" s="64"/>
      <c r="O459" s="64"/>
      <c r="P459" s="64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3:31" x14ac:dyDescent="0.25">
      <c r="C460" s="64"/>
      <c r="D460" s="64"/>
      <c r="E460" s="64"/>
      <c r="F460" s="64"/>
      <c r="G460" s="64"/>
      <c r="H460" s="58"/>
      <c r="I460" s="58"/>
      <c r="J460" s="87"/>
      <c r="K460" s="87"/>
      <c r="L460" s="58"/>
      <c r="M460" s="234"/>
      <c r="N460" s="64"/>
      <c r="O460" s="64"/>
      <c r="P460" s="64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3:31" x14ac:dyDescent="0.25">
      <c r="C461" s="64"/>
      <c r="D461" s="64"/>
      <c r="E461" s="64"/>
      <c r="F461" s="64"/>
      <c r="G461" s="64"/>
      <c r="H461" s="58"/>
      <c r="I461" s="58"/>
      <c r="J461" s="87"/>
      <c r="K461" s="87"/>
      <c r="L461" s="58"/>
      <c r="M461" s="234"/>
      <c r="N461" s="64"/>
      <c r="O461" s="64"/>
      <c r="P461" s="64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3:31" x14ac:dyDescent="0.25">
      <c r="C462" s="64"/>
      <c r="D462" s="64"/>
      <c r="E462" s="64"/>
      <c r="F462" s="64"/>
      <c r="G462" s="64"/>
      <c r="H462" s="58"/>
      <c r="I462" s="58"/>
      <c r="J462" s="87"/>
      <c r="K462" s="87"/>
      <c r="L462" s="58"/>
      <c r="M462" s="234"/>
      <c r="N462" s="64"/>
      <c r="O462" s="64"/>
      <c r="P462" s="64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3:31" x14ac:dyDescent="0.25">
      <c r="C463" s="64"/>
      <c r="D463" s="64"/>
      <c r="E463" s="64"/>
      <c r="F463" s="64"/>
      <c r="G463" s="64"/>
      <c r="H463" s="58"/>
      <c r="I463" s="58"/>
      <c r="J463" s="87"/>
      <c r="K463" s="87"/>
      <c r="L463" s="58"/>
      <c r="M463" s="234"/>
      <c r="N463" s="64"/>
      <c r="O463" s="64"/>
      <c r="P463" s="64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3:31" x14ac:dyDescent="0.25">
      <c r="C464" s="64"/>
      <c r="D464" s="64"/>
      <c r="E464" s="64"/>
      <c r="F464" s="64"/>
      <c r="G464" s="64"/>
      <c r="H464" s="58"/>
      <c r="I464" s="58"/>
      <c r="J464" s="87"/>
      <c r="K464" s="87"/>
      <c r="L464" s="58"/>
      <c r="M464" s="234"/>
      <c r="N464" s="64"/>
      <c r="O464" s="64"/>
      <c r="P464" s="64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3:31" x14ac:dyDescent="0.25">
      <c r="C465" s="64"/>
      <c r="D465" s="64"/>
      <c r="E465" s="64"/>
      <c r="F465" s="64"/>
      <c r="G465" s="64"/>
      <c r="H465" s="58"/>
      <c r="I465" s="58"/>
      <c r="J465" s="87"/>
      <c r="K465" s="87"/>
      <c r="L465" s="58"/>
      <c r="M465" s="234"/>
      <c r="N465" s="64"/>
      <c r="O465" s="64"/>
      <c r="P465" s="64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3:31" x14ac:dyDescent="0.25">
      <c r="C466" s="64"/>
      <c r="D466" s="64"/>
      <c r="E466" s="64"/>
      <c r="F466" s="64"/>
      <c r="G466" s="64"/>
      <c r="H466" s="58"/>
      <c r="I466" s="58"/>
      <c r="J466" s="87"/>
      <c r="K466" s="87"/>
      <c r="L466" s="58"/>
      <c r="M466" s="234"/>
      <c r="N466" s="64"/>
      <c r="O466" s="64"/>
      <c r="P466" s="64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3:31" x14ac:dyDescent="0.25">
      <c r="C467" s="64"/>
      <c r="D467" s="64"/>
      <c r="E467" s="64"/>
      <c r="F467" s="64"/>
      <c r="G467" s="64"/>
      <c r="H467" s="58"/>
      <c r="I467" s="58"/>
      <c r="J467" s="87"/>
      <c r="K467" s="87"/>
      <c r="L467" s="58"/>
      <c r="M467" s="234"/>
      <c r="N467" s="64"/>
      <c r="O467" s="64"/>
      <c r="P467" s="64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3:31" x14ac:dyDescent="0.25">
      <c r="C468" s="64"/>
      <c r="D468" s="64"/>
      <c r="E468" s="64"/>
      <c r="F468" s="64"/>
      <c r="G468" s="64"/>
      <c r="H468" s="58"/>
      <c r="I468" s="58"/>
      <c r="J468" s="87"/>
      <c r="K468" s="87"/>
      <c r="L468" s="58"/>
      <c r="M468" s="234"/>
      <c r="N468" s="64"/>
      <c r="O468" s="64"/>
      <c r="P468" s="64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3:31" x14ac:dyDescent="0.25">
      <c r="C469" s="64"/>
      <c r="D469" s="64"/>
      <c r="E469" s="64"/>
      <c r="F469" s="64"/>
      <c r="G469" s="64"/>
      <c r="H469" s="58"/>
      <c r="I469" s="58"/>
      <c r="J469" s="87"/>
      <c r="K469" s="87"/>
      <c r="L469" s="58"/>
      <c r="M469" s="234"/>
      <c r="N469" s="64"/>
      <c r="O469" s="64"/>
      <c r="P469" s="64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3:31" x14ac:dyDescent="0.25">
      <c r="C470" s="64"/>
      <c r="D470" s="64"/>
      <c r="E470" s="64"/>
      <c r="F470" s="64"/>
      <c r="G470" s="64"/>
      <c r="H470" s="58"/>
      <c r="I470" s="58"/>
      <c r="J470" s="87"/>
      <c r="K470" s="87"/>
      <c r="L470" s="58"/>
      <c r="M470" s="234"/>
      <c r="N470" s="64"/>
      <c r="O470" s="64"/>
      <c r="P470" s="64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3:31" x14ac:dyDescent="0.25">
      <c r="C471" s="64"/>
      <c r="D471" s="64"/>
      <c r="E471" s="64"/>
      <c r="F471" s="64"/>
      <c r="G471" s="64"/>
      <c r="H471" s="58"/>
      <c r="I471" s="58"/>
      <c r="J471" s="87"/>
      <c r="K471" s="87"/>
      <c r="L471" s="58"/>
      <c r="M471" s="234"/>
      <c r="N471" s="64"/>
      <c r="O471" s="64"/>
      <c r="P471" s="64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3:31" x14ac:dyDescent="0.25">
      <c r="C472" s="64"/>
      <c r="D472" s="64"/>
      <c r="E472" s="64"/>
      <c r="F472" s="64"/>
      <c r="G472" s="64"/>
      <c r="H472" s="58"/>
      <c r="I472" s="58"/>
      <c r="J472" s="87"/>
      <c r="K472" s="87"/>
      <c r="L472" s="58"/>
      <c r="M472" s="234"/>
      <c r="N472" s="64"/>
      <c r="O472" s="64"/>
      <c r="P472" s="64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3:31" x14ac:dyDescent="0.25">
      <c r="C473" s="64"/>
      <c r="D473" s="64"/>
      <c r="E473" s="64"/>
      <c r="F473" s="64"/>
      <c r="G473" s="64"/>
      <c r="H473" s="58"/>
      <c r="I473" s="58"/>
      <c r="J473" s="87"/>
      <c r="K473" s="87"/>
      <c r="L473" s="58"/>
      <c r="M473" s="234"/>
      <c r="N473" s="64"/>
      <c r="O473" s="64"/>
      <c r="P473" s="64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3:31" x14ac:dyDescent="0.25">
      <c r="C474" s="64"/>
      <c r="D474" s="64"/>
      <c r="E474" s="64"/>
      <c r="F474" s="64"/>
      <c r="G474" s="64"/>
      <c r="H474" s="58"/>
      <c r="I474" s="58"/>
      <c r="J474" s="87"/>
      <c r="K474" s="87"/>
      <c r="L474" s="58"/>
      <c r="M474" s="234"/>
      <c r="N474" s="64"/>
      <c r="O474" s="64"/>
      <c r="P474" s="64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3:31" x14ac:dyDescent="0.25">
      <c r="C475" s="64"/>
      <c r="D475" s="64"/>
      <c r="E475" s="64"/>
      <c r="F475" s="64"/>
      <c r="G475" s="64"/>
      <c r="H475" s="58"/>
      <c r="I475" s="58"/>
      <c r="J475" s="87"/>
      <c r="K475" s="87"/>
      <c r="L475" s="58"/>
      <c r="M475" s="234"/>
      <c r="N475" s="64"/>
      <c r="O475" s="64"/>
      <c r="P475" s="64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3:31" x14ac:dyDescent="0.25">
      <c r="C476" s="64"/>
      <c r="D476" s="64"/>
      <c r="E476" s="64"/>
      <c r="F476" s="64"/>
      <c r="G476" s="64"/>
      <c r="H476" s="58"/>
      <c r="I476" s="58"/>
      <c r="J476" s="87"/>
      <c r="K476" s="87"/>
      <c r="L476" s="58"/>
      <c r="M476" s="234"/>
      <c r="N476" s="64"/>
      <c r="O476" s="64"/>
      <c r="P476" s="64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3:31" x14ac:dyDescent="0.25">
      <c r="C477" s="64"/>
      <c r="D477" s="64"/>
      <c r="E477" s="64"/>
      <c r="F477" s="64"/>
      <c r="G477" s="64"/>
      <c r="H477" s="58"/>
      <c r="I477" s="58"/>
      <c r="J477" s="87"/>
      <c r="K477" s="87"/>
      <c r="L477" s="58"/>
      <c r="M477" s="234"/>
      <c r="N477" s="64"/>
      <c r="O477" s="64"/>
      <c r="P477" s="64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3:31" x14ac:dyDescent="0.25">
      <c r="C478" s="64"/>
      <c r="D478" s="64"/>
      <c r="E478" s="64"/>
      <c r="F478" s="64"/>
      <c r="G478" s="64"/>
      <c r="H478" s="58"/>
      <c r="I478" s="58"/>
      <c r="J478" s="87"/>
      <c r="K478" s="87"/>
      <c r="L478" s="58"/>
      <c r="M478" s="234"/>
      <c r="N478" s="64"/>
      <c r="O478" s="64"/>
      <c r="P478" s="64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3:31" x14ac:dyDescent="0.25">
      <c r="C479" s="64"/>
      <c r="D479" s="64"/>
      <c r="E479" s="64"/>
      <c r="F479" s="64"/>
      <c r="G479" s="64"/>
      <c r="H479" s="58"/>
      <c r="I479" s="58"/>
      <c r="J479" s="87"/>
      <c r="K479" s="87"/>
      <c r="L479" s="58"/>
      <c r="M479" s="234"/>
      <c r="N479" s="64"/>
      <c r="O479" s="64"/>
      <c r="P479" s="64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3:31" x14ac:dyDescent="0.25">
      <c r="C480" s="64"/>
      <c r="D480" s="64"/>
      <c r="E480" s="64"/>
      <c r="F480" s="64"/>
      <c r="G480" s="64"/>
      <c r="H480" s="58"/>
      <c r="I480" s="58"/>
      <c r="J480" s="87"/>
      <c r="K480" s="87"/>
      <c r="L480" s="58"/>
      <c r="M480" s="234"/>
      <c r="N480" s="64"/>
      <c r="O480" s="64"/>
      <c r="P480" s="64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3:31" x14ac:dyDescent="0.25">
      <c r="C481" s="64"/>
      <c r="D481" s="64"/>
      <c r="E481" s="64"/>
      <c r="F481" s="64"/>
      <c r="G481" s="64"/>
      <c r="H481" s="58"/>
      <c r="I481" s="58"/>
      <c r="J481" s="87"/>
      <c r="K481" s="87"/>
      <c r="L481" s="58"/>
      <c r="M481" s="234"/>
      <c r="N481" s="64"/>
      <c r="O481" s="64"/>
      <c r="P481" s="64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3:31" x14ac:dyDescent="0.25">
      <c r="C482" s="64"/>
      <c r="D482" s="64"/>
      <c r="E482" s="64"/>
      <c r="F482" s="64"/>
      <c r="G482" s="64"/>
      <c r="H482" s="58"/>
      <c r="I482" s="58"/>
      <c r="J482" s="87"/>
      <c r="K482" s="87"/>
      <c r="L482" s="58"/>
      <c r="M482" s="234"/>
      <c r="N482" s="64"/>
      <c r="O482" s="64"/>
      <c r="P482" s="64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3:31" x14ac:dyDescent="0.25">
      <c r="C483" s="64"/>
      <c r="D483" s="64"/>
      <c r="E483" s="64"/>
      <c r="F483" s="64"/>
      <c r="G483" s="64"/>
      <c r="H483" s="58"/>
      <c r="I483" s="58"/>
      <c r="J483" s="87"/>
      <c r="K483" s="87"/>
      <c r="L483" s="58"/>
      <c r="M483" s="234"/>
      <c r="N483" s="64"/>
      <c r="O483" s="64"/>
      <c r="P483" s="64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3:31" x14ac:dyDescent="0.25">
      <c r="C484" s="64"/>
      <c r="D484" s="64"/>
      <c r="E484" s="64"/>
      <c r="F484" s="64"/>
      <c r="G484" s="64"/>
      <c r="H484" s="58"/>
      <c r="I484" s="58"/>
      <c r="J484" s="87"/>
      <c r="K484" s="87"/>
      <c r="L484" s="58"/>
      <c r="M484" s="234"/>
      <c r="N484" s="64"/>
      <c r="O484" s="64"/>
      <c r="P484" s="64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3:31" x14ac:dyDescent="0.25">
      <c r="C485" s="64"/>
      <c r="D485" s="64"/>
      <c r="E485" s="64"/>
      <c r="F485" s="64"/>
      <c r="G485" s="64"/>
      <c r="H485" s="58"/>
      <c r="I485" s="58"/>
      <c r="J485" s="87"/>
      <c r="K485" s="87"/>
      <c r="L485" s="58"/>
      <c r="M485" s="234"/>
      <c r="N485" s="64"/>
      <c r="O485" s="64"/>
      <c r="P485" s="64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3:31" x14ac:dyDescent="0.25">
      <c r="C486" s="64"/>
      <c r="D486" s="64"/>
      <c r="E486" s="64"/>
      <c r="F486" s="64"/>
      <c r="G486" s="64"/>
      <c r="H486" s="58"/>
      <c r="I486" s="58"/>
      <c r="J486" s="87"/>
      <c r="K486" s="87"/>
      <c r="L486" s="58"/>
      <c r="M486" s="234"/>
      <c r="N486" s="64"/>
      <c r="O486" s="64"/>
      <c r="P486" s="64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3:31" x14ac:dyDescent="0.25">
      <c r="C487" s="64"/>
      <c r="D487" s="64"/>
      <c r="E487" s="64"/>
      <c r="F487" s="64"/>
      <c r="G487" s="64"/>
      <c r="H487" s="58"/>
      <c r="I487" s="58"/>
      <c r="J487" s="87"/>
      <c r="K487" s="87"/>
      <c r="L487" s="58"/>
      <c r="M487" s="234"/>
      <c r="N487" s="64"/>
      <c r="O487" s="64"/>
      <c r="P487" s="64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3:31" x14ac:dyDescent="0.25">
      <c r="C488" s="64"/>
      <c r="D488" s="64"/>
      <c r="E488" s="64"/>
      <c r="F488" s="64"/>
      <c r="G488" s="64"/>
      <c r="H488" s="58"/>
      <c r="I488" s="58"/>
      <c r="J488" s="87"/>
      <c r="K488" s="87"/>
      <c r="L488" s="58"/>
      <c r="M488" s="234"/>
      <c r="N488" s="64"/>
      <c r="O488" s="64"/>
      <c r="P488" s="64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3:31" x14ac:dyDescent="0.25">
      <c r="C489" s="64"/>
      <c r="D489" s="64"/>
      <c r="E489" s="64"/>
      <c r="F489" s="64"/>
      <c r="G489" s="64"/>
      <c r="H489" s="58"/>
      <c r="I489" s="58"/>
      <c r="J489" s="87"/>
      <c r="K489" s="87"/>
      <c r="L489" s="58"/>
      <c r="M489" s="234"/>
      <c r="N489" s="64"/>
      <c r="O489" s="64"/>
      <c r="P489" s="64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3:31" x14ac:dyDescent="0.25">
      <c r="C490" s="64"/>
      <c r="D490" s="64"/>
      <c r="E490" s="64"/>
      <c r="F490" s="64"/>
      <c r="G490" s="64"/>
      <c r="H490" s="58"/>
      <c r="I490" s="58"/>
      <c r="J490" s="87"/>
      <c r="K490" s="87"/>
      <c r="L490" s="58"/>
      <c r="M490" s="234"/>
      <c r="N490" s="64"/>
      <c r="O490" s="64"/>
      <c r="P490" s="64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3:31" x14ac:dyDescent="0.25">
      <c r="C491" s="64"/>
      <c r="D491" s="64"/>
      <c r="E491" s="64"/>
      <c r="F491" s="64"/>
      <c r="G491" s="64"/>
      <c r="H491" s="58"/>
      <c r="I491" s="58"/>
      <c r="J491" s="87"/>
      <c r="K491" s="87"/>
      <c r="L491" s="58"/>
      <c r="M491" s="234"/>
      <c r="N491" s="64"/>
      <c r="O491" s="64"/>
      <c r="P491" s="64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3:31" x14ac:dyDescent="0.25">
      <c r="C492" s="64"/>
      <c r="D492" s="64"/>
      <c r="E492" s="64"/>
      <c r="F492" s="64"/>
      <c r="G492" s="64"/>
      <c r="H492" s="58"/>
      <c r="I492" s="58"/>
      <c r="J492" s="87"/>
      <c r="K492" s="87"/>
      <c r="L492" s="58"/>
      <c r="M492" s="234"/>
      <c r="N492" s="64"/>
      <c r="O492" s="64"/>
      <c r="P492" s="64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3:31" x14ac:dyDescent="0.25">
      <c r="C493" s="64"/>
      <c r="D493" s="64"/>
      <c r="E493" s="64"/>
      <c r="F493" s="64"/>
      <c r="G493" s="64"/>
      <c r="H493" s="58"/>
      <c r="I493" s="58"/>
      <c r="J493" s="87"/>
      <c r="K493" s="87"/>
      <c r="L493" s="58"/>
      <c r="M493" s="234"/>
      <c r="N493" s="64"/>
      <c r="O493" s="64"/>
      <c r="P493" s="64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3:31" x14ac:dyDescent="0.25">
      <c r="C494" s="64"/>
      <c r="D494" s="64"/>
      <c r="E494" s="64"/>
      <c r="F494" s="64"/>
      <c r="G494" s="64"/>
      <c r="H494" s="58"/>
      <c r="I494" s="58"/>
      <c r="J494" s="87"/>
      <c r="K494" s="87"/>
      <c r="L494" s="58"/>
      <c r="M494" s="234"/>
      <c r="N494" s="64"/>
      <c r="O494" s="64"/>
      <c r="P494" s="64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3:31" x14ac:dyDescent="0.25">
      <c r="C495" s="64"/>
      <c r="D495" s="64"/>
      <c r="E495" s="64"/>
      <c r="F495" s="64"/>
      <c r="G495" s="64"/>
      <c r="H495" s="58"/>
      <c r="I495" s="58"/>
      <c r="J495" s="87"/>
      <c r="K495" s="87"/>
      <c r="L495" s="58"/>
      <c r="M495" s="234"/>
      <c r="N495" s="64"/>
      <c r="O495" s="64"/>
      <c r="P495" s="64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3:31" x14ac:dyDescent="0.25">
      <c r="C496" s="64"/>
      <c r="D496" s="64"/>
      <c r="E496" s="64"/>
      <c r="F496" s="64"/>
      <c r="G496" s="64"/>
      <c r="H496" s="58"/>
      <c r="I496" s="58"/>
      <c r="J496" s="87"/>
      <c r="K496" s="87"/>
      <c r="L496" s="58"/>
      <c r="M496" s="234"/>
      <c r="N496" s="64"/>
      <c r="O496" s="64"/>
      <c r="P496" s="64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3:31" x14ac:dyDescent="0.25">
      <c r="C497" s="64"/>
      <c r="D497" s="64"/>
      <c r="E497" s="64"/>
      <c r="F497" s="64"/>
      <c r="G497" s="64"/>
      <c r="H497" s="58"/>
      <c r="I497" s="58"/>
      <c r="J497" s="87"/>
      <c r="K497" s="87"/>
      <c r="L497" s="58"/>
      <c r="M497" s="234"/>
      <c r="N497" s="64"/>
      <c r="O497" s="64"/>
      <c r="P497" s="64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3:31" x14ac:dyDescent="0.25">
      <c r="C498" s="64"/>
      <c r="D498" s="64"/>
      <c r="E498" s="64"/>
      <c r="F498" s="64"/>
      <c r="G498" s="64"/>
      <c r="H498" s="58"/>
      <c r="I498" s="58"/>
      <c r="J498" s="87"/>
      <c r="K498" s="87"/>
      <c r="L498" s="58"/>
      <c r="M498" s="234"/>
      <c r="N498" s="64"/>
      <c r="O498" s="64"/>
      <c r="P498" s="64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3:31" x14ac:dyDescent="0.25">
      <c r="C499" s="64"/>
      <c r="D499" s="64"/>
      <c r="E499" s="64"/>
      <c r="F499" s="64"/>
      <c r="G499" s="64"/>
      <c r="H499" s="58"/>
      <c r="I499" s="58"/>
      <c r="J499" s="87"/>
      <c r="K499" s="87"/>
      <c r="L499" s="58"/>
      <c r="M499" s="234"/>
      <c r="N499" s="64"/>
      <c r="O499" s="64"/>
      <c r="P499" s="64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3:31" x14ac:dyDescent="0.25">
      <c r="C500" s="64"/>
      <c r="D500" s="64"/>
      <c r="E500" s="64"/>
      <c r="F500" s="64"/>
      <c r="G500" s="64"/>
      <c r="H500" s="58"/>
      <c r="I500" s="58"/>
      <c r="J500" s="87"/>
      <c r="K500" s="87"/>
      <c r="L500" s="58"/>
      <c r="M500" s="234"/>
      <c r="N500" s="64"/>
      <c r="O500" s="64"/>
      <c r="P500" s="64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3:31" x14ac:dyDescent="0.25">
      <c r="C501" s="64"/>
      <c r="D501" s="64"/>
      <c r="E501" s="64"/>
      <c r="F501" s="64"/>
      <c r="G501" s="64"/>
      <c r="H501" s="58"/>
      <c r="I501" s="58"/>
      <c r="J501" s="87"/>
      <c r="K501" s="87"/>
      <c r="L501" s="58"/>
      <c r="M501" s="234"/>
      <c r="N501" s="64"/>
      <c r="O501" s="64"/>
      <c r="P501" s="64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3:31" x14ac:dyDescent="0.25">
      <c r="C502" s="64"/>
      <c r="D502" s="64"/>
      <c r="E502" s="64"/>
      <c r="F502" s="64"/>
      <c r="G502" s="64"/>
      <c r="H502" s="58"/>
      <c r="I502" s="58"/>
      <c r="J502" s="87"/>
      <c r="K502" s="87"/>
      <c r="L502" s="58"/>
      <c r="M502" s="234"/>
      <c r="N502" s="64"/>
      <c r="O502" s="64"/>
      <c r="P502" s="64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3:31" x14ac:dyDescent="0.25">
      <c r="C503" s="64"/>
      <c r="D503" s="64"/>
      <c r="E503" s="64"/>
      <c r="F503" s="64"/>
      <c r="G503" s="64"/>
      <c r="H503" s="58"/>
      <c r="I503" s="58"/>
      <c r="J503" s="87"/>
      <c r="K503" s="87"/>
      <c r="L503" s="58"/>
      <c r="M503" s="234"/>
      <c r="N503" s="64"/>
      <c r="O503" s="64"/>
      <c r="P503" s="64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3:31" x14ac:dyDescent="0.25">
      <c r="C504" s="64"/>
      <c r="D504" s="64"/>
      <c r="E504" s="64"/>
      <c r="F504" s="64"/>
      <c r="G504" s="64"/>
      <c r="H504" s="58"/>
      <c r="I504" s="58"/>
      <c r="J504" s="87"/>
      <c r="K504" s="87"/>
      <c r="L504" s="58"/>
      <c r="M504" s="234"/>
      <c r="N504" s="64"/>
      <c r="O504" s="64"/>
      <c r="P504" s="64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3:31" x14ac:dyDescent="0.25">
      <c r="C505" s="64"/>
      <c r="D505" s="64"/>
      <c r="E505" s="64"/>
      <c r="F505" s="64"/>
      <c r="G505" s="64"/>
      <c r="H505" s="58"/>
      <c r="I505" s="58"/>
      <c r="J505" s="87"/>
      <c r="K505" s="87"/>
      <c r="L505" s="58"/>
      <c r="M505" s="234"/>
      <c r="N505" s="64"/>
      <c r="O505" s="64"/>
      <c r="P505" s="64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3:31" x14ac:dyDescent="0.25">
      <c r="C506" s="64"/>
      <c r="D506" s="64"/>
      <c r="E506" s="64"/>
      <c r="F506" s="64"/>
      <c r="G506" s="64"/>
      <c r="H506" s="58"/>
      <c r="I506" s="58"/>
      <c r="J506" s="87"/>
      <c r="K506" s="87"/>
      <c r="L506" s="58"/>
      <c r="M506" s="234"/>
      <c r="N506" s="64"/>
      <c r="O506" s="64"/>
      <c r="P506" s="64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3:31" x14ac:dyDescent="0.25">
      <c r="C507" s="64"/>
      <c r="D507" s="64"/>
      <c r="E507" s="64"/>
      <c r="F507" s="64"/>
      <c r="G507" s="64"/>
      <c r="H507" s="58"/>
      <c r="I507" s="58"/>
      <c r="J507" s="87"/>
      <c r="K507" s="87"/>
      <c r="L507" s="58"/>
      <c r="M507" s="234"/>
      <c r="N507" s="64"/>
      <c r="O507" s="64"/>
      <c r="P507" s="64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3:31" x14ac:dyDescent="0.25">
      <c r="C508" s="64"/>
      <c r="D508" s="64"/>
      <c r="E508" s="64"/>
      <c r="F508" s="64"/>
      <c r="G508" s="64"/>
      <c r="H508" s="58"/>
      <c r="I508" s="58"/>
      <c r="J508" s="87"/>
      <c r="K508" s="87"/>
      <c r="L508" s="58"/>
      <c r="M508" s="234"/>
      <c r="N508" s="64"/>
      <c r="O508" s="64"/>
      <c r="P508" s="64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3:31" x14ac:dyDescent="0.25">
      <c r="C509" s="64"/>
      <c r="D509" s="64"/>
      <c r="E509" s="64"/>
      <c r="F509" s="64"/>
      <c r="G509" s="64"/>
      <c r="H509" s="58"/>
      <c r="I509" s="58"/>
      <c r="J509" s="87"/>
      <c r="K509" s="87"/>
      <c r="L509" s="58"/>
      <c r="M509" s="234"/>
      <c r="N509" s="64"/>
      <c r="O509" s="64"/>
      <c r="P509" s="64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3:31" x14ac:dyDescent="0.25">
      <c r="C510" s="64"/>
      <c r="D510" s="64"/>
      <c r="E510" s="64"/>
      <c r="F510" s="64"/>
      <c r="G510" s="64"/>
      <c r="H510" s="58"/>
      <c r="I510" s="58"/>
      <c r="J510" s="87"/>
      <c r="K510" s="87"/>
      <c r="L510" s="58"/>
      <c r="M510" s="234"/>
      <c r="N510" s="64"/>
      <c r="O510" s="64"/>
      <c r="P510" s="64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3:31" x14ac:dyDescent="0.25">
      <c r="C511" s="64"/>
      <c r="D511" s="64"/>
      <c r="E511" s="64"/>
      <c r="F511" s="64"/>
      <c r="G511" s="64"/>
      <c r="H511" s="58"/>
      <c r="I511" s="58"/>
      <c r="J511" s="87"/>
      <c r="K511" s="87"/>
      <c r="L511" s="58"/>
      <c r="M511" s="234"/>
      <c r="N511" s="64"/>
      <c r="O511" s="64"/>
      <c r="P511" s="64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3:31" x14ac:dyDescent="0.25">
      <c r="C512" s="64"/>
      <c r="D512" s="64"/>
      <c r="E512" s="64"/>
      <c r="F512" s="64"/>
      <c r="G512" s="64"/>
      <c r="H512" s="58"/>
      <c r="I512" s="58"/>
      <c r="J512" s="87"/>
      <c r="K512" s="87"/>
      <c r="L512" s="58"/>
      <c r="M512" s="234"/>
      <c r="N512" s="64"/>
      <c r="O512" s="64"/>
      <c r="P512" s="64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3:31" x14ac:dyDescent="0.25">
      <c r="C513" s="64"/>
      <c r="D513" s="64"/>
      <c r="E513" s="64"/>
      <c r="F513" s="64"/>
      <c r="G513" s="64"/>
      <c r="H513" s="58"/>
      <c r="I513" s="58"/>
      <c r="J513" s="87"/>
      <c r="K513" s="87"/>
      <c r="L513" s="58"/>
      <c r="M513" s="234"/>
      <c r="N513" s="64"/>
      <c r="O513" s="64"/>
      <c r="P513" s="64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3:31" x14ac:dyDescent="0.25">
      <c r="C514" s="64"/>
      <c r="D514" s="64"/>
      <c r="E514" s="64"/>
      <c r="F514" s="64"/>
      <c r="G514" s="64"/>
      <c r="H514" s="58"/>
      <c r="I514" s="58"/>
      <c r="J514" s="87"/>
      <c r="K514" s="87"/>
      <c r="L514" s="58"/>
      <c r="M514" s="234"/>
      <c r="N514" s="64"/>
      <c r="O514" s="64"/>
      <c r="P514" s="64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3:31" x14ac:dyDescent="0.25">
      <c r="C515" s="64"/>
      <c r="D515" s="64"/>
      <c r="E515" s="64"/>
      <c r="F515" s="64"/>
      <c r="G515" s="64"/>
      <c r="H515" s="58"/>
      <c r="I515" s="58"/>
      <c r="J515" s="87"/>
      <c r="K515" s="87"/>
      <c r="L515" s="58"/>
      <c r="M515" s="234"/>
      <c r="N515" s="64"/>
      <c r="O515" s="64"/>
      <c r="P515" s="64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3:31" x14ac:dyDescent="0.25">
      <c r="C516" s="64"/>
      <c r="D516" s="64"/>
      <c r="E516" s="64"/>
      <c r="F516" s="64"/>
      <c r="G516" s="64"/>
      <c r="H516" s="58"/>
      <c r="I516" s="58"/>
      <c r="J516" s="87"/>
      <c r="K516" s="87"/>
      <c r="L516" s="58"/>
      <c r="M516" s="234"/>
      <c r="N516" s="64"/>
      <c r="O516" s="64"/>
      <c r="P516" s="64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3:31" x14ac:dyDescent="0.25">
      <c r="C517" s="64"/>
      <c r="D517" s="64"/>
      <c r="E517" s="64"/>
      <c r="F517" s="64"/>
      <c r="G517" s="64"/>
      <c r="H517" s="58"/>
      <c r="I517" s="58"/>
      <c r="J517" s="87"/>
      <c r="K517" s="87"/>
      <c r="L517" s="58"/>
      <c r="M517" s="234"/>
      <c r="N517" s="64"/>
      <c r="O517" s="64"/>
      <c r="P517" s="64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3:31" x14ac:dyDescent="0.25">
      <c r="C518" s="64"/>
      <c r="D518" s="64"/>
      <c r="E518" s="64"/>
      <c r="F518" s="64"/>
      <c r="G518" s="64"/>
      <c r="H518" s="58"/>
      <c r="I518" s="58"/>
      <c r="J518" s="87"/>
      <c r="K518" s="87"/>
      <c r="L518" s="58"/>
      <c r="M518" s="234"/>
      <c r="N518" s="64"/>
      <c r="O518" s="64"/>
      <c r="P518" s="64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3:31" x14ac:dyDescent="0.25">
      <c r="C519" s="64"/>
      <c r="D519" s="64"/>
      <c r="E519" s="64"/>
      <c r="F519" s="64"/>
      <c r="G519" s="64"/>
      <c r="H519" s="58"/>
      <c r="I519" s="58"/>
      <c r="J519" s="87"/>
      <c r="K519" s="87"/>
      <c r="L519" s="58"/>
      <c r="M519" s="234"/>
      <c r="N519" s="64"/>
      <c r="O519" s="64"/>
      <c r="P519" s="64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3:31" x14ac:dyDescent="0.25">
      <c r="C520" s="64"/>
      <c r="D520" s="64"/>
      <c r="E520" s="64"/>
      <c r="F520" s="64"/>
      <c r="G520" s="64"/>
      <c r="H520" s="58"/>
      <c r="I520" s="58"/>
      <c r="J520" s="87"/>
      <c r="K520" s="87"/>
      <c r="L520" s="58"/>
      <c r="M520" s="234"/>
      <c r="N520" s="64"/>
      <c r="O520" s="64"/>
      <c r="P520" s="64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3:31" x14ac:dyDescent="0.25">
      <c r="C521" s="64"/>
      <c r="D521" s="64"/>
      <c r="E521" s="64"/>
      <c r="F521" s="64"/>
      <c r="G521" s="64"/>
      <c r="H521" s="58"/>
      <c r="I521" s="58"/>
      <c r="J521" s="87"/>
      <c r="K521" s="87"/>
      <c r="L521" s="58"/>
      <c r="M521" s="234"/>
      <c r="N521" s="64"/>
      <c r="O521" s="64"/>
      <c r="P521" s="64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3:31" x14ac:dyDescent="0.25">
      <c r="C522" s="64"/>
      <c r="D522" s="64"/>
      <c r="E522" s="64"/>
      <c r="F522" s="64"/>
      <c r="G522" s="64"/>
      <c r="H522" s="58"/>
      <c r="I522" s="58"/>
      <c r="J522" s="87"/>
      <c r="K522" s="87"/>
      <c r="L522" s="58"/>
      <c r="M522" s="234"/>
      <c r="N522" s="64"/>
      <c r="O522" s="64"/>
      <c r="P522" s="64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3:31" x14ac:dyDescent="0.25">
      <c r="C523" s="64"/>
      <c r="D523" s="64"/>
      <c r="E523" s="64"/>
      <c r="F523" s="64"/>
      <c r="G523" s="64"/>
      <c r="H523" s="58"/>
      <c r="I523" s="58"/>
      <c r="J523" s="87"/>
      <c r="K523" s="87"/>
      <c r="L523" s="58"/>
      <c r="M523" s="234"/>
      <c r="N523" s="64"/>
      <c r="O523" s="64"/>
      <c r="P523" s="64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3:31" x14ac:dyDescent="0.25">
      <c r="C524" s="64"/>
      <c r="D524" s="64"/>
      <c r="E524" s="64"/>
      <c r="F524" s="64"/>
      <c r="G524" s="64"/>
      <c r="H524" s="58"/>
      <c r="I524" s="58"/>
      <c r="J524" s="87"/>
      <c r="K524" s="87"/>
      <c r="L524" s="58"/>
      <c r="M524" s="234"/>
      <c r="N524" s="64"/>
      <c r="O524" s="64"/>
      <c r="P524" s="64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3:31" x14ac:dyDescent="0.25">
      <c r="C525" s="64"/>
      <c r="D525" s="64"/>
      <c r="E525" s="64"/>
      <c r="F525" s="64"/>
      <c r="G525" s="64"/>
      <c r="H525" s="58"/>
      <c r="I525" s="58"/>
      <c r="J525" s="87"/>
      <c r="K525" s="87"/>
      <c r="L525" s="58"/>
      <c r="M525" s="234"/>
      <c r="N525" s="64"/>
      <c r="O525" s="64"/>
      <c r="P525" s="64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3:31" x14ac:dyDescent="0.25">
      <c r="C526" s="64"/>
      <c r="D526" s="64"/>
      <c r="E526" s="64"/>
      <c r="F526" s="64"/>
      <c r="G526" s="64"/>
      <c r="H526" s="58"/>
      <c r="I526" s="58"/>
      <c r="J526" s="87"/>
      <c r="K526" s="87"/>
      <c r="L526" s="58"/>
      <c r="M526" s="234"/>
      <c r="N526" s="64"/>
      <c r="O526" s="64"/>
      <c r="P526" s="64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3:31" x14ac:dyDescent="0.25">
      <c r="C527" s="64"/>
      <c r="D527" s="64"/>
      <c r="E527" s="64"/>
      <c r="F527" s="64"/>
      <c r="G527" s="64"/>
      <c r="H527" s="58"/>
      <c r="I527" s="58"/>
      <c r="J527" s="87"/>
      <c r="K527" s="87"/>
      <c r="L527" s="58"/>
      <c r="M527" s="234"/>
      <c r="N527" s="64"/>
      <c r="O527" s="64"/>
      <c r="P527" s="64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3:31" x14ac:dyDescent="0.25">
      <c r="C528" s="64"/>
      <c r="D528" s="64"/>
      <c r="E528" s="64"/>
      <c r="F528" s="64"/>
      <c r="G528" s="64"/>
      <c r="H528" s="58"/>
      <c r="I528" s="58"/>
      <c r="J528" s="87"/>
      <c r="K528" s="87"/>
      <c r="L528" s="58"/>
      <c r="M528" s="234"/>
      <c r="N528" s="64"/>
      <c r="O528" s="64"/>
      <c r="P528" s="64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3:31" x14ac:dyDescent="0.25">
      <c r="C529" s="64"/>
      <c r="D529" s="64"/>
      <c r="E529" s="64"/>
      <c r="F529" s="64"/>
      <c r="G529" s="64"/>
      <c r="H529" s="58"/>
      <c r="I529" s="58"/>
      <c r="J529" s="87"/>
      <c r="K529" s="87"/>
      <c r="L529" s="58"/>
      <c r="M529" s="234"/>
      <c r="N529" s="64"/>
      <c r="O529" s="64"/>
      <c r="P529" s="64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3:31" x14ac:dyDescent="0.25">
      <c r="C530" s="64"/>
      <c r="D530" s="64"/>
      <c r="E530" s="64"/>
      <c r="F530" s="64"/>
      <c r="G530" s="64"/>
      <c r="H530" s="58"/>
      <c r="I530" s="58"/>
      <c r="J530" s="87"/>
      <c r="K530" s="87"/>
      <c r="L530" s="58"/>
      <c r="M530" s="234"/>
      <c r="N530" s="64"/>
      <c r="O530" s="64"/>
      <c r="P530" s="64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3:31" x14ac:dyDescent="0.25">
      <c r="C531" s="64"/>
      <c r="D531" s="64"/>
      <c r="E531" s="64"/>
      <c r="F531" s="64"/>
      <c r="G531" s="64"/>
      <c r="H531" s="58"/>
      <c r="I531" s="58"/>
      <c r="J531" s="87"/>
      <c r="K531" s="87"/>
      <c r="L531" s="58"/>
      <c r="M531" s="234"/>
      <c r="N531" s="64"/>
      <c r="O531" s="64"/>
      <c r="P531" s="64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3:31" x14ac:dyDescent="0.25">
      <c r="C532" s="64"/>
      <c r="D532" s="64"/>
      <c r="E532" s="64"/>
      <c r="F532" s="64"/>
      <c r="G532" s="64"/>
      <c r="H532" s="58"/>
      <c r="I532" s="58"/>
      <c r="J532" s="87"/>
      <c r="K532" s="87"/>
      <c r="L532" s="58"/>
      <c r="M532" s="234"/>
      <c r="N532" s="64"/>
      <c r="O532" s="64"/>
      <c r="P532" s="64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3:31" x14ac:dyDescent="0.25">
      <c r="C533" s="64"/>
      <c r="D533" s="64"/>
      <c r="E533" s="64"/>
      <c r="F533" s="64"/>
      <c r="G533" s="64"/>
      <c r="H533" s="58"/>
      <c r="I533" s="58"/>
      <c r="J533" s="87"/>
      <c r="K533" s="87"/>
      <c r="L533" s="58"/>
      <c r="M533" s="234"/>
      <c r="N533" s="64"/>
      <c r="O533" s="64"/>
      <c r="P533" s="64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3:31" x14ac:dyDescent="0.25">
      <c r="C534" s="64"/>
      <c r="D534" s="64"/>
      <c r="E534" s="64"/>
      <c r="F534" s="64"/>
      <c r="G534" s="64"/>
      <c r="H534" s="58"/>
      <c r="I534" s="58"/>
      <c r="J534" s="87"/>
      <c r="K534" s="87"/>
      <c r="L534" s="58"/>
      <c r="M534" s="234"/>
      <c r="N534" s="64"/>
      <c r="O534" s="64"/>
      <c r="P534" s="64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3:31" x14ac:dyDescent="0.25">
      <c r="C535" s="64"/>
      <c r="D535" s="64"/>
      <c r="E535" s="64"/>
      <c r="F535" s="64"/>
      <c r="G535" s="64"/>
      <c r="H535" s="58"/>
      <c r="I535" s="58"/>
      <c r="J535" s="87"/>
      <c r="K535" s="87"/>
      <c r="L535" s="58"/>
      <c r="M535" s="234"/>
      <c r="N535" s="64"/>
      <c r="O535" s="64"/>
      <c r="P535" s="64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3:31" x14ac:dyDescent="0.25">
      <c r="C536" s="64"/>
      <c r="D536" s="64"/>
      <c r="E536" s="64"/>
      <c r="F536" s="64"/>
      <c r="G536" s="64"/>
      <c r="H536" s="58"/>
      <c r="I536" s="58"/>
      <c r="J536" s="87"/>
      <c r="K536" s="87"/>
      <c r="L536" s="58"/>
      <c r="M536" s="234"/>
      <c r="N536" s="64"/>
      <c r="O536" s="64"/>
      <c r="P536" s="64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3:31" x14ac:dyDescent="0.25">
      <c r="C537" s="64"/>
      <c r="D537" s="64"/>
      <c r="E537" s="64"/>
      <c r="F537" s="64"/>
      <c r="G537" s="64"/>
      <c r="H537" s="58"/>
      <c r="I537" s="58"/>
      <c r="J537" s="87"/>
      <c r="K537" s="87"/>
      <c r="L537" s="58"/>
      <c r="M537" s="234"/>
      <c r="N537" s="64"/>
      <c r="O537" s="64"/>
      <c r="P537" s="64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3:31" x14ac:dyDescent="0.25">
      <c r="C538" s="64"/>
      <c r="D538" s="64"/>
      <c r="E538" s="64"/>
      <c r="F538" s="64"/>
      <c r="G538" s="64"/>
      <c r="H538" s="58"/>
      <c r="I538" s="58"/>
      <c r="J538" s="87"/>
      <c r="K538" s="87"/>
      <c r="L538" s="58"/>
      <c r="M538" s="234"/>
      <c r="N538" s="64"/>
      <c r="O538" s="64"/>
      <c r="P538" s="64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3:31" x14ac:dyDescent="0.25">
      <c r="C539" s="64"/>
      <c r="D539" s="64"/>
      <c r="E539" s="64"/>
      <c r="F539" s="64"/>
      <c r="G539" s="64"/>
      <c r="H539" s="58"/>
      <c r="I539" s="58"/>
      <c r="J539" s="87"/>
      <c r="K539" s="87"/>
      <c r="L539" s="58"/>
      <c r="M539" s="234"/>
      <c r="N539" s="64"/>
      <c r="O539" s="64"/>
      <c r="P539" s="64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3:31" x14ac:dyDescent="0.25">
      <c r="C540" s="64"/>
      <c r="D540" s="64"/>
      <c r="E540" s="64"/>
      <c r="F540" s="64"/>
      <c r="G540" s="64"/>
      <c r="H540" s="58"/>
      <c r="I540" s="58"/>
      <c r="J540" s="87"/>
      <c r="K540" s="87"/>
      <c r="L540" s="58"/>
      <c r="M540" s="234"/>
      <c r="N540" s="64"/>
      <c r="O540" s="64"/>
      <c r="P540" s="64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3:31" x14ac:dyDescent="0.25">
      <c r="C541" s="64"/>
      <c r="D541" s="64"/>
      <c r="E541" s="64"/>
      <c r="F541" s="64"/>
      <c r="G541" s="64"/>
      <c r="H541" s="58"/>
      <c r="I541" s="58"/>
      <c r="J541" s="87"/>
      <c r="K541" s="87"/>
      <c r="L541" s="58"/>
      <c r="M541" s="234"/>
      <c r="N541" s="64"/>
      <c r="O541" s="64"/>
      <c r="P541" s="64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3:31" x14ac:dyDescent="0.25">
      <c r="C542" s="64"/>
      <c r="D542" s="64"/>
      <c r="E542" s="64"/>
      <c r="F542" s="64"/>
      <c r="G542" s="64"/>
      <c r="H542" s="58"/>
      <c r="I542" s="58"/>
      <c r="J542" s="87"/>
      <c r="K542" s="87"/>
      <c r="L542" s="58"/>
      <c r="M542" s="234"/>
      <c r="N542" s="64"/>
      <c r="O542" s="64"/>
      <c r="P542" s="64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3:31" x14ac:dyDescent="0.25">
      <c r="C543" s="64"/>
      <c r="D543" s="64"/>
      <c r="E543" s="64"/>
      <c r="F543" s="64"/>
      <c r="G543" s="64"/>
      <c r="H543" s="58"/>
      <c r="I543" s="58"/>
      <c r="J543" s="87"/>
      <c r="K543" s="87"/>
      <c r="L543" s="58"/>
      <c r="M543" s="234"/>
      <c r="N543" s="64"/>
      <c r="O543" s="64"/>
      <c r="P543" s="64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3:31" x14ac:dyDescent="0.25">
      <c r="C544" s="64"/>
      <c r="D544" s="64"/>
      <c r="E544" s="64"/>
      <c r="F544" s="64"/>
      <c r="G544" s="64"/>
      <c r="H544" s="58"/>
      <c r="I544" s="58"/>
      <c r="J544" s="87"/>
      <c r="K544" s="87"/>
      <c r="L544" s="58"/>
      <c r="M544" s="234"/>
      <c r="N544" s="64"/>
      <c r="O544" s="64"/>
      <c r="P544" s="64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3:31" x14ac:dyDescent="0.25">
      <c r="C545" s="64"/>
      <c r="D545" s="64"/>
      <c r="E545" s="64"/>
      <c r="F545" s="64"/>
      <c r="G545" s="64"/>
      <c r="H545" s="58"/>
      <c r="I545" s="58"/>
      <c r="J545" s="87"/>
      <c r="K545" s="87"/>
      <c r="L545" s="58"/>
      <c r="M545" s="234"/>
      <c r="N545" s="64"/>
      <c r="O545" s="64"/>
      <c r="P545" s="64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3:31" x14ac:dyDescent="0.25">
      <c r="C546" s="64"/>
      <c r="D546" s="64"/>
      <c r="E546" s="64"/>
      <c r="F546" s="64"/>
      <c r="G546" s="64"/>
      <c r="H546" s="58"/>
      <c r="I546" s="58"/>
      <c r="J546" s="87"/>
      <c r="K546" s="87"/>
      <c r="L546" s="58"/>
      <c r="M546" s="234"/>
      <c r="N546" s="64"/>
      <c r="O546" s="64"/>
      <c r="P546" s="64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3:31" x14ac:dyDescent="0.25">
      <c r="C547" s="64"/>
      <c r="D547" s="64"/>
      <c r="E547" s="64"/>
      <c r="F547" s="64"/>
      <c r="G547" s="64"/>
      <c r="H547" s="58"/>
      <c r="I547" s="58"/>
      <c r="J547" s="87"/>
      <c r="K547" s="87"/>
      <c r="L547" s="58"/>
      <c r="M547" s="234"/>
      <c r="N547" s="64"/>
      <c r="O547" s="64"/>
      <c r="P547" s="64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3:31" x14ac:dyDescent="0.25">
      <c r="C548" s="64"/>
      <c r="D548" s="64"/>
      <c r="E548" s="64"/>
      <c r="F548" s="64"/>
      <c r="G548" s="64"/>
      <c r="H548" s="58"/>
      <c r="I548" s="58"/>
      <c r="J548" s="87"/>
      <c r="K548" s="87"/>
      <c r="L548" s="58"/>
      <c r="M548" s="234"/>
      <c r="N548" s="64"/>
      <c r="O548" s="64"/>
      <c r="P548" s="64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3:31" x14ac:dyDescent="0.25">
      <c r="C549" s="64"/>
      <c r="D549" s="64"/>
      <c r="E549" s="64"/>
      <c r="F549" s="64"/>
      <c r="G549" s="64"/>
      <c r="H549" s="58"/>
      <c r="I549" s="58"/>
      <c r="J549" s="87"/>
      <c r="K549" s="87"/>
      <c r="L549" s="58"/>
      <c r="M549" s="234"/>
      <c r="N549" s="64"/>
      <c r="O549" s="64"/>
      <c r="P549" s="64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3:31" x14ac:dyDescent="0.25">
      <c r="C550" s="64"/>
      <c r="D550" s="64"/>
      <c r="E550" s="64"/>
      <c r="F550" s="64"/>
      <c r="G550" s="64"/>
      <c r="H550" s="58"/>
      <c r="I550" s="58"/>
      <c r="J550" s="87"/>
      <c r="K550" s="87"/>
      <c r="L550" s="58"/>
      <c r="M550" s="234"/>
      <c r="N550" s="64"/>
      <c r="O550" s="64"/>
      <c r="P550" s="64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3:31" x14ac:dyDescent="0.25">
      <c r="C551" s="64"/>
      <c r="D551" s="64"/>
      <c r="E551" s="64"/>
      <c r="F551" s="64"/>
      <c r="G551" s="64"/>
      <c r="H551" s="58"/>
      <c r="I551" s="58"/>
      <c r="J551" s="87"/>
      <c r="K551" s="87"/>
      <c r="L551" s="58"/>
      <c r="M551" s="234"/>
      <c r="N551" s="64"/>
      <c r="O551" s="64"/>
      <c r="P551" s="64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3:31" x14ac:dyDescent="0.25">
      <c r="C552" s="64"/>
      <c r="D552" s="64"/>
      <c r="E552" s="64"/>
      <c r="F552" s="64"/>
      <c r="G552" s="64"/>
      <c r="H552" s="58"/>
      <c r="I552" s="58"/>
      <c r="J552" s="87"/>
      <c r="K552" s="87"/>
      <c r="L552" s="58"/>
      <c r="M552" s="234"/>
      <c r="N552" s="64"/>
      <c r="O552" s="64"/>
      <c r="P552" s="64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3:31" x14ac:dyDescent="0.25">
      <c r="C553" s="64"/>
      <c r="D553" s="64"/>
      <c r="E553" s="64"/>
      <c r="F553" s="64"/>
      <c r="G553" s="64"/>
      <c r="H553" s="58"/>
      <c r="I553" s="58"/>
      <c r="J553" s="87"/>
      <c r="K553" s="87"/>
      <c r="L553" s="58"/>
      <c r="M553" s="234"/>
      <c r="N553" s="64"/>
      <c r="O553" s="64"/>
      <c r="P553" s="64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3:31" x14ac:dyDescent="0.25">
      <c r="C554" s="64"/>
      <c r="D554" s="64"/>
      <c r="E554" s="64"/>
      <c r="F554" s="64"/>
      <c r="G554" s="64"/>
      <c r="H554" s="58"/>
      <c r="I554" s="58"/>
      <c r="J554" s="87"/>
      <c r="K554" s="87"/>
      <c r="L554" s="58"/>
      <c r="M554" s="234"/>
      <c r="N554" s="64"/>
      <c r="O554" s="64"/>
      <c r="P554" s="64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3:31" x14ac:dyDescent="0.25">
      <c r="C555" s="64"/>
      <c r="D555" s="64"/>
      <c r="E555" s="64"/>
      <c r="F555" s="64"/>
      <c r="G555" s="64"/>
      <c r="H555" s="58"/>
      <c r="I555" s="58"/>
      <c r="J555" s="87"/>
      <c r="K555" s="87"/>
      <c r="L555" s="58"/>
      <c r="M555" s="234"/>
      <c r="N555" s="64"/>
      <c r="O555" s="64"/>
      <c r="P555" s="64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3:31" x14ac:dyDescent="0.25">
      <c r="C556" s="64"/>
      <c r="D556" s="64"/>
      <c r="E556" s="64"/>
      <c r="F556" s="64"/>
      <c r="G556" s="64"/>
      <c r="H556" s="58"/>
      <c r="I556" s="58"/>
      <c r="J556" s="87"/>
      <c r="K556" s="87"/>
      <c r="L556" s="58"/>
      <c r="M556" s="234"/>
      <c r="N556" s="64"/>
      <c r="O556" s="64"/>
      <c r="P556" s="64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3:31" x14ac:dyDescent="0.25">
      <c r="C557" s="64"/>
      <c r="D557" s="64"/>
      <c r="E557" s="64"/>
      <c r="F557" s="64"/>
      <c r="G557" s="64"/>
      <c r="H557" s="58"/>
      <c r="I557" s="58"/>
      <c r="J557" s="87"/>
      <c r="K557" s="87"/>
      <c r="L557" s="58"/>
      <c r="M557" s="234"/>
      <c r="N557" s="64"/>
      <c r="O557" s="64"/>
      <c r="P557" s="64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3:31" x14ac:dyDescent="0.25">
      <c r="C558" s="64"/>
      <c r="D558" s="64"/>
      <c r="E558" s="64"/>
      <c r="F558" s="64"/>
      <c r="G558" s="64"/>
      <c r="H558" s="58"/>
      <c r="I558" s="58"/>
      <c r="J558" s="87"/>
      <c r="K558" s="87"/>
      <c r="L558" s="58"/>
      <c r="M558" s="234"/>
      <c r="N558" s="64"/>
      <c r="O558" s="64"/>
      <c r="P558" s="64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3:31" x14ac:dyDescent="0.25">
      <c r="C559" s="64"/>
      <c r="D559" s="64"/>
      <c r="E559" s="64"/>
      <c r="F559" s="64"/>
      <c r="G559" s="64"/>
      <c r="H559" s="58"/>
      <c r="I559" s="58"/>
      <c r="J559" s="87"/>
      <c r="K559" s="87"/>
      <c r="L559" s="58"/>
      <c r="M559" s="234"/>
      <c r="N559" s="64"/>
      <c r="O559" s="64"/>
      <c r="P559" s="64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3:31" x14ac:dyDescent="0.25">
      <c r="C560" s="64"/>
      <c r="D560" s="64"/>
      <c r="E560" s="64"/>
      <c r="F560" s="64"/>
      <c r="G560" s="64"/>
      <c r="H560" s="58"/>
      <c r="I560" s="58"/>
      <c r="J560" s="87"/>
      <c r="K560" s="87"/>
      <c r="L560" s="58"/>
      <c r="M560" s="234"/>
      <c r="N560" s="64"/>
      <c r="O560" s="64"/>
      <c r="P560" s="64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3:31" x14ac:dyDescent="0.25">
      <c r="C561" s="64"/>
      <c r="D561" s="64"/>
      <c r="E561" s="64"/>
      <c r="F561" s="64"/>
      <c r="G561" s="64"/>
      <c r="H561" s="58"/>
      <c r="I561" s="58"/>
      <c r="J561" s="87"/>
      <c r="K561" s="87"/>
      <c r="L561" s="58"/>
      <c r="M561" s="234"/>
      <c r="N561" s="64"/>
      <c r="O561" s="64"/>
      <c r="P561" s="64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3:31" x14ac:dyDescent="0.25">
      <c r="C562" s="64"/>
      <c r="D562" s="64"/>
      <c r="E562" s="64"/>
      <c r="F562" s="64"/>
      <c r="G562" s="64"/>
      <c r="H562" s="58"/>
      <c r="I562" s="58"/>
      <c r="J562" s="87"/>
      <c r="K562" s="87"/>
      <c r="L562" s="58"/>
      <c r="M562" s="234"/>
      <c r="N562" s="64"/>
      <c r="O562" s="64"/>
      <c r="P562" s="64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3:31" x14ac:dyDescent="0.25">
      <c r="C563" s="64"/>
      <c r="D563" s="64"/>
      <c r="E563" s="64"/>
      <c r="F563" s="64"/>
      <c r="G563" s="64"/>
      <c r="H563" s="58"/>
      <c r="I563" s="58"/>
      <c r="J563" s="87"/>
      <c r="K563" s="87"/>
      <c r="L563" s="58"/>
      <c r="M563" s="234"/>
      <c r="N563" s="64"/>
      <c r="O563" s="64"/>
      <c r="P563" s="64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3:31" x14ac:dyDescent="0.25">
      <c r="C564" s="64"/>
      <c r="D564" s="64"/>
      <c r="E564" s="64"/>
      <c r="F564" s="64"/>
      <c r="G564" s="64"/>
      <c r="H564" s="58"/>
      <c r="I564" s="58"/>
      <c r="J564" s="87"/>
      <c r="K564" s="87"/>
      <c r="L564" s="58"/>
      <c r="M564" s="234"/>
      <c r="N564" s="64"/>
      <c r="O564" s="64"/>
      <c r="P564" s="64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3:31" x14ac:dyDescent="0.25">
      <c r="C565" s="64"/>
      <c r="D565" s="64"/>
      <c r="E565" s="64"/>
      <c r="F565" s="64"/>
      <c r="G565" s="64"/>
      <c r="H565" s="58"/>
      <c r="I565" s="58"/>
      <c r="J565" s="87"/>
      <c r="K565" s="87"/>
      <c r="L565" s="58"/>
      <c r="M565" s="234"/>
      <c r="N565" s="64"/>
      <c r="O565" s="64"/>
      <c r="P565" s="64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3:31" x14ac:dyDescent="0.25">
      <c r="C566" s="64"/>
      <c r="D566" s="64"/>
      <c r="E566" s="64"/>
      <c r="F566" s="64"/>
      <c r="G566" s="64"/>
      <c r="H566" s="58"/>
      <c r="I566" s="58"/>
      <c r="J566" s="87"/>
      <c r="K566" s="87"/>
      <c r="L566" s="58"/>
      <c r="M566" s="234"/>
      <c r="N566" s="64"/>
      <c r="O566" s="64"/>
      <c r="P566" s="64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3:31" x14ac:dyDescent="0.25">
      <c r="C567" s="64"/>
      <c r="D567" s="64"/>
      <c r="E567" s="64"/>
      <c r="F567" s="64"/>
      <c r="G567" s="64"/>
      <c r="H567" s="58"/>
      <c r="I567" s="58"/>
      <c r="J567" s="87"/>
      <c r="K567" s="87"/>
      <c r="L567" s="58"/>
      <c r="M567" s="234"/>
      <c r="N567" s="64"/>
      <c r="O567" s="64"/>
      <c r="P567" s="64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3:31" x14ac:dyDescent="0.25">
      <c r="C568" s="64"/>
      <c r="D568" s="64"/>
      <c r="E568" s="64"/>
      <c r="F568" s="64"/>
      <c r="G568" s="64"/>
      <c r="H568" s="58"/>
      <c r="I568" s="58"/>
      <c r="J568" s="87"/>
      <c r="K568" s="87"/>
      <c r="L568" s="58"/>
      <c r="M568" s="234"/>
      <c r="N568" s="64"/>
      <c r="O568" s="64"/>
      <c r="P568" s="64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3:31" x14ac:dyDescent="0.25">
      <c r="C569" s="64"/>
      <c r="D569" s="64"/>
      <c r="E569" s="64"/>
      <c r="F569" s="64"/>
      <c r="G569" s="64"/>
      <c r="H569" s="58"/>
      <c r="I569" s="58"/>
      <c r="J569" s="87"/>
      <c r="K569" s="87"/>
      <c r="L569" s="58"/>
      <c r="M569" s="234"/>
      <c r="N569" s="64"/>
      <c r="O569" s="64"/>
      <c r="P569" s="64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3:31" x14ac:dyDescent="0.25">
      <c r="C570" s="64"/>
      <c r="D570" s="64"/>
      <c r="E570" s="64"/>
      <c r="F570" s="64"/>
      <c r="G570" s="64"/>
      <c r="H570" s="58"/>
      <c r="I570" s="58"/>
      <c r="J570" s="87"/>
      <c r="K570" s="87"/>
      <c r="L570" s="58"/>
      <c r="M570" s="234"/>
      <c r="N570" s="64"/>
      <c r="O570" s="64"/>
      <c r="P570" s="64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3:31" x14ac:dyDescent="0.25">
      <c r="C571" s="64"/>
      <c r="D571" s="64"/>
      <c r="E571" s="64"/>
      <c r="F571" s="64"/>
      <c r="G571" s="64"/>
      <c r="H571" s="58"/>
      <c r="I571" s="58"/>
      <c r="J571" s="87"/>
      <c r="K571" s="87"/>
      <c r="L571" s="58"/>
      <c r="M571" s="234"/>
      <c r="N571" s="64"/>
      <c r="O571" s="64"/>
      <c r="P571" s="64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3:31" x14ac:dyDescent="0.25">
      <c r="C572" s="64"/>
      <c r="D572" s="64"/>
      <c r="E572" s="64"/>
      <c r="F572" s="64"/>
      <c r="G572" s="64"/>
      <c r="H572" s="58"/>
      <c r="I572" s="58"/>
      <c r="J572" s="87"/>
      <c r="K572" s="87"/>
      <c r="L572" s="58"/>
      <c r="M572" s="234"/>
      <c r="N572" s="64"/>
      <c r="O572" s="64"/>
      <c r="P572" s="64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3:31" x14ac:dyDescent="0.25">
      <c r="C573" s="64"/>
      <c r="D573" s="64"/>
      <c r="E573" s="64"/>
      <c r="F573" s="64"/>
      <c r="G573" s="64"/>
      <c r="H573" s="58"/>
      <c r="I573" s="58"/>
      <c r="J573" s="87"/>
      <c r="K573" s="87"/>
      <c r="L573" s="58"/>
      <c r="M573" s="234"/>
      <c r="N573" s="64"/>
      <c r="O573" s="64"/>
      <c r="P573" s="64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3:31" x14ac:dyDescent="0.25">
      <c r="C574" s="64"/>
      <c r="D574" s="64"/>
      <c r="E574" s="64"/>
      <c r="F574" s="64"/>
      <c r="G574" s="64"/>
      <c r="H574" s="58"/>
      <c r="I574" s="58"/>
      <c r="J574" s="87"/>
      <c r="K574" s="87"/>
      <c r="L574" s="58"/>
      <c r="M574" s="234"/>
      <c r="N574" s="64"/>
      <c r="O574" s="64"/>
      <c r="P574" s="64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3:31" x14ac:dyDescent="0.25">
      <c r="C575" s="64"/>
      <c r="D575" s="64"/>
      <c r="E575" s="64"/>
      <c r="F575" s="64"/>
      <c r="G575" s="64"/>
      <c r="H575" s="58"/>
      <c r="I575" s="58"/>
      <c r="J575" s="87"/>
      <c r="K575" s="87"/>
      <c r="L575" s="58"/>
      <c r="M575" s="234"/>
      <c r="N575" s="64"/>
      <c r="O575" s="64"/>
      <c r="P575" s="64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3:31" x14ac:dyDescent="0.25">
      <c r="C576" s="64"/>
      <c r="D576" s="64"/>
      <c r="E576" s="64"/>
      <c r="F576" s="64"/>
      <c r="G576" s="64"/>
      <c r="H576" s="58"/>
      <c r="I576" s="58"/>
      <c r="J576" s="87"/>
      <c r="K576" s="87"/>
      <c r="L576" s="58"/>
      <c r="M576" s="234"/>
      <c r="N576" s="64"/>
      <c r="O576" s="64"/>
      <c r="P576" s="64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3:31" x14ac:dyDescent="0.25">
      <c r="C577" s="64"/>
      <c r="D577" s="64"/>
      <c r="E577" s="64"/>
      <c r="F577" s="64"/>
      <c r="G577" s="64"/>
      <c r="H577" s="58"/>
      <c r="I577" s="58"/>
      <c r="J577" s="87"/>
      <c r="K577" s="87"/>
      <c r="L577" s="58"/>
      <c r="M577" s="234"/>
      <c r="N577" s="64"/>
      <c r="O577" s="64"/>
      <c r="P577" s="64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3:31" x14ac:dyDescent="0.25">
      <c r="C578" s="64"/>
      <c r="D578" s="64"/>
      <c r="E578" s="64"/>
      <c r="F578" s="64"/>
      <c r="G578" s="64"/>
      <c r="H578" s="58"/>
      <c r="I578" s="58"/>
      <c r="J578" s="87"/>
      <c r="K578" s="87"/>
      <c r="L578" s="58"/>
      <c r="M578" s="234"/>
      <c r="N578" s="64"/>
      <c r="O578" s="64"/>
      <c r="P578" s="64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3:31" x14ac:dyDescent="0.25">
      <c r="C579" s="64"/>
      <c r="D579" s="64"/>
      <c r="E579" s="64"/>
      <c r="F579" s="64"/>
      <c r="G579" s="64"/>
      <c r="H579" s="58"/>
      <c r="I579" s="58"/>
      <c r="J579" s="87"/>
      <c r="K579" s="87"/>
      <c r="L579" s="58"/>
      <c r="M579" s="234"/>
      <c r="N579" s="64"/>
      <c r="O579" s="64"/>
      <c r="P579" s="64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3:31" x14ac:dyDescent="0.25">
      <c r="C580" s="64"/>
      <c r="D580" s="64"/>
      <c r="E580" s="64"/>
      <c r="F580" s="64"/>
      <c r="G580" s="64"/>
      <c r="H580" s="58"/>
      <c r="I580" s="58"/>
      <c r="J580" s="87"/>
      <c r="K580" s="87"/>
      <c r="L580" s="58"/>
      <c r="M580" s="234"/>
      <c r="N580" s="64"/>
      <c r="O580" s="64"/>
      <c r="P580" s="64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3:31" x14ac:dyDescent="0.25">
      <c r="C581" s="64"/>
      <c r="D581" s="64"/>
      <c r="E581" s="64"/>
      <c r="F581" s="64"/>
      <c r="G581" s="64"/>
      <c r="H581" s="58"/>
      <c r="I581" s="58"/>
      <c r="J581" s="87"/>
      <c r="K581" s="87"/>
      <c r="L581" s="58"/>
      <c r="M581" s="234"/>
      <c r="N581" s="64"/>
      <c r="O581" s="64"/>
      <c r="P581" s="64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3:31" x14ac:dyDescent="0.25">
      <c r="C582" s="64"/>
      <c r="D582" s="64"/>
      <c r="E582" s="64"/>
      <c r="F582" s="64"/>
      <c r="G582" s="64"/>
      <c r="H582" s="58"/>
      <c r="I582" s="58"/>
      <c r="J582" s="87"/>
      <c r="K582" s="87"/>
      <c r="L582" s="58"/>
      <c r="M582" s="234"/>
      <c r="N582" s="64"/>
      <c r="O582" s="64"/>
      <c r="P582" s="64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3:31" x14ac:dyDescent="0.25">
      <c r="C583" s="64"/>
      <c r="D583" s="64"/>
      <c r="E583" s="64"/>
      <c r="F583" s="64"/>
      <c r="G583" s="64"/>
      <c r="H583" s="58"/>
      <c r="I583" s="58"/>
      <c r="J583" s="87"/>
      <c r="K583" s="87"/>
      <c r="L583" s="58"/>
      <c r="M583" s="234"/>
      <c r="N583" s="64"/>
      <c r="O583" s="64"/>
      <c r="P583" s="64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3:31" x14ac:dyDescent="0.25">
      <c r="C584" s="64"/>
      <c r="D584" s="64"/>
      <c r="E584" s="64"/>
      <c r="F584" s="64"/>
      <c r="G584" s="64"/>
      <c r="H584" s="58"/>
      <c r="I584" s="58"/>
      <c r="J584" s="87"/>
      <c r="K584" s="87"/>
      <c r="L584" s="58"/>
      <c r="M584" s="234"/>
      <c r="N584" s="64"/>
      <c r="O584" s="64"/>
      <c r="P584" s="64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3:31" x14ac:dyDescent="0.25">
      <c r="C585" s="64"/>
      <c r="D585" s="64"/>
      <c r="E585" s="64"/>
      <c r="F585" s="64"/>
      <c r="G585" s="64"/>
      <c r="H585" s="58"/>
      <c r="I585" s="58"/>
      <c r="J585" s="87"/>
      <c r="K585" s="87"/>
      <c r="L585" s="58"/>
      <c r="M585" s="234"/>
      <c r="N585" s="64"/>
      <c r="O585" s="64"/>
      <c r="P585" s="64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3:31" x14ac:dyDescent="0.25">
      <c r="C586" s="64"/>
      <c r="D586" s="64"/>
      <c r="E586" s="64"/>
      <c r="F586" s="64"/>
      <c r="G586" s="64"/>
      <c r="H586" s="58"/>
      <c r="I586" s="58"/>
      <c r="J586" s="87"/>
      <c r="K586" s="87"/>
      <c r="L586" s="58"/>
      <c r="M586" s="234"/>
      <c r="N586" s="64"/>
      <c r="O586" s="64"/>
      <c r="P586" s="64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3:31" x14ac:dyDescent="0.25">
      <c r="C587" s="64"/>
      <c r="D587" s="64"/>
      <c r="E587" s="64"/>
      <c r="F587" s="64"/>
      <c r="G587" s="64"/>
      <c r="H587" s="58"/>
      <c r="I587" s="58"/>
      <c r="J587" s="87"/>
      <c r="K587" s="87"/>
      <c r="L587" s="58"/>
      <c r="M587" s="234"/>
      <c r="N587" s="64"/>
      <c r="O587" s="64"/>
      <c r="P587" s="64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3:31" x14ac:dyDescent="0.25">
      <c r="C588" s="64"/>
      <c r="D588" s="64"/>
      <c r="E588" s="64"/>
      <c r="F588" s="64"/>
      <c r="G588" s="64"/>
      <c r="H588" s="58"/>
      <c r="I588" s="58"/>
      <c r="J588" s="87"/>
      <c r="K588" s="87"/>
      <c r="L588" s="58"/>
      <c r="M588" s="234"/>
      <c r="N588" s="64"/>
      <c r="O588" s="64"/>
      <c r="P588" s="64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3:31" x14ac:dyDescent="0.25">
      <c r="C589" s="64"/>
      <c r="D589" s="64"/>
      <c r="E589" s="64"/>
      <c r="F589" s="64"/>
      <c r="G589" s="64"/>
      <c r="H589" s="58"/>
      <c r="I589" s="58"/>
      <c r="J589" s="87"/>
      <c r="K589" s="87"/>
      <c r="L589" s="58"/>
      <c r="M589" s="234"/>
      <c r="N589" s="64"/>
      <c r="O589" s="64"/>
      <c r="P589" s="64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3:31" x14ac:dyDescent="0.25">
      <c r="C590" s="64"/>
      <c r="D590" s="64"/>
      <c r="E590" s="64"/>
      <c r="F590" s="64"/>
      <c r="G590" s="64"/>
      <c r="H590" s="58"/>
      <c r="I590" s="58"/>
      <c r="J590" s="87"/>
      <c r="K590" s="87"/>
      <c r="L590" s="58"/>
      <c r="M590" s="234"/>
      <c r="N590" s="64"/>
      <c r="O590" s="64"/>
      <c r="P590" s="64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3:31" x14ac:dyDescent="0.25">
      <c r="C591" s="64"/>
      <c r="D591" s="64"/>
      <c r="E591" s="64"/>
      <c r="F591" s="64"/>
      <c r="G591" s="64"/>
      <c r="H591" s="58"/>
      <c r="I591" s="58"/>
      <c r="J591" s="87"/>
      <c r="K591" s="87"/>
      <c r="L591" s="58"/>
      <c r="M591" s="234"/>
      <c r="N591" s="64"/>
      <c r="O591" s="64"/>
      <c r="P591" s="64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3:31" x14ac:dyDescent="0.25">
      <c r="C592" s="64"/>
      <c r="D592" s="64"/>
      <c r="E592" s="64"/>
      <c r="F592" s="64"/>
      <c r="G592" s="64"/>
      <c r="H592" s="58"/>
      <c r="I592" s="58"/>
      <c r="J592" s="87"/>
      <c r="K592" s="87"/>
      <c r="L592" s="58"/>
      <c r="M592" s="234"/>
      <c r="N592" s="64"/>
      <c r="O592" s="64"/>
      <c r="P592" s="64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3:31" x14ac:dyDescent="0.25">
      <c r="C593" s="64"/>
      <c r="D593" s="64"/>
      <c r="E593" s="64"/>
      <c r="F593" s="64"/>
      <c r="G593" s="64"/>
      <c r="H593" s="58"/>
      <c r="I593" s="58"/>
      <c r="J593" s="87"/>
      <c r="K593" s="87"/>
      <c r="L593" s="58"/>
      <c r="M593" s="234"/>
      <c r="N593" s="64"/>
      <c r="O593" s="64"/>
      <c r="P593" s="64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3:31" x14ac:dyDescent="0.25">
      <c r="C594" s="64"/>
      <c r="D594" s="64"/>
      <c r="E594" s="64"/>
      <c r="F594" s="64"/>
      <c r="G594" s="64"/>
      <c r="H594" s="58"/>
      <c r="I594" s="58"/>
      <c r="J594" s="87"/>
      <c r="K594" s="87"/>
      <c r="L594" s="58"/>
      <c r="M594" s="234"/>
      <c r="N594" s="64"/>
      <c r="O594" s="64"/>
      <c r="P594" s="64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3:31" x14ac:dyDescent="0.25">
      <c r="C595" s="64"/>
      <c r="D595" s="64"/>
      <c r="E595" s="64"/>
      <c r="F595" s="64"/>
      <c r="G595" s="64"/>
      <c r="H595" s="58"/>
      <c r="I595" s="58"/>
      <c r="J595" s="87"/>
      <c r="K595" s="87"/>
      <c r="L595" s="58"/>
      <c r="M595" s="234"/>
      <c r="N595" s="64"/>
      <c r="O595" s="64"/>
      <c r="P595" s="64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3:31" x14ac:dyDescent="0.25">
      <c r="C596" s="64"/>
      <c r="D596" s="64"/>
      <c r="E596" s="64"/>
      <c r="F596" s="64"/>
      <c r="G596" s="64"/>
      <c r="H596" s="58"/>
      <c r="I596" s="58"/>
      <c r="J596" s="87"/>
      <c r="K596" s="87"/>
      <c r="L596" s="58"/>
      <c r="M596" s="234"/>
      <c r="N596" s="64"/>
      <c r="O596" s="64"/>
      <c r="P596" s="64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3:31" x14ac:dyDescent="0.25">
      <c r="C597" s="64"/>
      <c r="D597" s="64"/>
      <c r="E597" s="64"/>
      <c r="F597" s="64"/>
      <c r="G597" s="64"/>
      <c r="H597" s="58"/>
      <c r="I597" s="58"/>
      <c r="J597" s="87"/>
      <c r="K597" s="87"/>
      <c r="L597" s="58"/>
      <c r="M597" s="234"/>
      <c r="N597" s="64"/>
      <c r="O597" s="64"/>
      <c r="P597" s="64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3:31" x14ac:dyDescent="0.25">
      <c r="C598" s="64"/>
      <c r="D598" s="64"/>
      <c r="E598" s="64"/>
      <c r="F598" s="64"/>
      <c r="G598" s="64"/>
      <c r="H598" s="58"/>
      <c r="I598" s="58"/>
      <c r="J598" s="87"/>
      <c r="K598" s="87"/>
      <c r="L598" s="58"/>
      <c r="M598" s="234"/>
      <c r="N598" s="64"/>
      <c r="O598" s="64"/>
      <c r="P598" s="64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3:31" x14ac:dyDescent="0.25">
      <c r="C599" s="64"/>
      <c r="D599" s="64"/>
      <c r="E599" s="64"/>
      <c r="F599" s="64"/>
      <c r="G599" s="64"/>
      <c r="H599" s="58"/>
      <c r="I599" s="58"/>
      <c r="J599" s="87"/>
      <c r="K599" s="87"/>
      <c r="L599" s="58"/>
      <c r="M599" s="234"/>
      <c r="N599" s="64"/>
      <c r="O599" s="64"/>
      <c r="P599" s="64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3:31" x14ac:dyDescent="0.25">
      <c r="C600" s="64"/>
      <c r="D600" s="64"/>
      <c r="E600" s="64"/>
      <c r="F600" s="64"/>
      <c r="G600" s="64"/>
      <c r="H600" s="58"/>
      <c r="I600" s="58"/>
      <c r="J600" s="87"/>
      <c r="K600" s="87"/>
      <c r="L600" s="58"/>
      <c r="M600" s="234"/>
      <c r="N600" s="64"/>
      <c r="O600" s="64"/>
      <c r="P600" s="64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3:31" x14ac:dyDescent="0.25">
      <c r="C601" s="64"/>
      <c r="D601" s="64"/>
      <c r="E601" s="64"/>
      <c r="F601" s="64"/>
      <c r="G601" s="64"/>
      <c r="H601" s="58"/>
      <c r="I601" s="58"/>
      <c r="J601" s="87"/>
      <c r="K601" s="87"/>
      <c r="L601" s="58"/>
      <c r="M601" s="234"/>
      <c r="N601" s="64"/>
      <c r="O601" s="64"/>
      <c r="P601" s="64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3:31" x14ac:dyDescent="0.25">
      <c r="C602" s="64"/>
      <c r="D602" s="64"/>
      <c r="E602" s="64"/>
      <c r="F602" s="64"/>
      <c r="G602" s="64"/>
      <c r="H602" s="58"/>
      <c r="I602" s="58"/>
      <c r="J602" s="87"/>
      <c r="K602" s="87"/>
      <c r="L602" s="58"/>
      <c r="M602" s="234"/>
      <c r="N602" s="64"/>
      <c r="O602" s="64"/>
      <c r="P602" s="64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3:31" x14ac:dyDescent="0.25">
      <c r="C603" s="64"/>
      <c r="D603" s="64"/>
      <c r="E603" s="64"/>
      <c r="F603" s="64"/>
      <c r="G603" s="64"/>
      <c r="H603" s="58"/>
      <c r="I603" s="58"/>
      <c r="J603" s="87"/>
      <c r="K603" s="87"/>
      <c r="L603" s="58"/>
      <c r="M603" s="234"/>
      <c r="N603" s="64"/>
      <c r="O603" s="64"/>
      <c r="P603" s="64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3:31" x14ac:dyDescent="0.25">
      <c r="C604" s="64"/>
      <c r="D604" s="64"/>
      <c r="E604" s="64"/>
      <c r="F604" s="64"/>
      <c r="G604" s="64"/>
      <c r="H604" s="58"/>
      <c r="I604" s="58"/>
      <c r="J604" s="87"/>
      <c r="K604" s="87"/>
      <c r="L604" s="58"/>
      <c r="M604" s="234"/>
      <c r="N604" s="64"/>
      <c r="O604" s="64"/>
      <c r="P604" s="64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3:31" x14ac:dyDescent="0.25">
      <c r="C605" s="64"/>
      <c r="D605" s="64"/>
      <c r="E605" s="64"/>
      <c r="F605" s="64"/>
      <c r="G605" s="64"/>
      <c r="H605" s="58"/>
      <c r="I605" s="58"/>
      <c r="J605" s="87"/>
      <c r="K605" s="87"/>
      <c r="L605" s="58"/>
      <c r="M605" s="234"/>
      <c r="N605" s="64"/>
      <c r="O605" s="64"/>
      <c r="P605" s="64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3:31" x14ac:dyDescent="0.25">
      <c r="C606" s="64"/>
      <c r="D606" s="64"/>
      <c r="E606" s="64"/>
      <c r="F606" s="64"/>
      <c r="G606" s="64"/>
      <c r="H606" s="58"/>
      <c r="I606" s="58"/>
      <c r="J606" s="87"/>
      <c r="K606" s="87"/>
      <c r="L606" s="58"/>
      <c r="M606" s="234"/>
      <c r="N606" s="64"/>
      <c r="O606" s="64"/>
      <c r="P606" s="64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3:31" x14ac:dyDescent="0.25">
      <c r="C607" s="64"/>
      <c r="D607" s="64"/>
      <c r="E607" s="64"/>
      <c r="F607" s="64"/>
      <c r="G607" s="64"/>
      <c r="H607" s="58"/>
      <c r="I607" s="58"/>
      <c r="J607" s="87"/>
      <c r="K607" s="87"/>
      <c r="L607" s="58"/>
      <c r="M607" s="234"/>
      <c r="N607" s="64"/>
      <c r="O607" s="64"/>
      <c r="P607" s="64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3:31" x14ac:dyDescent="0.25">
      <c r="C608" s="64"/>
      <c r="D608" s="64"/>
      <c r="E608" s="64"/>
      <c r="F608" s="64"/>
      <c r="G608" s="64"/>
      <c r="H608" s="58"/>
      <c r="I608" s="58"/>
      <c r="J608" s="87"/>
      <c r="K608" s="87"/>
      <c r="L608" s="58"/>
      <c r="M608" s="234"/>
      <c r="N608" s="64"/>
      <c r="O608" s="64"/>
      <c r="P608" s="64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3:31" x14ac:dyDescent="0.25">
      <c r="C609" s="64"/>
      <c r="D609" s="64"/>
      <c r="E609" s="64"/>
      <c r="F609" s="64"/>
      <c r="G609" s="64"/>
      <c r="H609" s="58"/>
      <c r="I609" s="58"/>
      <c r="J609" s="87"/>
      <c r="K609" s="87"/>
      <c r="L609" s="58"/>
      <c r="M609" s="234"/>
      <c r="N609" s="64"/>
      <c r="O609" s="64"/>
      <c r="P609" s="64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3:31" x14ac:dyDescent="0.25">
      <c r="C610" s="64"/>
      <c r="D610" s="64"/>
      <c r="E610" s="64"/>
      <c r="F610" s="64"/>
      <c r="G610" s="64"/>
      <c r="H610" s="58"/>
      <c r="I610" s="58"/>
      <c r="J610" s="87"/>
      <c r="K610" s="87"/>
      <c r="L610" s="58"/>
      <c r="M610" s="234"/>
      <c r="N610" s="64"/>
      <c r="O610" s="64"/>
      <c r="P610" s="64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3:31" x14ac:dyDescent="0.25">
      <c r="C611" s="64"/>
      <c r="D611" s="64"/>
      <c r="E611" s="64"/>
      <c r="F611" s="64"/>
      <c r="G611" s="64"/>
      <c r="H611" s="58"/>
      <c r="I611" s="58"/>
      <c r="J611" s="87"/>
      <c r="K611" s="87"/>
      <c r="L611" s="58"/>
      <c r="M611" s="234"/>
      <c r="N611" s="64"/>
      <c r="O611" s="64"/>
      <c r="P611" s="64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3:31" x14ac:dyDescent="0.25">
      <c r="C612" s="64"/>
      <c r="D612" s="64"/>
      <c r="E612" s="64"/>
      <c r="F612" s="64"/>
      <c r="G612" s="64"/>
      <c r="H612" s="58"/>
      <c r="I612" s="58"/>
      <c r="J612" s="87"/>
      <c r="K612" s="87"/>
      <c r="L612" s="58"/>
      <c r="M612" s="234"/>
      <c r="N612" s="64"/>
      <c r="O612" s="64"/>
      <c r="P612" s="64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3:31" x14ac:dyDescent="0.25">
      <c r="C613" s="64"/>
      <c r="D613" s="64"/>
      <c r="E613" s="64"/>
      <c r="F613" s="64"/>
      <c r="G613" s="64"/>
      <c r="H613" s="58"/>
      <c r="I613" s="58"/>
      <c r="J613" s="87"/>
      <c r="K613" s="87"/>
      <c r="L613" s="58"/>
      <c r="M613" s="234"/>
      <c r="N613" s="64"/>
      <c r="O613" s="64"/>
      <c r="P613" s="64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3:31" x14ac:dyDescent="0.25">
      <c r="C614" s="64"/>
      <c r="D614" s="64"/>
      <c r="E614" s="64"/>
      <c r="F614" s="64"/>
      <c r="G614" s="64"/>
      <c r="H614" s="58"/>
      <c r="I614" s="58"/>
      <c r="J614" s="87"/>
      <c r="K614" s="87"/>
      <c r="L614" s="58"/>
      <c r="M614" s="234"/>
      <c r="N614" s="64"/>
      <c r="O614" s="64"/>
      <c r="P614" s="64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3:31" x14ac:dyDescent="0.25">
      <c r="C615" s="64"/>
      <c r="D615" s="64"/>
      <c r="E615" s="64"/>
      <c r="F615" s="64"/>
      <c r="G615" s="64"/>
      <c r="H615" s="58"/>
      <c r="I615" s="58"/>
      <c r="J615" s="87"/>
      <c r="K615" s="87"/>
      <c r="L615" s="58"/>
      <c r="M615" s="234"/>
      <c r="N615" s="64"/>
      <c r="O615" s="64"/>
      <c r="P615" s="64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3:31" x14ac:dyDescent="0.25">
      <c r="C616" s="64"/>
      <c r="D616" s="64"/>
      <c r="E616" s="64"/>
      <c r="F616" s="64"/>
      <c r="G616" s="64"/>
      <c r="H616" s="58"/>
      <c r="I616" s="58"/>
      <c r="J616" s="87"/>
      <c r="K616" s="87"/>
      <c r="L616" s="58"/>
      <c r="M616" s="234"/>
      <c r="N616" s="64"/>
      <c r="O616" s="64"/>
      <c r="P616" s="64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3:31" x14ac:dyDescent="0.25">
      <c r="C617" s="64"/>
      <c r="D617" s="64"/>
      <c r="E617" s="64"/>
      <c r="F617" s="64"/>
      <c r="G617" s="64"/>
      <c r="H617" s="58"/>
      <c r="I617" s="58"/>
      <c r="J617" s="87"/>
      <c r="K617" s="87"/>
      <c r="L617" s="58"/>
      <c r="M617" s="234"/>
      <c r="N617" s="64"/>
      <c r="O617" s="64"/>
      <c r="P617" s="64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3:31" x14ac:dyDescent="0.25">
      <c r="C618" s="64"/>
      <c r="D618" s="64"/>
      <c r="E618" s="64"/>
      <c r="F618" s="64"/>
      <c r="G618" s="64"/>
      <c r="H618" s="58"/>
      <c r="I618" s="58"/>
      <c r="J618" s="87"/>
      <c r="K618" s="87"/>
      <c r="L618" s="58"/>
      <c r="M618" s="234"/>
      <c r="N618" s="64"/>
      <c r="O618" s="64"/>
      <c r="P618" s="64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3:31" x14ac:dyDescent="0.25">
      <c r="C619" s="64"/>
      <c r="D619" s="64"/>
      <c r="E619" s="64"/>
      <c r="F619" s="64"/>
      <c r="G619" s="64"/>
      <c r="H619" s="58"/>
      <c r="I619" s="58"/>
      <c r="J619" s="87"/>
      <c r="K619" s="87"/>
      <c r="L619" s="58"/>
      <c r="M619" s="234"/>
      <c r="N619" s="64"/>
      <c r="O619" s="64"/>
      <c r="P619" s="64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3:31" x14ac:dyDescent="0.25">
      <c r="C620" s="64"/>
      <c r="D620" s="64"/>
      <c r="E620" s="64"/>
      <c r="F620" s="64"/>
      <c r="G620" s="64"/>
      <c r="H620" s="58"/>
      <c r="I620" s="58"/>
      <c r="J620" s="87"/>
      <c r="K620" s="87"/>
      <c r="L620" s="58"/>
      <c r="M620" s="234"/>
      <c r="N620" s="64"/>
      <c r="O620" s="64"/>
      <c r="P620" s="64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3:31" x14ac:dyDescent="0.25">
      <c r="C621" s="64"/>
      <c r="D621" s="64"/>
      <c r="E621" s="64"/>
      <c r="F621" s="64"/>
      <c r="G621" s="64"/>
      <c r="H621" s="58"/>
      <c r="I621" s="58"/>
      <c r="J621" s="87"/>
      <c r="K621" s="87"/>
      <c r="L621" s="58"/>
      <c r="M621" s="234"/>
      <c r="N621" s="64"/>
      <c r="O621" s="64"/>
      <c r="P621" s="64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3:31" x14ac:dyDescent="0.25">
      <c r="C622" s="64"/>
      <c r="D622" s="64"/>
      <c r="E622" s="64"/>
      <c r="F622" s="64"/>
      <c r="G622" s="64"/>
      <c r="H622" s="58"/>
      <c r="I622" s="58"/>
      <c r="J622" s="87"/>
      <c r="K622" s="87"/>
      <c r="L622" s="58"/>
      <c r="M622" s="234"/>
      <c r="N622" s="64"/>
      <c r="O622" s="64"/>
      <c r="P622" s="64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3:31" x14ac:dyDescent="0.25">
      <c r="C623" s="64"/>
      <c r="D623" s="64"/>
      <c r="E623" s="64"/>
      <c r="F623" s="64"/>
      <c r="G623" s="64"/>
      <c r="H623" s="58"/>
      <c r="I623" s="58"/>
      <c r="J623" s="87"/>
      <c r="K623" s="87"/>
      <c r="L623" s="58"/>
      <c r="M623" s="234"/>
      <c r="N623" s="64"/>
      <c r="O623" s="64"/>
      <c r="P623" s="64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3:31" x14ac:dyDescent="0.25">
      <c r="C624" s="64"/>
      <c r="D624" s="64"/>
      <c r="E624" s="64"/>
      <c r="F624" s="64"/>
      <c r="G624" s="64"/>
      <c r="H624" s="58"/>
      <c r="I624" s="58"/>
      <c r="J624" s="87"/>
      <c r="K624" s="87"/>
      <c r="L624" s="58"/>
      <c r="M624" s="234"/>
      <c r="N624" s="64"/>
      <c r="O624" s="64"/>
      <c r="P624" s="64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3:31" x14ac:dyDescent="0.25">
      <c r="C625" s="64"/>
      <c r="D625" s="64"/>
      <c r="E625" s="64"/>
      <c r="F625" s="64"/>
      <c r="G625" s="64"/>
      <c r="H625" s="58"/>
      <c r="I625" s="58"/>
      <c r="J625" s="87"/>
      <c r="K625" s="87"/>
      <c r="L625" s="58"/>
      <c r="M625" s="234"/>
      <c r="N625" s="64"/>
      <c r="O625" s="64"/>
      <c r="P625" s="64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3:31" x14ac:dyDescent="0.25">
      <c r="C626" s="64"/>
      <c r="D626" s="64"/>
      <c r="E626" s="64"/>
      <c r="F626" s="64"/>
      <c r="G626" s="64"/>
      <c r="H626" s="58"/>
      <c r="I626" s="58"/>
      <c r="J626" s="87"/>
      <c r="K626" s="87"/>
      <c r="L626" s="58"/>
      <c r="M626" s="234"/>
      <c r="N626" s="64"/>
      <c r="O626" s="64"/>
      <c r="P626" s="64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3:31" x14ac:dyDescent="0.25">
      <c r="C627" s="64"/>
      <c r="D627" s="64"/>
      <c r="E627" s="64"/>
      <c r="F627" s="64"/>
      <c r="G627" s="64"/>
      <c r="H627" s="58"/>
      <c r="I627" s="58"/>
      <c r="J627" s="87"/>
      <c r="K627" s="87"/>
      <c r="L627" s="58"/>
      <c r="M627" s="234"/>
      <c r="N627" s="64"/>
      <c r="O627" s="64"/>
      <c r="P627" s="64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3:31" x14ac:dyDescent="0.25">
      <c r="C628" s="64"/>
      <c r="D628" s="64"/>
      <c r="E628" s="64"/>
      <c r="F628" s="64"/>
      <c r="G628" s="64"/>
      <c r="H628" s="58"/>
      <c r="I628" s="58"/>
      <c r="J628" s="87"/>
      <c r="K628" s="87"/>
      <c r="L628" s="58"/>
      <c r="M628" s="234"/>
      <c r="N628" s="64"/>
      <c r="O628" s="64"/>
      <c r="P628" s="64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3:31" x14ac:dyDescent="0.25">
      <c r="C629" s="64"/>
      <c r="D629" s="64"/>
      <c r="E629" s="64"/>
      <c r="F629" s="64"/>
      <c r="G629" s="64"/>
      <c r="H629" s="58"/>
      <c r="I629" s="58"/>
      <c r="J629" s="87"/>
      <c r="K629" s="87"/>
      <c r="L629" s="58"/>
      <c r="M629" s="234"/>
      <c r="N629" s="64"/>
      <c r="O629" s="64"/>
      <c r="P629" s="64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3:31" x14ac:dyDescent="0.25">
      <c r="C630" s="64"/>
      <c r="D630" s="64"/>
      <c r="E630" s="64"/>
      <c r="F630" s="64"/>
      <c r="G630" s="64"/>
      <c r="H630" s="58"/>
      <c r="I630" s="58"/>
      <c r="J630" s="87"/>
      <c r="K630" s="87"/>
      <c r="L630" s="58"/>
      <c r="M630" s="234"/>
      <c r="N630" s="64"/>
      <c r="O630" s="64"/>
      <c r="P630" s="64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3:31" x14ac:dyDescent="0.25">
      <c r="C631" s="64"/>
      <c r="D631" s="64"/>
      <c r="E631" s="64"/>
      <c r="F631" s="64"/>
      <c r="G631" s="64"/>
      <c r="H631" s="58"/>
      <c r="I631" s="58"/>
      <c r="J631" s="87"/>
      <c r="K631" s="87"/>
      <c r="L631" s="58"/>
      <c r="M631" s="234"/>
      <c r="N631" s="64"/>
      <c r="O631" s="64"/>
      <c r="P631" s="64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3:31" x14ac:dyDescent="0.25">
      <c r="C632" s="64"/>
      <c r="D632" s="64"/>
      <c r="E632" s="64"/>
      <c r="F632" s="64"/>
      <c r="G632" s="64"/>
      <c r="H632" s="58"/>
      <c r="I632" s="58"/>
      <c r="J632" s="87"/>
      <c r="K632" s="87"/>
      <c r="L632" s="58"/>
      <c r="M632" s="234"/>
      <c r="N632" s="64"/>
      <c r="O632" s="64"/>
      <c r="P632" s="64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3:31" x14ac:dyDescent="0.25">
      <c r="C633" s="64"/>
      <c r="D633" s="64"/>
      <c r="E633" s="64"/>
      <c r="F633" s="64"/>
      <c r="G633" s="64"/>
      <c r="H633" s="58"/>
      <c r="I633" s="58"/>
      <c r="J633" s="87"/>
      <c r="K633" s="87"/>
      <c r="L633" s="58"/>
      <c r="M633" s="234"/>
      <c r="N633" s="64"/>
      <c r="O633" s="64"/>
      <c r="P633" s="64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3:31" x14ac:dyDescent="0.25">
      <c r="C634" s="64"/>
      <c r="D634" s="64"/>
      <c r="E634" s="64"/>
      <c r="F634" s="64"/>
      <c r="G634" s="64"/>
      <c r="H634" s="58"/>
      <c r="I634" s="58"/>
      <c r="J634" s="87"/>
      <c r="K634" s="87"/>
      <c r="L634" s="58"/>
      <c r="M634" s="234"/>
      <c r="N634" s="64"/>
      <c r="O634" s="64"/>
      <c r="P634" s="64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3:31" x14ac:dyDescent="0.25">
      <c r="C635" s="64"/>
      <c r="D635" s="64"/>
      <c r="E635" s="64"/>
      <c r="F635" s="64"/>
      <c r="G635" s="64"/>
      <c r="H635" s="58"/>
      <c r="I635" s="58"/>
      <c r="J635" s="87"/>
      <c r="K635" s="87"/>
      <c r="L635" s="58"/>
      <c r="M635" s="234"/>
      <c r="N635" s="64"/>
      <c r="O635" s="64"/>
      <c r="P635" s="64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3:31" x14ac:dyDescent="0.25">
      <c r="C636" s="64"/>
      <c r="D636" s="64"/>
      <c r="E636" s="64"/>
      <c r="F636" s="64"/>
      <c r="G636" s="64"/>
      <c r="H636" s="58"/>
      <c r="I636" s="58"/>
      <c r="J636" s="87"/>
      <c r="K636" s="87"/>
      <c r="L636" s="58"/>
      <c r="M636" s="234"/>
      <c r="N636" s="64"/>
      <c r="O636" s="64"/>
      <c r="P636" s="64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3:31" x14ac:dyDescent="0.25">
      <c r="C637" s="64"/>
      <c r="D637" s="64"/>
      <c r="E637" s="64"/>
      <c r="F637" s="64"/>
      <c r="G637" s="64"/>
      <c r="H637" s="58"/>
      <c r="I637" s="58"/>
      <c r="J637" s="87"/>
      <c r="K637" s="87"/>
      <c r="L637" s="58"/>
      <c r="M637" s="234"/>
      <c r="N637" s="64"/>
      <c r="O637" s="64"/>
      <c r="P637" s="64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3:31" x14ac:dyDescent="0.25">
      <c r="C638" s="64"/>
      <c r="D638" s="64"/>
      <c r="E638" s="64"/>
      <c r="F638" s="64"/>
      <c r="G638" s="64"/>
      <c r="H638" s="58"/>
      <c r="I638" s="58"/>
      <c r="J638" s="87"/>
      <c r="K638" s="87"/>
      <c r="L638" s="58"/>
      <c r="M638" s="234"/>
      <c r="N638" s="64"/>
      <c r="O638" s="64"/>
      <c r="P638" s="64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3:31" x14ac:dyDescent="0.25">
      <c r="C639" s="64"/>
      <c r="D639" s="64"/>
      <c r="E639" s="64"/>
      <c r="F639" s="64"/>
      <c r="G639" s="64"/>
      <c r="H639" s="58"/>
      <c r="I639" s="58"/>
      <c r="J639" s="87"/>
      <c r="K639" s="87"/>
      <c r="L639" s="58"/>
      <c r="M639" s="234"/>
      <c r="N639" s="64"/>
      <c r="O639" s="64"/>
      <c r="P639" s="64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3:31" x14ac:dyDescent="0.25">
      <c r="C640" s="64"/>
      <c r="D640" s="64"/>
      <c r="E640" s="64"/>
      <c r="F640" s="64"/>
      <c r="G640" s="64"/>
      <c r="H640" s="58"/>
      <c r="I640" s="58"/>
      <c r="J640" s="87"/>
      <c r="K640" s="87"/>
      <c r="L640" s="58"/>
      <c r="M640" s="234"/>
      <c r="N640" s="64"/>
      <c r="O640" s="64"/>
      <c r="P640" s="64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3:31" x14ac:dyDescent="0.25">
      <c r="C641" s="64"/>
      <c r="D641" s="64"/>
      <c r="E641" s="64"/>
      <c r="F641" s="64"/>
      <c r="G641" s="64"/>
      <c r="H641" s="58"/>
      <c r="I641" s="58"/>
      <c r="J641" s="87"/>
      <c r="K641" s="87"/>
      <c r="L641" s="58"/>
      <c r="M641" s="234"/>
      <c r="N641" s="64"/>
      <c r="O641" s="64"/>
      <c r="P641" s="64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3:31" x14ac:dyDescent="0.25">
      <c r="C642" s="64"/>
      <c r="D642" s="64"/>
      <c r="E642" s="64"/>
      <c r="F642" s="64"/>
      <c r="G642" s="64"/>
      <c r="H642" s="58"/>
      <c r="I642" s="58"/>
      <c r="J642" s="87"/>
      <c r="K642" s="87"/>
      <c r="L642" s="58"/>
      <c r="M642" s="234"/>
      <c r="N642" s="64"/>
      <c r="O642" s="64"/>
      <c r="P642" s="64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3:31" x14ac:dyDescent="0.25">
      <c r="C643" s="64"/>
      <c r="D643" s="64"/>
      <c r="E643" s="64"/>
      <c r="F643" s="64"/>
      <c r="G643" s="64"/>
      <c r="H643" s="58"/>
      <c r="I643" s="58"/>
      <c r="J643" s="87"/>
      <c r="K643" s="87"/>
      <c r="L643" s="58"/>
      <c r="M643" s="234"/>
      <c r="N643" s="64"/>
      <c r="O643" s="64"/>
      <c r="P643" s="64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3:31" x14ac:dyDescent="0.25">
      <c r="C644" s="64"/>
      <c r="D644" s="64"/>
      <c r="E644" s="64"/>
      <c r="F644" s="64"/>
      <c r="G644" s="64"/>
      <c r="H644" s="58"/>
      <c r="I644" s="58"/>
      <c r="J644" s="87"/>
      <c r="K644" s="87"/>
      <c r="L644" s="58"/>
      <c r="M644" s="234"/>
      <c r="N644" s="64"/>
      <c r="O644" s="64"/>
      <c r="P644" s="64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3:31" x14ac:dyDescent="0.25">
      <c r="C645" s="64"/>
      <c r="D645" s="64"/>
      <c r="E645" s="64"/>
      <c r="F645" s="64"/>
      <c r="G645" s="64"/>
      <c r="H645" s="58"/>
      <c r="I645" s="58"/>
      <c r="J645" s="87"/>
      <c r="K645" s="87"/>
      <c r="L645" s="58"/>
      <c r="M645" s="234"/>
      <c r="N645" s="64"/>
      <c r="O645" s="64"/>
      <c r="P645" s="64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3:31" x14ac:dyDescent="0.25">
      <c r="C646" s="64"/>
      <c r="D646" s="64"/>
      <c r="E646" s="64"/>
      <c r="F646" s="64"/>
      <c r="G646" s="64"/>
      <c r="H646" s="58"/>
      <c r="I646" s="58"/>
      <c r="J646" s="87"/>
      <c r="K646" s="87"/>
      <c r="L646" s="58"/>
      <c r="M646" s="234"/>
      <c r="N646" s="64"/>
      <c r="O646" s="64"/>
      <c r="P646" s="64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3:31" x14ac:dyDescent="0.25">
      <c r="C647" s="64"/>
      <c r="D647" s="64"/>
      <c r="E647" s="64"/>
      <c r="F647" s="64"/>
      <c r="G647" s="64"/>
      <c r="H647" s="58"/>
      <c r="I647" s="58"/>
      <c r="J647" s="87"/>
      <c r="K647" s="87"/>
      <c r="L647" s="58"/>
      <c r="M647" s="234"/>
      <c r="N647" s="64"/>
      <c r="O647" s="64"/>
      <c r="P647" s="64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3:31" x14ac:dyDescent="0.25">
      <c r="C648" s="64"/>
      <c r="D648" s="64"/>
      <c r="E648" s="64"/>
      <c r="F648" s="64"/>
      <c r="G648" s="64"/>
      <c r="H648" s="58"/>
      <c r="I648" s="58"/>
      <c r="J648" s="87"/>
      <c r="K648" s="87"/>
      <c r="L648" s="58"/>
      <c r="M648" s="234"/>
      <c r="N648" s="64"/>
      <c r="O648" s="64"/>
      <c r="P648" s="64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3:31" x14ac:dyDescent="0.25">
      <c r="C649" s="64"/>
      <c r="D649" s="64"/>
      <c r="E649" s="64"/>
      <c r="F649" s="64"/>
      <c r="G649" s="64"/>
      <c r="H649" s="58"/>
      <c r="I649" s="58"/>
      <c r="J649" s="87"/>
      <c r="K649" s="87"/>
      <c r="L649" s="58"/>
      <c r="M649" s="234"/>
      <c r="N649" s="64"/>
      <c r="O649" s="64"/>
      <c r="P649" s="64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3:31" x14ac:dyDescent="0.25">
      <c r="C650" s="64"/>
      <c r="D650" s="64"/>
      <c r="E650" s="64"/>
      <c r="F650" s="64"/>
      <c r="G650" s="64"/>
      <c r="H650" s="58"/>
      <c r="I650" s="58"/>
      <c r="J650" s="87"/>
      <c r="K650" s="87"/>
      <c r="L650" s="58"/>
      <c r="M650" s="234"/>
      <c r="N650" s="64"/>
      <c r="O650" s="64"/>
      <c r="P650" s="64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3:31" x14ac:dyDescent="0.25">
      <c r="C651" s="64"/>
      <c r="D651" s="64"/>
      <c r="E651" s="64"/>
      <c r="F651" s="64"/>
      <c r="G651" s="64"/>
      <c r="H651" s="58"/>
      <c r="I651" s="58"/>
      <c r="J651" s="87"/>
      <c r="K651" s="87"/>
      <c r="L651" s="58"/>
      <c r="M651" s="234"/>
      <c r="N651" s="64"/>
      <c r="O651" s="64"/>
      <c r="P651" s="64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3:31" x14ac:dyDescent="0.25">
      <c r="C652" s="64"/>
      <c r="D652" s="64"/>
      <c r="E652" s="64"/>
      <c r="F652" s="64"/>
      <c r="G652" s="64"/>
      <c r="H652" s="58"/>
      <c r="I652" s="58"/>
      <c r="J652" s="87"/>
      <c r="K652" s="87"/>
      <c r="L652" s="58"/>
      <c r="M652" s="234"/>
      <c r="N652" s="64"/>
      <c r="O652" s="64"/>
      <c r="P652" s="64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3:31" x14ac:dyDescent="0.25">
      <c r="C653" s="64"/>
      <c r="D653" s="64"/>
      <c r="E653" s="64"/>
      <c r="F653" s="64"/>
      <c r="G653" s="64"/>
      <c r="H653" s="58"/>
      <c r="I653" s="58"/>
      <c r="J653" s="87"/>
      <c r="K653" s="87"/>
      <c r="L653" s="58"/>
      <c r="M653" s="234"/>
      <c r="N653" s="64"/>
      <c r="O653" s="64"/>
      <c r="P653" s="64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3:31" x14ac:dyDescent="0.25">
      <c r="C654" s="64"/>
      <c r="D654" s="64"/>
      <c r="E654" s="64"/>
      <c r="F654" s="64"/>
      <c r="G654" s="64"/>
      <c r="H654" s="58"/>
      <c r="I654" s="58"/>
      <c r="J654" s="87"/>
      <c r="K654" s="87"/>
      <c r="L654" s="58"/>
      <c r="M654" s="234"/>
      <c r="N654" s="64"/>
      <c r="O654" s="64"/>
      <c r="P654" s="64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3:31" x14ac:dyDescent="0.25">
      <c r="C655" s="64"/>
      <c r="D655" s="64"/>
      <c r="E655" s="64"/>
      <c r="F655" s="64"/>
      <c r="G655" s="64"/>
      <c r="H655" s="58"/>
      <c r="I655" s="58"/>
      <c r="J655" s="87"/>
      <c r="K655" s="87"/>
      <c r="L655" s="58"/>
      <c r="M655" s="234"/>
      <c r="N655" s="64"/>
      <c r="O655" s="64"/>
      <c r="P655" s="64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3:31" x14ac:dyDescent="0.25">
      <c r="C656" s="64"/>
      <c r="D656" s="64"/>
      <c r="E656" s="64"/>
      <c r="F656" s="64"/>
      <c r="G656" s="64"/>
      <c r="H656" s="58"/>
      <c r="I656" s="58"/>
      <c r="J656" s="87"/>
      <c r="K656" s="87"/>
      <c r="L656" s="58"/>
      <c r="M656" s="234"/>
      <c r="N656" s="64"/>
      <c r="O656" s="64"/>
      <c r="P656" s="64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3:31" x14ac:dyDescent="0.25">
      <c r="C657" s="64"/>
      <c r="D657" s="64"/>
      <c r="E657" s="64"/>
      <c r="F657" s="64"/>
      <c r="G657" s="64"/>
      <c r="H657" s="58"/>
      <c r="I657" s="58"/>
      <c r="J657" s="87"/>
      <c r="K657" s="87"/>
      <c r="L657" s="58"/>
      <c r="M657" s="234"/>
      <c r="N657" s="64"/>
      <c r="O657" s="64"/>
      <c r="P657" s="64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3:31" x14ac:dyDescent="0.25">
      <c r="C658" s="64"/>
      <c r="D658" s="64"/>
      <c r="E658" s="64"/>
      <c r="F658" s="64"/>
      <c r="G658" s="64"/>
      <c r="H658" s="58"/>
      <c r="I658" s="58"/>
      <c r="J658" s="87"/>
      <c r="K658" s="87"/>
      <c r="L658" s="58"/>
      <c r="M658" s="234"/>
      <c r="N658" s="64"/>
      <c r="O658" s="64"/>
      <c r="P658" s="64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3:31" x14ac:dyDescent="0.25">
      <c r="C659" s="64"/>
      <c r="D659" s="64"/>
      <c r="E659" s="64"/>
      <c r="F659" s="64"/>
      <c r="G659" s="64"/>
      <c r="H659" s="58"/>
      <c r="I659" s="58"/>
      <c r="J659" s="87"/>
      <c r="K659" s="87"/>
      <c r="L659" s="58"/>
      <c r="M659" s="234"/>
      <c r="N659" s="64"/>
      <c r="O659" s="64"/>
      <c r="P659" s="64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3:31" x14ac:dyDescent="0.25">
      <c r="C660" s="64"/>
      <c r="D660" s="64"/>
      <c r="E660" s="64"/>
      <c r="F660" s="64"/>
      <c r="G660" s="64"/>
      <c r="H660" s="58"/>
      <c r="I660" s="58"/>
      <c r="J660" s="87"/>
      <c r="K660" s="87"/>
      <c r="L660" s="58"/>
      <c r="M660" s="234"/>
      <c r="N660" s="64"/>
      <c r="O660" s="64"/>
      <c r="P660" s="64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3:31" x14ac:dyDescent="0.25">
      <c r="C661" s="64"/>
      <c r="D661" s="64"/>
      <c r="E661" s="64"/>
      <c r="F661" s="64"/>
      <c r="G661" s="64"/>
      <c r="H661" s="58"/>
      <c r="I661" s="58"/>
      <c r="J661" s="87"/>
      <c r="K661" s="87"/>
      <c r="L661" s="58"/>
      <c r="M661" s="234"/>
      <c r="N661" s="64"/>
      <c r="O661" s="64"/>
      <c r="P661" s="64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3:31" x14ac:dyDescent="0.25">
      <c r="C662" s="64"/>
      <c r="D662" s="64"/>
      <c r="E662" s="64"/>
      <c r="F662" s="64"/>
      <c r="G662" s="64"/>
      <c r="H662" s="58"/>
      <c r="I662" s="58"/>
      <c r="J662" s="87"/>
      <c r="K662" s="87"/>
      <c r="L662" s="58"/>
      <c r="M662" s="234"/>
      <c r="N662" s="64"/>
      <c r="O662" s="64"/>
      <c r="P662" s="64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3:31" x14ac:dyDescent="0.25">
      <c r="C663" s="64"/>
      <c r="D663" s="64"/>
      <c r="E663" s="64"/>
      <c r="F663" s="64"/>
      <c r="G663" s="64"/>
      <c r="H663" s="58"/>
      <c r="I663" s="58"/>
      <c r="J663" s="87"/>
      <c r="K663" s="87"/>
      <c r="L663" s="58"/>
      <c r="M663" s="234"/>
      <c r="N663" s="64"/>
      <c r="O663" s="64"/>
      <c r="P663" s="64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3:31" x14ac:dyDescent="0.25">
      <c r="C664" s="64"/>
      <c r="D664" s="64"/>
      <c r="E664" s="64"/>
      <c r="F664" s="64"/>
      <c r="G664" s="64"/>
      <c r="H664" s="58"/>
      <c r="I664" s="58"/>
      <c r="J664" s="87"/>
      <c r="K664" s="87"/>
      <c r="L664" s="58"/>
      <c r="M664" s="234"/>
      <c r="N664" s="64"/>
      <c r="O664" s="64"/>
      <c r="P664" s="64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3:31" x14ac:dyDescent="0.25">
      <c r="C665" s="64"/>
      <c r="D665" s="64"/>
      <c r="E665" s="64"/>
      <c r="F665" s="64"/>
      <c r="G665" s="64"/>
      <c r="H665" s="58"/>
      <c r="I665" s="58"/>
      <c r="J665" s="87"/>
      <c r="K665" s="87"/>
      <c r="L665" s="58"/>
      <c r="M665" s="234"/>
      <c r="N665" s="64"/>
      <c r="O665" s="64"/>
      <c r="P665" s="64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3:31" x14ac:dyDescent="0.25">
      <c r="C666" s="64"/>
      <c r="D666" s="64"/>
      <c r="E666" s="64"/>
      <c r="F666" s="64"/>
      <c r="G666" s="64"/>
      <c r="H666" s="58"/>
      <c r="I666" s="58"/>
      <c r="J666" s="87"/>
      <c r="K666" s="87"/>
      <c r="L666" s="58"/>
      <c r="M666" s="234"/>
      <c r="N666" s="64"/>
      <c r="O666" s="64"/>
      <c r="P666" s="64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3:31" x14ac:dyDescent="0.25">
      <c r="C667" s="64"/>
      <c r="D667" s="64"/>
      <c r="E667" s="64"/>
      <c r="F667" s="64"/>
      <c r="G667" s="64"/>
      <c r="H667" s="58"/>
      <c r="I667" s="58"/>
      <c r="J667" s="87"/>
      <c r="K667" s="87"/>
      <c r="L667" s="58"/>
      <c r="M667" s="234"/>
      <c r="N667" s="64"/>
      <c r="O667" s="64"/>
      <c r="P667" s="64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3:31" x14ac:dyDescent="0.25">
      <c r="C668" s="64"/>
      <c r="D668" s="64"/>
      <c r="E668" s="64"/>
      <c r="F668" s="64"/>
      <c r="G668" s="64"/>
      <c r="H668" s="58"/>
      <c r="I668" s="58"/>
      <c r="J668" s="87"/>
      <c r="K668" s="87"/>
      <c r="L668" s="58"/>
      <c r="M668" s="234"/>
      <c r="N668" s="64"/>
      <c r="O668" s="64"/>
      <c r="P668" s="64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3:31" x14ac:dyDescent="0.25">
      <c r="C669" s="64"/>
      <c r="D669" s="64"/>
      <c r="E669" s="64"/>
      <c r="F669" s="64"/>
      <c r="G669" s="64"/>
      <c r="H669" s="58"/>
      <c r="I669" s="58"/>
      <c r="J669" s="87"/>
      <c r="K669" s="87"/>
      <c r="L669" s="58"/>
      <c r="M669" s="234"/>
      <c r="N669" s="64"/>
      <c r="O669" s="64"/>
      <c r="P669" s="64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3:31" x14ac:dyDescent="0.25">
      <c r="C670" s="64"/>
      <c r="D670" s="64"/>
      <c r="E670" s="64"/>
      <c r="F670" s="64"/>
      <c r="G670" s="64"/>
      <c r="H670" s="58"/>
      <c r="I670" s="58"/>
      <c r="J670" s="87"/>
      <c r="K670" s="87"/>
      <c r="L670" s="58"/>
      <c r="M670" s="234"/>
      <c r="N670" s="64"/>
      <c r="O670" s="64"/>
      <c r="P670" s="64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3:31" x14ac:dyDescent="0.25">
      <c r="C671" s="64"/>
      <c r="D671" s="64"/>
      <c r="E671" s="64"/>
      <c r="F671" s="64"/>
      <c r="G671" s="64"/>
      <c r="H671" s="58"/>
      <c r="I671" s="58"/>
      <c r="J671" s="87"/>
      <c r="K671" s="87"/>
      <c r="L671" s="58"/>
      <c r="M671" s="234"/>
      <c r="N671" s="64"/>
      <c r="O671" s="64"/>
      <c r="P671" s="64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3:31" x14ac:dyDescent="0.25">
      <c r="C672" s="64"/>
      <c r="D672" s="64"/>
      <c r="E672" s="64"/>
      <c r="F672" s="64"/>
      <c r="G672" s="64"/>
      <c r="H672" s="58"/>
      <c r="I672" s="58"/>
      <c r="J672" s="87"/>
      <c r="K672" s="87"/>
      <c r="L672" s="58"/>
      <c r="M672" s="234"/>
      <c r="N672" s="64"/>
      <c r="O672" s="64"/>
      <c r="P672" s="64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3:31" x14ac:dyDescent="0.25">
      <c r="C673" s="64"/>
      <c r="D673" s="64"/>
      <c r="E673" s="64"/>
      <c r="F673" s="64"/>
      <c r="G673" s="64"/>
      <c r="H673" s="58"/>
      <c r="I673" s="58"/>
      <c r="J673" s="87"/>
      <c r="K673" s="87"/>
      <c r="L673" s="58"/>
      <c r="M673" s="234"/>
      <c r="N673" s="64"/>
      <c r="O673" s="64"/>
      <c r="P673" s="64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3:31" x14ac:dyDescent="0.25">
      <c r="C674" s="64"/>
      <c r="D674" s="64"/>
      <c r="E674" s="64"/>
      <c r="F674" s="64"/>
      <c r="G674" s="64"/>
      <c r="H674" s="58"/>
      <c r="I674" s="58"/>
      <c r="J674" s="87"/>
      <c r="K674" s="87"/>
      <c r="L674" s="58"/>
      <c r="M674" s="234"/>
      <c r="N674" s="64"/>
      <c r="O674" s="64"/>
      <c r="P674" s="64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3:31" x14ac:dyDescent="0.25">
      <c r="C675" s="64"/>
      <c r="D675" s="64"/>
      <c r="E675" s="64"/>
      <c r="F675" s="64"/>
      <c r="G675" s="64"/>
      <c r="H675" s="58"/>
      <c r="I675" s="58"/>
      <c r="J675" s="87"/>
      <c r="K675" s="87"/>
      <c r="L675" s="58"/>
      <c r="M675" s="234"/>
      <c r="N675" s="64"/>
      <c r="O675" s="64"/>
      <c r="P675" s="64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3:31" x14ac:dyDescent="0.25">
      <c r="C676" s="64"/>
      <c r="D676" s="64"/>
      <c r="E676" s="64"/>
      <c r="F676" s="64"/>
      <c r="G676" s="64"/>
      <c r="H676" s="58"/>
      <c r="I676" s="58"/>
      <c r="J676" s="87"/>
      <c r="K676" s="87"/>
      <c r="L676" s="58"/>
      <c r="M676" s="234"/>
      <c r="N676" s="64"/>
      <c r="O676" s="64"/>
      <c r="P676" s="64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3:31" x14ac:dyDescent="0.25">
      <c r="C677" s="64"/>
      <c r="D677" s="64"/>
      <c r="E677" s="64"/>
      <c r="F677" s="64"/>
      <c r="G677" s="64"/>
      <c r="H677" s="58"/>
      <c r="I677" s="58"/>
      <c r="J677" s="87"/>
      <c r="K677" s="87"/>
      <c r="L677" s="58"/>
      <c r="M677" s="234"/>
      <c r="N677" s="64"/>
      <c r="O677" s="64"/>
      <c r="P677" s="64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3:31" x14ac:dyDescent="0.25">
      <c r="C678" s="64"/>
      <c r="D678" s="64"/>
      <c r="E678" s="64"/>
      <c r="F678" s="64"/>
      <c r="G678" s="64"/>
      <c r="H678" s="58"/>
      <c r="I678" s="58"/>
      <c r="J678" s="87"/>
      <c r="K678" s="87"/>
      <c r="L678" s="58"/>
      <c r="M678" s="234"/>
      <c r="N678" s="64"/>
      <c r="O678" s="64"/>
      <c r="P678" s="64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3:31" x14ac:dyDescent="0.25">
      <c r="C679" s="64"/>
      <c r="D679" s="64"/>
      <c r="E679" s="64"/>
      <c r="F679" s="64"/>
      <c r="G679" s="64"/>
      <c r="H679" s="58"/>
      <c r="I679" s="58"/>
      <c r="J679" s="87"/>
      <c r="K679" s="87"/>
      <c r="L679" s="58"/>
      <c r="M679" s="234"/>
      <c r="N679" s="64"/>
      <c r="O679" s="64"/>
      <c r="P679" s="64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3:31" x14ac:dyDescent="0.25">
      <c r="C680" s="64"/>
      <c r="D680" s="64"/>
      <c r="E680" s="64"/>
      <c r="F680" s="64"/>
      <c r="G680" s="64"/>
      <c r="H680" s="58"/>
      <c r="I680" s="58"/>
      <c r="J680" s="87"/>
      <c r="K680" s="87"/>
      <c r="L680" s="58"/>
      <c r="M680" s="234"/>
      <c r="N680" s="64"/>
      <c r="O680" s="64"/>
      <c r="P680" s="64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3:31" x14ac:dyDescent="0.25">
      <c r="C681" s="64"/>
      <c r="D681" s="64"/>
      <c r="E681" s="64"/>
      <c r="F681" s="64"/>
      <c r="G681" s="64"/>
      <c r="H681" s="58"/>
      <c r="I681" s="58"/>
      <c r="J681" s="87"/>
      <c r="K681" s="87"/>
      <c r="L681" s="58"/>
      <c r="M681" s="234"/>
      <c r="N681" s="64"/>
      <c r="O681" s="64"/>
      <c r="P681" s="64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3:31" x14ac:dyDescent="0.25">
      <c r="C682" s="64"/>
      <c r="D682" s="64"/>
      <c r="E682" s="64"/>
      <c r="F682" s="64"/>
      <c r="G682" s="64"/>
      <c r="H682" s="58"/>
      <c r="I682" s="58"/>
      <c r="J682" s="87"/>
      <c r="K682" s="87"/>
      <c r="L682" s="58"/>
      <c r="M682" s="234"/>
      <c r="N682" s="64"/>
      <c r="O682" s="64"/>
      <c r="P682" s="64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3:31" x14ac:dyDescent="0.25">
      <c r="C683" s="64"/>
      <c r="D683" s="64"/>
      <c r="E683" s="64"/>
      <c r="F683" s="64"/>
      <c r="G683" s="64"/>
      <c r="H683" s="58"/>
      <c r="I683" s="58"/>
      <c r="J683" s="87"/>
      <c r="K683" s="87"/>
      <c r="L683" s="58"/>
      <c r="M683" s="234"/>
      <c r="N683" s="64"/>
      <c r="O683" s="64"/>
      <c r="P683" s="64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3:31" x14ac:dyDescent="0.25">
      <c r="C684" s="64"/>
      <c r="D684" s="64"/>
      <c r="E684" s="64"/>
      <c r="F684" s="64"/>
      <c r="G684" s="64"/>
      <c r="H684" s="58"/>
      <c r="I684" s="58"/>
      <c r="J684" s="87"/>
      <c r="K684" s="87"/>
      <c r="L684" s="58"/>
      <c r="M684" s="234"/>
      <c r="N684" s="64"/>
      <c r="O684" s="64"/>
      <c r="P684" s="64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3:31" x14ac:dyDescent="0.25">
      <c r="C685" s="64"/>
      <c r="D685" s="64"/>
      <c r="E685" s="64"/>
      <c r="F685" s="64"/>
      <c r="G685" s="64"/>
      <c r="H685" s="58"/>
      <c r="I685" s="58"/>
      <c r="J685" s="87"/>
      <c r="K685" s="87"/>
      <c r="L685" s="58"/>
      <c r="M685" s="234"/>
      <c r="N685" s="64"/>
      <c r="O685" s="64"/>
      <c r="P685" s="64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3:31" x14ac:dyDescent="0.25">
      <c r="C686" s="64"/>
      <c r="D686" s="64"/>
      <c r="E686" s="64"/>
      <c r="F686" s="64"/>
      <c r="G686" s="64"/>
      <c r="H686" s="58"/>
      <c r="I686" s="58"/>
      <c r="J686" s="87"/>
      <c r="K686" s="87"/>
      <c r="L686" s="58"/>
      <c r="M686" s="234"/>
      <c r="N686" s="64"/>
      <c r="O686" s="64"/>
      <c r="P686" s="64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3:31" x14ac:dyDescent="0.25">
      <c r="C687" s="64"/>
      <c r="D687" s="64"/>
      <c r="E687" s="64"/>
      <c r="F687" s="64"/>
      <c r="G687" s="64"/>
      <c r="H687" s="58"/>
      <c r="I687" s="58"/>
      <c r="J687" s="87"/>
      <c r="K687" s="87"/>
      <c r="L687" s="58"/>
      <c r="M687" s="234"/>
      <c r="N687" s="64"/>
      <c r="O687" s="64"/>
      <c r="P687" s="64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3:31" x14ac:dyDescent="0.25">
      <c r="C688" s="64"/>
      <c r="D688" s="64"/>
      <c r="E688" s="64"/>
      <c r="F688" s="64"/>
      <c r="G688" s="64"/>
      <c r="H688" s="58"/>
      <c r="I688" s="58"/>
      <c r="J688" s="87"/>
      <c r="K688" s="87"/>
      <c r="L688" s="58"/>
      <c r="M688" s="234"/>
      <c r="N688" s="64"/>
      <c r="O688" s="64"/>
      <c r="P688" s="64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3:31" x14ac:dyDescent="0.25">
      <c r="C689" s="64"/>
      <c r="D689" s="64"/>
      <c r="E689" s="64"/>
      <c r="F689" s="64"/>
      <c r="G689" s="64"/>
      <c r="H689" s="58"/>
      <c r="I689" s="58"/>
      <c r="J689" s="87"/>
      <c r="K689" s="87"/>
      <c r="L689" s="58"/>
      <c r="M689" s="234"/>
      <c r="N689" s="64"/>
      <c r="O689" s="64"/>
      <c r="P689" s="64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3:31" x14ac:dyDescent="0.25">
      <c r="C690" s="64"/>
      <c r="D690" s="64"/>
      <c r="E690" s="64"/>
      <c r="F690" s="64"/>
      <c r="G690" s="64"/>
      <c r="H690" s="58"/>
      <c r="I690" s="58"/>
      <c r="J690" s="87"/>
      <c r="K690" s="87"/>
      <c r="L690" s="58"/>
      <c r="M690" s="234"/>
      <c r="N690" s="64"/>
      <c r="O690" s="64"/>
      <c r="P690" s="64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3:31" x14ac:dyDescent="0.25">
      <c r="C691" s="64"/>
      <c r="D691" s="64"/>
      <c r="E691" s="64"/>
      <c r="F691" s="64"/>
      <c r="G691" s="64"/>
      <c r="H691" s="58"/>
      <c r="I691" s="58"/>
      <c r="J691" s="87"/>
      <c r="K691" s="87"/>
      <c r="L691" s="58"/>
      <c r="M691" s="234"/>
      <c r="N691" s="64"/>
      <c r="O691" s="64"/>
      <c r="P691" s="64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3:31" x14ac:dyDescent="0.25">
      <c r="C692" s="64"/>
      <c r="D692" s="64"/>
      <c r="E692" s="64"/>
      <c r="F692" s="64"/>
      <c r="G692" s="64"/>
      <c r="H692" s="58"/>
      <c r="I692" s="58"/>
      <c r="J692" s="87"/>
      <c r="K692" s="87"/>
      <c r="L692" s="58"/>
      <c r="M692" s="234"/>
      <c r="N692" s="64"/>
      <c r="O692" s="64"/>
      <c r="P692" s="64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3:31" x14ac:dyDescent="0.25">
      <c r="C693" s="64"/>
      <c r="D693" s="64"/>
      <c r="E693" s="64"/>
      <c r="F693" s="64"/>
      <c r="G693" s="64"/>
      <c r="H693" s="58"/>
      <c r="I693" s="58"/>
      <c r="J693" s="87"/>
      <c r="K693" s="87"/>
      <c r="L693" s="58"/>
      <c r="M693" s="234"/>
      <c r="N693" s="64"/>
      <c r="O693" s="64"/>
      <c r="P693" s="64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3:31" x14ac:dyDescent="0.25">
      <c r="C694" s="64"/>
      <c r="D694" s="64"/>
      <c r="E694" s="64"/>
      <c r="F694" s="64"/>
      <c r="G694" s="64"/>
      <c r="H694" s="58"/>
      <c r="I694" s="58"/>
      <c r="J694" s="87"/>
      <c r="K694" s="87"/>
      <c r="L694" s="58"/>
      <c r="M694" s="234"/>
      <c r="N694" s="64"/>
      <c r="O694" s="64"/>
      <c r="P694" s="64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3:31" x14ac:dyDescent="0.25">
      <c r="C695" s="64"/>
      <c r="D695" s="64"/>
      <c r="E695" s="64"/>
      <c r="F695" s="64"/>
      <c r="G695" s="64"/>
      <c r="H695" s="58"/>
      <c r="I695" s="58"/>
      <c r="J695" s="87"/>
      <c r="K695" s="87"/>
      <c r="L695" s="58"/>
      <c r="M695" s="234"/>
      <c r="N695" s="64"/>
      <c r="O695" s="64"/>
      <c r="P695" s="64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3:31" x14ac:dyDescent="0.25">
      <c r="C696" s="64"/>
      <c r="D696" s="64"/>
      <c r="E696" s="64"/>
      <c r="F696" s="64"/>
      <c r="G696" s="64"/>
      <c r="H696" s="58"/>
      <c r="I696" s="58"/>
      <c r="J696" s="87"/>
      <c r="K696" s="87"/>
      <c r="L696" s="58"/>
      <c r="M696" s="234"/>
      <c r="N696" s="64"/>
      <c r="O696" s="64"/>
      <c r="P696" s="64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3:31" x14ac:dyDescent="0.25">
      <c r="C697" s="64"/>
      <c r="D697" s="64"/>
      <c r="E697" s="64"/>
      <c r="F697" s="64"/>
      <c r="G697" s="64"/>
      <c r="H697" s="58"/>
      <c r="I697" s="58"/>
      <c r="J697" s="87"/>
      <c r="K697" s="87"/>
      <c r="L697" s="58"/>
      <c r="M697" s="234"/>
      <c r="N697" s="64"/>
      <c r="O697" s="64"/>
      <c r="P697" s="64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3:31" x14ac:dyDescent="0.25">
      <c r="C698" s="64"/>
      <c r="D698" s="64"/>
      <c r="E698" s="64"/>
      <c r="F698" s="64"/>
      <c r="G698" s="64"/>
      <c r="H698" s="58"/>
      <c r="I698" s="58"/>
      <c r="J698" s="87"/>
      <c r="K698" s="87"/>
      <c r="L698" s="58"/>
      <c r="M698" s="234"/>
      <c r="N698" s="64"/>
      <c r="O698" s="64"/>
      <c r="P698" s="64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3:31" x14ac:dyDescent="0.25">
      <c r="C699" s="64"/>
      <c r="D699" s="64"/>
      <c r="E699" s="64"/>
      <c r="F699" s="64"/>
      <c r="G699" s="64"/>
      <c r="H699" s="58"/>
      <c r="I699" s="58"/>
      <c r="J699" s="87"/>
      <c r="K699" s="87"/>
      <c r="L699" s="58"/>
      <c r="M699" s="234"/>
      <c r="N699" s="64"/>
      <c r="O699" s="64"/>
      <c r="P699" s="64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3:31" x14ac:dyDescent="0.25">
      <c r="C700" s="64"/>
      <c r="D700" s="64"/>
      <c r="E700" s="64"/>
      <c r="F700" s="64"/>
      <c r="G700" s="64"/>
      <c r="H700" s="58"/>
      <c r="I700" s="58"/>
      <c r="J700" s="87"/>
      <c r="K700" s="87"/>
      <c r="L700" s="58"/>
      <c r="M700" s="234"/>
      <c r="N700" s="64"/>
      <c r="O700" s="64"/>
      <c r="P700" s="64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3:31" x14ac:dyDescent="0.25">
      <c r="C701" s="64"/>
      <c r="D701" s="64"/>
      <c r="E701" s="64"/>
      <c r="F701" s="64"/>
      <c r="G701" s="64"/>
      <c r="H701" s="58"/>
      <c r="I701" s="58"/>
      <c r="J701" s="87"/>
      <c r="K701" s="87"/>
      <c r="L701" s="58"/>
      <c r="M701" s="234"/>
      <c r="N701" s="64"/>
      <c r="O701" s="64"/>
      <c r="P701" s="64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3:31" x14ac:dyDescent="0.25">
      <c r="C702" s="64"/>
      <c r="D702" s="64"/>
      <c r="E702" s="64"/>
      <c r="F702" s="64"/>
      <c r="G702" s="64"/>
      <c r="H702" s="58"/>
      <c r="I702" s="58"/>
      <c r="J702" s="87"/>
      <c r="K702" s="87"/>
      <c r="L702" s="58"/>
      <c r="M702" s="234"/>
      <c r="N702" s="64"/>
      <c r="O702" s="64"/>
      <c r="P702" s="64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3:31" x14ac:dyDescent="0.25">
      <c r="C703" s="64"/>
      <c r="D703" s="64"/>
      <c r="E703" s="64"/>
      <c r="F703" s="64"/>
      <c r="G703" s="64"/>
      <c r="H703" s="58"/>
      <c r="I703" s="58"/>
      <c r="J703" s="87"/>
      <c r="K703" s="87"/>
      <c r="L703" s="58"/>
      <c r="M703" s="234"/>
      <c r="N703" s="64"/>
      <c r="O703" s="64"/>
      <c r="P703" s="64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3:31" x14ac:dyDescent="0.25">
      <c r="C704" s="64"/>
      <c r="D704" s="64"/>
      <c r="E704" s="64"/>
      <c r="F704" s="64"/>
      <c r="G704" s="64"/>
      <c r="H704" s="58"/>
      <c r="I704" s="58"/>
      <c r="J704" s="87"/>
      <c r="K704" s="87"/>
      <c r="L704" s="58"/>
      <c r="M704" s="234"/>
      <c r="N704" s="64"/>
      <c r="O704" s="64"/>
      <c r="P704" s="64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3:31" x14ac:dyDescent="0.25">
      <c r="C705" s="64"/>
      <c r="D705" s="64"/>
      <c r="E705" s="64"/>
      <c r="F705" s="64"/>
      <c r="G705" s="64"/>
      <c r="H705" s="58"/>
      <c r="I705" s="58"/>
      <c r="J705" s="87"/>
      <c r="K705" s="87"/>
      <c r="L705" s="58"/>
      <c r="M705" s="234"/>
      <c r="N705" s="64"/>
      <c r="O705" s="64"/>
      <c r="P705" s="64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3:31" x14ac:dyDescent="0.25">
      <c r="C706" s="64"/>
      <c r="D706" s="64"/>
      <c r="E706" s="64"/>
      <c r="F706" s="64"/>
      <c r="G706" s="64"/>
      <c r="H706" s="58"/>
      <c r="I706" s="58"/>
      <c r="J706" s="87"/>
      <c r="K706" s="87"/>
      <c r="L706" s="58"/>
      <c r="M706" s="234"/>
      <c r="N706" s="64"/>
      <c r="O706" s="64"/>
      <c r="P706" s="64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3:31" x14ac:dyDescent="0.25">
      <c r="C707" s="64"/>
      <c r="D707" s="64"/>
      <c r="E707" s="64"/>
      <c r="F707" s="64"/>
      <c r="G707" s="64"/>
      <c r="H707" s="58"/>
      <c r="I707" s="58"/>
      <c r="J707" s="87"/>
      <c r="K707" s="87"/>
      <c r="L707" s="58"/>
      <c r="M707" s="234"/>
      <c r="N707" s="64"/>
      <c r="O707" s="64"/>
      <c r="P707" s="64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3:31" x14ac:dyDescent="0.25">
      <c r="C708" s="64"/>
      <c r="D708" s="64"/>
      <c r="E708" s="64"/>
      <c r="F708" s="64"/>
      <c r="G708" s="64"/>
      <c r="H708" s="58"/>
      <c r="I708" s="58"/>
      <c r="J708" s="87"/>
      <c r="K708" s="87"/>
      <c r="L708" s="58"/>
      <c r="M708" s="234"/>
      <c r="N708" s="64"/>
      <c r="O708" s="64"/>
      <c r="P708" s="64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3:31" x14ac:dyDescent="0.25">
      <c r="C709" s="64"/>
      <c r="D709" s="64"/>
      <c r="E709" s="64"/>
      <c r="F709" s="64"/>
      <c r="G709" s="64"/>
      <c r="H709" s="58"/>
      <c r="I709" s="58"/>
      <c r="J709" s="87"/>
      <c r="K709" s="87"/>
      <c r="L709" s="58"/>
      <c r="M709" s="234"/>
      <c r="N709" s="64"/>
      <c r="O709" s="64"/>
      <c r="P709" s="64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3:31" x14ac:dyDescent="0.25">
      <c r="C710" s="64"/>
      <c r="D710" s="64"/>
      <c r="E710" s="64"/>
      <c r="F710" s="64"/>
      <c r="G710" s="64"/>
      <c r="H710" s="58"/>
      <c r="I710" s="58"/>
      <c r="J710" s="87"/>
      <c r="K710" s="87"/>
      <c r="L710" s="58"/>
      <c r="M710" s="234"/>
      <c r="N710" s="64"/>
      <c r="O710" s="64"/>
      <c r="P710" s="64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3:31" x14ac:dyDescent="0.25">
      <c r="C711" s="64"/>
      <c r="D711" s="64"/>
      <c r="E711" s="64"/>
      <c r="F711" s="64"/>
      <c r="G711" s="64"/>
      <c r="H711" s="58"/>
      <c r="I711" s="58"/>
      <c r="J711" s="87"/>
      <c r="K711" s="87"/>
      <c r="L711" s="58"/>
      <c r="M711" s="234"/>
      <c r="N711" s="64"/>
      <c r="O711" s="64"/>
      <c r="P711" s="64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3:31" x14ac:dyDescent="0.25">
      <c r="C712" s="64"/>
      <c r="D712" s="64"/>
      <c r="E712" s="64"/>
      <c r="F712" s="64"/>
      <c r="G712" s="64"/>
      <c r="H712" s="58"/>
      <c r="I712" s="58"/>
      <c r="J712" s="87"/>
      <c r="K712" s="87"/>
      <c r="L712" s="58"/>
      <c r="M712" s="234"/>
      <c r="N712" s="64"/>
      <c r="O712" s="64"/>
      <c r="P712" s="64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3:31" x14ac:dyDescent="0.25">
      <c r="C713" s="64"/>
      <c r="D713" s="64"/>
      <c r="E713" s="64"/>
      <c r="F713" s="64"/>
      <c r="G713" s="64"/>
      <c r="H713" s="58"/>
      <c r="I713" s="58"/>
      <c r="J713" s="87"/>
      <c r="K713" s="87"/>
      <c r="L713" s="58"/>
      <c r="M713" s="234"/>
      <c r="N713" s="64"/>
      <c r="O713" s="64"/>
      <c r="P713" s="64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3:31" x14ac:dyDescent="0.25">
      <c r="C714" s="64"/>
      <c r="D714" s="64"/>
      <c r="E714" s="64"/>
      <c r="F714" s="64"/>
      <c r="G714" s="64"/>
      <c r="H714" s="58"/>
      <c r="I714" s="58"/>
      <c r="J714" s="87"/>
      <c r="K714" s="87"/>
      <c r="L714" s="58"/>
      <c r="M714" s="234"/>
      <c r="N714" s="64"/>
      <c r="O714" s="64"/>
      <c r="P714" s="64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3:31" x14ac:dyDescent="0.25">
      <c r="C715" s="64"/>
      <c r="D715" s="64"/>
      <c r="E715" s="64"/>
      <c r="F715" s="64"/>
      <c r="G715" s="64"/>
      <c r="H715" s="58"/>
      <c r="I715" s="58"/>
      <c r="J715" s="87"/>
      <c r="K715" s="87"/>
      <c r="L715" s="58"/>
      <c r="M715" s="234"/>
      <c r="N715" s="64"/>
      <c r="O715" s="64"/>
      <c r="P715" s="64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3:31" x14ac:dyDescent="0.25">
      <c r="C716" s="64"/>
      <c r="D716" s="64"/>
      <c r="E716" s="64"/>
      <c r="F716" s="64"/>
      <c r="G716" s="64"/>
      <c r="H716" s="58"/>
      <c r="I716" s="58"/>
      <c r="J716" s="87"/>
      <c r="K716" s="87"/>
      <c r="L716" s="58"/>
      <c r="M716" s="234"/>
      <c r="N716" s="64"/>
      <c r="O716" s="64"/>
      <c r="P716" s="64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3:31" x14ac:dyDescent="0.25">
      <c r="C717" s="64"/>
      <c r="D717" s="64"/>
      <c r="E717" s="64"/>
      <c r="F717" s="64"/>
      <c r="G717" s="64"/>
      <c r="H717" s="58"/>
      <c r="I717" s="58"/>
      <c r="J717" s="87"/>
      <c r="K717" s="87"/>
      <c r="L717" s="58"/>
      <c r="M717" s="234"/>
      <c r="N717" s="64"/>
      <c r="O717" s="64"/>
      <c r="P717" s="64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3:31" x14ac:dyDescent="0.25">
      <c r="C718" s="64"/>
      <c r="D718" s="64"/>
      <c r="E718" s="64"/>
      <c r="F718" s="64"/>
      <c r="G718" s="64"/>
      <c r="H718" s="58"/>
      <c r="I718" s="58"/>
      <c r="J718" s="87"/>
      <c r="K718" s="87"/>
      <c r="L718" s="58"/>
      <c r="M718" s="234"/>
      <c r="N718" s="64"/>
      <c r="O718" s="64"/>
      <c r="P718" s="64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3:31" x14ac:dyDescent="0.25">
      <c r="C719" s="64"/>
      <c r="D719" s="64"/>
      <c r="E719" s="64"/>
      <c r="F719" s="64"/>
      <c r="G719" s="64"/>
      <c r="H719" s="58"/>
      <c r="I719" s="58"/>
      <c r="J719" s="87"/>
      <c r="K719" s="87"/>
      <c r="L719" s="58"/>
      <c r="M719" s="234"/>
      <c r="N719" s="64"/>
      <c r="O719" s="64"/>
      <c r="P719" s="64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3:31" x14ac:dyDescent="0.25">
      <c r="C720" s="64"/>
      <c r="D720" s="64"/>
      <c r="E720" s="64"/>
      <c r="F720" s="64"/>
      <c r="G720" s="64"/>
      <c r="H720" s="58"/>
      <c r="I720" s="58"/>
      <c r="J720" s="87"/>
      <c r="K720" s="87"/>
      <c r="L720" s="58"/>
      <c r="M720" s="234"/>
      <c r="N720" s="64"/>
      <c r="O720" s="64"/>
      <c r="P720" s="64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3:31" x14ac:dyDescent="0.25">
      <c r="C721" s="64"/>
      <c r="D721" s="64"/>
      <c r="E721" s="64"/>
      <c r="F721" s="64"/>
      <c r="G721" s="64"/>
      <c r="H721" s="58"/>
      <c r="I721" s="58"/>
      <c r="J721" s="87"/>
      <c r="K721" s="87"/>
      <c r="L721" s="58"/>
      <c r="M721" s="234"/>
      <c r="N721" s="64"/>
      <c r="O721" s="64"/>
      <c r="P721" s="64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3:31" x14ac:dyDescent="0.25">
      <c r="C722" s="64"/>
      <c r="D722" s="64"/>
      <c r="E722" s="64"/>
      <c r="F722" s="64"/>
      <c r="G722" s="64"/>
      <c r="H722" s="58"/>
      <c r="I722" s="58"/>
      <c r="J722" s="87"/>
      <c r="K722" s="87"/>
      <c r="L722" s="58"/>
      <c r="M722" s="234"/>
      <c r="N722" s="64"/>
      <c r="O722" s="64"/>
      <c r="P722" s="64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3:31" x14ac:dyDescent="0.25">
      <c r="C723" s="64"/>
      <c r="D723" s="64"/>
      <c r="E723" s="64"/>
      <c r="F723" s="64"/>
      <c r="G723" s="64"/>
      <c r="H723" s="58"/>
      <c r="I723" s="58"/>
      <c r="J723" s="87"/>
      <c r="K723" s="87"/>
      <c r="L723" s="58"/>
      <c r="M723" s="234"/>
      <c r="N723" s="64"/>
      <c r="O723" s="64"/>
      <c r="P723" s="64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3:31" x14ac:dyDescent="0.25">
      <c r="C724" s="64"/>
      <c r="D724" s="64"/>
      <c r="E724" s="64"/>
      <c r="F724" s="64"/>
      <c r="G724" s="64"/>
      <c r="H724" s="58"/>
      <c r="I724" s="58"/>
      <c r="J724" s="87"/>
      <c r="K724" s="87"/>
      <c r="L724" s="58"/>
      <c r="M724" s="234"/>
      <c r="N724" s="64"/>
      <c r="O724" s="64"/>
      <c r="P724" s="64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3:31" x14ac:dyDescent="0.25">
      <c r="C725" s="64"/>
      <c r="D725" s="64"/>
      <c r="E725" s="64"/>
      <c r="F725" s="64"/>
      <c r="G725" s="64"/>
      <c r="H725" s="58"/>
      <c r="I725" s="58"/>
      <c r="J725" s="87"/>
      <c r="K725" s="87"/>
      <c r="L725" s="58"/>
      <c r="M725" s="234"/>
      <c r="N725" s="64"/>
      <c r="O725" s="64"/>
      <c r="P725" s="64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3:31" x14ac:dyDescent="0.25">
      <c r="C726" s="64"/>
      <c r="D726" s="64"/>
      <c r="E726" s="64"/>
      <c r="F726" s="64"/>
      <c r="G726" s="64"/>
      <c r="H726" s="58"/>
      <c r="I726" s="58"/>
      <c r="J726" s="87"/>
      <c r="K726" s="87"/>
      <c r="L726" s="58"/>
      <c r="M726" s="234"/>
      <c r="N726" s="64"/>
      <c r="O726" s="64"/>
      <c r="P726" s="64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3:31" x14ac:dyDescent="0.25">
      <c r="C727" s="64"/>
      <c r="D727" s="64"/>
      <c r="E727" s="64"/>
      <c r="F727" s="64"/>
      <c r="G727" s="64"/>
      <c r="H727" s="58"/>
      <c r="I727" s="58"/>
      <c r="J727" s="87"/>
      <c r="K727" s="87"/>
      <c r="L727" s="58"/>
      <c r="M727" s="234"/>
      <c r="N727" s="64"/>
      <c r="O727" s="64"/>
      <c r="P727" s="64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3:31" x14ac:dyDescent="0.25">
      <c r="C728" s="64"/>
      <c r="D728" s="64"/>
      <c r="E728" s="64"/>
      <c r="F728" s="64"/>
      <c r="G728" s="64"/>
      <c r="H728" s="58"/>
      <c r="I728" s="58"/>
      <c r="J728" s="87"/>
      <c r="K728" s="87"/>
      <c r="L728" s="58"/>
      <c r="M728" s="234"/>
      <c r="N728" s="64"/>
      <c r="O728" s="64"/>
      <c r="P728" s="64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3:31" x14ac:dyDescent="0.25">
      <c r="C729" s="64"/>
      <c r="D729" s="64"/>
      <c r="E729" s="64"/>
      <c r="F729" s="64"/>
      <c r="G729" s="64"/>
      <c r="H729" s="58"/>
      <c r="I729" s="58"/>
      <c r="J729" s="87"/>
      <c r="K729" s="87"/>
      <c r="L729" s="58"/>
      <c r="M729" s="234"/>
      <c r="N729" s="64"/>
      <c r="O729" s="64"/>
      <c r="P729" s="64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3:31" x14ac:dyDescent="0.25">
      <c r="C730" s="64"/>
      <c r="D730" s="64"/>
      <c r="E730" s="64"/>
      <c r="F730" s="64"/>
      <c r="G730" s="64"/>
      <c r="H730" s="58"/>
      <c r="I730" s="58"/>
      <c r="J730" s="87"/>
      <c r="K730" s="87"/>
      <c r="L730" s="58"/>
      <c r="M730" s="234"/>
      <c r="N730" s="64"/>
      <c r="O730" s="64"/>
      <c r="P730" s="64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3:31" x14ac:dyDescent="0.25">
      <c r="C731" s="64"/>
      <c r="D731" s="64"/>
      <c r="E731" s="64"/>
      <c r="F731" s="64"/>
      <c r="G731" s="64"/>
      <c r="H731" s="58"/>
      <c r="I731" s="58"/>
      <c r="J731" s="87"/>
      <c r="K731" s="87"/>
      <c r="L731" s="58"/>
      <c r="M731" s="234"/>
      <c r="N731" s="64"/>
      <c r="O731" s="64"/>
      <c r="P731" s="64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3:31" x14ac:dyDescent="0.25">
      <c r="C732" s="64"/>
      <c r="D732" s="64"/>
      <c r="E732" s="64"/>
      <c r="F732" s="64"/>
      <c r="G732" s="64"/>
      <c r="H732" s="58"/>
      <c r="I732" s="58"/>
      <c r="J732" s="87"/>
      <c r="K732" s="87"/>
      <c r="L732" s="58"/>
      <c r="M732" s="234"/>
      <c r="N732" s="64"/>
      <c r="O732" s="64"/>
      <c r="P732" s="64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3:31" x14ac:dyDescent="0.25">
      <c r="C733" s="64"/>
      <c r="D733" s="64"/>
      <c r="E733" s="64"/>
      <c r="F733" s="64"/>
      <c r="G733" s="64"/>
      <c r="H733" s="58"/>
      <c r="I733" s="58"/>
      <c r="J733" s="87"/>
      <c r="K733" s="87"/>
      <c r="L733" s="58"/>
      <c r="M733" s="234"/>
      <c r="N733" s="64"/>
      <c r="O733" s="64"/>
      <c r="P733" s="64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3:31" x14ac:dyDescent="0.25">
      <c r="C734" s="64"/>
      <c r="D734" s="64"/>
      <c r="E734" s="64"/>
      <c r="F734" s="64"/>
      <c r="G734" s="64"/>
      <c r="H734" s="58"/>
      <c r="I734" s="58"/>
      <c r="J734" s="87"/>
      <c r="K734" s="87"/>
      <c r="L734" s="58"/>
      <c r="M734" s="234"/>
      <c r="N734" s="64"/>
      <c r="O734" s="64"/>
      <c r="P734" s="64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3:31" x14ac:dyDescent="0.25">
      <c r="C735" s="64"/>
      <c r="D735" s="64"/>
      <c r="E735" s="64"/>
      <c r="F735" s="64"/>
      <c r="G735" s="64"/>
      <c r="H735" s="58"/>
      <c r="I735" s="58"/>
      <c r="J735" s="87"/>
      <c r="K735" s="87"/>
      <c r="L735" s="58"/>
      <c r="M735" s="234"/>
      <c r="N735" s="64"/>
      <c r="O735" s="64"/>
      <c r="P735" s="64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3:31" x14ac:dyDescent="0.25">
      <c r="C736" s="64"/>
      <c r="D736" s="64"/>
      <c r="E736" s="64"/>
      <c r="F736" s="64"/>
      <c r="G736" s="64"/>
      <c r="H736" s="58"/>
      <c r="I736" s="58"/>
      <c r="J736" s="87"/>
      <c r="K736" s="87"/>
      <c r="L736" s="58"/>
      <c r="M736" s="234"/>
      <c r="N736" s="64"/>
      <c r="O736" s="64"/>
      <c r="P736" s="64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3:31" x14ac:dyDescent="0.25">
      <c r="C737" s="64"/>
      <c r="D737" s="64"/>
      <c r="E737" s="64"/>
      <c r="F737" s="64"/>
      <c r="G737" s="64"/>
      <c r="H737" s="58"/>
      <c r="I737" s="58"/>
      <c r="J737" s="87"/>
      <c r="K737" s="87"/>
      <c r="L737" s="58"/>
      <c r="M737" s="234"/>
      <c r="N737" s="64"/>
      <c r="O737" s="64"/>
      <c r="P737" s="64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3:31" x14ac:dyDescent="0.25">
      <c r="C738" s="64"/>
      <c r="D738" s="64"/>
      <c r="E738" s="64"/>
      <c r="F738" s="64"/>
      <c r="G738" s="64"/>
      <c r="H738" s="58"/>
      <c r="I738" s="58"/>
      <c r="J738" s="87"/>
      <c r="K738" s="87"/>
      <c r="L738" s="58"/>
      <c r="M738" s="234"/>
      <c r="N738" s="64"/>
      <c r="O738" s="64"/>
      <c r="P738" s="64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3:31" x14ac:dyDescent="0.25">
      <c r="C739" s="64"/>
      <c r="D739" s="64"/>
      <c r="E739" s="64"/>
      <c r="F739" s="64"/>
      <c r="G739" s="64"/>
      <c r="H739" s="58"/>
      <c r="I739" s="58"/>
      <c r="J739" s="87"/>
      <c r="K739" s="87"/>
      <c r="L739" s="58"/>
      <c r="M739" s="234"/>
      <c r="N739" s="64"/>
      <c r="O739" s="64"/>
      <c r="P739" s="64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3:31" x14ac:dyDescent="0.25">
      <c r="C740" s="64"/>
      <c r="D740" s="64"/>
      <c r="E740" s="64"/>
      <c r="F740" s="64"/>
      <c r="G740" s="64"/>
      <c r="H740" s="58"/>
      <c r="I740" s="58"/>
      <c r="J740" s="87"/>
      <c r="K740" s="87"/>
      <c r="L740" s="58"/>
      <c r="M740" s="234"/>
      <c r="N740" s="64"/>
      <c r="O740" s="64"/>
      <c r="P740" s="64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3:31" x14ac:dyDescent="0.25">
      <c r="C741" s="64"/>
      <c r="D741" s="64"/>
      <c r="E741" s="64"/>
      <c r="F741" s="64"/>
      <c r="G741" s="64"/>
      <c r="H741" s="58"/>
      <c r="I741" s="58"/>
      <c r="J741" s="87"/>
      <c r="K741" s="87"/>
      <c r="L741" s="58"/>
      <c r="M741" s="234"/>
      <c r="N741" s="64"/>
      <c r="O741" s="64"/>
      <c r="P741" s="64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3:31" x14ac:dyDescent="0.25">
      <c r="C742" s="64"/>
      <c r="D742" s="64"/>
      <c r="E742" s="64"/>
      <c r="F742" s="64"/>
      <c r="G742" s="64"/>
      <c r="H742" s="58"/>
      <c r="I742" s="58"/>
      <c r="J742" s="87"/>
      <c r="K742" s="87"/>
      <c r="L742" s="58"/>
      <c r="M742" s="234"/>
      <c r="N742" s="64"/>
      <c r="O742" s="64"/>
      <c r="P742" s="64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3:31" x14ac:dyDescent="0.25">
      <c r="C743" s="64"/>
      <c r="D743" s="64"/>
      <c r="E743" s="64"/>
      <c r="F743" s="64"/>
      <c r="G743" s="64"/>
      <c r="H743" s="58"/>
      <c r="I743" s="58"/>
      <c r="J743" s="87"/>
      <c r="K743" s="87"/>
      <c r="L743" s="58"/>
      <c r="M743" s="234"/>
      <c r="N743" s="64"/>
      <c r="O743" s="64"/>
      <c r="P743" s="64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3:31" x14ac:dyDescent="0.25">
      <c r="C744" s="64"/>
      <c r="D744" s="64"/>
      <c r="E744" s="64"/>
      <c r="F744" s="64"/>
      <c r="G744" s="64"/>
      <c r="H744" s="58"/>
      <c r="I744" s="58"/>
      <c r="J744" s="87"/>
      <c r="K744" s="87"/>
      <c r="L744" s="58"/>
      <c r="M744" s="234"/>
      <c r="N744" s="64"/>
      <c r="O744" s="64"/>
      <c r="P744" s="64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3:31" x14ac:dyDescent="0.25">
      <c r="C745" s="64"/>
      <c r="D745" s="64"/>
      <c r="E745" s="64"/>
      <c r="F745" s="64"/>
      <c r="G745" s="64"/>
      <c r="H745" s="58"/>
      <c r="I745" s="58"/>
      <c r="J745" s="87"/>
      <c r="K745" s="87"/>
      <c r="L745" s="58"/>
      <c r="M745" s="234"/>
      <c r="N745" s="64"/>
      <c r="O745" s="64"/>
      <c r="P745" s="64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3:31" x14ac:dyDescent="0.25">
      <c r="C746" s="64"/>
      <c r="D746" s="64"/>
      <c r="E746" s="64"/>
      <c r="F746" s="64"/>
      <c r="G746" s="64"/>
      <c r="H746" s="58"/>
      <c r="I746" s="58"/>
      <c r="J746" s="87"/>
      <c r="K746" s="87"/>
      <c r="L746" s="58"/>
      <c r="M746" s="234"/>
      <c r="N746" s="64"/>
      <c r="O746" s="64"/>
      <c r="P746" s="64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3:31" x14ac:dyDescent="0.25">
      <c r="C747" s="64"/>
      <c r="D747" s="64"/>
      <c r="E747" s="64"/>
      <c r="F747" s="64"/>
      <c r="G747" s="64"/>
      <c r="H747" s="58"/>
      <c r="I747" s="58"/>
      <c r="J747" s="87"/>
      <c r="K747" s="87"/>
      <c r="L747" s="58"/>
      <c r="M747" s="234"/>
      <c r="N747" s="64"/>
      <c r="O747" s="64"/>
      <c r="P747" s="64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3:31" x14ac:dyDescent="0.25">
      <c r="C748" s="64"/>
      <c r="D748" s="64"/>
      <c r="E748" s="64"/>
      <c r="F748" s="64"/>
      <c r="G748" s="64"/>
      <c r="H748" s="58"/>
      <c r="I748" s="58"/>
      <c r="J748" s="87"/>
      <c r="K748" s="87"/>
      <c r="L748" s="58"/>
      <c r="M748" s="234"/>
      <c r="N748" s="64"/>
      <c r="O748" s="64"/>
      <c r="P748" s="64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3:31" x14ac:dyDescent="0.25">
      <c r="C749" s="64"/>
      <c r="D749" s="64"/>
      <c r="E749" s="64"/>
      <c r="F749" s="64"/>
      <c r="G749" s="64"/>
      <c r="H749" s="58"/>
      <c r="I749" s="58"/>
      <c r="J749" s="87"/>
      <c r="K749" s="87"/>
      <c r="L749" s="58"/>
      <c r="M749" s="234"/>
      <c r="N749" s="64"/>
      <c r="O749" s="64"/>
      <c r="P749" s="64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3:31" x14ac:dyDescent="0.25">
      <c r="C750" s="64"/>
      <c r="D750" s="64"/>
      <c r="E750" s="64"/>
      <c r="F750" s="64"/>
      <c r="G750" s="64"/>
      <c r="H750" s="58"/>
      <c r="I750" s="58"/>
      <c r="J750" s="87"/>
      <c r="K750" s="87"/>
      <c r="L750" s="58"/>
      <c r="M750" s="234"/>
      <c r="N750" s="64"/>
      <c r="O750" s="64"/>
      <c r="P750" s="64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3:31" x14ac:dyDescent="0.25">
      <c r="C751" s="64"/>
      <c r="D751" s="64"/>
      <c r="E751" s="64"/>
      <c r="F751" s="64"/>
      <c r="G751" s="64"/>
      <c r="H751" s="58"/>
      <c r="I751" s="58"/>
      <c r="J751" s="87"/>
      <c r="K751" s="87"/>
      <c r="L751" s="58"/>
      <c r="M751" s="234"/>
      <c r="N751" s="64"/>
      <c r="O751" s="64"/>
      <c r="P751" s="64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3:31" x14ac:dyDescent="0.25">
      <c r="C752" s="64"/>
      <c r="D752" s="64"/>
      <c r="E752" s="64"/>
      <c r="F752" s="64"/>
      <c r="G752" s="64"/>
      <c r="H752" s="58"/>
      <c r="I752" s="58"/>
      <c r="J752" s="87"/>
      <c r="K752" s="87"/>
      <c r="L752" s="58"/>
      <c r="M752" s="234"/>
      <c r="N752" s="64"/>
      <c r="O752" s="64"/>
      <c r="P752" s="64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3:31" x14ac:dyDescent="0.25">
      <c r="C753" s="64"/>
      <c r="D753" s="64"/>
      <c r="E753" s="64"/>
      <c r="F753" s="64"/>
      <c r="G753" s="64"/>
      <c r="H753" s="58"/>
      <c r="I753" s="58"/>
      <c r="J753" s="87"/>
      <c r="K753" s="87"/>
      <c r="L753" s="58"/>
      <c r="M753" s="234"/>
      <c r="N753" s="64"/>
      <c r="O753" s="64"/>
      <c r="P753" s="64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3:31" x14ac:dyDescent="0.25">
      <c r="C754" s="64"/>
      <c r="D754" s="64"/>
      <c r="E754" s="64"/>
      <c r="F754" s="64"/>
      <c r="G754" s="64"/>
      <c r="H754" s="58"/>
      <c r="I754" s="58"/>
      <c r="J754" s="87"/>
      <c r="K754" s="87"/>
      <c r="L754" s="58"/>
      <c r="M754" s="234"/>
      <c r="N754" s="64"/>
      <c r="O754" s="64"/>
      <c r="P754" s="64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3:31" x14ac:dyDescent="0.25">
      <c r="C755" s="64"/>
      <c r="D755" s="64"/>
      <c r="E755" s="64"/>
      <c r="F755" s="64"/>
      <c r="G755" s="64"/>
      <c r="H755" s="58"/>
      <c r="I755" s="58"/>
      <c r="J755" s="87"/>
      <c r="K755" s="87"/>
      <c r="L755" s="58"/>
      <c r="M755" s="234"/>
      <c r="N755" s="64"/>
      <c r="O755" s="64"/>
      <c r="P755" s="64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3:31" x14ac:dyDescent="0.25">
      <c r="C756" s="64"/>
      <c r="D756" s="64"/>
      <c r="E756" s="64"/>
      <c r="F756" s="64"/>
      <c r="G756" s="64"/>
      <c r="H756" s="58"/>
      <c r="I756" s="58"/>
      <c r="J756" s="87"/>
      <c r="K756" s="87"/>
      <c r="L756" s="58"/>
      <c r="M756" s="234"/>
      <c r="N756" s="64"/>
      <c r="O756" s="64"/>
      <c r="P756" s="64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3:31" x14ac:dyDescent="0.25">
      <c r="C757" s="64"/>
      <c r="D757" s="64"/>
      <c r="E757" s="64"/>
      <c r="F757" s="64"/>
      <c r="G757" s="64"/>
      <c r="H757" s="58"/>
      <c r="I757" s="58"/>
      <c r="J757" s="87"/>
      <c r="K757" s="87"/>
      <c r="L757" s="58"/>
      <c r="M757" s="234"/>
      <c r="N757" s="64"/>
      <c r="O757" s="64"/>
      <c r="P757" s="64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3:31" x14ac:dyDescent="0.25">
      <c r="C758" s="64"/>
      <c r="D758" s="64"/>
      <c r="E758" s="64"/>
      <c r="F758" s="64"/>
      <c r="G758" s="64"/>
      <c r="H758" s="58"/>
      <c r="I758" s="58"/>
      <c r="J758" s="87"/>
      <c r="K758" s="87"/>
      <c r="L758" s="58"/>
      <c r="M758" s="234"/>
      <c r="N758" s="64"/>
      <c r="O758" s="64"/>
      <c r="P758" s="64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3:31" x14ac:dyDescent="0.25">
      <c r="C759" s="64"/>
      <c r="D759" s="64"/>
      <c r="E759" s="64"/>
      <c r="F759" s="64"/>
      <c r="G759" s="64"/>
      <c r="H759" s="58"/>
      <c r="I759" s="58"/>
      <c r="J759" s="87"/>
      <c r="K759" s="87"/>
      <c r="L759" s="58"/>
      <c r="M759" s="234"/>
      <c r="N759" s="64"/>
      <c r="O759" s="64"/>
      <c r="P759" s="64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3:31" x14ac:dyDescent="0.25">
      <c r="C760" s="64"/>
      <c r="D760" s="64"/>
      <c r="E760" s="64"/>
      <c r="F760" s="64"/>
      <c r="G760" s="64"/>
      <c r="H760" s="58"/>
      <c r="I760" s="58"/>
      <c r="J760" s="87"/>
      <c r="K760" s="87"/>
      <c r="L760" s="58"/>
      <c r="M760" s="234"/>
      <c r="N760" s="64"/>
      <c r="O760" s="64"/>
      <c r="P760" s="64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3:31" x14ac:dyDescent="0.25">
      <c r="C761" s="64"/>
      <c r="D761" s="64"/>
      <c r="E761" s="64"/>
      <c r="F761" s="64"/>
      <c r="G761" s="64"/>
      <c r="H761" s="58"/>
      <c r="I761" s="58"/>
      <c r="J761" s="87"/>
      <c r="K761" s="87"/>
      <c r="L761" s="58"/>
      <c r="M761" s="234"/>
      <c r="N761" s="64"/>
      <c r="O761" s="64"/>
      <c r="P761" s="64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3:31" x14ac:dyDescent="0.25">
      <c r="C762" s="64"/>
      <c r="D762" s="64"/>
      <c r="E762" s="64"/>
      <c r="F762" s="64"/>
      <c r="G762" s="64"/>
      <c r="H762" s="58"/>
      <c r="I762" s="58"/>
      <c r="J762" s="87"/>
      <c r="K762" s="87"/>
      <c r="L762" s="58"/>
      <c r="M762" s="234"/>
      <c r="N762" s="64"/>
      <c r="O762" s="64"/>
      <c r="P762" s="64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3:31" x14ac:dyDescent="0.25">
      <c r="C763" s="64"/>
      <c r="D763" s="64"/>
      <c r="E763" s="64"/>
      <c r="F763" s="64"/>
      <c r="G763" s="64"/>
      <c r="H763" s="58"/>
      <c r="I763" s="58"/>
      <c r="J763" s="87"/>
      <c r="K763" s="87"/>
      <c r="L763" s="58"/>
      <c r="M763" s="234"/>
      <c r="N763" s="64"/>
      <c r="O763" s="64"/>
      <c r="P763" s="64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3:31" x14ac:dyDescent="0.25">
      <c r="C764" s="64"/>
      <c r="D764" s="64"/>
      <c r="E764" s="64"/>
      <c r="F764" s="64"/>
      <c r="G764" s="64"/>
      <c r="H764" s="58"/>
      <c r="I764" s="58"/>
      <c r="J764" s="87"/>
      <c r="K764" s="87"/>
      <c r="L764" s="58"/>
      <c r="M764" s="234"/>
      <c r="N764" s="64"/>
      <c r="O764" s="64"/>
      <c r="P764" s="64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3:31" x14ac:dyDescent="0.25">
      <c r="C765" s="64"/>
      <c r="D765" s="64"/>
      <c r="E765" s="64"/>
      <c r="F765" s="64"/>
      <c r="G765" s="64"/>
      <c r="H765" s="58"/>
      <c r="I765" s="58"/>
      <c r="J765" s="87"/>
      <c r="K765" s="87"/>
      <c r="L765" s="58"/>
      <c r="M765" s="234"/>
      <c r="N765" s="64"/>
      <c r="O765" s="64"/>
      <c r="P765" s="64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3:31" x14ac:dyDescent="0.25">
      <c r="C766" s="64"/>
      <c r="D766" s="64"/>
      <c r="E766" s="64"/>
      <c r="F766" s="64"/>
      <c r="G766" s="64"/>
      <c r="H766" s="58"/>
      <c r="I766" s="58"/>
      <c r="J766" s="87"/>
      <c r="K766" s="87"/>
      <c r="L766" s="58"/>
      <c r="M766" s="234"/>
      <c r="N766" s="64"/>
      <c r="O766" s="64"/>
      <c r="P766" s="64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3:31" x14ac:dyDescent="0.25">
      <c r="C767" s="64"/>
      <c r="D767" s="64"/>
      <c r="E767" s="64"/>
      <c r="F767" s="64"/>
      <c r="G767" s="64"/>
      <c r="H767" s="58"/>
      <c r="I767" s="58"/>
      <c r="J767" s="87"/>
      <c r="K767" s="87"/>
      <c r="L767" s="58"/>
      <c r="M767" s="234"/>
      <c r="N767" s="64"/>
      <c r="O767" s="64"/>
      <c r="P767" s="64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3:31" x14ac:dyDescent="0.25">
      <c r="C768" s="64"/>
      <c r="D768" s="64"/>
      <c r="E768" s="64"/>
      <c r="F768" s="64"/>
      <c r="G768" s="64"/>
      <c r="H768" s="58"/>
      <c r="I768" s="58"/>
      <c r="J768" s="87"/>
      <c r="K768" s="87"/>
      <c r="L768" s="58"/>
      <c r="M768" s="234"/>
      <c r="N768" s="64"/>
      <c r="O768" s="64"/>
      <c r="P768" s="64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3:31" x14ac:dyDescent="0.25">
      <c r="C769" s="64"/>
      <c r="D769" s="64"/>
      <c r="E769" s="64"/>
      <c r="F769" s="64"/>
      <c r="G769" s="64"/>
      <c r="H769" s="58"/>
      <c r="I769" s="58"/>
      <c r="J769" s="87"/>
      <c r="K769" s="87"/>
      <c r="L769" s="58"/>
      <c r="M769" s="234"/>
      <c r="N769" s="64"/>
      <c r="O769" s="64"/>
      <c r="P769" s="64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3:31" x14ac:dyDescent="0.25">
      <c r="C770" s="64"/>
      <c r="D770" s="64"/>
      <c r="E770" s="64"/>
      <c r="F770" s="64"/>
      <c r="G770" s="64"/>
      <c r="H770" s="58"/>
      <c r="I770" s="58"/>
      <c r="J770" s="87"/>
      <c r="K770" s="87"/>
      <c r="L770" s="58"/>
      <c r="M770" s="234"/>
      <c r="N770" s="64"/>
      <c r="O770" s="64"/>
      <c r="P770" s="64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3:31" x14ac:dyDescent="0.25">
      <c r="C771" s="64"/>
      <c r="D771" s="64"/>
      <c r="E771" s="64"/>
      <c r="F771" s="64"/>
      <c r="G771" s="64"/>
      <c r="H771" s="58"/>
      <c r="I771" s="58"/>
      <c r="J771" s="87"/>
      <c r="K771" s="87"/>
      <c r="L771" s="58"/>
      <c r="M771" s="234"/>
      <c r="N771" s="64"/>
      <c r="O771" s="64"/>
      <c r="P771" s="64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3:31" x14ac:dyDescent="0.25">
      <c r="C772" s="64"/>
      <c r="D772" s="64"/>
      <c r="E772" s="64"/>
      <c r="F772" s="64"/>
      <c r="G772" s="64"/>
      <c r="H772" s="58"/>
      <c r="I772" s="58"/>
      <c r="J772" s="87"/>
      <c r="K772" s="87"/>
      <c r="L772" s="58"/>
      <c r="M772" s="234"/>
      <c r="N772" s="64"/>
      <c r="O772" s="64"/>
      <c r="P772" s="64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3:31" x14ac:dyDescent="0.25">
      <c r="C773" s="64"/>
      <c r="D773" s="64"/>
      <c r="E773" s="64"/>
      <c r="F773" s="64"/>
      <c r="G773" s="64"/>
      <c r="H773" s="58"/>
      <c r="I773" s="58"/>
      <c r="J773" s="87"/>
      <c r="K773" s="87"/>
      <c r="L773" s="58"/>
      <c r="M773" s="234"/>
      <c r="N773" s="64"/>
      <c r="O773" s="64"/>
      <c r="P773" s="64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3:31" x14ac:dyDescent="0.25">
      <c r="C774" s="64"/>
      <c r="D774" s="64"/>
      <c r="E774" s="64"/>
      <c r="F774" s="64"/>
      <c r="G774" s="64"/>
      <c r="H774" s="58"/>
      <c r="I774" s="58"/>
      <c r="J774" s="87"/>
      <c r="K774" s="87"/>
      <c r="L774" s="58"/>
      <c r="M774" s="234"/>
      <c r="N774" s="64"/>
      <c r="O774" s="64"/>
      <c r="P774" s="64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3:31" x14ac:dyDescent="0.25">
      <c r="C775" s="64"/>
      <c r="D775" s="64"/>
      <c r="E775" s="64"/>
      <c r="F775" s="64"/>
      <c r="G775" s="64"/>
      <c r="H775" s="58"/>
      <c r="I775" s="58"/>
      <c r="J775" s="87"/>
      <c r="K775" s="87"/>
      <c r="L775" s="58"/>
      <c r="M775" s="234"/>
      <c r="N775" s="64"/>
      <c r="O775" s="64"/>
      <c r="P775" s="64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3:31" x14ac:dyDescent="0.25">
      <c r="C776" s="64"/>
      <c r="D776" s="64"/>
      <c r="E776" s="64"/>
      <c r="F776" s="64"/>
      <c r="G776" s="64"/>
      <c r="H776" s="58"/>
      <c r="I776" s="58"/>
      <c r="J776" s="87"/>
      <c r="K776" s="87"/>
      <c r="L776" s="58"/>
      <c r="M776" s="234"/>
      <c r="N776" s="64"/>
      <c r="O776" s="64"/>
      <c r="P776" s="64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3:31" x14ac:dyDescent="0.25">
      <c r="C777" s="64"/>
      <c r="D777" s="64"/>
      <c r="E777" s="64"/>
      <c r="F777" s="64"/>
      <c r="G777" s="64"/>
      <c r="H777" s="58"/>
      <c r="I777" s="58"/>
      <c r="J777" s="87"/>
      <c r="K777" s="87"/>
      <c r="L777" s="58"/>
      <c r="M777" s="234"/>
      <c r="N777" s="64"/>
      <c r="O777" s="64"/>
      <c r="P777" s="64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3:31" x14ac:dyDescent="0.25">
      <c r="C778" s="64"/>
      <c r="D778" s="64"/>
      <c r="E778" s="64"/>
      <c r="F778" s="64"/>
      <c r="G778" s="64"/>
      <c r="H778" s="58"/>
      <c r="I778" s="58"/>
      <c r="J778" s="87"/>
      <c r="K778" s="87"/>
      <c r="L778" s="58"/>
      <c r="M778" s="234"/>
      <c r="N778" s="64"/>
      <c r="O778" s="64"/>
      <c r="P778" s="64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3:31" x14ac:dyDescent="0.25">
      <c r="C779" s="64"/>
      <c r="D779" s="64"/>
      <c r="E779" s="64"/>
      <c r="F779" s="64"/>
      <c r="G779" s="64"/>
      <c r="H779" s="58"/>
      <c r="I779" s="58"/>
      <c r="J779" s="87"/>
      <c r="K779" s="87"/>
      <c r="L779" s="58"/>
      <c r="M779" s="234"/>
      <c r="N779" s="64"/>
      <c r="O779" s="64"/>
      <c r="P779" s="64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3:31" x14ac:dyDescent="0.25">
      <c r="C780" s="64"/>
      <c r="D780" s="64"/>
      <c r="E780" s="64"/>
      <c r="F780" s="64"/>
      <c r="G780" s="64"/>
      <c r="H780" s="58"/>
      <c r="I780" s="58"/>
      <c r="J780" s="87"/>
      <c r="K780" s="87"/>
      <c r="L780" s="58"/>
      <c r="M780" s="234"/>
      <c r="N780" s="64"/>
      <c r="O780" s="64"/>
      <c r="P780" s="64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3:31" x14ac:dyDescent="0.25">
      <c r="C781" s="64"/>
      <c r="D781" s="64"/>
      <c r="E781" s="64"/>
      <c r="F781" s="64"/>
      <c r="G781" s="64"/>
      <c r="H781" s="58"/>
      <c r="I781" s="58"/>
      <c r="J781" s="87"/>
      <c r="K781" s="87"/>
      <c r="L781" s="58"/>
      <c r="M781" s="234"/>
      <c r="N781" s="64"/>
      <c r="O781" s="64"/>
      <c r="P781" s="64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3:31" x14ac:dyDescent="0.25">
      <c r="C782" s="64"/>
      <c r="D782" s="64"/>
      <c r="E782" s="64"/>
      <c r="F782" s="64"/>
      <c r="G782" s="64"/>
      <c r="H782" s="58"/>
      <c r="I782" s="58"/>
      <c r="J782" s="87"/>
      <c r="K782" s="87"/>
      <c r="L782" s="58"/>
      <c r="M782" s="234"/>
      <c r="N782" s="64"/>
      <c r="O782" s="64"/>
      <c r="P782" s="64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3:31" x14ac:dyDescent="0.25">
      <c r="C783" s="64"/>
      <c r="D783" s="64"/>
      <c r="E783" s="64"/>
      <c r="F783" s="64"/>
      <c r="G783" s="64"/>
      <c r="H783" s="58"/>
      <c r="I783" s="58"/>
      <c r="J783" s="87"/>
      <c r="K783" s="87"/>
      <c r="L783" s="58"/>
      <c r="M783" s="234"/>
      <c r="N783" s="64"/>
      <c r="O783" s="64"/>
      <c r="P783" s="64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3:31" x14ac:dyDescent="0.25">
      <c r="C784" s="64"/>
      <c r="D784" s="64"/>
      <c r="E784" s="64"/>
      <c r="F784" s="64"/>
      <c r="G784" s="64"/>
      <c r="H784" s="58"/>
      <c r="I784" s="58"/>
      <c r="J784" s="87"/>
      <c r="K784" s="87"/>
      <c r="L784" s="58"/>
      <c r="M784" s="234"/>
      <c r="N784" s="64"/>
      <c r="O784" s="64"/>
      <c r="P784" s="64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3:31" x14ac:dyDescent="0.25">
      <c r="C785" s="64"/>
      <c r="D785" s="64"/>
      <c r="E785" s="64"/>
      <c r="F785" s="64"/>
      <c r="G785" s="64"/>
      <c r="H785" s="58"/>
      <c r="I785" s="58"/>
      <c r="J785" s="87"/>
      <c r="K785" s="87"/>
      <c r="L785" s="58"/>
      <c r="M785" s="234"/>
      <c r="N785" s="64"/>
      <c r="O785" s="64"/>
      <c r="P785" s="64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3:31" x14ac:dyDescent="0.25">
      <c r="C786" s="64"/>
      <c r="D786" s="64"/>
      <c r="E786" s="64"/>
      <c r="F786" s="64"/>
      <c r="G786" s="64"/>
      <c r="H786" s="58"/>
      <c r="I786" s="58"/>
      <c r="J786" s="87"/>
      <c r="K786" s="87"/>
      <c r="L786" s="58"/>
      <c r="M786" s="234"/>
      <c r="N786" s="64"/>
      <c r="O786" s="64"/>
      <c r="P786" s="64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3:31" x14ac:dyDescent="0.25">
      <c r="C787" s="64"/>
      <c r="D787" s="64"/>
      <c r="E787" s="64"/>
      <c r="F787" s="64"/>
      <c r="G787" s="64"/>
      <c r="H787" s="58"/>
      <c r="I787" s="58"/>
      <c r="J787" s="87"/>
      <c r="K787" s="87"/>
      <c r="L787" s="58"/>
      <c r="M787" s="234"/>
      <c r="N787" s="64"/>
      <c r="O787" s="64"/>
      <c r="P787" s="64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3:31" x14ac:dyDescent="0.25">
      <c r="C788" s="64"/>
      <c r="D788" s="64"/>
      <c r="E788" s="64"/>
      <c r="F788" s="64"/>
      <c r="G788" s="64"/>
      <c r="H788" s="58"/>
      <c r="I788" s="58"/>
      <c r="J788" s="87"/>
      <c r="K788" s="87"/>
      <c r="L788" s="58"/>
      <c r="M788" s="234"/>
      <c r="N788" s="64"/>
      <c r="O788" s="64"/>
      <c r="P788" s="64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3:31" x14ac:dyDescent="0.25">
      <c r="C789" s="64"/>
      <c r="D789" s="64"/>
      <c r="E789" s="64"/>
      <c r="F789" s="64"/>
      <c r="G789" s="64"/>
      <c r="H789" s="58"/>
      <c r="I789" s="58"/>
      <c r="J789" s="87"/>
      <c r="K789" s="87"/>
      <c r="L789" s="58"/>
      <c r="M789" s="234"/>
      <c r="N789" s="64"/>
      <c r="O789" s="64"/>
      <c r="P789" s="64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3:31" x14ac:dyDescent="0.25">
      <c r="C790" s="64"/>
      <c r="D790" s="64"/>
      <c r="E790" s="64"/>
      <c r="F790" s="64"/>
      <c r="G790" s="64"/>
      <c r="H790" s="58"/>
      <c r="I790" s="58"/>
      <c r="J790" s="87"/>
      <c r="K790" s="87"/>
      <c r="L790" s="58"/>
      <c r="M790" s="234"/>
      <c r="N790" s="64"/>
      <c r="O790" s="64"/>
      <c r="P790" s="64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3:31" x14ac:dyDescent="0.25">
      <c r="C791" s="64"/>
      <c r="D791" s="64"/>
      <c r="E791" s="64"/>
      <c r="F791" s="64"/>
      <c r="G791" s="64"/>
      <c r="H791" s="58"/>
      <c r="I791" s="58"/>
      <c r="J791" s="87"/>
      <c r="K791" s="87"/>
      <c r="L791" s="58"/>
      <c r="M791" s="234"/>
      <c r="N791" s="64"/>
      <c r="O791" s="64"/>
      <c r="P791" s="64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3:31" x14ac:dyDescent="0.25">
      <c r="C792" s="64"/>
      <c r="D792" s="64"/>
      <c r="E792" s="64"/>
      <c r="F792" s="64"/>
      <c r="G792" s="64"/>
      <c r="H792" s="58"/>
      <c r="I792" s="58"/>
      <c r="J792" s="87"/>
      <c r="K792" s="87"/>
      <c r="L792" s="58"/>
      <c r="M792" s="234"/>
      <c r="N792" s="64"/>
      <c r="O792" s="64"/>
      <c r="P792" s="64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3:31" x14ac:dyDescent="0.25">
      <c r="C793" s="64"/>
      <c r="D793" s="64"/>
      <c r="E793" s="64"/>
      <c r="F793" s="64"/>
      <c r="G793" s="64"/>
      <c r="H793" s="58"/>
      <c r="I793" s="58"/>
      <c r="J793" s="87"/>
      <c r="K793" s="87"/>
      <c r="L793" s="58"/>
      <c r="M793" s="234"/>
      <c r="N793" s="64"/>
      <c r="O793" s="64"/>
      <c r="P793" s="64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3:31" x14ac:dyDescent="0.25">
      <c r="C794" s="64"/>
      <c r="D794" s="64"/>
      <c r="E794" s="64"/>
      <c r="F794" s="64"/>
      <c r="G794" s="64"/>
      <c r="H794" s="58"/>
      <c r="I794" s="58"/>
      <c r="J794" s="87"/>
      <c r="K794" s="87"/>
      <c r="L794" s="58"/>
      <c r="M794" s="234"/>
      <c r="N794" s="64"/>
      <c r="O794" s="64"/>
      <c r="P794" s="64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3:31" x14ac:dyDescent="0.25">
      <c r="C795" s="64"/>
      <c r="D795" s="64"/>
      <c r="E795" s="64"/>
      <c r="F795" s="64"/>
      <c r="G795" s="64"/>
      <c r="H795" s="58"/>
      <c r="I795" s="58"/>
      <c r="J795" s="87"/>
      <c r="K795" s="87"/>
      <c r="L795" s="58"/>
      <c r="M795" s="234"/>
      <c r="N795" s="64"/>
      <c r="O795" s="64"/>
      <c r="P795" s="64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3:31" x14ac:dyDescent="0.25">
      <c r="C796" s="64"/>
      <c r="D796" s="64"/>
      <c r="E796" s="64"/>
      <c r="F796" s="64"/>
      <c r="G796" s="64"/>
      <c r="H796" s="58"/>
      <c r="I796" s="58"/>
      <c r="J796" s="87"/>
      <c r="K796" s="87"/>
      <c r="L796" s="58"/>
      <c r="M796" s="234"/>
      <c r="N796" s="64"/>
      <c r="O796" s="64"/>
      <c r="P796" s="64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3:31" x14ac:dyDescent="0.25">
      <c r="C797" s="64"/>
      <c r="D797" s="64"/>
      <c r="E797" s="64"/>
      <c r="F797" s="64"/>
      <c r="G797" s="64"/>
      <c r="H797" s="58"/>
      <c r="I797" s="58"/>
      <c r="J797" s="87"/>
      <c r="K797" s="87"/>
      <c r="L797" s="58"/>
      <c r="M797" s="234"/>
      <c r="N797" s="64"/>
      <c r="O797" s="64"/>
      <c r="P797" s="64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3:31" x14ac:dyDescent="0.25">
      <c r="C798" s="64"/>
      <c r="D798" s="64"/>
      <c r="E798" s="64"/>
      <c r="F798" s="64"/>
      <c r="G798" s="64"/>
      <c r="H798" s="58"/>
      <c r="I798" s="58"/>
      <c r="J798" s="87"/>
      <c r="K798" s="87"/>
      <c r="L798" s="58"/>
      <c r="M798" s="234"/>
      <c r="N798" s="64"/>
      <c r="O798" s="64"/>
      <c r="P798" s="64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3:31" x14ac:dyDescent="0.25">
      <c r="C799" s="64"/>
      <c r="D799" s="64"/>
      <c r="E799" s="64"/>
      <c r="F799" s="64"/>
      <c r="G799" s="64"/>
      <c r="H799" s="58"/>
      <c r="I799" s="58"/>
      <c r="J799" s="87"/>
      <c r="K799" s="87"/>
      <c r="L799" s="58"/>
      <c r="M799" s="234"/>
      <c r="N799" s="64"/>
      <c r="O799" s="64"/>
      <c r="P799" s="64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3:31" x14ac:dyDescent="0.25">
      <c r="C800" s="64"/>
      <c r="D800" s="64"/>
      <c r="E800" s="64"/>
      <c r="F800" s="64"/>
      <c r="G800" s="64"/>
      <c r="H800" s="58"/>
      <c r="I800" s="58"/>
      <c r="J800" s="87"/>
      <c r="K800" s="87"/>
      <c r="L800" s="58"/>
      <c r="M800" s="234"/>
      <c r="N800" s="64"/>
      <c r="O800" s="64"/>
      <c r="P800" s="64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3:31" x14ac:dyDescent="0.25">
      <c r="C801" s="64"/>
      <c r="D801" s="64"/>
      <c r="E801" s="64"/>
      <c r="F801" s="64"/>
      <c r="G801" s="64"/>
      <c r="H801" s="58"/>
      <c r="I801" s="58"/>
      <c r="J801" s="87"/>
      <c r="K801" s="87"/>
      <c r="L801" s="58"/>
      <c r="M801" s="234"/>
      <c r="N801" s="64"/>
      <c r="O801" s="64"/>
      <c r="P801" s="64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3:31" x14ac:dyDescent="0.25">
      <c r="C802" s="64"/>
      <c r="D802" s="64"/>
      <c r="E802" s="64"/>
      <c r="F802" s="64"/>
      <c r="G802" s="64"/>
      <c r="H802" s="58"/>
      <c r="I802" s="58"/>
      <c r="J802" s="87"/>
      <c r="K802" s="87"/>
      <c r="L802" s="58"/>
      <c r="M802" s="234"/>
      <c r="N802" s="64"/>
      <c r="O802" s="64"/>
      <c r="P802" s="64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3:31" x14ac:dyDescent="0.25">
      <c r="C803" s="64"/>
      <c r="D803" s="64"/>
      <c r="E803" s="64"/>
      <c r="F803" s="64"/>
      <c r="G803" s="64"/>
      <c r="H803" s="58"/>
      <c r="I803" s="58"/>
      <c r="J803" s="87"/>
      <c r="K803" s="87"/>
      <c r="L803" s="58"/>
      <c r="M803" s="234"/>
      <c r="N803" s="64"/>
      <c r="O803" s="64"/>
      <c r="P803" s="64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3:31" x14ac:dyDescent="0.25">
      <c r="C804" s="64"/>
      <c r="D804" s="64"/>
      <c r="E804" s="64"/>
      <c r="F804" s="64"/>
      <c r="G804" s="64"/>
      <c r="H804" s="58"/>
      <c r="I804" s="58"/>
      <c r="J804" s="87"/>
      <c r="K804" s="87"/>
      <c r="L804" s="58"/>
      <c r="M804" s="234"/>
      <c r="N804" s="64"/>
      <c r="O804" s="64"/>
      <c r="P804" s="64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3:31" x14ac:dyDescent="0.25">
      <c r="C805" s="64"/>
      <c r="D805" s="64"/>
      <c r="E805" s="64"/>
      <c r="F805" s="64"/>
      <c r="G805" s="64"/>
      <c r="H805" s="58"/>
      <c r="I805" s="58"/>
      <c r="J805" s="87"/>
      <c r="K805" s="87"/>
      <c r="L805" s="58"/>
      <c r="M805" s="234"/>
      <c r="N805" s="64"/>
      <c r="O805" s="64"/>
      <c r="P805" s="64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3:31" x14ac:dyDescent="0.25">
      <c r="C806" s="64"/>
      <c r="D806" s="64"/>
      <c r="E806" s="64"/>
      <c r="F806" s="64"/>
      <c r="G806" s="64"/>
      <c r="H806" s="58"/>
      <c r="I806" s="58"/>
      <c r="J806" s="87"/>
      <c r="K806" s="87"/>
      <c r="L806" s="58"/>
      <c r="M806" s="234"/>
      <c r="N806" s="64"/>
      <c r="O806" s="64"/>
      <c r="P806" s="64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3:31" x14ac:dyDescent="0.25">
      <c r="C807" s="64"/>
      <c r="D807" s="64"/>
      <c r="E807" s="64"/>
      <c r="F807" s="64"/>
      <c r="G807" s="64"/>
      <c r="H807" s="58"/>
      <c r="I807" s="58"/>
      <c r="J807" s="87"/>
      <c r="K807" s="87"/>
      <c r="L807" s="58"/>
      <c r="M807" s="234"/>
      <c r="N807" s="64"/>
      <c r="O807" s="64"/>
      <c r="P807" s="64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3:31" x14ac:dyDescent="0.25">
      <c r="C808" s="64"/>
      <c r="D808" s="64"/>
      <c r="E808" s="64"/>
      <c r="F808" s="64"/>
      <c r="G808" s="64"/>
      <c r="H808" s="58"/>
      <c r="I808" s="58"/>
      <c r="J808" s="87"/>
      <c r="K808" s="87"/>
      <c r="L808" s="58"/>
      <c r="M808" s="234"/>
      <c r="N808" s="64"/>
      <c r="O808" s="64"/>
      <c r="P808" s="64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3:31" x14ac:dyDescent="0.25">
      <c r="C809" s="64"/>
      <c r="D809" s="64"/>
      <c r="E809" s="64"/>
      <c r="F809" s="64"/>
      <c r="G809" s="64"/>
      <c r="H809" s="58"/>
      <c r="I809" s="58"/>
      <c r="J809" s="87"/>
      <c r="K809" s="87"/>
      <c r="L809" s="58"/>
      <c r="M809" s="234"/>
      <c r="N809" s="64"/>
      <c r="O809" s="64"/>
      <c r="P809" s="64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3:31" x14ac:dyDescent="0.25">
      <c r="C810" s="64"/>
      <c r="D810" s="64"/>
      <c r="E810" s="64"/>
      <c r="F810" s="64"/>
      <c r="G810" s="64"/>
      <c r="H810" s="58"/>
      <c r="I810" s="58"/>
      <c r="J810" s="87"/>
      <c r="K810" s="87"/>
      <c r="L810" s="58"/>
      <c r="M810" s="234"/>
      <c r="N810" s="64"/>
      <c r="O810" s="64"/>
      <c r="P810" s="64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3:31" x14ac:dyDescent="0.25">
      <c r="C811" s="64"/>
      <c r="D811" s="64"/>
      <c r="E811" s="64"/>
      <c r="F811" s="64"/>
      <c r="G811" s="64"/>
      <c r="H811" s="58"/>
      <c r="I811" s="58"/>
      <c r="J811" s="87"/>
      <c r="K811" s="87"/>
      <c r="L811" s="58"/>
      <c r="M811" s="234"/>
      <c r="N811" s="64"/>
      <c r="O811" s="64"/>
      <c r="P811" s="64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3:31" x14ac:dyDescent="0.25">
      <c r="C812" s="64"/>
      <c r="D812" s="64"/>
      <c r="E812" s="64"/>
      <c r="F812" s="64"/>
      <c r="G812" s="64"/>
      <c r="H812" s="58"/>
      <c r="I812" s="58"/>
      <c r="J812" s="87"/>
      <c r="K812" s="87"/>
      <c r="L812" s="58"/>
      <c r="M812" s="234"/>
      <c r="N812" s="64"/>
      <c r="O812" s="64"/>
      <c r="P812" s="64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3:31" x14ac:dyDescent="0.25">
      <c r="C813" s="64"/>
      <c r="D813" s="64"/>
      <c r="E813" s="64"/>
      <c r="F813" s="64"/>
      <c r="G813" s="64"/>
      <c r="H813" s="58"/>
      <c r="I813" s="58"/>
      <c r="J813" s="87"/>
      <c r="K813" s="87"/>
      <c r="L813" s="58"/>
      <c r="M813" s="234"/>
      <c r="N813" s="64"/>
      <c r="O813" s="64"/>
      <c r="P813" s="64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3:31" x14ac:dyDescent="0.25">
      <c r="C814" s="64"/>
      <c r="D814" s="64"/>
      <c r="E814" s="64"/>
      <c r="F814" s="64"/>
      <c r="G814" s="64"/>
      <c r="H814" s="58"/>
      <c r="I814" s="58"/>
      <c r="J814" s="87"/>
      <c r="K814" s="87"/>
      <c r="L814" s="58"/>
      <c r="M814" s="234"/>
      <c r="N814" s="64"/>
      <c r="O814" s="64"/>
      <c r="P814" s="64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3:31" x14ac:dyDescent="0.25">
      <c r="C815" s="64"/>
      <c r="D815" s="64"/>
      <c r="E815" s="64"/>
      <c r="F815" s="64"/>
      <c r="G815" s="64"/>
      <c r="H815" s="58"/>
      <c r="I815" s="58"/>
      <c r="J815" s="87"/>
      <c r="K815" s="87"/>
      <c r="L815" s="58"/>
      <c r="M815" s="234"/>
      <c r="N815" s="64"/>
      <c r="O815" s="64"/>
      <c r="P815" s="64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3:31" x14ac:dyDescent="0.25">
      <c r="C816" s="64"/>
      <c r="D816" s="64"/>
      <c r="E816" s="64"/>
      <c r="F816" s="64"/>
      <c r="G816" s="64"/>
      <c r="H816" s="58"/>
      <c r="I816" s="58"/>
      <c r="J816" s="87"/>
      <c r="K816" s="87"/>
      <c r="L816" s="58"/>
      <c r="M816" s="234"/>
      <c r="N816" s="64"/>
      <c r="O816" s="64"/>
      <c r="P816" s="64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3:31" x14ac:dyDescent="0.25">
      <c r="C817" s="64"/>
      <c r="D817" s="64"/>
      <c r="E817" s="64"/>
      <c r="F817" s="64"/>
      <c r="G817" s="64"/>
      <c r="H817" s="58"/>
      <c r="I817" s="58"/>
      <c r="J817" s="87"/>
      <c r="K817" s="87"/>
      <c r="L817" s="58"/>
      <c r="M817" s="234"/>
      <c r="N817" s="64"/>
      <c r="O817" s="64"/>
      <c r="P817" s="64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3:31" x14ac:dyDescent="0.25">
      <c r="C818" s="64"/>
      <c r="D818" s="64"/>
      <c r="E818" s="64"/>
      <c r="F818" s="64"/>
      <c r="G818" s="64"/>
      <c r="H818" s="58"/>
      <c r="I818" s="58"/>
      <c r="J818" s="87"/>
      <c r="K818" s="87"/>
      <c r="L818" s="58"/>
      <c r="M818" s="234"/>
      <c r="N818" s="64"/>
      <c r="O818" s="64"/>
      <c r="P818" s="64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3:31" x14ac:dyDescent="0.25">
      <c r="C819" s="64"/>
      <c r="D819" s="64"/>
      <c r="E819" s="64"/>
      <c r="F819" s="64"/>
      <c r="G819" s="64"/>
      <c r="H819" s="58"/>
      <c r="I819" s="58"/>
      <c r="J819" s="87"/>
      <c r="K819" s="87"/>
      <c r="L819" s="58"/>
      <c r="M819" s="234"/>
      <c r="N819" s="64"/>
      <c r="O819" s="64"/>
      <c r="P819" s="64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3:31" x14ac:dyDescent="0.25">
      <c r="C820" s="64"/>
      <c r="D820" s="64"/>
      <c r="E820" s="64"/>
      <c r="F820" s="64"/>
      <c r="G820" s="64"/>
      <c r="H820" s="58"/>
      <c r="I820" s="58"/>
      <c r="J820" s="87"/>
      <c r="K820" s="87"/>
      <c r="L820" s="58"/>
      <c r="M820" s="234"/>
      <c r="N820" s="64"/>
      <c r="O820" s="64"/>
      <c r="P820" s="64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3:31" x14ac:dyDescent="0.25">
      <c r="C821" s="64"/>
      <c r="D821" s="64"/>
      <c r="E821" s="64"/>
      <c r="F821" s="64"/>
      <c r="G821" s="64"/>
      <c r="H821" s="58"/>
      <c r="I821" s="58"/>
      <c r="J821" s="87"/>
      <c r="K821" s="87"/>
      <c r="L821" s="58"/>
      <c r="M821" s="234"/>
      <c r="N821" s="64"/>
      <c r="O821" s="64"/>
      <c r="P821" s="64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3:31" x14ac:dyDescent="0.25">
      <c r="C822" s="64"/>
      <c r="D822" s="64"/>
      <c r="E822" s="64"/>
      <c r="F822" s="64"/>
      <c r="G822" s="64"/>
      <c r="H822" s="58"/>
      <c r="I822" s="58"/>
      <c r="J822" s="87"/>
      <c r="K822" s="87"/>
      <c r="L822" s="58"/>
      <c r="M822" s="234"/>
      <c r="N822" s="64"/>
      <c r="O822" s="64"/>
      <c r="P822" s="64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3:31" x14ac:dyDescent="0.25">
      <c r="C823" s="64"/>
      <c r="D823" s="64"/>
      <c r="E823" s="64"/>
      <c r="F823" s="64"/>
      <c r="G823" s="64"/>
      <c r="H823" s="58"/>
      <c r="I823" s="58"/>
      <c r="J823" s="87"/>
      <c r="K823" s="87"/>
      <c r="L823" s="58"/>
      <c r="M823" s="234"/>
      <c r="N823" s="64"/>
      <c r="O823" s="64"/>
      <c r="P823" s="64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3:31" x14ac:dyDescent="0.25">
      <c r="C824" s="64"/>
      <c r="D824" s="64"/>
      <c r="E824" s="64"/>
      <c r="F824" s="64"/>
      <c r="G824" s="64"/>
      <c r="H824" s="58"/>
      <c r="I824" s="58"/>
      <c r="J824" s="87"/>
      <c r="K824" s="87"/>
      <c r="L824" s="58"/>
      <c r="M824" s="234"/>
      <c r="N824" s="64"/>
      <c r="O824" s="64"/>
      <c r="P824" s="64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3:31" x14ac:dyDescent="0.25">
      <c r="C825" s="64"/>
      <c r="D825" s="64"/>
      <c r="E825" s="64"/>
      <c r="F825" s="64"/>
      <c r="G825" s="64"/>
      <c r="H825" s="58"/>
      <c r="I825" s="58"/>
      <c r="J825" s="87"/>
      <c r="K825" s="87"/>
      <c r="L825" s="58"/>
      <c r="M825" s="234"/>
      <c r="N825" s="64"/>
      <c r="O825" s="64"/>
      <c r="P825" s="64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3:31" x14ac:dyDescent="0.25">
      <c r="C826" s="64"/>
      <c r="D826" s="64"/>
      <c r="E826" s="64"/>
      <c r="F826" s="64"/>
      <c r="G826" s="64"/>
      <c r="H826" s="58"/>
      <c r="I826" s="58"/>
      <c r="J826" s="87"/>
      <c r="K826" s="87"/>
      <c r="L826" s="58"/>
      <c r="M826" s="234"/>
      <c r="N826" s="64"/>
      <c r="O826" s="64"/>
      <c r="P826" s="64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3:31" x14ac:dyDescent="0.25">
      <c r="C827" s="64"/>
      <c r="D827" s="64"/>
      <c r="E827" s="64"/>
      <c r="F827" s="64"/>
      <c r="G827" s="64"/>
      <c r="H827" s="58"/>
      <c r="I827" s="58"/>
      <c r="J827" s="87"/>
      <c r="K827" s="87"/>
      <c r="L827" s="58"/>
      <c r="M827" s="234"/>
      <c r="N827" s="64"/>
      <c r="O827" s="64"/>
      <c r="P827" s="64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3:31" x14ac:dyDescent="0.25">
      <c r="C828" s="64"/>
      <c r="D828" s="64"/>
      <c r="E828" s="64"/>
      <c r="F828" s="64"/>
      <c r="G828" s="64"/>
      <c r="H828" s="58"/>
      <c r="I828" s="58"/>
      <c r="J828" s="87"/>
      <c r="K828" s="87"/>
      <c r="L828" s="58"/>
      <c r="M828" s="234"/>
      <c r="N828" s="64"/>
      <c r="O828" s="64"/>
      <c r="P828" s="64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3:31" x14ac:dyDescent="0.25">
      <c r="C829" s="64"/>
      <c r="D829" s="64"/>
      <c r="E829" s="64"/>
      <c r="F829" s="64"/>
      <c r="G829" s="64"/>
      <c r="H829" s="58"/>
      <c r="I829" s="58"/>
      <c r="J829" s="87"/>
      <c r="K829" s="87"/>
      <c r="L829" s="58"/>
      <c r="M829" s="234"/>
      <c r="N829" s="64"/>
      <c r="O829" s="64"/>
      <c r="P829" s="64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3:31" x14ac:dyDescent="0.25">
      <c r="C830" s="64"/>
      <c r="D830" s="64"/>
      <c r="E830" s="64"/>
      <c r="F830" s="64"/>
      <c r="G830" s="64"/>
      <c r="H830" s="58"/>
      <c r="I830" s="58"/>
      <c r="J830" s="87"/>
      <c r="K830" s="87"/>
      <c r="L830" s="58"/>
      <c r="M830" s="234"/>
      <c r="N830" s="64"/>
      <c r="O830" s="64"/>
      <c r="P830" s="64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3:31" x14ac:dyDescent="0.25">
      <c r="C831" s="64"/>
      <c r="D831" s="64"/>
      <c r="E831" s="64"/>
      <c r="F831" s="64"/>
      <c r="G831" s="64"/>
      <c r="H831" s="58"/>
      <c r="I831" s="58"/>
      <c r="J831" s="87"/>
      <c r="K831" s="87"/>
      <c r="L831" s="58"/>
      <c r="M831" s="234"/>
      <c r="N831" s="64"/>
      <c r="O831" s="64"/>
      <c r="P831" s="64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3:31" x14ac:dyDescent="0.25">
      <c r="C832" s="64"/>
      <c r="D832" s="64"/>
      <c r="E832" s="64"/>
      <c r="F832" s="64"/>
      <c r="G832" s="64"/>
      <c r="H832" s="58"/>
      <c r="I832" s="58"/>
      <c r="J832" s="87"/>
      <c r="K832" s="87"/>
      <c r="L832" s="58"/>
      <c r="M832" s="234"/>
      <c r="N832" s="64"/>
      <c r="O832" s="64"/>
      <c r="P832" s="64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3:31" x14ac:dyDescent="0.25">
      <c r="C833" s="64"/>
      <c r="D833" s="64"/>
      <c r="E833" s="64"/>
      <c r="F833" s="64"/>
      <c r="G833" s="64"/>
      <c r="H833" s="58"/>
      <c r="I833" s="58"/>
      <c r="J833" s="87"/>
      <c r="K833" s="87"/>
      <c r="L833" s="58"/>
      <c r="M833" s="234"/>
      <c r="N833" s="64"/>
      <c r="O833" s="64"/>
      <c r="P833" s="64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3:31" x14ac:dyDescent="0.25">
      <c r="C834" s="64"/>
      <c r="D834" s="64"/>
      <c r="E834" s="64"/>
      <c r="F834" s="64"/>
      <c r="G834" s="64"/>
      <c r="H834" s="58"/>
      <c r="I834" s="58"/>
      <c r="J834" s="87"/>
      <c r="K834" s="87"/>
      <c r="L834" s="58"/>
      <c r="M834" s="234"/>
      <c r="N834" s="64"/>
      <c r="O834" s="64"/>
      <c r="P834" s="64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3:31" x14ac:dyDescent="0.25">
      <c r="C835" s="64"/>
      <c r="D835" s="64"/>
      <c r="E835" s="64"/>
      <c r="F835" s="64"/>
      <c r="G835" s="64"/>
      <c r="H835" s="58"/>
      <c r="I835" s="58"/>
      <c r="J835" s="87"/>
      <c r="K835" s="87"/>
      <c r="L835" s="58"/>
      <c r="M835" s="234"/>
      <c r="N835" s="64"/>
      <c r="O835" s="64"/>
      <c r="P835" s="64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3:31" x14ac:dyDescent="0.25">
      <c r="C836" s="64"/>
      <c r="D836" s="64"/>
      <c r="E836" s="64"/>
      <c r="F836" s="64"/>
      <c r="G836" s="64"/>
      <c r="H836" s="58"/>
      <c r="I836" s="58"/>
      <c r="J836" s="87"/>
      <c r="K836" s="87"/>
      <c r="L836" s="58"/>
      <c r="M836" s="234"/>
      <c r="N836" s="64"/>
      <c r="O836" s="64"/>
      <c r="P836" s="64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3:31" x14ac:dyDescent="0.25">
      <c r="C837" s="64"/>
      <c r="D837" s="64"/>
      <c r="E837" s="64"/>
      <c r="F837" s="64"/>
      <c r="G837" s="64"/>
      <c r="H837" s="58"/>
      <c r="I837" s="58"/>
      <c r="J837" s="87"/>
      <c r="K837" s="87"/>
      <c r="L837" s="58"/>
      <c r="M837" s="234"/>
      <c r="N837" s="64"/>
      <c r="O837" s="64"/>
      <c r="P837" s="64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3:31" x14ac:dyDescent="0.25">
      <c r="C838" s="64"/>
      <c r="D838" s="64"/>
      <c r="E838" s="64"/>
      <c r="F838" s="64"/>
      <c r="G838" s="64"/>
      <c r="H838" s="58"/>
      <c r="I838" s="58"/>
      <c r="J838" s="87"/>
      <c r="K838" s="87"/>
      <c r="L838" s="58"/>
      <c r="M838" s="234"/>
      <c r="N838" s="64"/>
      <c r="O838" s="64"/>
      <c r="P838" s="64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3:31" x14ac:dyDescent="0.25">
      <c r="C839" s="64"/>
      <c r="D839" s="64"/>
      <c r="E839" s="64"/>
      <c r="F839" s="64"/>
      <c r="G839" s="64"/>
      <c r="H839" s="58"/>
      <c r="I839" s="58"/>
      <c r="J839" s="87"/>
      <c r="K839" s="87"/>
      <c r="L839" s="58"/>
      <c r="M839" s="234"/>
      <c r="N839" s="64"/>
      <c r="O839" s="64"/>
      <c r="P839" s="64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3:31" x14ac:dyDescent="0.25">
      <c r="C840" s="64"/>
      <c r="D840" s="64"/>
      <c r="E840" s="64"/>
      <c r="F840" s="64"/>
      <c r="G840" s="64"/>
      <c r="H840" s="58"/>
      <c r="I840" s="58"/>
      <c r="J840" s="87"/>
      <c r="K840" s="87"/>
      <c r="L840" s="58"/>
      <c r="M840" s="234"/>
      <c r="N840" s="64"/>
      <c r="O840" s="64"/>
      <c r="P840" s="64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3:31" x14ac:dyDescent="0.25">
      <c r="C841" s="64"/>
      <c r="D841" s="64"/>
      <c r="E841" s="64"/>
      <c r="F841" s="64"/>
      <c r="G841" s="64"/>
      <c r="H841" s="58"/>
      <c r="I841" s="58"/>
      <c r="J841" s="87"/>
      <c r="K841" s="87"/>
      <c r="L841" s="58"/>
      <c r="M841" s="234"/>
      <c r="N841" s="64"/>
      <c r="O841" s="64"/>
      <c r="P841" s="64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3:31" x14ac:dyDescent="0.25">
      <c r="C842" s="64"/>
      <c r="D842" s="64"/>
      <c r="E842" s="64"/>
      <c r="F842" s="64"/>
      <c r="G842" s="64"/>
      <c r="H842" s="58"/>
      <c r="I842" s="58"/>
      <c r="J842" s="87"/>
      <c r="K842" s="87"/>
      <c r="L842" s="58"/>
      <c r="M842" s="234"/>
      <c r="N842" s="64"/>
      <c r="O842" s="64"/>
      <c r="P842" s="64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3:31" x14ac:dyDescent="0.25">
      <c r="C843" s="64"/>
      <c r="D843" s="64"/>
      <c r="E843" s="64"/>
      <c r="F843" s="64"/>
      <c r="G843" s="64"/>
      <c r="H843" s="58"/>
      <c r="I843" s="58"/>
      <c r="J843" s="87"/>
      <c r="K843" s="87"/>
      <c r="L843" s="58"/>
      <c r="M843" s="234"/>
      <c r="N843" s="64"/>
      <c r="O843" s="64"/>
      <c r="P843" s="64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3:31" x14ac:dyDescent="0.25">
      <c r="C844" s="64"/>
      <c r="D844" s="64"/>
      <c r="E844" s="64"/>
      <c r="F844" s="64"/>
      <c r="G844" s="64"/>
      <c r="H844" s="58"/>
      <c r="I844" s="58"/>
      <c r="J844" s="87"/>
      <c r="K844" s="87"/>
      <c r="L844" s="58"/>
      <c r="M844" s="234"/>
      <c r="N844" s="64"/>
      <c r="O844" s="64"/>
      <c r="P844" s="64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3:31" x14ac:dyDescent="0.25">
      <c r="C845" s="64"/>
      <c r="D845" s="64"/>
      <c r="E845" s="64"/>
      <c r="F845" s="64"/>
      <c r="G845" s="64"/>
      <c r="H845" s="58"/>
      <c r="I845" s="58"/>
      <c r="J845" s="87"/>
      <c r="K845" s="87"/>
      <c r="L845" s="58"/>
      <c r="M845" s="234"/>
      <c r="N845" s="64"/>
      <c r="O845" s="64"/>
      <c r="P845" s="64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3:31" x14ac:dyDescent="0.25">
      <c r="C846" s="64"/>
      <c r="D846" s="64"/>
      <c r="E846" s="64"/>
      <c r="F846" s="64"/>
      <c r="G846" s="64"/>
      <c r="H846" s="58"/>
      <c r="I846" s="58"/>
      <c r="J846" s="87"/>
      <c r="K846" s="87"/>
      <c r="L846" s="58"/>
      <c r="M846" s="234"/>
      <c r="N846" s="64"/>
      <c r="O846" s="64"/>
      <c r="P846" s="64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3:31" x14ac:dyDescent="0.25">
      <c r="C847" s="64"/>
      <c r="D847" s="64"/>
      <c r="E847" s="64"/>
      <c r="F847" s="64"/>
      <c r="G847" s="64"/>
      <c r="H847" s="58"/>
      <c r="I847" s="58"/>
      <c r="J847" s="87"/>
      <c r="K847" s="87"/>
      <c r="L847" s="58"/>
      <c r="M847" s="234"/>
      <c r="N847" s="64"/>
      <c r="O847" s="64"/>
      <c r="P847" s="64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3:31" x14ac:dyDescent="0.25">
      <c r="C848" s="64"/>
      <c r="D848" s="64"/>
      <c r="E848" s="64"/>
      <c r="F848" s="64"/>
      <c r="G848" s="64"/>
      <c r="H848" s="58"/>
      <c r="I848" s="58"/>
      <c r="J848" s="87"/>
      <c r="K848" s="87"/>
      <c r="L848" s="58"/>
      <c r="M848" s="234"/>
      <c r="N848" s="64"/>
      <c r="O848" s="64"/>
      <c r="P848" s="64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3:31" x14ac:dyDescent="0.25">
      <c r="C849" s="64"/>
      <c r="D849" s="64"/>
      <c r="E849" s="64"/>
      <c r="F849" s="64"/>
      <c r="G849" s="64"/>
      <c r="H849" s="58"/>
      <c r="I849" s="58"/>
      <c r="J849" s="87"/>
      <c r="K849" s="87"/>
      <c r="L849" s="58"/>
      <c r="M849" s="234"/>
      <c r="N849" s="64"/>
      <c r="O849" s="64"/>
      <c r="P849" s="64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3:31" x14ac:dyDescent="0.25">
      <c r="C850" s="64"/>
      <c r="D850" s="64"/>
      <c r="E850" s="64"/>
      <c r="F850" s="64"/>
      <c r="G850" s="64"/>
      <c r="H850" s="58"/>
      <c r="I850" s="58"/>
      <c r="J850" s="87"/>
      <c r="K850" s="87"/>
      <c r="L850" s="58"/>
      <c r="M850" s="234"/>
      <c r="N850" s="64"/>
      <c r="O850" s="64"/>
      <c r="P850" s="64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3:31" x14ac:dyDescent="0.25">
      <c r="C851" s="64"/>
      <c r="D851" s="64"/>
      <c r="E851" s="64"/>
      <c r="F851" s="64"/>
      <c r="G851" s="64"/>
      <c r="H851" s="58"/>
      <c r="I851" s="58"/>
      <c r="J851" s="87"/>
      <c r="K851" s="87"/>
      <c r="L851" s="58"/>
      <c r="M851" s="234"/>
      <c r="N851" s="64"/>
      <c r="O851" s="64"/>
      <c r="P851" s="64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3:31" x14ac:dyDescent="0.25">
      <c r="C852" s="64"/>
      <c r="D852" s="64"/>
      <c r="E852" s="64"/>
      <c r="F852" s="64"/>
      <c r="G852" s="64"/>
      <c r="H852" s="58"/>
      <c r="I852" s="58"/>
      <c r="J852" s="87"/>
      <c r="K852" s="87"/>
      <c r="L852" s="58"/>
      <c r="M852" s="234"/>
      <c r="N852" s="64"/>
      <c r="O852" s="64"/>
      <c r="P852" s="64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3:31" x14ac:dyDescent="0.25">
      <c r="C853" s="64"/>
      <c r="D853" s="64"/>
      <c r="E853" s="64"/>
      <c r="F853" s="64"/>
      <c r="G853" s="64"/>
      <c r="H853" s="58"/>
      <c r="I853" s="58"/>
      <c r="J853" s="87"/>
      <c r="K853" s="87"/>
      <c r="L853" s="58"/>
      <c r="M853" s="234"/>
      <c r="N853" s="64"/>
      <c r="O853" s="64"/>
      <c r="P853" s="64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3:31" x14ac:dyDescent="0.25">
      <c r="C854" s="64"/>
      <c r="D854" s="64"/>
      <c r="E854" s="64"/>
      <c r="F854" s="64"/>
      <c r="G854" s="64"/>
      <c r="H854" s="58"/>
      <c r="I854" s="58"/>
      <c r="J854" s="87"/>
      <c r="K854" s="87"/>
      <c r="L854" s="58"/>
      <c r="M854" s="234"/>
      <c r="N854" s="64"/>
      <c r="O854" s="64"/>
      <c r="P854" s="64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3:31" x14ac:dyDescent="0.25">
      <c r="C855" s="64"/>
      <c r="D855" s="64"/>
      <c r="E855" s="64"/>
      <c r="F855" s="64"/>
      <c r="G855" s="64"/>
      <c r="H855" s="58"/>
      <c r="I855" s="58"/>
      <c r="J855" s="87"/>
      <c r="K855" s="87"/>
      <c r="L855" s="58"/>
      <c r="M855" s="234"/>
      <c r="N855" s="64"/>
      <c r="O855" s="64"/>
      <c r="P855" s="64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3:31" x14ac:dyDescent="0.25">
      <c r="C856" s="64"/>
      <c r="D856" s="64"/>
      <c r="E856" s="64"/>
      <c r="F856" s="64"/>
      <c r="G856" s="64"/>
      <c r="H856" s="58"/>
      <c r="I856" s="58"/>
      <c r="J856" s="87"/>
      <c r="K856" s="87"/>
      <c r="L856" s="58"/>
      <c r="M856" s="234"/>
      <c r="N856" s="64"/>
      <c r="O856" s="64"/>
      <c r="P856" s="64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3:31" x14ac:dyDescent="0.25">
      <c r="C857" s="64"/>
      <c r="D857" s="64"/>
      <c r="E857" s="64"/>
      <c r="F857" s="64"/>
      <c r="G857" s="64"/>
      <c r="H857" s="58"/>
      <c r="I857" s="58"/>
      <c r="J857" s="87"/>
      <c r="K857" s="87"/>
      <c r="L857" s="58"/>
      <c r="M857" s="234"/>
      <c r="N857" s="64"/>
      <c r="O857" s="64"/>
      <c r="P857" s="64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3:31" x14ac:dyDescent="0.25">
      <c r="C858" s="64"/>
      <c r="D858" s="64"/>
      <c r="E858" s="64"/>
      <c r="F858" s="64"/>
      <c r="G858" s="64"/>
      <c r="H858" s="58"/>
      <c r="I858" s="58"/>
      <c r="J858" s="87"/>
      <c r="K858" s="87"/>
      <c r="L858" s="58"/>
      <c r="M858" s="234"/>
      <c r="N858" s="64"/>
      <c r="O858" s="64"/>
      <c r="P858" s="64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3:31" x14ac:dyDescent="0.25">
      <c r="C859" s="64"/>
      <c r="D859" s="64"/>
      <c r="E859" s="64"/>
      <c r="F859" s="64"/>
      <c r="G859" s="64"/>
      <c r="H859" s="58"/>
      <c r="I859" s="58"/>
      <c r="J859" s="87"/>
      <c r="K859" s="87"/>
      <c r="L859" s="58"/>
      <c r="M859" s="234"/>
      <c r="N859" s="64"/>
      <c r="O859" s="64"/>
      <c r="P859" s="64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3:31" x14ac:dyDescent="0.25">
      <c r="C860" s="64"/>
      <c r="D860" s="64"/>
      <c r="E860" s="64"/>
      <c r="F860" s="64"/>
      <c r="G860" s="64"/>
      <c r="H860" s="58"/>
      <c r="I860" s="58"/>
      <c r="J860" s="87"/>
      <c r="K860" s="87"/>
      <c r="L860" s="58"/>
      <c r="M860" s="234"/>
      <c r="N860" s="64"/>
      <c r="O860" s="64"/>
      <c r="P860" s="64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3:31" x14ac:dyDescent="0.25">
      <c r="C861" s="64"/>
      <c r="D861" s="64"/>
      <c r="E861" s="64"/>
      <c r="F861" s="64"/>
      <c r="G861" s="64"/>
      <c r="H861" s="58"/>
      <c r="I861" s="58"/>
      <c r="J861" s="87"/>
      <c r="K861" s="87"/>
      <c r="L861" s="58"/>
      <c r="M861" s="234"/>
      <c r="N861" s="64"/>
      <c r="O861" s="64"/>
      <c r="P861" s="64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3:31" x14ac:dyDescent="0.25">
      <c r="C862" s="64"/>
      <c r="D862" s="64"/>
      <c r="E862" s="64"/>
      <c r="F862" s="64"/>
      <c r="G862" s="64"/>
      <c r="H862" s="58"/>
      <c r="I862" s="58"/>
      <c r="J862" s="87"/>
      <c r="K862" s="87"/>
      <c r="L862" s="58"/>
      <c r="M862" s="234"/>
      <c r="N862" s="64"/>
      <c r="O862" s="64"/>
      <c r="P862" s="64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3:31" x14ac:dyDescent="0.25">
      <c r="C863" s="64"/>
      <c r="D863" s="64"/>
      <c r="E863" s="64"/>
      <c r="F863" s="64"/>
      <c r="G863" s="64"/>
      <c r="H863" s="58"/>
      <c r="I863" s="58"/>
      <c r="J863" s="87"/>
      <c r="K863" s="87"/>
      <c r="L863" s="58"/>
      <c r="M863" s="234"/>
      <c r="N863" s="64"/>
      <c r="O863" s="64"/>
      <c r="P863" s="64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3:31" x14ac:dyDescent="0.25">
      <c r="C864" s="64"/>
      <c r="D864" s="64"/>
      <c r="E864" s="64"/>
      <c r="F864" s="64"/>
      <c r="G864" s="64"/>
      <c r="H864" s="58"/>
      <c r="I864" s="58"/>
      <c r="J864" s="87"/>
      <c r="K864" s="87"/>
      <c r="L864" s="58"/>
      <c r="M864" s="234"/>
      <c r="N864" s="64"/>
      <c r="O864" s="64"/>
      <c r="P864" s="64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3:31" x14ac:dyDescent="0.25">
      <c r="C865" s="64"/>
      <c r="D865" s="64"/>
      <c r="E865" s="64"/>
      <c r="F865" s="64"/>
      <c r="G865" s="64"/>
      <c r="H865" s="58"/>
      <c r="I865" s="58"/>
      <c r="J865" s="87"/>
      <c r="K865" s="87"/>
      <c r="L865" s="58"/>
      <c r="M865" s="234"/>
      <c r="N865" s="64"/>
      <c r="O865" s="64"/>
      <c r="P865" s="64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3:31" x14ac:dyDescent="0.25">
      <c r="C866" s="64"/>
      <c r="D866" s="64"/>
      <c r="E866" s="64"/>
      <c r="F866" s="64"/>
      <c r="G866" s="64"/>
      <c r="H866" s="58"/>
      <c r="I866" s="58"/>
      <c r="J866" s="87"/>
      <c r="K866" s="87"/>
      <c r="L866" s="58"/>
      <c r="M866" s="234"/>
      <c r="N866" s="64"/>
      <c r="O866" s="64"/>
      <c r="P866" s="64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3:31" x14ac:dyDescent="0.25">
      <c r="C867" s="64"/>
      <c r="D867" s="64"/>
      <c r="E867" s="64"/>
      <c r="F867" s="64"/>
      <c r="G867" s="64"/>
      <c r="H867" s="58"/>
      <c r="I867" s="58"/>
      <c r="J867" s="87"/>
      <c r="K867" s="87"/>
      <c r="L867" s="58"/>
      <c r="M867" s="234"/>
      <c r="N867" s="64"/>
      <c r="O867" s="64"/>
      <c r="P867" s="64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3:31" x14ac:dyDescent="0.25">
      <c r="C868" s="64"/>
      <c r="D868" s="64"/>
      <c r="E868" s="64"/>
      <c r="F868" s="64"/>
      <c r="G868" s="64"/>
      <c r="H868" s="58"/>
      <c r="I868" s="58"/>
      <c r="J868" s="87"/>
      <c r="K868" s="87"/>
      <c r="L868" s="58"/>
      <c r="M868" s="234"/>
      <c r="N868" s="64"/>
      <c r="O868" s="64"/>
      <c r="P868" s="64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3:31" x14ac:dyDescent="0.25">
      <c r="C869" s="64"/>
      <c r="D869" s="64"/>
      <c r="E869" s="64"/>
      <c r="F869" s="64"/>
      <c r="G869" s="64"/>
      <c r="H869" s="58"/>
      <c r="I869" s="58"/>
      <c r="J869" s="87"/>
      <c r="K869" s="87"/>
      <c r="L869" s="58"/>
      <c r="M869" s="234"/>
      <c r="N869" s="64"/>
      <c r="O869" s="64"/>
      <c r="P869" s="64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3:31" x14ac:dyDescent="0.25">
      <c r="C870" s="64"/>
      <c r="D870" s="64"/>
      <c r="E870" s="64"/>
      <c r="F870" s="64"/>
      <c r="G870" s="64"/>
      <c r="H870" s="58"/>
      <c r="I870" s="58"/>
      <c r="J870" s="87"/>
      <c r="K870" s="87"/>
      <c r="L870" s="58"/>
      <c r="M870" s="234"/>
      <c r="N870" s="64"/>
      <c r="O870" s="64"/>
      <c r="P870" s="64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3:31" x14ac:dyDescent="0.25">
      <c r="C871" s="64"/>
      <c r="D871" s="64"/>
      <c r="E871" s="64"/>
      <c r="F871" s="64"/>
      <c r="G871" s="64"/>
      <c r="H871" s="58"/>
      <c r="I871" s="58"/>
      <c r="J871" s="87"/>
      <c r="K871" s="87"/>
      <c r="L871" s="58"/>
      <c r="M871" s="234"/>
      <c r="N871" s="64"/>
      <c r="O871" s="64"/>
      <c r="P871" s="64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3:31" x14ac:dyDescent="0.25">
      <c r="C872" s="64"/>
      <c r="D872" s="64"/>
      <c r="E872" s="64"/>
      <c r="F872" s="64"/>
      <c r="G872" s="64"/>
      <c r="H872" s="58"/>
      <c r="I872" s="58"/>
      <c r="J872" s="87"/>
      <c r="K872" s="87"/>
      <c r="L872" s="58"/>
      <c r="M872" s="234"/>
      <c r="N872" s="64"/>
      <c r="O872" s="64"/>
      <c r="P872" s="64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3:31" x14ac:dyDescent="0.25">
      <c r="C873" s="64"/>
      <c r="D873" s="64"/>
      <c r="E873" s="64"/>
      <c r="F873" s="64"/>
      <c r="G873" s="64"/>
      <c r="H873" s="58"/>
      <c r="I873" s="58"/>
      <c r="J873" s="87"/>
      <c r="K873" s="87"/>
      <c r="L873" s="58"/>
      <c r="M873" s="234"/>
      <c r="N873" s="64"/>
      <c r="O873" s="64"/>
      <c r="P873" s="64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3:31" x14ac:dyDescent="0.25">
      <c r="C874" s="64"/>
      <c r="D874" s="64"/>
      <c r="E874" s="64"/>
      <c r="F874" s="64"/>
      <c r="G874" s="64"/>
      <c r="H874" s="58"/>
      <c r="I874" s="58"/>
      <c r="J874" s="87"/>
      <c r="K874" s="87"/>
      <c r="L874" s="58"/>
      <c r="M874" s="234"/>
      <c r="N874" s="64"/>
      <c r="O874" s="64"/>
      <c r="P874" s="64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3:31" x14ac:dyDescent="0.25">
      <c r="C875" s="64"/>
      <c r="D875" s="64"/>
      <c r="E875" s="64"/>
      <c r="F875" s="64"/>
      <c r="G875" s="64"/>
      <c r="H875" s="58"/>
      <c r="I875" s="58"/>
      <c r="J875" s="87"/>
      <c r="K875" s="87"/>
      <c r="L875" s="58"/>
      <c r="M875" s="234"/>
      <c r="N875" s="64"/>
      <c r="O875" s="64"/>
      <c r="P875" s="64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3:31" x14ac:dyDescent="0.25">
      <c r="C876" s="64"/>
      <c r="D876" s="64"/>
      <c r="E876" s="64"/>
      <c r="F876" s="64"/>
      <c r="G876" s="64"/>
      <c r="H876" s="58"/>
      <c r="I876" s="58"/>
      <c r="J876" s="87"/>
      <c r="K876" s="87"/>
      <c r="L876" s="58"/>
      <c r="M876" s="234"/>
      <c r="N876" s="64"/>
      <c r="O876" s="64"/>
      <c r="P876" s="64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3:31" x14ac:dyDescent="0.25">
      <c r="C877" s="64"/>
      <c r="D877" s="64"/>
      <c r="E877" s="64"/>
      <c r="F877" s="64"/>
      <c r="G877" s="64"/>
      <c r="H877" s="58"/>
      <c r="I877" s="58"/>
      <c r="J877" s="87"/>
      <c r="K877" s="87"/>
      <c r="L877" s="58"/>
      <c r="M877" s="234"/>
      <c r="N877" s="64"/>
      <c r="O877" s="64"/>
      <c r="P877" s="64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3:31" x14ac:dyDescent="0.25">
      <c r="C878" s="64"/>
      <c r="D878" s="64"/>
      <c r="E878" s="64"/>
      <c r="F878" s="64"/>
      <c r="G878" s="64"/>
      <c r="H878" s="58"/>
      <c r="I878" s="58"/>
      <c r="J878" s="87"/>
      <c r="K878" s="87"/>
      <c r="L878" s="58"/>
      <c r="M878" s="234"/>
      <c r="N878" s="64"/>
      <c r="O878" s="64"/>
      <c r="P878" s="64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3:31" x14ac:dyDescent="0.25">
      <c r="C879" s="64"/>
      <c r="D879" s="64"/>
      <c r="E879" s="64"/>
      <c r="F879" s="64"/>
      <c r="G879" s="64"/>
      <c r="H879" s="58"/>
      <c r="I879" s="58"/>
      <c r="J879" s="87"/>
      <c r="K879" s="87"/>
      <c r="L879" s="58"/>
      <c r="M879" s="234"/>
      <c r="N879" s="64"/>
      <c r="O879" s="64"/>
      <c r="P879" s="64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3:31" x14ac:dyDescent="0.25">
      <c r="C880" s="64"/>
      <c r="D880" s="64"/>
      <c r="E880" s="64"/>
      <c r="F880" s="64"/>
      <c r="G880" s="64"/>
      <c r="H880" s="58"/>
      <c r="I880" s="58"/>
      <c r="J880" s="87"/>
      <c r="K880" s="87"/>
      <c r="L880" s="58"/>
      <c r="M880" s="234"/>
      <c r="N880" s="64"/>
      <c r="O880" s="64"/>
      <c r="P880" s="64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3:31" x14ac:dyDescent="0.25">
      <c r="C881" s="64"/>
      <c r="D881" s="64"/>
      <c r="E881" s="64"/>
      <c r="F881" s="64"/>
      <c r="G881" s="64"/>
      <c r="H881" s="58"/>
      <c r="I881" s="58"/>
      <c r="J881" s="87"/>
      <c r="K881" s="87"/>
      <c r="L881" s="58"/>
      <c r="M881" s="234"/>
      <c r="N881" s="64"/>
      <c r="O881" s="64"/>
      <c r="P881" s="64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3:31" x14ac:dyDescent="0.25">
      <c r="C882" s="64"/>
      <c r="D882" s="64"/>
      <c r="E882" s="64"/>
      <c r="F882" s="64"/>
      <c r="G882" s="64"/>
      <c r="H882" s="58"/>
      <c r="I882" s="58"/>
      <c r="J882" s="87"/>
      <c r="K882" s="87"/>
      <c r="L882" s="58"/>
      <c r="M882" s="234"/>
      <c r="N882" s="64"/>
      <c r="O882" s="64"/>
      <c r="P882" s="64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3:31" x14ac:dyDescent="0.25">
      <c r="C883" s="64"/>
      <c r="D883" s="64"/>
      <c r="E883" s="64"/>
      <c r="F883" s="64"/>
      <c r="G883" s="64"/>
      <c r="H883" s="58"/>
      <c r="I883" s="58"/>
      <c r="J883" s="87"/>
      <c r="K883" s="87"/>
      <c r="L883" s="58"/>
      <c r="M883" s="234"/>
      <c r="N883" s="64"/>
      <c r="O883" s="64"/>
      <c r="P883" s="64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3:31" x14ac:dyDescent="0.25">
      <c r="C884" s="64"/>
      <c r="D884" s="64"/>
      <c r="E884" s="64"/>
      <c r="F884" s="64"/>
      <c r="G884" s="64"/>
      <c r="H884" s="58"/>
      <c r="I884" s="58"/>
      <c r="J884" s="87"/>
      <c r="K884" s="87"/>
      <c r="L884" s="58"/>
      <c r="M884" s="234"/>
      <c r="N884" s="64"/>
      <c r="O884" s="64"/>
      <c r="P884" s="64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3:31" x14ac:dyDescent="0.25">
      <c r="C885" s="64"/>
      <c r="D885" s="64"/>
      <c r="E885" s="64"/>
      <c r="F885" s="64"/>
      <c r="G885" s="64"/>
      <c r="H885" s="58"/>
      <c r="I885" s="58"/>
      <c r="J885" s="87"/>
      <c r="K885" s="87"/>
      <c r="L885" s="58"/>
      <c r="M885" s="234"/>
      <c r="N885" s="64"/>
      <c r="O885" s="64"/>
      <c r="P885" s="64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3:31" x14ac:dyDescent="0.25">
      <c r="C886" s="64"/>
      <c r="D886" s="64"/>
      <c r="E886" s="64"/>
      <c r="F886" s="64"/>
      <c r="G886" s="64"/>
      <c r="H886" s="58"/>
      <c r="I886" s="58"/>
      <c r="J886" s="87"/>
      <c r="K886" s="87"/>
      <c r="L886" s="58"/>
      <c r="M886" s="234"/>
      <c r="N886" s="64"/>
      <c r="O886" s="64"/>
      <c r="P886" s="64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3:31" x14ac:dyDescent="0.25">
      <c r="C887" s="64"/>
      <c r="D887" s="64"/>
      <c r="E887" s="64"/>
      <c r="F887" s="64"/>
      <c r="G887" s="64"/>
      <c r="H887" s="58"/>
      <c r="I887" s="58"/>
      <c r="J887" s="87"/>
      <c r="K887" s="87"/>
      <c r="L887" s="58"/>
      <c r="M887" s="234"/>
      <c r="N887" s="64"/>
      <c r="O887" s="64"/>
      <c r="P887" s="64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3:31" x14ac:dyDescent="0.25">
      <c r="C888" s="64"/>
      <c r="D888" s="64"/>
      <c r="E888" s="64"/>
      <c r="F888" s="64"/>
      <c r="G888" s="64"/>
      <c r="H888" s="58"/>
      <c r="I888" s="58"/>
      <c r="J888" s="87"/>
      <c r="K888" s="87"/>
      <c r="L888" s="58"/>
      <c r="M888" s="234"/>
      <c r="N888" s="64"/>
      <c r="O888" s="64"/>
      <c r="P888" s="64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3:31" x14ac:dyDescent="0.25">
      <c r="C889" s="64"/>
      <c r="D889" s="64"/>
      <c r="E889" s="64"/>
      <c r="F889" s="64"/>
      <c r="G889" s="64"/>
      <c r="H889" s="58"/>
      <c r="I889" s="58"/>
      <c r="J889" s="87"/>
      <c r="K889" s="87"/>
      <c r="L889" s="58"/>
      <c r="M889" s="234"/>
      <c r="N889" s="64"/>
      <c r="O889" s="64"/>
      <c r="P889" s="64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3:31" x14ac:dyDescent="0.25">
      <c r="C890" s="64"/>
      <c r="D890" s="64"/>
      <c r="E890" s="64"/>
      <c r="F890" s="64"/>
      <c r="G890" s="64"/>
      <c r="H890" s="58"/>
      <c r="I890" s="58"/>
      <c r="J890" s="87"/>
      <c r="K890" s="87"/>
      <c r="L890" s="58"/>
      <c r="M890" s="234"/>
      <c r="N890" s="64"/>
      <c r="O890" s="64"/>
      <c r="P890" s="64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3:31" x14ac:dyDescent="0.25">
      <c r="C891" s="64"/>
      <c r="D891" s="64"/>
      <c r="E891" s="64"/>
      <c r="F891" s="64"/>
      <c r="G891" s="64"/>
      <c r="H891" s="58"/>
      <c r="I891" s="58"/>
      <c r="J891" s="87"/>
      <c r="K891" s="87"/>
      <c r="L891" s="58"/>
      <c r="M891" s="234"/>
      <c r="N891" s="64"/>
      <c r="O891" s="64"/>
      <c r="P891" s="64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3:31" x14ac:dyDescent="0.25">
      <c r="C892" s="64"/>
      <c r="D892" s="64"/>
      <c r="E892" s="64"/>
      <c r="F892" s="64"/>
      <c r="G892" s="64"/>
      <c r="H892" s="58"/>
      <c r="I892" s="58"/>
      <c r="J892" s="87"/>
      <c r="K892" s="87"/>
      <c r="L892" s="58"/>
      <c r="M892" s="234"/>
      <c r="N892" s="64"/>
      <c r="O892" s="64"/>
      <c r="P892" s="64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3:31" x14ac:dyDescent="0.25">
      <c r="C893" s="64"/>
      <c r="D893" s="64"/>
      <c r="E893" s="64"/>
      <c r="F893" s="64"/>
      <c r="G893" s="64"/>
      <c r="H893" s="58"/>
      <c r="I893" s="58"/>
      <c r="J893" s="87"/>
      <c r="K893" s="87"/>
      <c r="L893" s="58"/>
      <c r="M893" s="234"/>
      <c r="N893" s="64"/>
      <c r="O893" s="64"/>
      <c r="P893" s="64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3:31" x14ac:dyDescent="0.25">
      <c r="C894" s="64"/>
      <c r="D894" s="64"/>
      <c r="E894" s="64"/>
      <c r="F894" s="64"/>
      <c r="G894" s="64"/>
      <c r="H894" s="58"/>
      <c r="I894" s="58"/>
      <c r="J894" s="87"/>
      <c r="K894" s="87"/>
      <c r="L894" s="58"/>
      <c r="M894" s="234"/>
      <c r="N894" s="64"/>
      <c r="O894" s="64"/>
      <c r="P894" s="64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3:31" x14ac:dyDescent="0.25">
      <c r="C895" s="64"/>
      <c r="D895" s="64"/>
      <c r="E895" s="64"/>
      <c r="F895" s="64"/>
      <c r="G895" s="64"/>
      <c r="H895" s="58"/>
      <c r="I895" s="58"/>
      <c r="J895" s="87"/>
      <c r="K895" s="87"/>
      <c r="L895" s="58"/>
      <c r="M895" s="234"/>
      <c r="N895" s="64"/>
      <c r="O895" s="64"/>
      <c r="P895" s="64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3:31" x14ac:dyDescent="0.25">
      <c r="C896" s="64"/>
      <c r="D896" s="64"/>
      <c r="E896" s="64"/>
      <c r="F896" s="64"/>
      <c r="G896" s="64"/>
      <c r="H896" s="58"/>
      <c r="I896" s="58"/>
      <c r="J896" s="87"/>
      <c r="K896" s="87"/>
      <c r="L896" s="58"/>
      <c r="M896" s="234"/>
      <c r="N896" s="64"/>
      <c r="O896" s="64"/>
      <c r="P896" s="64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3:31" x14ac:dyDescent="0.25">
      <c r="C897" s="64"/>
      <c r="D897" s="64"/>
      <c r="E897" s="64"/>
      <c r="F897" s="64"/>
      <c r="G897" s="64"/>
      <c r="H897" s="58"/>
      <c r="I897" s="58"/>
      <c r="J897" s="87"/>
      <c r="K897" s="87"/>
      <c r="L897" s="58"/>
      <c r="M897" s="234"/>
      <c r="N897" s="64"/>
      <c r="O897" s="64"/>
      <c r="P897" s="64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3:31" x14ac:dyDescent="0.25">
      <c r="C898" s="64"/>
      <c r="D898" s="64"/>
      <c r="E898" s="64"/>
      <c r="F898" s="64"/>
      <c r="G898" s="64"/>
      <c r="H898" s="58"/>
      <c r="I898" s="58"/>
      <c r="J898" s="87"/>
      <c r="K898" s="87"/>
      <c r="L898" s="58"/>
      <c r="M898" s="234"/>
      <c r="N898" s="64"/>
      <c r="O898" s="64"/>
      <c r="P898" s="64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3:31" x14ac:dyDescent="0.25">
      <c r="C899" s="64"/>
      <c r="D899" s="64"/>
      <c r="E899" s="64"/>
      <c r="F899" s="64"/>
      <c r="G899" s="64"/>
      <c r="H899" s="58"/>
      <c r="I899" s="58"/>
      <c r="J899" s="87"/>
      <c r="K899" s="87"/>
      <c r="L899" s="58"/>
      <c r="M899" s="234"/>
      <c r="N899" s="64"/>
      <c r="O899" s="64"/>
      <c r="P899" s="64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3:31" x14ac:dyDescent="0.25">
      <c r="C900" s="64"/>
      <c r="D900" s="64"/>
      <c r="E900" s="64"/>
      <c r="F900" s="64"/>
      <c r="G900" s="64"/>
      <c r="H900" s="58"/>
      <c r="I900" s="58"/>
      <c r="J900" s="87"/>
      <c r="K900" s="87"/>
      <c r="L900" s="58"/>
      <c r="M900" s="234"/>
      <c r="N900" s="64"/>
      <c r="O900" s="64"/>
      <c r="P900" s="64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3:31" x14ac:dyDescent="0.25">
      <c r="C901" s="64"/>
      <c r="D901" s="64"/>
      <c r="E901" s="64"/>
      <c r="F901" s="64"/>
      <c r="G901" s="64"/>
      <c r="H901" s="58"/>
      <c r="I901" s="58"/>
      <c r="J901" s="87"/>
      <c r="K901" s="87"/>
      <c r="L901" s="58"/>
      <c r="M901" s="234"/>
      <c r="N901" s="64"/>
      <c r="O901" s="64"/>
      <c r="P901" s="64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3:31" x14ac:dyDescent="0.25">
      <c r="C902" s="64"/>
      <c r="D902" s="64"/>
      <c r="E902" s="64"/>
      <c r="F902" s="64"/>
      <c r="G902" s="64"/>
      <c r="H902" s="58"/>
      <c r="I902" s="58"/>
      <c r="J902" s="87"/>
      <c r="K902" s="87"/>
      <c r="L902" s="58"/>
      <c r="M902" s="234"/>
      <c r="N902" s="64"/>
      <c r="O902" s="64"/>
      <c r="P902" s="64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3:31" x14ac:dyDescent="0.25">
      <c r="C903" s="64"/>
      <c r="D903" s="64"/>
      <c r="E903" s="64"/>
      <c r="F903" s="64"/>
      <c r="G903" s="64"/>
      <c r="H903" s="58"/>
      <c r="I903" s="58"/>
      <c r="J903" s="87"/>
      <c r="K903" s="87"/>
      <c r="L903" s="58"/>
      <c r="M903" s="234"/>
      <c r="N903" s="64"/>
      <c r="O903" s="64"/>
      <c r="P903" s="64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3:31" x14ac:dyDescent="0.25">
      <c r="C904" s="64"/>
      <c r="D904" s="64"/>
      <c r="E904" s="64"/>
      <c r="F904" s="64"/>
      <c r="G904" s="64"/>
      <c r="H904" s="58"/>
      <c r="I904" s="58"/>
      <c r="J904" s="87"/>
      <c r="K904" s="87"/>
      <c r="L904" s="58"/>
      <c r="M904" s="234"/>
      <c r="N904" s="64"/>
      <c r="O904" s="64"/>
      <c r="P904" s="64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3:31" x14ac:dyDescent="0.25">
      <c r="C905" s="64"/>
      <c r="D905" s="64"/>
      <c r="E905" s="64"/>
      <c r="F905" s="64"/>
      <c r="G905" s="64"/>
      <c r="H905" s="58"/>
      <c r="I905" s="58"/>
      <c r="J905" s="87"/>
      <c r="K905" s="87"/>
      <c r="L905" s="58"/>
      <c r="M905" s="234"/>
      <c r="N905" s="64"/>
      <c r="O905" s="64"/>
      <c r="P905" s="64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3:31" x14ac:dyDescent="0.25">
      <c r="C906" s="64"/>
      <c r="D906" s="64"/>
      <c r="E906" s="64"/>
      <c r="F906" s="64"/>
      <c r="G906" s="64"/>
      <c r="H906" s="58"/>
      <c r="I906" s="58"/>
      <c r="J906" s="87"/>
      <c r="K906" s="87"/>
      <c r="L906" s="58"/>
      <c r="M906" s="234"/>
      <c r="N906" s="64"/>
      <c r="O906" s="64"/>
      <c r="P906" s="64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3:31" x14ac:dyDescent="0.25">
      <c r="C907" s="64"/>
      <c r="D907" s="64"/>
      <c r="E907" s="64"/>
      <c r="F907" s="64"/>
      <c r="G907" s="64"/>
      <c r="H907" s="58"/>
      <c r="I907" s="58"/>
      <c r="J907" s="87"/>
      <c r="K907" s="87"/>
      <c r="L907" s="58"/>
      <c r="M907" s="234"/>
      <c r="N907" s="64"/>
      <c r="O907" s="64"/>
      <c r="P907" s="64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3:31" x14ac:dyDescent="0.25">
      <c r="C908" s="64"/>
      <c r="D908" s="64"/>
      <c r="E908" s="64"/>
      <c r="F908" s="64"/>
      <c r="G908" s="64"/>
      <c r="H908" s="58"/>
      <c r="I908" s="58"/>
      <c r="J908" s="87"/>
      <c r="K908" s="87"/>
      <c r="L908" s="58"/>
      <c r="M908" s="234"/>
      <c r="N908" s="64"/>
      <c r="O908" s="64"/>
      <c r="P908" s="64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3:31" x14ac:dyDescent="0.25">
      <c r="C909" s="64"/>
      <c r="D909" s="64"/>
      <c r="E909" s="64"/>
      <c r="F909" s="64"/>
      <c r="G909" s="64"/>
      <c r="H909" s="58"/>
      <c r="I909" s="58"/>
      <c r="J909" s="87"/>
      <c r="K909" s="87"/>
      <c r="L909" s="58"/>
      <c r="M909" s="234"/>
      <c r="N909" s="64"/>
      <c r="O909" s="64"/>
      <c r="P909" s="64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3:31" x14ac:dyDescent="0.25">
      <c r="C910" s="64"/>
      <c r="D910" s="64"/>
      <c r="E910" s="64"/>
      <c r="F910" s="64"/>
      <c r="G910" s="64"/>
      <c r="H910" s="58"/>
      <c r="I910" s="58"/>
      <c r="J910" s="87"/>
      <c r="K910" s="87"/>
      <c r="L910" s="58"/>
      <c r="M910" s="234"/>
      <c r="N910" s="64"/>
      <c r="O910" s="64"/>
      <c r="P910" s="64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3:31" x14ac:dyDescent="0.25">
      <c r="C911" s="64"/>
      <c r="D911" s="64"/>
      <c r="E911" s="64"/>
      <c r="F911" s="64"/>
      <c r="G911" s="64"/>
      <c r="H911" s="58"/>
      <c r="I911" s="58"/>
      <c r="J911" s="87"/>
      <c r="K911" s="87"/>
      <c r="L911" s="58"/>
      <c r="M911" s="234"/>
      <c r="N911" s="64"/>
      <c r="O911" s="64"/>
      <c r="P911" s="64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3:31" x14ac:dyDescent="0.25">
      <c r="C912" s="64"/>
      <c r="D912" s="64"/>
      <c r="E912" s="64"/>
      <c r="F912" s="64"/>
      <c r="G912" s="64"/>
      <c r="H912" s="58"/>
      <c r="I912" s="58"/>
      <c r="J912" s="87"/>
      <c r="K912" s="87"/>
      <c r="L912" s="58"/>
      <c r="M912" s="234"/>
      <c r="N912" s="64"/>
      <c r="O912" s="64"/>
      <c r="P912" s="64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3:31" x14ac:dyDescent="0.25">
      <c r="C913" s="64"/>
      <c r="D913" s="64"/>
      <c r="E913" s="64"/>
      <c r="F913" s="64"/>
      <c r="G913" s="64"/>
      <c r="H913" s="58"/>
      <c r="I913" s="58"/>
      <c r="J913" s="87"/>
      <c r="K913" s="87"/>
      <c r="L913" s="58"/>
      <c r="M913" s="234"/>
      <c r="N913" s="64"/>
      <c r="O913" s="64"/>
      <c r="P913" s="64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3:31" x14ac:dyDescent="0.25">
      <c r="C914" s="64"/>
      <c r="D914" s="64"/>
      <c r="E914" s="64"/>
      <c r="F914" s="64"/>
      <c r="G914" s="64"/>
      <c r="H914" s="58"/>
      <c r="I914" s="58"/>
      <c r="J914" s="87"/>
      <c r="K914" s="87"/>
      <c r="L914" s="58"/>
      <c r="M914" s="234"/>
      <c r="N914" s="64"/>
      <c r="O914" s="64"/>
      <c r="P914" s="64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3:31" x14ac:dyDescent="0.25">
      <c r="C915" s="64"/>
      <c r="D915" s="64"/>
      <c r="E915" s="64"/>
      <c r="F915" s="64"/>
      <c r="G915" s="64"/>
      <c r="H915" s="58"/>
      <c r="I915" s="58"/>
      <c r="J915" s="87"/>
      <c r="K915" s="87"/>
      <c r="L915" s="58"/>
      <c r="M915" s="234"/>
      <c r="N915" s="64"/>
      <c r="O915" s="64"/>
      <c r="P915" s="64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3:31" x14ac:dyDescent="0.25">
      <c r="C916" s="64"/>
      <c r="D916" s="64"/>
      <c r="E916" s="64"/>
      <c r="F916" s="64"/>
      <c r="G916" s="64"/>
      <c r="H916" s="58"/>
      <c r="I916" s="58"/>
      <c r="J916" s="87"/>
      <c r="K916" s="87"/>
      <c r="L916" s="58"/>
      <c r="M916" s="234"/>
      <c r="N916" s="64"/>
      <c r="O916" s="64"/>
      <c r="P916" s="64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3:31" x14ac:dyDescent="0.25">
      <c r="C917" s="64"/>
      <c r="D917" s="64"/>
      <c r="E917" s="64"/>
      <c r="F917" s="64"/>
      <c r="G917" s="64"/>
      <c r="H917" s="58"/>
      <c r="I917" s="58"/>
      <c r="J917" s="87"/>
      <c r="K917" s="87"/>
      <c r="L917" s="58"/>
      <c r="M917" s="234"/>
      <c r="N917" s="64"/>
      <c r="O917" s="64"/>
      <c r="P917" s="64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3:31" x14ac:dyDescent="0.25">
      <c r="C918" s="64"/>
      <c r="D918" s="64"/>
      <c r="E918" s="64"/>
      <c r="F918" s="64"/>
      <c r="G918" s="64"/>
      <c r="H918" s="58"/>
      <c r="I918" s="58"/>
      <c r="J918" s="87"/>
      <c r="K918" s="87"/>
      <c r="L918" s="58"/>
      <c r="M918" s="234"/>
      <c r="N918" s="64"/>
      <c r="O918" s="64"/>
      <c r="P918" s="64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3:31" x14ac:dyDescent="0.25">
      <c r="C919" s="64"/>
      <c r="D919" s="64"/>
      <c r="E919" s="64"/>
      <c r="F919" s="64"/>
      <c r="G919" s="64"/>
      <c r="H919" s="58"/>
      <c r="I919" s="58"/>
      <c r="J919" s="87"/>
      <c r="K919" s="87"/>
      <c r="L919" s="58"/>
      <c r="M919" s="234"/>
      <c r="N919" s="64"/>
      <c r="O919" s="64"/>
      <c r="P919" s="64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3:31" x14ac:dyDescent="0.25">
      <c r="C920" s="64"/>
      <c r="D920" s="64"/>
      <c r="E920" s="64"/>
      <c r="F920" s="64"/>
      <c r="G920" s="64"/>
      <c r="H920" s="58"/>
      <c r="I920" s="58"/>
      <c r="J920" s="87"/>
      <c r="K920" s="87"/>
      <c r="L920" s="58"/>
      <c r="M920" s="234"/>
      <c r="N920" s="64"/>
      <c r="O920" s="64"/>
      <c r="P920" s="64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3:31" x14ac:dyDescent="0.25">
      <c r="C921" s="64"/>
      <c r="D921" s="64"/>
      <c r="E921" s="64"/>
      <c r="F921" s="64"/>
      <c r="G921" s="64"/>
      <c r="H921" s="58"/>
      <c r="I921" s="58"/>
      <c r="J921" s="87"/>
      <c r="K921" s="87"/>
      <c r="L921" s="58"/>
      <c r="M921" s="234"/>
      <c r="N921" s="64"/>
      <c r="O921" s="64"/>
      <c r="P921" s="64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3:31" x14ac:dyDescent="0.25">
      <c r="C922" s="64"/>
      <c r="D922" s="64"/>
      <c r="E922" s="64"/>
      <c r="F922" s="64"/>
      <c r="G922" s="64"/>
      <c r="H922" s="58"/>
      <c r="I922" s="58"/>
      <c r="J922" s="87"/>
      <c r="K922" s="87"/>
      <c r="L922" s="58"/>
      <c r="M922" s="234"/>
      <c r="N922" s="64"/>
      <c r="O922" s="64"/>
      <c r="P922" s="64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3:31" x14ac:dyDescent="0.25">
      <c r="C923" s="64"/>
      <c r="D923" s="64"/>
      <c r="E923" s="64"/>
      <c r="F923" s="64"/>
      <c r="G923" s="64"/>
      <c r="H923" s="58"/>
      <c r="I923" s="58"/>
      <c r="J923" s="87"/>
      <c r="K923" s="87"/>
      <c r="L923" s="58"/>
      <c r="M923" s="234"/>
      <c r="N923" s="64"/>
      <c r="O923" s="64"/>
      <c r="P923" s="64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3:31" x14ac:dyDescent="0.25">
      <c r="C924" s="64"/>
      <c r="D924" s="64"/>
      <c r="E924" s="64"/>
      <c r="F924" s="64"/>
      <c r="G924" s="64"/>
      <c r="H924" s="58"/>
      <c r="I924" s="58"/>
      <c r="J924" s="87"/>
      <c r="K924" s="87"/>
      <c r="L924" s="58"/>
      <c r="M924" s="234"/>
      <c r="N924" s="64"/>
      <c r="O924" s="64"/>
      <c r="P924" s="64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3:31" x14ac:dyDescent="0.25">
      <c r="C925" s="64"/>
      <c r="D925" s="64"/>
      <c r="E925" s="64"/>
      <c r="F925" s="64"/>
      <c r="G925" s="64"/>
      <c r="H925" s="58"/>
      <c r="I925" s="58"/>
      <c r="J925" s="87"/>
      <c r="K925" s="87"/>
      <c r="L925" s="58"/>
      <c r="M925" s="234"/>
      <c r="N925" s="64"/>
      <c r="O925" s="64"/>
      <c r="P925" s="64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3:31" x14ac:dyDescent="0.25">
      <c r="C926" s="64"/>
      <c r="D926" s="64"/>
      <c r="E926" s="64"/>
      <c r="F926" s="64"/>
      <c r="G926" s="64"/>
      <c r="H926" s="58"/>
      <c r="I926" s="58"/>
      <c r="J926" s="87"/>
      <c r="K926" s="87"/>
      <c r="L926" s="58"/>
      <c r="M926" s="234"/>
      <c r="N926" s="64"/>
      <c r="O926" s="64"/>
      <c r="P926" s="64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3:31" x14ac:dyDescent="0.25">
      <c r="C927" s="64"/>
      <c r="D927" s="64"/>
      <c r="E927" s="64"/>
      <c r="F927" s="64"/>
      <c r="G927" s="64"/>
      <c r="H927" s="58"/>
      <c r="I927" s="58"/>
      <c r="J927" s="87"/>
      <c r="K927" s="87"/>
      <c r="L927" s="58"/>
      <c r="M927" s="234"/>
      <c r="N927" s="64"/>
      <c r="O927" s="64"/>
      <c r="P927" s="64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3:31" x14ac:dyDescent="0.25">
      <c r="C928" s="64"/>
      <c r="D928" s="64"/>
      <c r="E928" s="64"/>
      <c r="F928" s="64"/>
      <c r="G928" s="64"/>
      <c r="H928" s="58"/>
      <c r="I928" s="58"/>
      <c r="J928" s="87"/>
      <c r="K928" s="87"/>
      <c r="L928" s="58"/>
      <c r="M928" s="234"/>
      <c r="N928" s="64"/>
      <c r="O928" s="64"/>
      <c r="P928" s="64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3:31" x14ac:dyDescent="0.25">
      <c r="C929" s="64"/>
      <c r="D929" s="64"/>
      <c r="E929" s="64"/>
      <c r="F929" s="64"/>
      <c r="G929" s="64"/>
      <c r="H929" s="58"/>
      <c r="I929" s="58"/>
      <c r="J929" s="87"/>
      <c r="K929" s="87"/>
      <c r="L929" s="58"/>
      <c r="M929" s="234"/>
      <c r="N929" s="64"/>
      <c r="O929" s="64"/>
      <c r="P929" s="64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3:31" x14ac:dyDescent="0.25">
      <c r="C930" s="64"/>
      <c r="D930" s="64"/>
      <c r="E930" s="64"/>
      <c r="F930" s="64"/>
      <c r="G930" s="64"/>
      <c r="H930" s="58"/>
      <c r="I930" s="58"/>
      <c r="J930" s="87"/>
      <c r="K930" s="87"/>
      <c r="L930" s="58"/>
      <c r="M930" s="234"/>
      <c r="N930" s="64"/>
      <c r="O930" s="64"/>
      <c r="P930" s="64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3:31" x14ac:dyDescent="0.25">
      <c r="C931" s="64"/>
      <c r="D931" s="64"/>
      <c r="E931" s="64"/>
      <c r="F931" s="64"/>
      <c r="G931" s="64"/>
      <c r="H931" s="58"/>
      <c r="I931" s="58"/>
      <c r="J931" s="87"/>
      <c r="K931" s="87"/>
      <c r="L931" s="58"/>
      <c r="M931" s="234"/>
      <c r="N931" s="64"/>
      <c r="O931" s="64"/>
      <c r="P931" s="64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3:31" x14ac:dyDescent="0.25">
      <c r="C932" s="64"/>
      <c r="D932" s="64"/>
      <c r="E932" s="64"/>
      <c r="F932" s="64"/>
      <c r="G932" s="64"/>
      <c r="H932" s="58"/>
      <c r="I932" s="58"/>
      <c r="J932" s="87"/>
      <c r="K932" s="87"/>
      <c r="L932" s="58"/>
      <c r="M932" s="234"/>
      <c r="N932" s="64"/>
      <c r="O932" s="64"/>
      <c r="P932" s="64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3:31" x14ac:dyDescent="0.25">
      <c r="C933" s="64"/>
      <c r="D933" s="64"/>
      <c r="E933" s="64"/>
      <c r="F933" s="64"/>
      <c r="G933" s="64"/>
      <c r="H933" s="58"/>
      <c r="I933" s="58"/>
      <c r="J933" s="87"/>
      <c r="K933" s="87"/>
      <c r="L933" s="58"/>
      <c r="M933" s="234"/>
      <c r="N933" s="64"/>
      <c r="O933" s="64"/>
      <c r="P933" s="64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3:31" x14ac:dyDescent="0.25">
      <c r="C934" s="64"/>
      <c r="D934" s="64"/>
      <c r="E934" s="64"/>
      <c r="F934" s="64"/>
      <c r="G934" s="64"/>
      <c r="H934" s="58"/>
      <c r="I934" s="58"/>
      <c r="J934" s="87"/>
      <c r="K934" s="87"/>
      <c r="L934" s="58"/>
      <c r="M934" s="234"/>
      <c r="N934" s="64"/>
      <c r="O934" s="64"/>
      <c r="P934" s="64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3:31" x14ac:dyDescent="0.25">
      <c r="C935" s="64"/>
      <c r="D935" s="64"/>
      <c r="E935" s="64"/>
      <c r="F935" s="64"/>
      <c r="G935" s="64"/>
      <c r="H935" s="58"/>
      <c r="I935" s="58"/>
      <c r="J935" s="87"/>
      <c r="K935" s="87"/>
      <c r="L935" s="58"/>
      <c r="M935" s="234"/>
      <c r="N935" s="64"/>
      <c r="O935" s="64"/>
      <c r="P935" s="64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3:31" x14ac:dyDescent="0.25">
      <c r="C936" s="64"/>
      <c r="D936" s="64"/>
      <c r="E936" s="64"/>
      <c r="F936" s="64"/>
      <c r="G936" s="64"/>
      <c r="H936" s="58"/>
      <c r="I936" s="58"/>
      <c r="J936" s="87"/>
      <c r="K936" s="87"/>
      <c r="L936" s="58"/>
      <c r="M936" s="234"/>
      <c r="N936" s="64"/>
      <c r="O936" s="64"/>
      <c r="P936" s="64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3:31" x14ac:dyDescent="0.25">
      <c r="C937" s="64"/>
      <c r="D937" s="64"/>
      <c r="E937" s="64"/>
      <c r="F937" s="64"/>
      <c r="G937" s="64"/>
      <c r="H937" s="58"/>
      <c r="I937" s="58"/>
      <c r="J937" s="87"/>
      <c r="K937" s="87"/>
      <c r="L937" s="58"/>
      <c r="M937" s="234"/>
      <c r="N937" s="64"/>
      <c r="O937" s="64"/>
      <c r="P937" s="64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3:31" x14ac:dyDescent="0.25">
      <c r="C938" s="64"/>
      <c r="D938" s="64"/>
      <c r="E938" s="64"/>
      <c r="F938" s="64"/>
      <c r="G938" s="64"/>
      <c r="H938" s="58"/>
      <c r="I938" s="58"/>
      <c r="J938" s="87"/>
      <c r="K938" s="87"/>
      <c r="L938" s="58"/>
      <c r="M938" s="234"/>
      <c r="N938" s="64"/>
      <c r="O938" s="64"/>
      <c r="P938" s="64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3:31" x14ac:dyDescent="0.25">
      <c r="C939" s="64"/>
      <c r="D939" s="64"/>
      <c r="E939" s="64"/>
      <c r="F939" s="64"/>
      <c r="G939" s="64"/>
      <c r="H939" s="58"/>
      <c r="I939" s="58"/>
      <c r="J939" s="87"/>
      <c r="K939" s="87"/>
      <c r="L939" s="58"/>
      <c r="M939" s="234"/>
      <c r="N939" s="64"/>
      <c r="O939" s="64"/>
      <c r="P939" s="64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3:31" x14ac:dyDescent="0.25">
      <c r="C940" s="64"/>
      <c r="D940" s="64"/>
      <c r="E940" s="64"/>
      <c r="F940" s="64"/>
      <c r="G940" s="64"/>
      <c r="H940" s="58"/>
      <c r="I940" s="58"/>
      <c r="J940" s="87"/>
      <c r="K940" s="87"/>
      <c r="L940" s="58"/>
      <c r="M940" s="234"/>
      <c r="N940" s="64"/>
      <c r="O940" s="64"/>
      <c r="P940" s="64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3:31" x14ac:dyDescent="0.25">
      <c r="C941" s="64"/>
      <c r="D941" s="64"/>
      <c r="E941" s="64"/>
      <c r="F941" s="64"/>
      <c r="G941" s="64"/>
      <c r="H941" s="58"/>
      <c r="I941" s="58"/>
      <c r="J941" s="87"/>
      <c r="K941" s="87"/>
      <c r="L941" s="58"/>
      <c r="M941" s="234"/>
      <c r="N941" s="64"/>
      <c r="O941" s="64"/>
      <c r="P941" s="64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3:31" x14ac:dyDescent="0.25">
      <c r="C942" s="64"/>
      <c r="D942" s="64"/>
      <c r="E942" s="64"/>
      <c r="F942" s="64"/>
      <c r="G942" s="64"/>
      <c r="H942" s="58"/>
      <c r="I942" s="58"/>
      <c r="J942" s="87"/>
      <c r="K942" s="87"/>
      <c r="L942" s="58"/>
      <c r="M942" s="234"/>
      <c r="N942" s="64"/>
      <c r="O942" s="64"/>
      <c r="P942" s="64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3:31" x14ac:dyDescent="0.25">
      <c r="C943" s="64"/>
      <c r="D943" s="64"/>
      <c r="E943" s="64"/>
      <c r="F943" s="64"/>
      <c r="G943" s="64"/>
      <c r="H943" s="58"/>
      <c r="I943" s="58"/>
      <c r="J943" s="87"/>
      <c r="K943" s="87"/>
      <c r="L943" s="58"/>
      <c r="M943" s="234"/>
      <c r="N943" s="64"/>
      <c r="O943" s="64"/>
      <c r="P943" s="64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3:31" x14ac:dyDescent="0.25">
      <c r="C944" s="64"/>
      <c r="D944" s="64"/>
      <c r="E944" s="64"/>
      <c r="F944" s="64"/>
      <c r="G944" s="64"/>
      <c r="H944" s="58"/>
      <c r="I944" s="58"/>
      <c r="J944" s="87"/>
      <c r="K944" s="87"/>
      <c r="L944" s="58"/>
      <c r="M944" s="234"/>
      <c r="N944" s="64"/>
      <c r="O944" s="64"/>
      <c r="P944" s="64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3:31" x14ac:dyDescent="0.25">
      <c r="C945" s="64"/>
      <c r="D945" s="64"/>
      <c r="E945" s="64"/>
      <c r="F945" s="64"/>
      <c r="G945" s="64"/>
      <c r="H945" s="58"/>
      <c r="I945" s="58"/>
      <c r="J945" s="87"/>
      <c r="K945" s="87"/>
      <c r="L945" s="58"/>
      <c r="M945" s="234"/>
      <c r="N945" s="64"/>
      <c r="O945" s="64"/>
      <c r="P945" s="64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3:31" x14ac:dyDescent="0.25">
      <c r="C946" s="64"/>
      <c r="D946" s="64"/>
      <c r="E946" s="64"/>
      <c r="F946" s="64"/>
      <c r="G946" s="64"/>
      <c r="H946" s="58"/>
      <c r="I946" s="58"/>
      <c r="J946" s="87"/>
      <c r="K946" s="87"/>
      <c r="L946" s="58"/>
      <c r="M946" s="234"/>
      <c r="N946" s="64"/>
      <c r="O946" s="64"/>
      <c r="P946" s="64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3:31" x14ac:dyDescent="0.25">
      <c r="C947" s="64"/>
      <c r="D947" s="64"/>
      <c r="E947" s="64"/>
      <c r="F947" s="64"/>
      <c r="G947" s="64"/>
      <c r="H947" s="58"/>
      <c r="I947" s="58"/>
      <c r="J947" s="87"/>
      <c r="K947" s="87"/>
      <c r="L947" s="58"/>
      <c r="M947" s="234"/>
      <c r="N947" s="64"/>
      <c r="O947" s="64"/>
      <c r="P947" s="64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3:31" x14ac:dyDescent="0.25">
      <c r="C948" s="64"/>
      <c r="D948" s="64"/>
      <c r="E948" s="64"/>
      <c r="F948" s="64"/>
      <c r="G948" s="64"/>
      <c r="H948" s="58"/>
      <c r="I948" s="58"/>
      <c r="J948" s="87"/>
      <c r="K948" s="87"/>
      <c r="L948" s="58"/>
      <c r="M948" s="234"/>
      <c r="N948" s="64"/>
      <c r="O948" s="64"/>
      <c r="P948" s="64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3:31" x14ac:dyDescent="0.25">
      <c r="C949" s="64"/>
      <c r="D949" s="64"/>
      <c r="E949" s="64"/>
      <c r="F949" s="64"/>
      <c r="G949" s="64"/>
      <c r="H949" s="58"/>
      <c r="I949" s="58"/>
      <c r="J949" s="87"/>
      <c r="K949" s="87"/>
      <c r="L949" s="58"/>
      <c r="M949" s="234"/>
      <c r="N949" s="64"/>
      <c r="O949" s="64"/>
      <c r="P949" s="64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3:31" x14ac:dyDescent="0.25">
      <c r="C950" s="64"/>
      <c r="D950" s="64"/>
      <c r="E950" s="64"/>
      <c r="F950" s="64"/>
      <c r="G950" s="64"/>
      <c r="H950" s="58"/>
      <c r="I950" s="58"/>
      <c r="J950" s="87"/>
      <c r="K950" s="87"/>
      <c r="L950" s="58"/>
      <c r="M950" s="234"/>
      <c r="N950" s="64"/>
      <c r="O950" s="64"/>
      <c r="P950" s="64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3:31" x14ac:dyDescent="0.25">
      <c r="C951" s="64"/>
      <c r="D951" s="64"/>
      <c r="E951" s="64"/>
      <c r="F951" s="64"/>
      <c r="G951" s="64"/>
      <c r="H951" s="58"/>
      <c r="I951" s="58"/>
      <c r="J951" s="87"/>
      <c r="K951" s="87"/>
      <c r="L951" s="58"/>
      <c r="M951" s="234"/>
      <c r="N951" s="64"/>
      <c r="O951" s="64"/>
      <c r="P951" s="64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3:31" x14ac:dyDescent="0.25">
      <c r="C952" s="64"/>
      <c r="D952" s="64"/>
      <c r="E952" s="64"/>
      <c r="F952" s="64"/>
      <c r="G952" s="64"/>
      <c r="H952" s="58"/>
      <c r="I952" s="58"/>
      <c r="J952" s="87"/>
      <c r="K952" s="87"/>
      <c r="L952" s="58"/>
      <c r="M952" s="234"/>
      <c r="N952" s="64"/>
      <c r="O952" s="64"/>
      <c r="P952" s="64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3:31" x14ac:dyDescent="0.25">
      <c r="C953" s="64"/>
      <c r="D953" s="64"/>
      <c r="E953" s="64"/>
      <c r="F953" s="64"/>
      <c r="G953" s="64"/>
      <c r="H953" s="58"/>
      <c r="I953" s="58"/>
      <c r="J953" s="87"/>
      <c r="K953" s="87"/>
      <c r="L953" s="58"/>
      <c r="M953" s="234"/>
      <c r="N953" s="64"/>
      <c r="O953" s="64"/>
      <c r="P953" s="64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3:31" x14ac:dyDescent="0.25">
      <c r="C954" s="64"/>
      <c r="D954" s="64"/>
      <c r="E954" s="64"/>
      <c r="F954" s="64"/>
      <c r="G954" s="64"/>
      <c r="H954" s="58"/>
      <c r="I954" s="58"/>
      <c r="J954" s="87"/>
      <c r="K954" s="87"/>
      <c r="L954" s="58"/>
      <c r="M954" s="234"/>
      <c r="N954" s="64"/>
      <c r="O954" s="64"/>
      <c r="P954" s="64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3:31" x14ac:dyDescent="0.25">
      <c r="C955" s="64"/>
      <c r="D955" s="64"/>
      <c r="E955" s="64"/>
      <c r="F955" s="64"/>
      <c r="G955" s="64"/>
      <c r="H955" s="58"/>
      <c r="I955" s="58"/>
      <c r="J955" s="87"/>
      <c r="K955" s="87"/>
      <c r="L955" s="58"/>
      <c r="M955" s="234"/>
      <c r="N955" s="64"/>
      <c r="O955" s="64"/>
      <c r="P955" s="64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3:31" x14ac:dyDescent="0.25">
      <c r="C956" s="64"/>
      <c r="D956" s="64"/>
      <c r="E956" s="64"/>
      <c r="F956" s="64"/>
      <c r="G956" s="64"/>
      <c r="H956" s="58"/>
      <c r="I956" s="58"/>
      <c r="J956" s="87"/>
      <c r="K956" s="87"/>
      <c r="L956" s="58"/>
      <c r="M956" s="234"/>
      <c r="N956" s="64"/>
      <c r="O956" s="64"/>
      <c r="P956" s="64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3:31" x14ac:dyDescent="0.25">
      <c r="C957" s="64"/>
      <c r="D957" s="64"/>
      <c r="E957" s="64"/>
      <c r="F957" s="64"/>
      <c r="G957" s="64"/>
      <c r="H957" s="58"/>
      <c r="I957" s="58"/>
      <c r="J957" s="87"/>
      <c r="K957" s="87"/>
      <c r="L957" s="58"/>
      <c r="M957" s="234"/>
      <c r="N957" s="64"/>
      <c r="O957" s="64"/>
      <c r="P957" s="64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3:31" x14ac:dyDescent="0.25">
      <c r="C958" s="64"/>
      <c r="D958" s="64"/>
      <c r="E958" s="64"/>
      <c r="F958" s="64"/>
      <c r="G958" s="64"/>
      <c r="H958" s="58"/>
      <c r="I958" s="58"/>
      <c r="J958" s="87"/>
      <c r="K958" s="87"/>
      <c r="L958" s="58"/>
      <c r="M958" s="234"/>
      <c r="N958" s="64"/>
      <c r="O958" s="64"/>
      <c r="P958" s="64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3:31" x14ac:dyDescent="0.25">
      <c r="C959" s="64"/>
      <c r="D959" s="64"/>
      <c r="E959" s="64"/>
      <c r="F959" s="64"/>
      <c r="G959" s="64"/>
      <c r="H959" s="58"/>
      <c r="I959" s="58"/>
      <c r="J959" s="87"/>
      <c r="K959" s="87"/>
      <c r="L959" s="58"/>
      <c r="M959" s="234"/>
      <c r="N959" s="64"/>
      <c r="O959" s="64"/>
      <c r="P959" s="64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3:31" x14ac:dyDescent="0.25">
      <c r="C960" s="64"/>
      <c r="D960" s="64"/>
      <c r="E960" s="64"/>
      <c r="F960" s="64"/>
      <c r="G960" s="64"/>
      <c r="H960" s="58"/>
      <c r="I960" s="58"/>
      <c r="J960" s="87"/>
      <c r="K960" s="87"/>
      <c r="L960" s="58"/>
      <c r="M960" s="234"/>
      <c r="N960" s="64"/>
      <c r="O960" s="64"/>
      <c r="P960" s="64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3:31" x14ac:dyDescent="0.25">
      <c r="C961" s="64"/>
      <c r="D961" s="64"/>
      <c r="E961" s="64"/>
      <c r="F961" s="64"/>
      <c r="G961" s="64"/>
      <c r="H961" s="58"/>
      <c r="I961" s="58"/>
      <c r="J961" s="87"/>
      <c r="K961" s="87"/>
      <c r="L961" s="58"/>
      <c r="M961" s="234"/>
      <c r="N961" s="64"/>
      <c r="O961" s="64"/>
      <c r="P961" s="64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3:31" x14ac:dyDescent="0.25">
      <c r="C962" s="64"/>
      <c r="D962" s="64"/>
      <c r="E962" s="64"/>
      <c r="F962" s="64"/>
      <c r="G962" s="64"/>
      <c r="H962" s="58"/>
      <c r="I962" s="58"/>
      <c r="J962" s="87"/>
      <c r="K962" s="87"/>
      <c r="L962" s="58"/>
      <c r="M962" s="234"/>
      <c r="N962" s="64"/>
      <c r="O962" s="64"/>
      <c r="P962" s="64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3:31" x14ac:dyDescent="0.25">
      <c r="C963" s="64"/>
      <c r="D963" s="64"/>
      <c r="E963" s="64"/>
      <c r="F963" s="64"/>
      <c r="G963" s="64"/>
      <c r="H963" s="58"/>
      <c r="I963" s="58"/>
      <c r="J963" s="87"/>
      <c r="K963" s="87"/>
      <c r="L963" s="58"/>
      <c r="M963" s="234"/>
      <c r="N963" s="64"/>
      <c r="O963" s="64"/>
      <c r="P963" s="64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3:31" x14ac:dyDescent="0.25">
      <c r="C964" s="64"/>
      <c r="D964" s="64"/>
      <c r="E964" s="64"/>
      <c r="F964" s="64"/>
      <c r="G964" s="64"/>
      <c r="H964" s="58"/>
      <c r="I964" s="58"/>
      <c r="J964" s="87"/>
      <c r="K964" s="87"/>
      <c r="L964" s="58"/>
      <c r="M964" s="234"/>
      <c r="N964" s="64"/>
      <c r="O964" s="64"/>
      <c r="P964" s="64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3:31" x14ac:dyDescent="0.25">
      <c r="C965" s="64"/>
      <c r="D965" s="64"/>
      <c r="E965" s="64"/>
      <c r="F965" s="64"/>
      <c r="G965" s="64"/>
      <c r="H965" s="58"/>
      <c r="I965" s="58"/>
      <c r="J965" s="87"/>
      <c r="K965" s="87"/>
      <c r="L965" s="58"/>
      <c r="M965" s="234"/>
      <c r="N965" s="64"/>
      <c r="O965" s="64"/>
      <c r="P965" s="64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3:31" x14ac:dyDescent="0.25">
      <c r="C966" s="64"/>
      <c r="D966" s="64"/>
      <c r="E966" s="64"/>
      <c r="F966" s="64"/>
      <c r="G966" s="64"/>
      <c r="H966" s="58"/>
      <c r="I966" s="58"/>
      <c r="J966" s="87"/>
      <c r="K966" s="87"/>
      <c r="L966" s="58"/>
      <c r="M966" s="234"/>
      <c r="N966" s="64"/>
      <c r="O966" s="64"/>
      <c r="P966" s="64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3:31" x14ac:dyDescent="0.25">
      <c r="C967" s="64"/>
      <c r="D967" s="64"/>
      <c r="E967" s="64"/>
      <c r="F967" s="64"/>
      <c r="G967" s="64"/>
      <c r="H967" s="58"/>
      <c r="I967" s="58"/>
      <c r="J967" s="87"/>
      <c r="K967" s="87"/>
      <c r="L967" s="58"/>
      <c r="M967" s="234"/>
      <c r="N967" s="64"/>
      <c r="O967" s="64"/>
      <c r="P967" s="64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3:31" x14ac:dyDescent="0.25">
      <c r="C968" s="64"/>
      <c r="D968" s="64"/>
      <c r="E968" s="64"/>
      <c r="F968" s="64"/>
      <c r="G968" s="64"/>
      <c r="H968" s="58"/>
      <c r="I968" s="58"/>
      <c r="J968" s="87"/>
      <c r="K968" s="87"/>
      <c r="L968" s="58"/>
      <c r="M968" s="234"/>
      <c r="N968" s="64"/>
      <c r="O968" s="64"/>
      <c r="P968" s="64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3:31" x14ac:dyDescent="0.25">
      <c r="C969" s="64"/>
      <c r="D969" s="64"/>
      <c r="E969" s="64"/>
      <c r="F969" s="64"/>
      <c r="G969" s="64"/>
      <c r="H969" s="58"/>
      <c r="I969" s="58"/>
      <c r="J969" s="87"/>
      <c r="K969" s="87"/>
      <c r="L969" s="58"/>
      <c r="M969" s="234"/>
      <c r="N969" s="64"/>
      <c r="O969" s="64"/>
      <c r="P969" s="64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3:31" x14ac:dyDescent="0.25">
      <c r="C970" s="64"/>
      <c r="D970" s="64"/>
      <c r="E970" s="64"/>
      <c r="F970" s="64"/>
      <c r="G970" s="64"/>
      <c r="H970" s="58"/>
      <c r="I970" s="58"/>
      <c r="J970" s="87"/>
      <c r="K970" s="87"/>
      <c r="L970" s="58"/>
      <c r="M970" s="234"/>
      <c r="N970" s="64"/>
      <c r="O970" s="64"/>
      <c r="P970" s="64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3:31" x14ac:dyDescent="0.25">
      <c r="C971" s="64"/>
      <c r="D971" s="64"/>
      <c r="E971" s="64"/>
      <c r="F971" s="64"/>
      <c r="G971" s="64"/>
      <c r="H971" s="58"/>
      <c r="I971" s="58"/>
      <c r="J971" s="87"/>
      <c r="K971" s="87"/>
      <c r="L971" s="58"/>
      <c r="M971" s="234"/>
      <c r="N971" s="64"/>
      <c r="O971" s="64"/>
      <c r="P971" s="64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3:31" x14ac:dyDescent="0.25">
      <c r="C972" s="64"/>
      <c r="D972" s="64"/>
      <c r="E972" s="64"/>
      <c r="F972" s="64"/>
      <c r="G972" s="64"/>
      <c r="H972" s="58"/>
      <c r="I972" s="58"/>
      <c r="J972" s="87"/>
      <c r="K972" s="87"/>
      <c r="L972" s="58"/>
      <c r="M972" s="234"/>
      <c r="N972" s="64"/>
      <c r="O972" s="64"/>
      <c r="P972" s="64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3:31" x14ac:dyDescent="0.25">
      <c r="C973" s="64"/>
      <c r="D973" s="64"/>
      <c r="E973" s="64"/>
      <c r="F973" s="64"/>
      <c r="G973" s="64"/>
      <c r="H973" s="58"/>
      <c r="I973" s="58"/>
      <c r="J973" s="87"/>
      <c r="K973" s="87"/>
      <c r="L973" s="58"/>
      <c r="M973" s="234"/>
      <c r="N973" s="64"/>
      <c r="O973" s="64"/>
      <c r="P973" s="64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3:31" x14ac:dyDescent="0.25">
      <c r="C974" s="64"/>
      <c r="D974" s="64"/>
      <c r="E974" s="64"/>
      <c r="F974" s="64"/>
      <c r="G974" s="64"/>
      <c r="H974" s="58"/>
      <c r="I974" s="58"/>
      <c r="J974" s="87"/>
      <c r="K974" s="87"/>
      <c r="L974" s="58"/>
      <c r="M974" s="234"/>
      <c r="N974" s="64"/>
      <c r="O974" s="64"/>
      <c r="P974" s="64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3:31" x14ac:dyDescent="0.25">
      <c r="C975" s="64"/>
      <c r="D975" s="64"/>
      <c r="E975" s="64"/>
      <c r="F975" s="64"/>
      <c r="G975" s="64"/>
      <c r="H975" s="58"/>
      <c r="I975" s="58"/>
      <c r="J975" s="87"/>
      <c r="K975" s="87"/>
      <c r="L975" s="58"/>
      <c r="M975" s="234"/>
      <c r="N975" s="64"/>
      <c r="O975" s="64"/>
      <c r="P975" s="64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3:31" x14ac:dyDescent="0.25">
      <c r="C976" s="64"/>
      <c r="D976" s="64"/>
      <c r="E976" s="64"/>
      <c r="F976" s="64"/>
      <c r="G976" s="64"/>
      <c r="H976" s="58"/>
      <c r="I976" s="58"/>
      <c r="J976" s="87"/>
      <c r="K976" s="87"/>
      <c r="L976" s="58"/>
      <c r="M976" s="234"/>
      <c r="N976" s="64"/>
      <c r="O976" s="64"/>
      <c r="P976" s="64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3:31" x14ac:dyDescent="0.25">
      <c r="C977" s="64"/>
      <c r="D977" s="64"/>
      <c r="E977" s="64"/>
      <c r="F977" s="64"/>
      <c r="G977" s="64"/>
      <c r="H977" s="58"/>
      <c r="I977" s="58"/>
      <c r="J977" s="87"/>
      <c r="K977" s="87"/>
      <c r="L977" s="58"/>
      <c r="M977" s="234"/>
      <c r="N977" s="64"/>
      <c r="O977" s="64"/>
      <c r="P977" s="64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3:31" x14ac:dyDescent="0.25">
      <c r="C978" s="64"/>
      <c r="D978" s="64"/>
      <c r="E978" s="64"/>
      <c r="F978" s="64"/>
      <c r="G978" s="64"/>
      <c r="H978" s="58"/>
      <c r="I978" s="58"/>
      <c r="J978" s="87"/>
      <c r="K978" s="87"/>
      <c r="L978" s="58"/>
      <c r="M978" s="234"/>
      <c r="N978" s="64"/>
      <c r="O978" s="64"/>
      <c r="P978" s="64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3:31" x14ac:dyDescent="0.25">
      <c r="C979" s="64"/>
      <c r="D979" s="64"/>
      <c r="E979" s="64"/>
      <c r="F979" s="64"/>
      <c r="G979" s="64"/>
      <c r="H979" s="58"/>
      <c r="I979" s="58"/>
      <c r="J979" s="87"/>
      <c r="K979" s="87"/>
      <c r="L979" s="58"/>
      <c r="M979" s="234"/>
      <c r="N979" s="64"/>
      <c r="O979" s="64"/>
      <c r="P979" s="64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3:31" x14ac:dyDescent="0.25">
      <c r="C980" s="64"/>
      <c r="D980" s="64"/>
      <c r="E980" s="64"/>
      <c r="F980" s="64"/>
      <c r="G980" s="64"/>
      <c r="H980" s="58"/>
      <c r="I980" s="58"/>
      <c r="J980" s="87"/>
      <c r="K980" s="87"/>
      <c r="L980" s="58"/>
      <c r="M980" s="234"/>
      <c r="N980" s="64"/>
      <c r="O980" s="64"/>
      <c r="P980" s="64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</sheetData>
  <sheetProtection algorithmName="SHA-512" hashValue="6EvDkp5fhWslQC8/QxcVgyDCvGjRhIuZGgs1DUTU5sIXTVKUbtmYHid7iCM3X8j7T1pxzZ+ouQsVuWk673HofQ==" saltValue="N9/+2iIpIzKnEyX9GRM8Dw==" spinCount="100000" sheet="1" insertHyperlinks="0"/>
  <mergeCells count="38">
    <mergeCell ref="M17:O17"/>
    <mergeCell ref="M10:O10"/>
    <mergeCell ref="M27:O27"/>
    <mergeCell ref="M11:N11"/>
    <mergeCell ref="A1:I1"/>
    <mergeCell ref="A3:I3"/>
    <mergeCell ref="A4:I4"/>
    <mergeCell ref="I13:I14"/>
    <mergeCell ref="B12:D12"/>
    <mergeCell ref="A6:C6"/>
    <mergeCell ref="D6:I6"/>
    <mergeCell ref="M1:O1"/>
    <mergeCell ref="M3:O3"/>
    <mergeCell ref="M4:O4"/>
    <mergeCell ref="A15:G15"/>
    <mergeCell ref="D7:I7"/>
    <mergeCell ref="D8:I8"/>
    <mergeCell ref="A7:C7"/>
    <mergeCell ref="A8:C8"/>
    <mergeCell ref="A10:I10"/>
    <mergeCell ref="A34:G34"/>
    <mergeCell ref="B19:G19"/>
    <mergeCell ref="B20:G20"/>
    <mergeCell ref="B21:G21"/>
    <mergeCell ref="A27:I27"/>
    <mergeCell ref="A32:G32"/>
    <mergeCell ref="B30:G30"/>
    <mergeCell ref="A22:G22"/>
    <mergeCell ref="I20:I24"/>
    <mergeCell ref="A26:I26"/>
    <mergeCell ref="I29:I32"/>
    <mergeCell ref="A16:I16"/>
    <mergeCell ref="A17:I17"/>
    <mergeCell ref="B31:G31"/>
    <mergeCell ref="B23:G23"/>
    <mergeCell ref="A24:G24"/>
    <mergeCell ref="B28:G28"/>
    <mergeCell ref="B29:G29"/>
  </mergeCells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9"/>
  <sheetViews>
    <sheetView showGridLines="0" topLeftCell="A85" zoomScaleNormal="100" zoomScaleSheetLayoutView="115" workbookViewId="0">
      <selection activeCell="J11" sqref="J11:K11"/>
    </sheetView>
  </sheetViews>
  <sheetFormatPr defaultColWidth="14.44140625" defaultRowHeight="13.8" x14ac:dyDescent="0.3"/>
  <cols>
    <col min="1" max="1" width="3.33203125" style="623" customWidth="1"/>
    <col min="2" max="2" width="14" style="623" customWidth="1"/>
    <col min="3" max="3" width="11.88671875" style="623" customWidth="1"/>
    <col min="4" max="4" width="21.44140625" style="623" customWidth="1"/>
    <col min="5" max="5" width="20.77734375" style="623" customWidth="1"/>
    <col min="6" max="6" width="26" style="623" customWidth="1"/>
    <col min="7" max="7" width="12.88671875" style="859" customWidth="1"/>
    <col min="8" max="8" width="16.21875" style="859" bestFit="1" customWidth="1"/>
    <col min="9" max="9" width="12.109375" style="789" bestFit="1" customWidth="1"/>
    <col min="10" max="10" width="5.77734375" style="789" bestFit="1" customWidth="1"/>
    <col min="11" max="11" width="14.21875" style="623" customWidth="1"/>
    <col min="12" max="12" width="0.88671875" style="623" customWidth="1"/>
    <col min="13" max="13" width="80.77734375" style="623" customWidth="1"/>
    <col min="14" max="14" width="1.77734375" style="623" customWidth="1"/>
    <col min="15" max="15" width="19.33203125" style="623" hidden="1" customWidth="1"/>
    <col min="16" max="16" width="22.88671875" style="623" hidden="1" customWidth="1"/>
    <col min="17" max="17" width="8.44140625" style="623" hidden="1" customWidth="1"/>
    <col min="18" max="18" width="106.5546875" style="623" hidden="1" customWidth="1"/>
    <col min="19" max="23" width="8.6640625" style="858" customWidth="1"/>
    <col min="24" max="24" width="20.109375" style="858" customWidth="1"/>
    <col min="25" max="25" width="14.109375" style="858" customWidth="1"/>
    <col min="26" max="26" width="8.6640625" style="858" hidden="1" customWidth="1"/>
    <col min="27" max="27" width="8.6640625" style="623" customWidth="1"/>
    <col min="28" max="28" width="22.5546875" style="623" hidden="1" customWidth="1"/>
    <col min="29" max="31" width="8.6640625" style="623" customWidth="1"/>
    <col min="32" max="16384" width="14.44140625" style="623"/>
  </cols>
  <sheetData>
    <row r="1" spans="1:28" ht="15.6" x14ac:dyDescent="0.3">
      <c r="A1" s="2211" t="s">
        <v>515</v>
      </c>
      <c r="B1" s="2211"/>
      <c r="C1" s="2211"/>
      <c r="D1" s="2211"/>
      <c r="E1" s="2211"/>
      <c r="F1" s="2211"/>
      <c r="G1" s="2211"/>
      <c r="H1" s="2211"/>
      <c r="I1" s="2211"/>
      <c r="J1" s="2211"/>
      <c r="K1" s="2211"/>
      <c r="M1" s="1242" t="str">
        <f>A1</f>
        <v>KRA II - RESEARCH, INNOVATION AND CREATIVE WORK</v>
      </c>
      <c r="O1" s="2217" t="str">
        <f>A1</f>
        <v>KRA II - RESEARCH, INNOVATION AND CREATIVE WORK</v>
      </c>
      <c r="P1" s="2217"/>
      <c r="Q1" s="2217"/>
      <c r="R1" s="2217"/>
    </row>
    <row r="2" spans="1:28" x14ac:dyDescent="0.3">
      <c r="I2" s="796"/>
    </row>
    <row r="3" spans="1:28" x14ac:dyDescent="0.3">
      <c r="A3" s="2201" t="str">
        <f>'Request Form'!B6</f>
        <v>LAST NAME:</v>
      </c>
      <c r="B3" s="2202"/>
      <c r="C3" s="2206" t="str">
        <f>Form1_A!E3</f>
        <v>MAALIW</v>
      </c>
      <c r="D3" s="2207"/>
      <c r="E3" s="2207"/>
      <c r="F3" s="2207"/>
      <c r="G3" s="2207"/>
      <c r="H3" s="2207"/>
      <c r="I3" s="2207"/>
      <c r="J3" s="2207"/>
      <c r="K3" s="2208"/>
      <c r="O3" s="623" t="str">
        <f>A3</f>
        <v>LAST NAME:</v>
      </c>
      <c r="P3" s="1243" t="str">
        <f>C3</f>
        <v>MAALIW</v>
      </c>
    </row>
    <row r="4" spans="1:28" x14ac:dyDescent="0.3">
      <c r="A4" s="2201" t="str">
        <f>'Request Form'!B7</f>
        <v>FIRST NAME, EXT.:</v>
      </c>
      <c r="B4" s="2202"/>
      <c r="C4" s="2206" t="str">
        <f>Form1_A!E4</f>
        <v>RENATO III</v>
      </c>
      <c r="D4" s="2207"/>
      <c r="E4" s="2207"/>
      <c r="F4" s="2207"/>
      <c r="G4" s="2207"/>
      <c r="H4" s="2207"/>
      <c r="I4" s="2207"/>
      <c r="J4" s="2207"/>
      <c r="K4" s="2208"/>
      <c r="O4" s="623" t="str">
        <f>A4</f>
        <v>FIRST NAME, EXT.:</v>
      </c>
      <c r="P4" s="1243" t="str">
        <f>C4</f>
        <v>RENATO III</v>
      </c>
    </row>
    <row r="5" spans="1:28" x14ac:dyDescent="0.3">
      <c r="A5" s="2201" t="str">
        <f>'Request Form'!B8</f>
        <v>MIDDLE NAME:</v>
      </c>
      <c r="B5" s="2202"/>
      <c r="C5" s="2206" t="str">
        <f>Form1_A!E5</f>
        <v>RACELIS</v>
      </c>
      <c r="D5" s="2207"/>
      <c r="E5" s="2207"/>
      <c r="F5" s="2207"/>
      <c r="G5" s="2207"/>
      <c r="H5" s="2207"/>
      <c r="I5" s="2207"/>
      <c r="J5" s="2207"/>
      <c r="K5" s="2208"/>
      <c r="O5" s="623" t="str">
        <f>A5</f>
        <v>MIDDLE NAME:</v>
      </c>
      <c r="P5" s="1243" t="str">
        <f>C5</f>
        <v>RACELIS</v>
      </c>
    </row>
    <row r="6" spans="1:28" ht="14.4" thickBot="1" x14ac:dyDescent="0.35">
      <c r="O6" s="798"/>
      <c r="P6" s="798"/>
      <c r="Q6" s="795"/>
      <c r="R6" s="789"/>
      <c r="U6" s="623"/>
      <c r="V6" s="623"/>
      <c r="W6" s="623"/>
      <c r="X6" s="623"/>
      <c r="Y6" s="623"/>
      <c r="Z6" s="623"/>
    </row>
    <row r="7" spans="1:28" ht="14.4" thickBot="1" x14ac:dyDescent="0.35">
      <c r="A7" s="2212" t="s">
        <v>100</v>
      </c>
      <c r="B7" s="2213"/>
      <c r="C7" s="2213"/>
      <c r="D7" s="2213"/>
      <c r="E7" s="2213"/>
      <c r="F7" s="2213"/>
      <c r="G7" s="2213"/>
      <c r="H7" s="2213"/>
      <c r="I7" s="2213"/>
      <c r="J7" s="2213"/>
      <c r="K7" s="2214"/>
      <c r="M7" s="1276" t="str">
        <f>A7</f>
        <v>CRITERION A - RESEARCH OUTPUTS (MAX = 100 POINTS)</v>
      </c>
      <c r="O7" s="2218" t="str">
        <f>A7</f>
        <v>CRITERION A - RESEARCH OUTPUTS (MAX = 100 POINTS)</v>
      </c>
      <c r="P7" s="2218"/>
      <c r="Q7" s="2218"/>
      <c r="R7" s="2218"/>
      <c r="U7" s="623"/>
      <c r="V7" s="623"/>
      <c r="W7" s="623"/>
      <c r="X7" s="623"/>
      <c r="Y7" s="623"/>
      <c r="Z7" s="623"/>
    </row>
    <row r="8" spans="1:28" x14ac:dyDescent="0.3">
      <c r="A8" s="861"/>
      <c r="B8" s="862"/>
      <c r="C8" s="862"/>
      <c r="D8" s="862"/>
      <c r="E8" s="862"/>
      <c r="F8" s="862"/>
      <c r="G8" s="862"/>
      <c r="H8" s="862"/>
      <c r="I8" s="862"/>
      <c r="J8" s="862"/>
      <c r="K8" s="863"/>
      <c r="Q8" s="795"/>
      <c r="R8" s="789"/>
      <c r="U8" s="623"/>
      <c r="V8" s="623"/>
      <c r="W8" s="623"/>
      <c r="X8" s="623"/>
      <c r="Y8" s="623"/>
      <c r="Z8" s="623"/>
    </row>
    <row r="9" spans="1:28" x14ac:dyDescent="0.3">
      <c r="A9" s="864" t="s">
        <v>43</v>
      </c>
      <c r="B9" s="865" t="s">
        <v>532</v>
      </c>
      <c r="C9" s="866"/>
      <c r="D9" s="866"/>
      <c r="E9" s="866"/>
      <c r="F9" s="866"/>
      <c r="G9" s="867"/>
      <c r="H9" s="867"/>
      <c r="I9" s="835"/>
      <c r="J9" s="835"/>
      <c r="K9" s="868"/>
      <c r="M9" s="869" t="str">
        <f>B9</f>
        <v>FOR EVERY SCHOLARLY RESEARCH PAPER/EDUCATIONAL OR TECHNICAL ARTICLE AND OTHER OUTPUTS PUBLISHED</v>
      </c>
      <c r="O9" s="869" t="str">
        <f>B9</f>
        <v>FOR EVERY SCHOLARLY RESEARCH PAPER/EDUCATIONAL OR TECHNICAL ARTICLE AND OTHER OUTPUTS PUBLISHED</v>
      </c>
      <c r="Q9" s="870"/>
      <c r="R9" s="870"/>
      <c r="U9" s="623"/>
      <c r="V9" s="623"/>
      <c r="W9" s="623"/>
      <c r="X9" s="623"/>
      <c r="Y9" s="623"/>
      <c r="Z9" s="623"/>
    </row>
    <row r="10" spans="1:28" ht="14.4" thickBot="1" x14ac:dyDescent="0.35">
      <c r="A10" s="871">
        <v>1.1000000000000001</v>
      </c>
      <c r="B10" s="866" t="s">
        <v>277</v>
      </c>
      <c r="C10" s="866"/>
      <c r="D10" s="866"/>
      <c r="E10" s="872"/>
      <c r="F10" s="866"/>
      <c r="G10" s="867"/>
      <c r="H10" s="867"/>
      <c r="I10" s="835"/>
      <c r="J10" s="835"/>
      <c r="K10" s="868"/>
      <c r="M10" s="860" t="str">
        <f>B10</f>
        <v>SOLE AUTHORSHIP</v>
      </c>
      <c r="O10" s="2215" t="str">
        <f>B10</f>
        <v>SOLE AUTHORSHIP</v>
      </c>
      <c r="P10" s="2215"/>
      <c r="Q10" s="2216"/>
      <c r="R10" s="2216"/>
    </row>
    <row r="11" spans="1:28" s="873" customFormat="1" ht="28.2" thickBot="1" x14ac:dyDescent="0.35">
      <c r="A11" s="293" t="s">
        <v>7</v>
      </c>
      <c r="B11" s="2192" t="s">
        <v>303</v>
      </c>
      <c r="C11" s="2193"/>
      <c r="D11" s="681" t="s">
        <v>296</v>
      </c>
      <c r="E11" s="681" t="s">
        <v>302</v>
      </c>
      <c r="F11" s="681" t="s">
        <v>185</v>
      </c>
      <c r="G11" s="681" t="s">
        <v>139</v>
      </c>
      <c r="H11" s="298" t="s">
        <v>280</v>
      </c>
      <c r="I11" s="681" t="s">
        <v>168</v>
      </c>
      <c r="J11" s="2049" t="s">
        <v>186</v>
      </c>
      <c r="K11" s="2050"/>
      <c r="M11" s="1337" t="s">
        <v>435</v>
      </c>
      <c r="O11" s="254" t="s">
        <v>180</v>
      </c>
      <c r="P11" s="665" t="s">
        <v>171</v>
      </c>
      <c r="Q11" s="2113" t="s">
        <v>169</v>
      </c>
      <c r="R11" s="2114"/>
      <c r="S11" s="874"/>
      <c r="U11" s="874"/>
      <c r="V11" s="874"/>
      <c r="W11" s="874"/>
      <c r="X11" s="874"/>
      <c r="Y11" s="874"/>
      <c r="Z11" s="837" t="s">
        <v>174</v>
      </c>
    </row>
    <row r="12" spans="1:28" x14ac:dyDescent="0.3">
      <c r="A12" s="294">
        <v>1</v>
      </c>
      <c r="B12" s="2106"/>
      <c r="C12" s="2194"/>
      <c r="D12" s="1542" t="s">
        <v>238</v>
      </c>
      <c r="E12" s="1537"/>
      <c r="F12" s="1541"/>
      <c r="G12" s="1508"/>
      <c r="H12" s="302"/>
      <c r="I12" s="268">
        <f>IF(ISBLANK(B12),0,0+(IF(ISBLANK(E12),0,0+IF(ISBLANK(H12),0,0+IF(D12="Book",100,0+IF(D12="Journal Article",50))+IF(D12="Book Chapter",35,0+IF(D12="Monograph",100,0+IF(D12="Other Peer-Reviewed Output",10,0)))))))</f>
        <v>0</v>
      </c>
      <c r="J12" s="2209"/>
      <c r="K12" s="2210"/>
      <c r="M12" s="1353"/>
      <c r="O12" s="473" t="s">
        <v>378</v>
      </c>
      <c r="P12" s="523">
        <f t="shared" ref="P12:P31" si="0">IF(O12="Acceptable",I12,0)</f>
        <v>0</v>
      </c>
      <c r="Q12" s="2199"/>
      <c r="R12" s="2200"/>
      <c r="T12" s="623"/>
      <c r="V12" s="623"/>
      <c r="Z12" s="804" t="s">
        <v>378</v>
      </c>
      <c r="AB12" s="858" t="s">
        <v>238</v>
      </c>
    </row>
    <row r="13" spans="1:28" x14ac:dyDescent="0.3">
      <c r="A13" s="295">
        <v>2</v>
      </c>
      <c r="B13" s="2020"/>
      <c r="C13" s="2021"/>
      <c r="D13" s="1540" t="s">
        <v>238</v>
      </c>
      <c r="E13" s="1534"/>
      <c r="F13" s="1541"/>
      <c r="G13" s="1508"/>
      <c r="H13" s="302"/>
      <c r="I13" s="268">
        <f t="shared" ref="I13:I31" si="1">IF(ISBLANK(B13),0,0+(IF(ISBLANK(E13),0,0+IF(ISBLANK(H13),0,0+IF(D13="Book",100,0+IF(D13="Journal Article",50))+IF(D13="Book Chapter",35,0+IF(D13="Monograph",100,0+IF(D13="Other Peer-Reviewed Output",10,0)))))))</f>
        <v>0</v>
      </c>
      <c r="J13" s="2184"/>
      <c r="K13" s="2185"/>
      <c r="M13" s="1354"/>
      <c r="O13" s="474" t="s">
        <v>378</v>
      </c>
      <c r="P13" s="524">
        <f t="shared" si="0"/>
        <v>0</v>
      </c>
      <c r="Q13" s="2186"/>
      <c r="R13" s="2187"/>
      <c r="T13" s="623"/>
      <c r="V13" s="623"/>
      <c r="Z13" s="804" t="s">
        <v>379</v>
      </c>
      <c r="AB13" s="858" t="s">
        <v>297</v>
      </c>
    </row>
    <row r="14" spans="1:28" x14ac:dyDescent="0.3">
      <c r="A14" s="295">
        <v>3</v>
      </c>
      <c r="B14" s="2020"/>
      <c r="C14" s="2021"/>
      <c r="D14" s="1610" t="s">
        <v>238</v>
      </c>
      <c r="E14" s="1534"/>
      <c r="F14" s="1541"/>
      <c r="G14" s="1508"/>
      <c r="H14" s="302"/>
      <c r="I14" s="268">
        <f t="shared" si="1"/>
        <v>0</v>
      </c>
      <c r="J14" s="2184"/>
      <c r="K14" s="2185"/>
      <c r="M14" s="1354"/>
      <c r="O14" s="474" t="s">
        <v>378</v>
      </c>
      <c r="P14" s="524">
        <f t="shared" si="0"/>
        <v>0</v>
      </c>
      <c r="Q14" s="2186"/>
      <c r="R14" s="2187"/>
      <c r="T14" s="804"/>
      <c r="V14" s="623"/>
      <c r="AB14" s="858" t="s">
        <v>298</v>
      </c>
    </row>
    <row r="15" spans="1:28" x14ac:dyDescent="0.3">
      <c r="A15" s="295">
        <v>4</v>
      </c>
      <c r="B15" s="2020"/>
      <c r="C15" s="2021"/>
      <c r="D15" s="1610" t="s">
        <v>238</v>
      </c>
      <c r="E15" s="1534"/>
      <c r="F15" s="1541"/>
      <c r="G15" s="1508"/>
      <c r="H15" s="302"/>
      <c r="I15" s="268">
        <f t="shared" si="1"/>
        <v>0</v>
      </c>
      <c r="J15" s="2184"/>
      <c r="K15" s="2185"/>
      <c r="M15" s="1354"/>
      <c r="O15" s="474" t="s">
        <v>378</v>
      </c>
      <c r="P15" s="524">
        <f t="shared" si="0"/>
        <v>0</v>
      </c>
      <c r="Q15" s="2186"/>
      <c r="R15" s="2187"/>
      <c r="T15" s="804"/>
      <c r="V15" s="623"/>
      <c r="AB15" s="858" t="s">
        <v>299</v>
      </c>
    </row>
    <row r="16" spans="1:28" x14ac:dyDescent="0.3">
      <c r="A16" s="295">
        <v>5</v>
      </c>
      <c r="B16" s="2020"/>
      <c r="C16" s="2021"/>
      <c r="D16" s="1610" t="s">
        <v>238</v>
      </c>
      <c r="E16" s="1534"/>
      <c r="F16" s="1541"/>
      <c r="G16" s="1508"/>
      <c r="H16" s="302"/>
      <c r="I16" s="268">
        <f t="shared" si="1"/>
        <v>0</v>
      </c>
      <c r="J16" s="2184"/>
      <c r="K16" s="2185"/>
      <c r="M16" s="1354"/>
      <c r="O16" s="474" t="s">
        <v>378</v>
      </c>
      <c r="P16" s="524">
        <f t="shared" si="0"/>
        <v>0</v>
      </c>
      <c r="Q16" s="2186"/>
      <c r="R16" s="2187"/>
      <c r="T16" s="804"/>
      <c r="V16" s="623"/>
      <c r="AB16" s="858" t="s">
        <v>300</v>
      </c>
    </row>
    <row r="17" spans="1:28" x14ac:dyDescent="0.3">
      <c r="A17" s="295">
        <v>6</v>
      </c>
      <c r="B17" s="2020"/>
      <c r="C17" s="2021"/>
      <c r="D17" s="1610" t="s">
        <v>238</v>
      </c>
      <c r="E17" s="1534"/>
      <c r="F17" s="1541"/>
      <c r="G17" s="1508"/>
      <c r="H17" s="302"/>
      <c r="I17" s="268">
        <f t="shared" si="1"/>
        <v>0</v>
      </c>
      <c r="J17" s="2184"/>
      <c r="K17" s="2185"/>
      <c r="M17" s="1354"/>
      <c r="O17" s="474" t="s">
        <v>378</v>
      </c>
      <c r="P17" s="524">
        <f t="shared" si="0"/>
        <v>0</v>
      </c>
      <c r="Q17" s="2186"/>
      <c r="R17" s="2187"/>
      <c r="T17" s="804"/>
      <c r="V17" s="623"/>
      <c r="AB17" s="858" t="s">
        <v>301</v>
      </c>
    </row>
    <row r="18" spans="1:28" x14ac:dyDescent="0.3">
      <c r="A18" s="295">
        <v>7</v>
      </c>
      <c r="B18" s="2020"/>
      <c r="C18" s="2021"/>
      <c r="D18" s="1610" t="s">
        <v>238</v>
      </c>
      <c r="E18" s="1534"/>
      <c r="F18" s="1541"/>
      <c r="G18" s="1508"/>
      <c r="H18" s="302"/>
      <c r="I18" s="268">
        <f t="shared" si="1"/>
        <v>0</v>
      </c>
      <c r="J18" s="2184"/>
      <c r="K18" s="2185"/>
      <c r="M18" s="1354"/>
      <c r="O18" s="474" t="s">
        <v>378</v>
      </c>
      <c r="P18" s="524">
        <f t="shared" ref="P18:P27" si="2">IF(O18="Acceptable",I18,0)</f>
        <v>0</v>
      </c>
      <c r="Q18" s="2186"/>
      <c r="R18" s="2187"/>
      <c r="T18" s="804"/>
    </row>
    <row r="19" spans="1:28" x14ac:dyDescent="0.3">
      <c r="A19" s="295">
        <v>8</v>
      </c>
      <c r="B19" s="2020"/>
      <c r="C19" s="2021"/>
      <c r="D19" s="1610" t="s">
        <v>238</v>
      </c>
      <c r="E19" s="1534"/>
      <c r="F19" s="1541"/>
      <c r="G19" s="1508"/>
      <c r="H19" s="302"/>
      <c r="I19" s="268">
        <f t="shared" si="1"/>
        <v>0</v>
      </c>
      <c r="J19" s="2184"/>
      <c r="K19" s="2185"/>
      <c r="M19" s="1354"/>
      <c r="O19" s="474" t="s">
        <v>378</v>
      </c>
      <c r="P19" s="524">
        <f t="shared" si="2"/>
        <v>0</v>
      </c>
      <c r="Q19" s="2186"/>
      <c r="R19" s="2187"/>
      <c r="T19" s="804"/>
    </row>
    <row r="20" spans="1:28" x14ac:dyDescent="0.3">
      <c r="A20" s="295">
        <v>9</v>
      </c>
      <c r="B20" s="2020"/>
      <c r="C20" s="2021"/>
      <c r="D20" s="1610" t="s">
        <v>238</v>
      </c>
      <c r="E20" s="1534"/>
      <c r="F20" s="1541"/>
      <c r="G20" s="1508"/>
      <c r="H20" s="302"/>
      <c r="I20" s="268">
        <f t="shared" si="1"/>
        <v>0</v>
      </c>
      <c r="J20" s="2184"/>
      <c r="K20" s="2185"/>
      <c r="M20" s="1354"/>
      <c r="O20" s="474" t="s">
        <v>378</v>
      </c>
      <c r="P20" s="524">
        <f t="shared" si="2"/>
        <v>0</v>
      </c>
      <c r="Q20" s="2186"/>
      <c r="R20" s="2187"/>
      <c r="T20" s="804"/>
    </row>
    <row r="21" spans="1:28" x14ac:dyDescent="0.3">
      <c r="A21" s="295">
        <v>10</v>
      </c>
      <c r="B21" s="2020"/>
      <c r="C21" s="2021"/>
      <c r="D21" s="1610" t="s">
        <v>238</v>
      </c>
      <c r="E21" s="1534"/>
      <c r="F21" s="1541"/>
      <c r="G21" s="1508"/>
      <c r="H21" s="302"/>
      <c r="I21" s="268">
        <f t="shared" si="1"/>
        <v>0</v>
      </c>
      <c r="J21" s="2184"/>
      <c r="K21" s="2185"/>
      <c r="M21" s="1354"/>
      <c r="O21" s="474" t="s">
        <v>378</v>
      </c>
      <c r="P21" s="524">
        <f t="shared" si="2"/>
        <v>0</v>
      </c>
      <c r="Q21" s="2186"/>
      <c r="R21" s="2187"/>
      <c r="T21" s="804"/>
    </row>
    <row r="22" spans="1:28" x14ac:dyDescent="0.3">
      <c r="A22" s="295">
        <v>11</v>
      </c>
      <c r="B22" s="2020"/>
      <c r="C22" s="2021"/>
      <c r="D22" s="1610" t="s">
        <v>238</v>
      </c>
      <c r="E22" s="1534"/>
      <c r="F22" s="1541"/>
      <c r="G22" s="1508"/>
      <c r="H22" s="302"/>
      <c r="I22" s="268">
        <f t="shared" si="1"/>
        <v>0</v>
      </c>
      <c r="J22" s="2184"/>
      <c r="K22" s="2185"/>
      <c r="M22" s="1354"/>
      <c r="O22" s="474" t="s">
        <v>378</v>
      </c>
      <c r="P22" s="524">
        <f t="shared" ref="P22:P26" si="3">IF(O22="Acceptable",I22,0)</f>
        <v>0</v>
      </c>
      <c r="Q22" s="2186"/>
      <c r="R22" s="2187"/>
      <c r="T22" s="804"/>
    </row>
    <row r="23" spans="1:28" x14ac:dyDescent="0.3">
      <c r="A23" s="295">
        <v>12</v>
      </c>
      <c r="B23" s="2020"/>
      <c r="C23" s="2021"/>
      <c r="D23" s="1610" t="s">
        <v>238</v>
      </c>
      <c r="E23" s="1534"/>
      <c r="F23" s="1541"/>
      <c r="G23" s="1508"/>
      <c r="H23" s="302"/>
      <c r="I23" s="268">
        <f t="shared" si="1"/>
        <v>0</v>
      </c>
      <c r="J23" s="2184"/>
      <c r="K23" s="2185"/>
      <c r="M23" s="1354"/>
      <c r="O23" s="474" t="s">
        <v>378</v>
      </c>
      <c r="P23" s="524">
        <f t="shared" si="3"/>
        <v>0</v>
      </c>
      <c r="Q23" s="2186"/>
      <c r="R23" s="2187"/>
      <c r="T23" s="804"/>
    </row>
    <row r="24" spans="1:28" x14ac:dyDescent="0.3">
      <c r="A24" s="295">
        <v>13</v>
      </c>
      <c r="B24" s="2020"/>
      <c r="C24" s="2021"/>
      <c r="D24" s="1610" t="s">
        <v>238</v>
      </c>
      <c r="E24" s="1534"/>
      <c r="F24" s="1541"/>
      <c r="G24" s="1508"/>
      <c r="H24" s="302"/>
      <c r="I24" s="268">
        <f t="shared" si="1"/>
        <v>0</v>
      </c>
      <c r="J24" s="2184"/>
      <c r="K24" s="2185"/>
      <c r="M24" s="1354"/>
      <c r="O24" s="474" t="s">
        <v>378</v>
      </c>
      <c r="P24" s="524">
        <f t="shared" si="3"/>
        <v>0</v>
      </c>
      <c r="Q24" s="2186"/>
      <c r="R24" s="2187"/>
      <c r="T24" s="804"/>
    </row>
    <row r="25" spans="1:28" x14ac:dyDescent="0.3">
      <c r="A25" s="295">
        <v>14</v>
      </c>
      <c r="B25" s="2020"/>
      <c r="C25" s="2021"/>
      <c r="D25" s="1610" t="s">
        <v>238</v>
      </c>
      <c r="E25" s="1534"/>
      <c r="F25" s="1541"/>
      <c r="G25" s="1508"/>
      <c r="H25" s="302"/>
      <c r="I25" s="268">
        <f t="shared" si="1"/>
        <v>0</v>
      </c>
      <c r="J25" s="2184"/>
      <c r="K25" s="2185"/>
      <c r="M25" s="1354"/>
      <c r="O25" s="474" t="s">
        <v>378</v>
      </c>
      <c r="P25" s="524">
        <f t="shared" si="3"/>
        <v>0</v>
      </c>
      <c r="Q25" s="2186"/>
      <c r="R25" s="2187"/>
      <c r="T25" s="804"/>
    </row>
    <row r="26" spans="1:28" ht="14.4" thickBot="1" x14ac:dyDescent="0.35">
      <c r="A26" s="295">
        <v>15</v>
      </c>
      <c r="B26" s="2020"/>
      <c r="C26" s="2021"/>
      <c r="D26" s="1610" t="s">
        <v>238</v>
      </c>
      <c r="E26" s="1534"/>
      <c r="F26" s="1541"/>
      <c r="G26" s="1508"/>
      <c r="H26" s="302"/>
      <c r="I26" s="268">
        <f t="shared" si="1"/>
        <v>0</v>
      </c>
      <c r="J26" s="2184"/>
      <c r="K26" s="2185"/>
      <c r="M26" s="1354"/>
      <c r="O26" s="474" t="s">
        <v>378</v>
      </c>
      <c r="P26" s="524">
        <f t="shared" si="3"/>
        <v>0</v>
      </c>
      <c r="Q26" s="2186"/>
      <c r="R26" s="2187"/>
      <c r="T26" s="804"/>
      <c r="AB26" s="875"/>
    </row>
    <row r="27" spans="1:28" hidden="1" x14ac:dyDescent="0.3">
      <c r="A27" s="295">
        <v>16</v>
      </c>
      <c r="B27" s="2020"/>
      <c r="C27" s="2021"/>
      <c r="D27" s="1610" t="s">
        <v>238</v>
      </c>
      <c r="E27" s="1534"/>
      <c r="F27" s="1541"/>
      <c r="G27" s="1508"/>
      <c r="H27" s="302"/>
      <c r="I27" s="268">
        <f t="shared" si="1"/>
        <v>0</v>
      </c>
      <c r="J27" s="2184"/>
      <c r="K27" s="2185"/>
      <c r="M27" s="1354"/>
      <c r="O27" s="474" t="s">
        <v>378</v>
      </c>
      <c r="P27" s="524">
        <f t="shared" si="2"/>
        <v>0</v>
      </c>
      <c r="Q27" s="2186"/>
      <c r="R27" s="2187"/>
      <c r="T27" s="804"/>
    </row>
    <row r="28" spans="1:28" hidden="1" x14ac:dyDescent="0.3">
      <c r="A28" s="295">
        <v>17</v>
      </c>
      <c r="B28" s="2020"/>
      <c r="C28" s="2021"/>
      <c r="D28" s="1610" t="s">
        <v>238</v>
      </c>
      <c r="E28" s="1534"/>
      <c r="F28" s="1541"/>
      <c r="G28" s="1508"/>
      <c r="H28" s="302"/>
      <c r="I28" s="268">
        <f t="shared" si="1"/>
        <v>0</v>
      </c>
      <c r="J28" s="2184"/>
      <c r="K28" s="2185"/>
      <c r="M28" s="1354"/>
      <c r="O28" s="474" t="s">
        <v>378</v>
      </c>
      <c r="P28" s="524">
        <f t="shared" si="0"/>
        <v>0</v>
      </c>
      <c r="Q28" s="2186"/>
      <c r="R28" s="2187"/>
      <c r="T28" s="804"/>
    </row>
    <row r="29" spans="1:28" hidden="1" x14ac:dyDescent="0.3">
      <c r="A29" s="295">
        <v>18</v>
      </c>
      <c r="B29" s="2020"/>
      <c r="C29" s="2021"/>
      <c r="D29" s="1610" t="s">
        <v>238</v>
      </c>
      <c r="E29" s="1534"/>
      <c r="F29" s="1541"/>
      <c r="G29" s="1508"/>
      <c r="H29" s="302"/>
      <c r="I29" s="268">
        <f t="shared" si="1"/>
        <v>0</v>
      </c>
      <c r="J29" s="2184"/>
      <c r="K29" s="2185"/>
      <c r="M29" s="1354"/>
      <c r="O29" s="474" t="s">
        <v>378</v>
      </c>
      <c r="P29" s="524">
        <f t="shared" si="0"/>
        <v>0</v>
      </c>
      <c r="Q29" s="2186"/>
      <c r="R29" s="2187"/>
      <c r="T29" s="804"/>
    </row>
    <row r="30" spans="1:28" hidden="1" x14ac:dyDescent="0.3">
      <c r="A30" s="295">
        <v>19</v>
      </c>
      <c r="B30" s="2020"/>
      <c r="C30" s="2021"/>
      <c r="D30" s="1540" t="s">
        <v>238</v>
      </c>
      <c r="E30" s="1534"/>
      <c r="F30" s="1541"/>
      <c r="G30" s="1508"/>
      <c r="H30" s="302"/>
      <c r="I30" s="268">
        <f t="shared" si="1"/>
        <v>0</v>
      </c>
      <c r="J30" s="2184"/>
      <c r="K30" s="2185"/>
      <c r="M30" s="1354"/>
      <c r="O30" s="474" t="s">
        <v>378</v>
      </c>
      <c r="P30" s="524">
        <f t="shared" si="0"/>
        <v>0</v>
      </c>
      <c r="Q30" s="2186"/>
      <c r="R30" s="2187"/>
      <c r="T30" s="804"/>
    </row>
    <row r="31" spans="1:28" ht="14.4" hidden="1" thickBot="1" x14ac:dyDescent="0.35">
      <c r="A31" s="295">
        <v>20</v>
      </c>
      <c r="B31" s="2020"/>
      <c r="C31" s="2021"/>
      <c r="D31" s="1540" t="s">
        <v>238</v>
      </c>
      <c r="E31" s="1534"/>
      <c r="F31" s="1541"/>
      <c r="G31" s="1508"/>
      <c r="H31" s="302"/>
      <c r="I31" s="268">
        <f t="shared" si="1"/>
        <v>0</v>
      </c>
      <c r="J31" s="2184"/>
      <c r="K31" s="2185"/>
      <c r="M31" s="1354"/>
      <c r="O31" s="474" t="s">
        <v>378</v>
      </c>
      <c r="P31" s="524">
        <f t="shared" si="0"/>
        <v>0</v>
      </c>
      <c r="Q31" s="2186"/>
      <c r="R31" s="2187"/>
      <c r="T31" s="804"/>
      <c r="AB31" s="875"/>
    </row>
    <row r="32" spans="1:28" s="881" customFormat="1" ht="14.4" thickBot="1" x14ac:dyDescent="0.35">
      <c r="A32" s="876"/>
      <c r="B32" s="2188"/>
      <c r="C32" s="2189"/>
      <c r="D32" s="877"/>
      <c r="E32" s="878"/>
      <c r="F32" s="879"/>
      <c r="G32" s="1509"/>
      <c r="H32" s="1510" t="s">
        <v>14</v>
      </c>
      <c r="I32" s="832">
        <f>SUM(I12:I31)</f>
        <v>0</v>
      </c>
      <c r="J32" s="2190"/>
      <c r="K32" s="2191"/>
      <c r="M32" s="1355"/>
      <c r="O32" s="469"/>
      <c r="P32" s="525">
        <f>SUM(P12:P31)</f>
        <v>0</v>
      </c>
      <c r="Q32" s="2197"/>
      <c r="R32" s="2198"/>
      <c r="S32" s="882"/>
      <c r="T32" s="882"/>
      <c r="U32" s="882"/>
      <c r="V32" s="882"/>
      <c r="W32" s="882"/>
      <c r="X32" s="882"/>
      <c r="Y32" s="882"/>
      <c r="Z32" s="882"/>
    </row>
    <row r="33" spans="1:26" x14ac:dyDescent="0.3">
      <c r="A33" s="883"/>
      <c r="B33" s="884"/>
      <c r="C33" s="885"/>
      <c r="D33" s="885"/>
      <c r="E33" s="885"/>
      <c r="F33" s="885"/>
      <c r="G33" s="886"/>
      <c r="H33" s="886"/>
      <c r="I33" s="797"/>
      <c r="J33" s="479"/>
      <c r="K33" s="887"/>
      <c r="O33" s="888"/>
      <c r="P33" s="888"/>
      <c r="Q33" s="888"/>
      <c r="R33" s="888"/>
    </row>
    <row r="34" spans="1:26" x14ac:dyDescent="0.3">
      <c r="A34" s="871">
        <v>1.2</v>
      </c>
      <c r="B34" s="866" t="s">
        <v>278</v>
      </c>
      <c r="C34" s="889"/>
      <c r="D34" s="889"/>
      <c r="E34" s="889"/>
      <c r="F34" s="889"/>
      <c r="G34" s="890"/>
      <c r="H34" s="890"/>
      <c r="I34" s="846"/>
      <c r="J34" s="846"/>
      <c r="K34" s="887"/>
      <c r="M34" s="860" t="str">
        <f>B34</f>
        <v>CO-AUTHORSHIP</v>
      </c>
      <c r="O34" s="860" t="str">
        <f>B34</f>
        <v>CO-AUTHORSHIP</v>
      </c>
    </row>
    <row r="35" spans="1:26" ht="14.4" thickBot="1" x14ac:dyDescent="0.35">
      <c r="A35" s="871"/>
      <c r="B35" s="866"/>
      <c r="C35" s="889"/>
      <c r="D35" s="889"/>
      <c r="E35" s="889"/>
      <c r="F35" s="889"/>
      <c r="G35" s="890"/>
      <c r="H35" s="890"/>
      <c r="I35" s="846"/>
      <c r="J35" s="846"/>
      <c r="K35" s="887"/>
      <c r="O35" s="860"/>
    </row>
    <row r="36" spans="1:26" s="888" customFormat="1" ht="42" thickBot="1" x14ac:dyDescent="0.35">
      <c r="A36" s="300" t="s">
        <v>7</v>
      </c>
      <c r="B36" s="2192" t="s">
        <v>303</v>
      </c>
      <c r="C36" s="2193"/>
      <c r="D36" s="681" t="s">
        <v>296</v>
      </c>
      <c r="E36" s="681" t="s">
        <v>302</v>
      </c>
      <c r="F36" s="681" t="s">
        <v>534</v>
      </c>
      <c r="G36" s="681" t="s">
        <v>535</v>
      </c>
      <c r="H36" s="298" t="s">
        <v>280</v>
      </c>
      <c r="I36" s="46" t="s">
        <v>630</v>
      </c>
      <c r="J36" s="665" t="s">
        <v>168</v>
      </c>
      <c r="K36" s="251" t="s">
        <v>186</v>
      </c>
      <c r="M36" s="1337" t="s">
        <v>435</v>
      </c>
      <c r="O36" s="254" t="s">
        <v>180</v>
      </c>
      <c r="P36" s="666" t="s">
        <v>433</v>
      </c>
      <c r="Q36" s="666" t="s">
        <v>171</v>
      </c>
      <c r="R36" s="472" t="s">
        <v>169</v>
      </c>
      <c r="S36" s="891"/>
      <c r="T36" s="891"/>
      <c r="U36" s="891"/>
      <c r="V36" s="891"/>
      <c r="W36" s="891"/>
      <c r="X36" s="891"/>
      <c r="Y36" s="891"/>
      <c r="Z36" s="891"/>
    </row>
    <row r="37" spans="1:26" x14ac:dyDescent="0.3">
      <c r="A37" s="892">
        <v>1</v>
      </c>
      <c r="B37" s="2106"/>
      <c r="C37" s="2194"/>
      <c r="D37" s="710" t="s">
        <v>238</v>
      </c>
      <c r="E37" s="1537"/>
      <c r="F37" s="1541"/>
      <c r="G37" s="1508"/>
      <c r="H37" s="302"/>
      <c r="I37" s="245">
        <v>0</v>
      </c>
      <c r="J37" s="268">
        <f>(IF(ISBLANK(B37),0,0+IF(ISBLANK(H37),0,0+IF(D37="Book",100,0+(IF(ISBLANK(G37),0,+IF(D37="Journal Article",50))+IF(D37="Book Chapter",35,0+IF(D37="Monograph",100,0+IF(D37="Other Peer-Reviewed Output",10,0))))))))*I37</f>
        <v>0</v>
      </c>
      <c r="K37" s="1590"/>
      <c r="M37" s="1358"/>
      <c r="O37" s="1592" t="s">
        <v>378</v>
      </c>
      <c r="P37" s="1594">
        <f>IF(O37="Acceptable",I37,0)</f>
        <v>0</v>
      </c>
      <c r="Q37" s="499">
        <f>(IF(ISBLANK(B37),0,0+IF(ISBLANK(H37),0,0+IF(D37="Book",100,0+(IF(ISBLANK(G37),0,+IF(D37="Journal Article",50))+IF(D37="Book Chapter",35,0+IF(D37="Monograph",100,0+IF(D37="Other Peer-Reviewed Output",10,0))))))))*P37</f>
        <v>0</v>
      </c>
      <c r="R37" s="1569"/>
    </row>
    <row r="38" spans="1:26" x14ac:dyDescent="0.3">
      <c r="A38" s="295">
        <v>2</v>
      </c>
      <c r="B38" s="2020"/>
      <c r="C38" s="2021"/>
      <c r="D38" s="711" t="s">
        <v>238</v>
      </c>
      <c r="E38" s="1534"/>
      <c r="F38" s="1541"/>
      <c r="G38" s="1508"/>
      <c r="H38" s="302"/>
      <c r="I38" s="247">
        <v>0</v>
      </c>
      <c r="J38" s="268">
        <f t="shared" ref="J38:J56" si="4">(IF(ISBLANK(B38),0,0+IF(ISBLANK(H38),0,0+IF(D38="Book",100,0+(IF(ISBLANK(G38),0,+IF(D38="Journal Article",50))+IF(D38="Book Chapter",35,0+IF(D38="Monograph",100,0+IF(D38="Other Peer-Reviewed Output",10,0))))))))*I38</f>
        <v>0</v>
      </c>
      <c r="K38" s="1590"/>
      <c r="M38" s="1356"/>
      <c r="O38" s="1593" t="s">
        <v>378</v>
      </c>
      <c r="P38" s="1567">
        <f t="shared" ref="P38:P56" si="5">IF(O38="Acceptable",I38,0)</f>
        <v>0</v>
      </c>
      <c r="Q38" s="500">
        <f t="shared" ref="Q38:Q56" si="6">(IF(ISBLANK(B38),0,0+IF(ISBLANK(H38),0,0+IF(D38="Book",100,0+(IF(ISBLANK(G38),0,+IF(D38="Journal Article",50))+IF(D38="Book Chapter",35,0+IF(D38="Monograph",100,0+IF(D38="Other Peer-Reviewed Output",10,0))))))))*P38</f>
        <v>0</v>
      </c>
      <c r="R38" s="1570"/>
    </row>
    <row r="39" spans="1:26" x14ac:dyDescent="0.3">
      <c r="A39" s="295">
        <v>3</v>
      </c>
      <c r="B39" s="2020"/>
      <c r="C39" s="2021"/>
      <c r="D39" s="1610" t="s">
        <v>238</v>
      </c>
      <c r="E39" s="1534"/>
      <c r="F39" s="1541"/>
      <c r="G39" s="1508"/>
      <c r="H39" s="302"/>
      <c r="I39" s="247">
        <v>0</v>
      </c>
      <c r="J39" s="268">
        <f t="shared" si="4"/>
        <v>0</v>
      </c>
      <c r="K39" s="1590"/>
      <c r="M39" s="1356"/>
      <c r="O39" s="1593" t="s">
        <v>378</v>
      </c>
      <c r="P39" s="1567">
        <f t="shared" si="5"/>
        <v>0</v>
      </c>
      <c r="Q39" s="500">
        <f t="shared" si="6"/>
        <v>0</v>
      </c>
      <c r="R39" s="1570"/>
    </row>
    <row r="40" spans="1:26" x14ac:dyDescent="0.3">
      <c r="A40" s="295">
        <v>4</v>
      </c>
      <c r="B40" s="2020"/>
      <c r="C40" s="2021"/>
      <c r="D40" s="1610" t="s">
        <v>238</v>
      </c>
      <c r="E40" s="1534"/>
      <c r="F40" s="1541"/>
      <c r="G40" s="1508"/>
      <c r="H40" s="302"/>
      <c r="I40" s="247">
        <v>0.5</v>
      </c>
      <c r="J40" s="268">
        <f t="shared" si="4"/>
        <v>0</v>
      </c>
      <c r="K40" s="1590"/>
      <c r="M40" s="1356"/>
      <c r="O40" s="1593" t="s">
        <v>378</v>
      </c>
      <c r="P40" s="1567">
        <f t="shared" si="5"/>
        <v>0.5</v>
      </c>
      <c r="Q40" s="500">
        <f t="shared" si="6"/>
        <v>0</v>
      </c>
      <c r="R40" s="1570"/>
    </row>
    <row r="41" spans="1:26" x14ac:dyDescent="0.3">
      <c r="A41" s="295">
        <v>5</v>
      </c>
      <c r="B41" s="2020"/>
      <c r="C41" s="2021"/>
      <c r="D41" s="1610" t="s">
        <v>238</v>
      </c>
      <c r="E41" s="1534"/>
      <c r="F41" s="1541"/>
      <c r="G41" s="1508"/>
      <c r="H41" s="302"/>
      <c r="I41" s="247">
        <v>0</v>
      </c>
      <c r="J41" s="268">
        <f t="shared" si="4"/>
        <v>0</v>
      </c>
      <c r="K41" s="1590"/>
      <c r="M41" s="1356"/>
      <c r="O41" s="1593" t="s">
        <v>378</v>
      </c>
      <c r="P41" s="1567">
        <f>IF(O41="Acceptable",I41,0)</f>
        <v>0</v>
      </c>
      <c r="Q41" s="500">
        <f t="shared" si="6"/>
        <v>0</v>
      </c>
      <c r="R41" s="1570"/>
    </row>
    <row r="42" spans="1:26" x14ac:dyDescent="0.3">
      <c r="A42" s="295">
        <v>6</v>
      </c>
      <c r="B42" s="2020"/>
      <c r="C42" s="2021"/>
      <c r="D42" s="1610" t="s">
        <v>238</v>
      </c>
      <c r="E42" s="1534"/>
      <c r="F42" s="1541"/>
      <c r="G42" s="1508"/>
      <c r="H42" s="302"/>
      <c r="I42" s="247">
        <v>0</v>
      </c>
      <c r="J42" s="268">
        <f t="shared" ref="J42:J51" si="7">(IF(ISBLANK(B42),0,0+IF(ISBLANK(H42),0,0+IF(D42="Book",100,0+(IF(ISBLANK(G42),0,+IF(D42="Journal Article",50))+IF(D42="Book Chapter",35,0+IF(D42="Monograph",100,0+IF(D42="Other Peer-Reviewed Output",10,0))))))))*I42</f>
        <v>0</v>
      </c>
      <c r="K42" s="1590"/>
      <c r="M42" s="1356"/>
      <c r="O42" s="1593" t="s">
        <v>378</v>
      </c>
      <c r="P42" s="1567">
        <f t="shared" ref="P42:P51" si="8">IF(O42="Acceptable",I42,0)</f>
        <v>0</v>
      </c>
      <c r="Q42" s="500">
        <f t="shared" ref="Q42:Q51" si="9">(IF(ISBLANK(B42),0,0+IF(ISBLANK(H42),0,0+IF(D42="Book",100,0+(IF(ISBLANK(G42),0,+IF(D42="Journal Article",50))+IF(D42="Book Chapter",35,0+IF(D42="Monograph",100,0+IF(D42="Other Peer-Reviewed Output",10,0))))))))*P42</f>
        <v>0</v>
      </c>
      <c r="R42" s="1570"/>
    </row>
    <row r="43" spans="1:26" x14ac:dyDescent="0.3">
      <c r="A43" s="295">
        <v>7</v>
      </c>
      <c r="B43" s="2020"/>
      <c r="C43" s="2021"/>
      <c r="D43" s="1610" t="s">
        <v>238</v>
      </c>
      <c r="E43" s="1534"/>
      <c r="F43" s="1541"/>
      <c r="G43" s="1508"/>
      <c r="H43" s="302"/>
      <c r="I43" s="247">
        <v>0</v>
      </c>
      <c r="J43" s="268">
        <f t="shared" si="7"/>
        <v>0</v>
      </c>
      <c r="K43" s="1590"/>
      <c r="M43" s="1356"/>
      <c r="O43" s="1593" t="s">
        <v>378</v>
      </c>
      <c r="P43" s="1567">
        <f t="shared" si="8"/>
        <v>0</v>
      </c>
      <c r="Q43" s="500">
        <f t="shared" si="9"/>
        <v>0</v>
      </c>
      <c r="R43" s="1570"/>
    </row>
    <row r="44" spans="1:26" x14ac:dyDescent="0.3">
      <c r="A44" s="295">
        <v>8</v>
      </c>
      <c r="B44" s="2020"/>
      <c r="C44" s="2021"/>
      <c r="D44" s="1610" t="s">
        <v>238</v>
      </c>
      <c r="E44" s="1534"/>
      <c r="F44" s="1541"/>
      <c r="G44" s="1508"/>
      <c r="H44" s="302"/>
      <c r="I44" s="247">
        <v>0</v>
      </c>
      <c r="J44" s="268">
        <f t="shared" si="7"/>
        <v>0</v>
      </c>
      <c r="K44" s="1590"/>
      <c r="M44" s="1356"/>
      <c r="O44" s="1593" t="s">
        <v>378</v>
      </c>
      <c r="P44" s="1567">
        <f t="shared" si="8"/>
        <v>0</v>
      </c>
      <c r="Q44" s="500">
        <f t="shared" si="9"/>
        <v>0</v>
      </c>
      <c r="R44" s="1570"/>
    </row>
    <row r="45" spans="1:26" x14ac:dyDescent="0.3">
      <c r="A45" s="295">
        <v>9</v>
      </c>
      <c r="B45" s="2020"/>
      <c r="C45" s="2021"/>
      <c r="D45" s="1610" t="s">
        <v>238</v>
      </c>
      <c r="E45" s="1534"/>
      <c r="F45" s="1541"/>
      <c r="G45" s="1508"/>
      <c r="H45" s="302"/>
      <c r="I45" s="247">
        <v>0</v>
      </c>
      <c r="J45" s="268">
        <f t="shared" si="7"/>
        <v>0</v>
      </c>
      <c r="K45" s="1590"/>
      <c r="M45" s="1356"/>
      <c r="O45" s="1593" t="s">
        <v>378</v>
      </c>
      <c r="P45" s="1567">
        <f t="shared" si="8"/>
        <v>0</v>
      </c>
      <c r="Q45" s="500">
        <f t="shared" si="9"/>
        <v>0</v>
      </c>
      <c r="R45" s="1570"/>
    </row>
    <row r="46" spans="1:26" x14ac:dyDescent="0.3">
      <c r="A46" s="295">
        <v>10</v>
      </c>
      <c r="B46" s="2020"/>
      <c r="C46" s="2021"/>
      <c r="D46" s="1610" t="s">
        <v>238</v>
      </c>
      <c r="E46" s="1534"/>
      <c r="F46" s="1541"/>
      <c r="G46" s="1508"/>
      <c r="H46" s="302"/>
      <c r="I46" s="247">
        <v>0</v>
      </c>
      <c r="J46" s="268">
        <f t="shared" ref="J46:J50" si="10">(IF(ISBLANK(B46),0,0+IF(ISBLANK(H46),0,0+IF(D46="Book",100,0+(IF(ISBLANK(G46),0,+IF(D46="Journal Article",50))+IF(D46="Book Chapter",35,0+IF(D46="Monograph",100,0+IF(D46="Other Peer-Reviewed Output",10,0))))))))*I46</f>
        <v>0</v>
      </c>
      <c r="K46" s="1590"/>
      <c r="M46" s="1356"/>
      <c r="O46" s="1593" t="s">
        <v>378</v>
      </c>
      <c r="P46" s="1567">
        <f t="shared" ref="P46:P50" si="11">IF(O46="Acceptable",I46,0)</f>
        <v>0</v>
      </c>
      <c r="Q46" s="500">
        <f t="shared" ref="Q46:Q50" si="12">(IF(ISBLANK(B46),0,0+IF(ISBLANK(H46),0,0+IF(D46="Book",100,0+(IF(ISBLANK(G46),0,+IF(D46="Journal Article",50))+IF(D46="Book Chapter",35,0+IF(D46="Monograph",100,0+IF(D46="Other Peer-Reviewed Output",10,0))))))))*P46</f>
        <v>0</v>
      </c>
      <c r="R46" s="1570"/>
    </row>
    <row r="47" spans="1:26" x14ac:dyDescent="0.3">
      <c r="A47" s="295">
        <v>11</v>
      </c>
      <c r="B47" s="2020"/>
      <c r="C47" s="2021"/>
      <c r="D47" s="1610" t="s">
        <v>238</v>
      </c>
      <c r="E47" s="1534"/>
      <c r="F47" s="1541"/>
      <c r="G47" s="1508"/>
      <c r="H47" s="302"/>
      <c r="I47" s="247">
        <v>0</v>
      </c>
      <c r="J47" s="268">
        <f t="shared" si="10"/>
        <v>0</v>
      </c>
      <c r="K47" s="1590"/>
      <c r="M47" s="1356"/>
      <c r="O47" s="1593" t="s">
        <v>378</v>
      </c>
      <c r="P47" s="1567">
        <f t="shared" si="11"/>
        <v>0</v>
      </c>
      <c r="Q47" s="500">
        <f t="shared" si="12"/>
        <v>0</v>
      </c>
      <c r="R47" s="1570"/>
    </row>
    <row r="48" spans="1:26" x14ac:dyDescent="0.3">
      <c r="A48" s="295">
        <v>12</v>
      </c>
      <c r="B48" s="2020"/>
      <c r="C48" s="2021"/>
      <c r="D48" s="1610" t="s">
        <v>238</v>
      </c>
      <c r="E48" s="1534"/>
      <c r="F48" s="1541"/>
      <c r="G48" s="1508"/>
      <c r="H48" s="302"/>
      <c r="I48" s="247">
        <v>0</v>
      </c>
      <c r="J48" s="268">
        <f t="shared" si="10"/>
        <v>0</v>
      </c>
      <c r="K48" s="1590"/>
      <c r="M48" s="1356"/>
      <c r="O48" s="1593" t="s">
        <v>378</v>
      </c>
      <c r="P48" s="1567">
        <f t="shared" si="11"/>
        <v>0</v>
      </c>
      <c r="Q48" s="500">
        <f t="shared" si="12"/>
        <v>0</v>
      </c>
      <c r="R48" s="1570"/>
    </row>
    <row r="49" spans="1:26" x14ac:dyDescent="0.3">
      <c r="A49" s="295">
        <v>13</v>
      </c>
      <c r="B49" s="2020"/>
      <c r="C49" s="2021"/>
      <c r="D49" s="1610" t="s">
        <v>238</v>
      </c>
      <c r="E49" s="1534"/>
      <c r="F49" s="1541"/>
      <c r="G49" s="1508"/>
      <c r="H49" s="302"/>
      <c r="I49" s="247">
        <v>0</v>
      </c>
      <c r="J49" s="268">
        <f t="shared" si="10"/>
        <v>0</v>
      </c>
      <c r="K49" s="1590"/>
      <c r="M49" s="1356"/>
      <c r="O49" s="1593" t="s">
        <v>378</v>
      </c>
      <c r="P49" s="1567">
        <f t="shared" si="11"/>
        <v>0</v>
      </c>
      <c r="Q49" s="500">
        <f t="shared" si="12"/>
        <v>0</v>
      </c>
      <c r="R49" s="1570"/>
    </row>
    <row r="50" spans="1:26" x14ac:dyDescent="0.3">
      <c r="A50" s="295">
        <v>14</v>
      </c>
      <c r="B50" s="2020"/>
      <c r="C50" s="2021"/>
      <c r="D50" s="1610" t="s">
        <v>238</v>
      </c>
      <c r="E50" s="1534"/>
      <c r="F50" s="1541"/>
      <c r="G50" s="1508"/>
      <c r="H50" s="302"/>
      <c r="I50" s="247">
        <v>0</v>
      </c>
      <c r="J50" s="268">
        <f t="shared" si="10"/>
        <v>0</v>
      </c>
      <c r="K50" s="1590"/>
      <c r="M50" s="1356"/>
      <c r="O50" s="1593" t="s">
        <v>378</v>
      </c>
      <c r="P50" s="1567">
        <f t="shared" si="11"/>
        <v>0</v>
      </c>
      <c r="Q50" s="500">
        <f t="shared" si="12"/>
        <v>0</v>
      </c>
      <c r="R50" s="1570"/>
    </row>
    <row r="51" spans="1:26" x14ac:dyDescent="0.3">
      <c r="A51" s="295">
        <v>15</v>
      </c>
      <c r="B51" s="2020"/>
      <c r="C51" s="2021"/>
      <c r="D51" s="1610" t="s">
        <v>238</v>
      </c>
      <c r="E51" s="1534"/>
      <c r="F51" s="1541"/>
      <c r="G51" s="1508"/>
      <c r="H51" s="302"/>
      <c r="I51" s="247">
        <v>0</v>
      </c>
      <c r="J51" s="268">
        <f t="shared" si="7"/>
        <v>0</v>
      </c>
      <c r="K51" s="1590"/>
      <c r="M51" s="1356"/>
      <c r="O51" s="1593" t="s">
        <v>378</v>
      </c>
      <c r="P51" s="1567">
        <f t="shared" si="8"/>
        <v>0</v>
      </c>
      <c r="Q51" s="500">
        <f t="shared" si="9"/>
        <v>0</v>
      </c>
      <c r="R51" s="1570"/>
    </row>
    <row r="52" spans="1:26" x14ac:dyDescent="0.3">
      <c r="A52" s="295">
        <v>16</v>
      </c>
      <c r="B52" s="2020"/>
      <c r="C52" s="2021"/>
      <c r="D52" s="1610" t="s">
        <v>238</v>
      </c>
      <c r="E52" s="1534"/>
      <c r="F52" s="1541"/>
      <c r="G52" s="1508"/>
      <c r="H52" s="302"/>
      <c r="I52" s="247">
        <v>0</v>
      </c>
      <c r="J52" s="268">
        <f t="shared" si="4"/>
        <v>0</v>
      </c>
      <c r="K52" s="1590"/>
      <c r="M52" s="1356"/>
      <c r="O52" s="1593" t="s">
        <v>378</v>
      </c>
      <c r="P52" s="1567">
        <f t="shared" si="5"/>
        <v>0</v>
      </c>
      <c r="Q52" s="500">
        <f t="shared" si="6"/>
        <v>0</v>
      </c>
      <c r="R52" s="1570"/>
    </row>
    <row r="53" spans="1:26" x14ac:dyDescent="0.3">
      <c r="A53" s="295">
        <v>17</v>
      </c>
      <c r="B53" s="2020"/>
      <c r="C53" s="2021"/>
      <c r="D53" s="1610" t="s">
        <v>238</v>
      </c>
      <c r="E53" s="1534"/>
      <c r="F53" s="1541"/>
      <c r="G53" s="1508"/>
      <c r="H53" s="302"/>
      <c r="I53" s="247">
        <v>0</v>
      </c>
      <c r="J53" s="268">
        <f t="shared" si="4"/>
        <v>0</v>
      </c>
      <c r="K53" s="1590"/>
      <c r="M53" s="1356"/>
      <c r="O53" s="1593" t="s">
        <v>378</v>
      </c>
      <c r="P53" s="1567">
        <f t="shared" si="5"/>
        <v>0</v>
      </c>
      <c r="Q53" s="500">
        <f t="shared" si="6"/>
        <v>0</v>
      </c>
      <c r="R53" s="1570"/>
    </row>
    <row r="54" spans="1:26" x14ac:dyDescent="0.3">
      <c r="A54" s="295">
        <v>18</v>
      </c>
      <c r="B54" s="2020"/>
      <c r="C54" s="2021"/>
      <c r="D54" s="1610" t="s">
        <v>238</v>
      </c>
      <c r="E54" s="1534"/>
      <c r="F54" s="1541"/>
      <c r="G54" s="1508"/>
      <c r="H54" s="302"/>
      <c r="I54" s="247">
        <v>0</v>
      </c>
      <c r="J54" s="268">
        <f t="shared" si="4"/>
        <v>0</v>
      </c>
      <c r="K54" s="1590"/>
      <c r="M54" s="1356"/>
      <c r="O54" s="1593" t="s">
        <v>378</v>
      </c>
      <c r="P54" s="1567">
        <f t="shared" si="5"/>
        <v>0</v>
      </c>
      <c r="Q54" s="500">
        <f t="shared" si="6"/>
        <v>0</v>
      </c>
      <c r="R54" s="1570"/>
    </row>
    <row r="55" spans="1:26" x14ac:dyDescent="0.3">
      <c r="A55" s="295">
        <v>19</v>
      </c>
      <c r="B55" s="2020"/>
      <c r="C55" s="2021"/>
      <c r="D55" s="1610" t="s">
        <v>238</v>
      </c>
      <c r="E55" s="1534"/>
      <c r="F55" s="1541"/>
      <c r="G55" s="1508"/>
      <c r="H55" s="302"/>
      <c r="I55" s="247">
        <v>0</v>
      </c>
      <c r="J55" s="268">
        <f t="shared" si="4"/>
        <v>0</v>
      </c>
      <c r="K55" s="1590"/>
      <c r="M55" s="1356"/>
      <c r="O55" s="1593" t="s">
        <v>378</v>
      </c>
      <c r="P55" s="1567">
        <f t="shared" si="5"/>
        <v>0</v>
      </c>
      <c r="Q55" s="500">
        <f t="shared" si="6"/>
        <v>0</v>
      </c>
      <c r="R55" s="1570"/>
    </row>
    <row r="56" spans="1:26" ht="14.4" thickBot="1" x14ac:dyDescent="0.35">
      <c r="A56" s="295">
        <v>20</v>
      </c>
      <c r="B56" s="2020"/>
      <c r="C56" s="2021"/>
      <c r="D56" s="711" t="s">
        <v>238</v>
      </c>
      <c r="E56" s="1534"/>
      <c r="F56" s="1541"/>
      <c r="G56" s="1508"/>
      <c r="H56" s="246"/>
      <c r="I56" s="247">
        <v>0</v>
      </c>
      <c r="J56" s="268">
        <f t="shared" si="4"/>
        <v>0</v>
      </c>
      <c r="K56" s="1590"/>
      <c r="M56" s="1356"/>
      <c r="O56" s="1593" t="s">
        <v>378</v>
      </c>
      <c r="P56" s="1567">
        <f t="shared" si="5"/>
        <v>0</v>
      </c>
      <c r="Q56" s="500">
        <f t="shared" si="6"/>
        <v>0</v>
      </c>
      <c r="R56" s="1570"/>
    </row>
    <row r="57" spans="1:26" s="881" customFormat="1" ht="14.4" thickBot="1" x14ac:dyDescent="0.35">
      <c r="A57" s="876"/>
      <c r="B57" s="1216" t="s">
        <v>632</v>
      </c>
      <c r="C57" s="1217"/>
      <c r="D57" s="893"/>
      <c r="E57" s="878"/>
      <c r="F57" s="879"/>
      <c r="G57" s="879"/>
      <c r="H57" s="880"/>
      <c r="I57" s="880" t="s">
        <v>14</v>
      </c>
      <c r="J57" s="838">
        <f>SUM(J37:J56)</f>
        <v>0</v>
      </c>
      <c r="K57" s="894"/>
      <c r="M57" s="1357"/>
      <c r="O57" s="469"/>
      <c r="P57" s="670"/>
      <c r="Q57" s="503">
        <f>SUM(Q37:Q56)</f>
        <v>0</v>
      </c>
      <c r="R57" s="475"/>
      <c r="S57" s="882"/>
      <c r="T57" s="882"/>
      <c r="U57" s="882"/>
      <c r="V57" s="882"/>
      <c r="W57" s="882"/>
      <c r="X57" s="882"/>
      <c r="Y57" s="882"/>
      <c r="Z57" s="882"/>
    </row>
    <row r="58" spans="1:26" x14ac:dyDescent="0.3">
      <c r="A58" s="998"/>
      <c r="B58" s="895"/>
      <c r="C58" s="896"/>
      <c r="D58" s="896"/>
      <c r="E58" s="896"/>
      <c r="F58" s="896"/>
      <c r="G58" s="897"/>
      <c r="H58" s="897"/>
      <c r="I58" s="898"/>
      <c r="J58" s="898"/>
      <c r="K58" s="930"/>
      <c r="O58" s="888"/>
      <c r="P58" s="888"/>
      <c r="Q58" s="888"/>
      <c r="R58" s="888"/>
    </row>
    <row r="59" spans="1:26" x14ac:dyDescent="0.3">
      <c r="A59" s="899" t="s">
        <v>44</v>
      </c>
      <c r="B59" s="900" t="s">
        <v>536</v>
      </c>
      <c r="C59" s="889"/>
      <c r="D59" s="889"/>
      <c r="E59" s="901"/>
      <c r="F59" s="889"/>
      <c r="G59" s="889"/>
      <c r="H59" s="889"/>
      <c r="I59" s="889"/>
      <c r="J59" s="889"/>
      <c r="K59" s="887"/>
      <c r="M59" s="860" t="str">
        <f>B59</f>
        <v>FOR EVERY RESEARCH OUTPUT TRANSLATED INTO PROJECT, POLICY OR PRODUCT AS:</v>
      </c>
      <c r="O59" s="902" t="str">
        <f>B59</f>
        <v>FOR EVERY RESEARCH OUTPUT TRANSLATED INTO PROJECT, POLICY OR PRODUCT AS:</v>
      </c>
      <c r="P59" s="870"/>
      <c r="Q59" s="870"/>
      <c r="R59" s="870"/>
      <c r="S59" s="623"/>
      <c r="T59" s="787"/>
      <c r="U59" s="623"/>
      <c r="V59" s="623"/>
      <c r="W59" s="623"/>
      <c r="X59" s="623"/>
      <c r="Y59" s="623"/>
      <c r="Z59" s="623"/>
    </row>
    <row r="60" spans="1:26" ht="14.4" thickBot="1" x14ac:dyDescent="0.35">
      <c r="A60" s="899" t="s">
        <v>56</v>
      </c>
      <c r="B60" s="2225" t="s">
        <v>533</v>
      </c>
      <c r="C60" s="2225"/>
      <c r="D60" s="2225"/>
      <c r="E60" s="903"/>
      <c r="F60" s="884"/>
      <c r="G60" s="884"/>
      <c r="H60" s="884"/>
      <c r="I60" s="884"/>
      <c r="J60" s="884"/>
      <c r="K60" s="887"/>
      <c r="M60" s="860" t="str">
        <f>B60</f>
        <v>LEAD RESEARCHER</v>
      </c>
      <c r="O60" s="902" t="str">
        <f>B60</f>
        <v>LEAD RESEARCHER</v>
      </c>
      <c r="P60" s="870"/>
      <c r="Q60" s="870"/>
      <c r="R60" s="870"/>
      <c r="S60" s="623"/>
      <c r="T60" s="623"/>
      <c r="U60" s="623"/>
      <c r="V60" s="623"/>
      <c r="W60" s="623"/>
      <c r="X60" s="623"/>
      <c r="Y60" s="623"/>
      <c r="Z60" s="623"/>
    </row>
    <row r="61" spans="1:26" s="873" customFormat="1" ht="42" thickBot="1" x14ac:dyDescent="0.35">
      <c r="A61" s="293" t="s">
        <v>7</v>
      </c>
      <c r="B61" s="2113" t="s">
        <v>23</v>
      </c>
      <c r="C61" s="2226"/>
      <c r="D61" s="2227"/>
      <c r="E61" s="1125" t="s">
        <v>304</v>
      </c>
      <c r="F61" s="665" t="s">
        <v>305</v>
      </c>
      <c r="G61" s="666" t="s">
        <v>22</v>
      </c>
      <c r="H61" s="665" t="s">
        <v>437</v>
      </c>
      <c r="I61" s="665" t="s">
        <v>168</v>
      </c>
      <c r="J61" s="2033" t="s">
        <v>186</v>
      </c>
      <c r="K61" s="2205"/>
      <c r="M61" s="1337" t="s">
        <v>435</v>
      </c>
      <c r="O61" s="254" t="s">
        <v>180</v>
      </c>
      <c r="P61" s="666" t="s">
        <v>171</v>
      </c>
      <c r="Q61" s="2113" t="s">
        <v>169</v>
      </c>
      <c r="R61" s="2114"/>
    </row>
    <row r="62" spans="1:26" x14ac:dyDescent="0.3">
      <c r="A62" s="294">
        <v>1</v>
      </c>
      <c r="B62" s="2106"/>
      <c r="C62" s="2194"/>
      <c r="D62" s="2107"/>
      <c r="E62" s="301"/>
      <c r="F62" s="1537"/>
      <c r="G62" s="1539"/>
      <c r="H62" s="303"/>
      <c r="I62" s="243">
        <f>IF(ISBLANK(B62),0,0+IF(ISBLANK(E62),0,0+IF(ISBLANK(F62),0,0+(IF(ISBLANK(G62),0,0+IF(ISBLANK(H62),0,35))))))</f>
        <v>0</v>
      </c>
      <c r="J62" s="2184"/>
      <c r="K62" s="2185"/>
      <c r="M62" s="1597"/>
      <c r="O62" s="473" t="s">
        <v>378</v>
      </c>
      <c r="P62" s="499">
        <f t="shared" ref="P62:P71" si="13">IF(O62="Acceptable",I62,0)</f>
        <v>0</v>
      </c>
      <c r="Q62" s="2199"/>
      <c r="R62" s="2200"/>
      <c r="S62" s="623"/>
      <c r="T62" s="623"/>
      <c r="U62" s="623"/>
      <c r="V62" s="623"/>
      <c r="W62" s="623"/>
      <c r="X62" s="623"/>
      <c r="Y62" s="623"/>
      <c r="Z62" s="623"/>
    </row>
    <row r="63" spans="1:26" x14ac:dyDescent="0.3">
      <c r="A63" s="295">
        <v>2</v>
      </c>
      <c r="B63" s="2020"/>
      <c r="C63" s="2021"/>
      <c r="D63" s="2022"/>
      <c r="E63" s="302"/>
      <c r="F63" s="1534"/>
      <c r="G63" s="1541"/>
      <c r="H63" s="302"/>
      <c r="I63" s="243">
        <f t="shared" ref="I63:I71" si="14">IF(ISBLANK(B63),0,0+IF(ISBLANK(E63),0,0+IF(ISBLANK(F63),0,0+(IF(ISBLANK(G63),0,0+IF(ISBLANK(H63),0,35))))))</f>
        <v>0</v>
      </c>
      <c r="J63" s="2184"/>
      <c r="K63" s="2185"/>
      <c r="M63" s="1598"/>
      <c r="O63" s="474" t="s">
        <v>378</v>
      </c>
      <c r="P63" s="500">
        <f t="shared" si="13"/>
        <v>0</v>
      </c>
      <c r="Q63" s="2186"/>
      <c r="R63" s="2187"/>
      <c r="S63" s="623"/>
      <c r="T63" s="623"/>
      <c r="U63" s="623"/>
      <c r="V63" s="623"/>
      <c r="W63" s="623"/>
      <c r="X63" s="623"/>
      <c r="Y63" s="623"/>
      <c r="Z63" s="623"/>
    </row>
    <row r="64" spans="1:26" x14ac:dyDescent="0.3">
      <c r="A64" s="295">
        <v>3</v>
      </c>
      <c r="B64" s="2020"/>
      <c r="C64" s="2021"/>
      <c r="D64" s="2022"/>
      <c r="E64" s="302"/>
      <c r="F64" s="1534"/>
      <c r="G64" s="1541"/>
      <c r="H64" s="302"/>
      <c r="I64" s="243">
        <f t="shared" si="14"/>
        <v>0</v>
      </c>
      <c r="J64" s="2184"/>
      <c r="K64" s="2185"/>
      <c r="M64" s="1598"/>
      <c r="O64" s="474" t="s">
        <v>378</v>
      </c>
      <c r="P64" s="500">
        <f t="shared" si="13"/>
        <v>0</v>
      </c>
      <c r="Q64" s="2186"/>
      <c r="R64" s="2187"/>
      <c r="S64" s="623"/>
      <c r="T64" s="623"/>
      <c r="U64" s="623"/>
      <c r="V64" s="623"/>
      <c r="W64" s="623"/>
      <c r="X64" s="623"/>
      <c r="Y64" s="623"/>
      <c r="Z64" s="623"/>
    </row>
    <row r="65" spans="1:26" x14ac:dyDescent="0.3">
      <c r="A65" s="295">
        <v>4</v>
      </c>
      <c r="B65" s="2020"/>
      <c r="C65" s="2021"/>
      <c r="D65" s="2022"/>
      <c r="E65" s="302"/>
      <c r="F65" s="1534"/>
      <c r="G65" s="1541"/>
      <c r="H65" s="302"/>
      <c r="I65" s="243">
        <f t="shared" ref="I65" si="15">IF(ISBLANK(B65),0,0+IF(ISBLANK(E65),0,0+IF(ISBLANK(F65),0,0+(IF(ISBLANK(G65),0,0+IF(ISBLANK(H65),0,35))))))</f>
        <v>0</v>
      </c>
      <c r="J65" s="2184"/>
      <c r="K65" s="2185"/>
      <c r="M65" s="1598"/>
      <c r="O65" s="474" t="s">
        <v>378</v>
      </c>
      <c r="P65" s="500">
        <f t="shared" si="13"/>
        <v>0</v>
      </c>
      <c r="Q65" s="2186"/>
      <c r="R65" s="2187"/>
      <c r="S65" s="623"/>
      <c r="T65" s="623"/>
      <c r="U65" s="623"/>
      <c r="V65" s="623"/>
      <c r="W65" s="623"/>
      <c r="X65" s="623"/>
      <c r="Y65" s="623"/>
      <c r="Z65" s="623"/>
    </row>
    <row r="66" spans="1:26" x14ac:dyDescent="0.3">
      <c r="A66" s="295">
        <v>5</v>
      </c>
      <c r="B66" s="2020"/>
      <c r="C66" s="2021"/>
      <c r="D66" s="2022"/>
      <c r="E66" s="302"/>
      <c r="F66" s="1534"/>
      <c r="G66" s="1541"/>
      <c r="H66" s="302"/>
      <c r="I66" s="243">
        <f t="shared" ref="I66:I69" si="16">IF(ISBLANK(B66),0,0+IF(ISBLANK(E66),0,0+IF(ISBLANK(F66),0,0+(IF(ISBLANK(G66),0,0+IF(ISBLANK(H66),0,35))))))</f>
        <v>0</v>
      </c>
      <c r="J66" s="2184"/>
      <c r="K66" s="2185"/>
      <c r="M66" s="1598"/>
      <c r="O66" s="474" t="s">
        <v>378</v>
      </c>
      <c r="P66" s="500">
        <f t="shared" si="13"/>
        <v>0</v>
      </c>
      <c r="Q66" s="2186"/>
      <c r="R66" s="2187"/>
      <c r="S66" s="623"/>
      <c r="T66" s="623"/>
      <c r="U66" s="623"/>
      <c r="V66" s="623"/>
      <c r="W66" s="623"/>
      <c r="X66" s="623"/>
      <c r="Y66" s="623"/>
      <c r="Z66" s="623"/>
    </row>
    <row r="67" spans="1:26" x14ac:dyDescent="0.3">
      <c r="A67" s="295">
        <v>6</v>
      </c>
      <c r="B67" s="2020"/>
      <c r="C67" s="2021"/>
      <c r="D67" s="2022"/>
      <c r="E67" s="302"/>
      <c r="F67" s="1534"/>
      <c r="G67" s="1541"/>
      <c r="H67" s="302"/>
      <c r="I67" s="243">
        <f t="shared" si="16"/>
        <v>0</v>
      </c>
      <c r="J67" s="2184"/>
      <c r="K67" s="2185"/>
      <c r="M67" s="1598"/>
      <c r="O67" s="474" t="s">
        <v>378</v>
      </c>
      <c r="P67" s="500">
        <f t="shared" ref="P67" si="17">IF(O67="Acceptable",I67,0)</f>
        <v>0</v>
      </c>
      <c r="Q67" s="2186"/>
      <c r="R67" s="2187"/>
      <c r="S67" s="623"/>
      <c r="T67" s="623"/>
      <c r="U67" s="623"/>
      <c r="V67" s="623"/>
      <c r="W67" s="623"/>
      <c r="X67" s="623"/>
      <c r="Y67" s="623"/>
      <c r="Z67" s="623"/>
    </row>
    <row r="68" spans="1:26" x14ac:dyDescent="0.3">
      <c r="A68" s="295">
        <v>7</v>
      </c>
      <c r="B68" s="2020"/>
      <c r="C68" s="2021"/>
      <c r="D68" s="2022"/>
      <c r="E68" s="302"/>
      <c r="F68" s="1536"/>
      <c r="G68" s="1541"/>
      <c r="H68" s="302"/>
      <c r="I68" s="243">
        <f t="shared" ref="I68" si="18">IF(ISBLANK(B68),0,0+IF(ISBLANK(E68),0,0+IF(ISBLANK(F68),0,0+(IF(ISBLANK(G68),0,0+IF(ISBLANK(H68),0,35))))))</f>
        <v>0</v>
      </c>
      <c r="J68" s="2184"/>
      <c r="K68" s="2185"/>
      <c r="M68" s="1598"/>
      <c r="O68" s="474" t="s">
        <v>378</v>
      </c>
      <c r="P68" s="500">
        <f t="shared" si="13"/>
        <v>0</v>
      </c>
      <c r="Q68" s="2186"/>
      <c r="R68" s="2187"/>
      <c r="S68" s="623"/>
      <c r="T68" s="623"/>
      <c r="U68" s="623"/>
      <c r="V68" s="623"/>
      <c r="W68" s="623"/>
      <c r="X68" s="623"/>
      <c r="Y68" s="623"/>
      <c r="Z68" s="623"/>
    </row>
    <row r="69" spans="1:26" x14ac:dyDescent="0.3">
      <c r="A69" s="295">
        <v>8</v>
      </c>
      <c r="B69" s="2020"/>
      <c r="C69" s="2021"/>
      <c r="D69" s="2022"/>
      <c r="E69" s="302"/>
      <c r="F69" s="1536"/>
      <c r="G69" s="1541"/>
      <c r="H69" s="302"/>
      <c r="I69" s="243">
        <f t="shared" si="16"/>
        <v>0</v>
      </c>
      <c r="J69" s="2203"/>
      <c r="K69" s="2204"/>
      <c r="M69" s="1598"/>
      <c r="O69" s="474" t="s">
        <v>378</v>
      </c>
      <c r="P69" s="500">
        <f t="shared" ref="P69" si="19">IF(O69="Acceptable",I69,0)</f>
        <v>0</v>
      </c>
      <c r="Q69" s="2186"/>
      <c r="R69" s="2187"/>
      <c r="S69" s="623"/>
      <c r="T69" s="623"/>
      <c r="U69" s="623"/>
      <c r="V69" s="623"/>
      <c r="W69" s="623"/>
      <c r="X69" s="623"/>
      <c r="Y69" s="623"/>
      <c r="Z69" s="623"/>
    </row>
    <row r="70" spans="1:26" x14ac:dyDescent="0.3">
      <c r="A70" s="295">
        <v>9</v>
      </c>
      <c r="B70" s="2020"/>
      <c r="C70" s="2021"/>
      <c r="D70" s="2022"/>
      <c r="E70" s="302"/>
      <c r="F70" s="1536"/>
      <c r="G70" s="1541"/>
      <c r="H70" s="302"/>
      <c r="I70" s="243">
        <f t="shared" si="14"/>
        <v>0</v>
      </c>
      <c r="J70" s="2203"/>
      <c r="K70" s="2204"/>
      <c r="M70" s="1598"/>
      <c r="O70" s="474" t="s">
        <v>378</v>
      </c>
      <c r="P70" s="500">
        <f t="shared" si="13"/>
        <v>0</v>
      </c>
      <c r="Q70" s="2186"/>
      <c r="R70" s="2187"/>
      <c r="S70" s="623"/>
      <c r="T70" s="623"/>
      <c r="U70" s="623"/>
      <c r="V70" s="623"/>
      <c r="W70" s="623"/>
      <c r="X70" s="623"/>
      <c r="Y70" s="623"/>
      <c r="Z70" s="623"/>
    </row>
    <row r="71" spans="1:26" ht="14.4" thickBot="1" x14ac:dyDescent="0.35">
      <c r="A71" s="295">
        <v>10</v>
      </c>
      <c r="B71" s="2020"/>
      <c r="C71" s="2021"/>
      <c r="D71" s="2022"/>
      <c r="E71" s="302"/>
      <c r="F71" s="1536"/>
      <c r="G71" s="1541"/>
      <c r="H71" s="302"/>
      <c r="I71" s="243">
        <f t="shared" si="14"/>
        <v>0</v>
      </c>
      <c r="J71" s="2203"/>
      <c r="K71" s="2204"/>
      <c r="M71" s="1598"/>
      <c r="O71" s="476" t="s">
        <v>378</v>
      </c>
      <c r="P71" s="501">
        <f t="shared" si="13"/>
        <v>0</v>
      </c>
      <c r="Q71" s="2195"/>
      <c r="R71" s="2196"/>
      <c r="S71" s="623"/>
      <c r="T71" s="623"/>
      <c r="U71" s="623"/>
      <c r="V71" s="623"/>
      <c r="W71" s="623"/>
      <c r="X71" s="623"/>
      <c r="Y71" s="623"/>
      <c r="Z71" s="623"/>
    </row>
    <row r="72" spans="1:26" s="881" customFormat="1" ht="14.4" thickBot="1" x14ac:dyDescent="0.35">
      <c r="A72" s="876"/>
      <c r="B72" s="2040"/>
      <c r="C72" s="2219"/>
      <c r="D72" s="2219"/>
      <c r="E72" s="916"/>
      <c r="F72" s="918"/>
      <c r="G72" s="917"/>
      <c r="H72" s="668" t="s">
        <v>14</v>
      </c>
      <c r="I72" s="832">
        <f>SUM(I62:I71)</f>
        <v>0</v>
      </c>
      <c r="J72" s="2047"/>
      <c r="K72" s="2078"/>
      <c r="M72" s="1599"/>
      <c r="O72" s="469"/>
      <c r="P72" s="503">
        <f>SUM(P62:P71)</f>
        <v>0</v>
      </c>
      <c r="Q72" s="2197"/>
      <c r="R72" s="2198"/>
    </row>
    <row r="73" spans="1:26" s="881" customFormat="1" x14ac:dyDescent="0.3">
      <c r="A73" s="905"/>
      <c r="B73" s="906"/>
      <c r="C73" s="906"/>
      <c r="D73" s="906"/>
      <c r="E73" s="907"/>
      <c r="F73" s="906"/>
      <c r="G73" s="906"/>
      <c r="H73" s="908"/>
      <c r="I73" s="908"/>
      <c r="J73" s="909"/>
      <c r="K73" s="910"/>
    </row>
    <row r="74" spans="1:26" ht="14.4" thickBot="1" x14ac:dyDescent="0.35">
      <c r="A74" s="911">
        <v>2.2000000000000002</v>
      </c>
      <c r="B74" s="912" t="s">
        <v>631</v>
      </c>
      <c r="C74" s="913"/>
      <c r="D74" s="913"/>
      <c r="E74" s="914"/>
      <c r="F74" s="913"/>
      <c r="G74" s="913"/>
      <c r="H74" s="913"/>
      <c r="I74" s="913"/>
      <c r="J74" s="913"/>
      <c r="K74" s="915"/>
      <c r="M74" s="860" t="str">
        <f>B74</f>
        <v>CONTRIBUTOR (should be accompanied by a Certification using FORM 2-A2a)</v>
      </c>
      <c r="O74" s="869" t="str">
        <f>B74</f>
        <v>CONTRIBUTOR (should be accompanied by a Certification using FORM 2-A2a)</v>
      </c>
      <c r="S74" s="623"/>
      <c r="T74" s="623"/>
      <c r="U74" s="623"/>
      <c r="V74" s="623"/>
      <c r="W74" s="623"/>
      <c r="X74" s="623"/>
      <c r="Y74" s="623"/>
      <c r="Z74" s="623"/>
    </row>
    <row r="75" spans="1:26" s="888" customFormat="1" ht="42" thickBot="1" x14ac:dyDescent="0.35">
      <c r="A75" s="300" t="s">
        <v>7</v>
      </c>
      <c r="B75" s="2192" t="s">
        <v>23</v>
      </c>
      <c r="C75" s="2193"/>
      <c r="D75" s="2228"/>
      <c r="E75" s="298" t="s">
        <v>304</v>
      </c>
      <c r="F75" s="673" t="s">
        <v>305</v>
      </c>
      <c r="G75" s="681" t="s">
        <v>22</v>
      </c>
      <c r="H75" s="673" t="s">
        <v>437</v>
      </c>
      <c r="I75" s="46" t="s">
        <v>629</v>
      </c>
      <c r="J75" s="673" t="s">
        <v>168</v>
      </c>
      <c r="K75" s="315" t="s">
        <v>186</v>
      </c>
      <c r="M75" s="1337" t="s">
        <v>435</v>
      </c>
      <c r="O75" s="254" t="s">
        <v>180</v>
      </c>
      <c r="P75" s="666" t="s">
        <v>433</v>
      </c>
      <c r="Q75" s="666" t="s">
        <v>171</v>
      </c>
      <c r="R75" s="472" t="s">
        <v>169</v>
      </c>
    </row>
    <row r="76" spans="1:26" s="789" customFormat="1" x14ac:dyDescent="0.3">
      <c r="A76" s="342">
        <v>1</v>
      </c>
      <c r="B76" s="2106"/>
      <c r="C76" s="2194"/>
      <c r="D76" s="2107"/>
      <c r="E76" s="301"/>
      <c r="F76" s="1547"/>
      <c r="G76" s="1556"/>
      <c r="H76" s="303"/>
      <c r="I76" s="304">
        <v>0</v>
      </c>
      <c r="J76" s="243">
        <f>(IF(ISBLANK(B76),0,0+IF(ISBLANK(E76),0,0+IF(ISBLANK(F76),0,0+IF(ISBLANK(G76),0,0+IF(ISBLANK(H76),0,35))))*I76))</f>
        <v>0</v>
      </c>
      <c r="K76" s="1590">
        <v>0</v>
      </c>
      <c r="M76" s="1358"/>
      <c r="O76" s="473" t="s">
        <v>378</v>
      </c>
      <c r="P76" s="1594">
        <f t="shared" ref="P76:P85" si="20">IF(O76="Acceptable",I76,0)</f>
        <v>0</v>
      </c>
      <c r="Q76" s="499">
        <f>(IF(ISBLANK(B76),0,0+IF(ISBLANK(E76),0,0+IF(ISBLANK(F76),0,0+IF(ISBLANK(G76),0,0+IF(ISBLANK(H76),0,35))))*P76))</f>
        <v>0</v>
      </c>
      <c r="R76" s="1569"/>
    </row>
    <row r="77" spans="1:26" s="789" customFormat="1" x14ac:dyDescent="0.3">
      <c r="A77" s="343">
        <v>2</v>
      </c>
      <c r="B77" s="2020"/>
      <c r="C77" s="2021"/>
      <c r="D77" s="2022"/>
      <c r="E77" s="302"/>
      <c r="F77" s="1545"/>
      <c r="G77" s="1557"/>
      <c r="H77" s="1555"/>
      <c r="I77" s="305">
        <v>0</v>
      </c>
      <c r="J77" s="243">
        <f t="shared" ref="J77:J85" si="21">(IF(ISBLANK(B77),0,0+IF(ISBLANK(E77),0,0+IF(ISBLANK(F77),0,0+IF(ISBLANK(G77),0,0+IF(ISBLANK(H77),0,35))))*I77))</f>
        <v>0</v>
      </c>
      <c r="K77" s="1590">
        <v>0</v>
      </c>
      <c r="M77" s="1356"/>
      <c r="O77" s="474" t="s">
        <v>378</v>
      </c>
      <c r="P77" s="1567">
        <f t="shared" si="20"/>
        <v>0</v>
      </c>
      <c r="Q77" s="500">
        <f t="shared" ref="Q77:Q85" si="22">(IF(ISBLANK(B77),0,0+IF(ISBLANK(E77),0,0+IF(ISBLANK(F77),0,0+IF(ISBLANK(G77),0,0+IF(ISBLANK(H77),0,35))))*P77))</f>
        <v>0</v>
      </c>
      <c r="R77" s="1570"/>
    </row>
    <row r="78" spans="1:26" s="789" customFormat="1" x14ac:dyDescent="0.3">
      <c r="A78" s="343">
        <v>3</v>
      </c>
      <c r="B78" s="2020"/>
      <c r="C78" s="2021"/>
      <c r="D78" s="2022"/>
      <c r="E78" s="302"/>
      <c r="F78" s="1557"/>
      <c r="G78" s="1557"/>
      <c r="H78" s="1555"/>
      <c r="I78" s="305">
        <v>0</v>
      </c>
      <c r="J78" s="243">
        <f t="shared" si="21"/>
        <v>0</v>
      </c>
      <c r="K78" s="1590">
        <v>0</v>
      </c>
      <c r="M78" s="1356"/>
      <c r="O78" s="474" t="s">
        <v>378</v>
      </c>
      <c r="P78" s="1567">
        <f t="shared" si="20"/>
        <v>0</v>
      </c>
      <c r="Q78" s="500">
        <f t="shared" si="22"/>
        <v>0</v>
      </c>
      <c r="R78" s="1570"/>
    </row>
    <row r="79" spans="1:26" s="789" customFormat="1" x14ac:dyDescent="0.3">
      <c r="A79" s="343">
        <v>4</v>
      </c>
      <c r="B79" s="2020"/>
      <c r="C79" s="2021"/>
      <c r="D79" s="2022"/>
      <c r="E79" s="302"/>
      <c r="F79" s="1557"/>
      <c r="G79" s="1557"/>
      <c r="H79" s="1555"/>
      <c r="I79" s="305">
        <v>0</v>
      </c>
      <c r="J79" s="243">
        <f t="shared" si="21"/>
        <v>0</v>
      </c>
      <c r="K79" s="1590">
        <v>0</v>
      </c>
      <c r="M79" s="1356"/>
      <c r="O79" s="474" t="s">
        <v>378</v>
      </c>
      <c r="P79" s="1567">
        <f t="shared" si="20"/>
        <v>0</v>
      </c>
      <c r="Q79" s="500">
        <f t="shared" ref="Q79:Q81" si="23">(IF(ISBLANK(B79),0,0+IF(ISBLANK(E79),0,0+IF(ISBLANK(F79),0,0+IF(ISBLANK(G79),0,0+IF(ISBLANK(H79),0,35))))*P79))</f>
        <v>0</v>
      </c>
      <c r="R79" s="1570"/>
    </row>
    <row r="80" spans="1:26" s="789" customFormat="1" x14ac:dyDescent="0.3">
      <c r="A80" s="343">
        <v>5</v>
      </c>
      <c r="B80" s="2020"/>
      <c r="C80" s="2021"/>
      <c r="D80" s="2022"/>
      <c r="E80" s="302"/>
      <c r="F80" s="1557"/>
      <c r="G80" s="1557"/>
      <c r="H80" s="1555"/>
      <c r="I80" s="305">
        <v>0</v>
      </c>
      <c r="J80" s="243">
        <f t="shared" ref="J80:J81" si="24">(IF(ISBLANK(B80),0,0+IF(ISBLANK(E80),0,0+IF(ISBLANK(F80),0,0+IF(ISBLANK(G80),0,0+IF(ISBLANK(H80),0,35))))*I80))</f>
        <v>0</v>
      </c>
      <c r="K80" s="1590">
        <v>0</v>
      </c>
      <c r="M80" s="1356"/>
      <c r="O80" s="474" t="s">
        <v>378</v>
      </c>
      <c r="P80" s="1567">
        <f t="shared" ref="P80:P81" si="25">IF(O80="Acceptable",I80,0)</f>
        <v>0</v>
      </c>
      <c r="Q80" s="500">
        <f t="shared" si="23"/>
        <v>0</v>
      </c>
      <c r="R80" s="1570"/>
    </row>
    <row r="81" spans="1:26" s="789" customFormat="1" x14ac:dyDescent="0.3">
      <c r="A81" s="343">
        <v>6</v>
      </c>
      <c r="B81" s="2020"/>
      <c r="C81" s="2021"/>
      <c r="D81" s="2022"/>
      <c r="E81" s="302"/>
      <c r="F81" s="1557"/>
      <c r="G81" s="1557"/>
      <c r="H81" s="1555"/>
      <c r="I81" s="305">
        <v>0</v>
      </c>
      <c r="J81" s="243">
        <f t="shared" si="24"/>
        <v>0</v>
      </c>
      <c r="K81" s="1590">
        <v>0</v>
      </c>
      <c r="M81" s="1356"/>
      <c r="O81" s="474" t="s">
        <v>378</v>
      </c>
      <c r="P81" s="1567">
        <f t="shared" si="25"/>
        <v>0</v>
      </c>
      <c r="Q81" s="500">
        <f t="shared" si="23"/>
        <v>0</v>
      </c>
      <c r="R81" s="1570"/>
    </row>
    <row r="82" spans="1:26" s="789" customFormat="1" x14ac:dyDescent="0.3">
      <c r="A82" s="343">
        <v>7</v>
      </c>
      <c r="B82" s="2020"/>
      <c r="C82" s="2021"/>
      <c r="D82" s="2022"/>
      <c r="E82" s="246"/>
      <c r="F82" s="1557"/>
      <c r="G82" s="1557"/>
      <c r="H82" s="1555"/>
      <c r="I82" s="305">
        <v>0</v>
      </c>
      <c r="J82" s="243">
        <f t="shared" ref="J82" si="26">(IF(ISBLANK(B82),0,0+IF(ISBLANK(E82),0,0+IF(ISBLANK(F82),0,0+IF(ISBLANK(G82),0,0+IF(ISBLANK(H82),0,35))))*I82))</f>
        <v>0</v>
      </c>
      <c r="K82" s="1590">
        <v>0</v>
      </c>
      <c r="M82" s="1356"/>
      <c r="O82" s="474" t="s">
        <v>378</v>
      </c>
      <c r="P82" s="1567">
        <f t="shared" ref="P82" si="27">IF(O82="Acceptable",I82,0)</f>
        <v>0</v>
      </c>
      <c r="Q82" s="500">
        <f t="shared" si="22"/>
        <v>0</v>
      </c>
      <c r="R82" s="1570"/>
    </row>
    <row r="83" spans="1:26" s="789" customFormat="1" x14ac:dyDescent="0.3">
      <c r="A83" s="343">
        <v>8</v>
      </c>
      <c r="B83" s="2020"/>
      <c r="C83" s="2021"/>
      <c r="D83" s="2022"/>
      <c r="E83" s="246"/>
      <c r="F83" s="1557"/>
      <c r="G83" s="1557"/>
      <c r="H83" s="1555"/>
      <c r="I83" s="305">
        <v>0</v>
      </c>
      <c r="J83" s="243">
        <f t="shared" si="21"/>
        <v>0</v>
      </c>
      <c r="K83" s="1635">
        <v>0</v>
      </c>
      <c r="M83" s="1356"/>
      <c r="O83" s="474" t="s">
        <v>378</v>
      </c>
      <c r="P83" s="1567">
        <f t="shared" si="20"/>
        <v>0</v>
      </c>
      <c r="Q83" s="500">
        <f t="shared" si="22"/>
        <v>0</v>
      </c>
      <c r="R83" s="1570"/>
    </row>
    <row r="84" spans="1:26" s="789" customFormat="1" x14ac:dyDescent="0.3">
      <c r="A84" s="343">
        <v>9</v>
      </c>
      <c r="B84" s="2020"/>
      <c r="C84" s="2021"/>
      <c r="D84" s="2022"/>
      <c r="E84" s="246"/>
      <c r="F84" s="1557"/>
      <c r="G84" s="1557"/>
      <c r="H84" s="1555"/>
      <c r="I84" s="305">
        <v>0</v>
      </c>
      <c r="J84" s="243">
        <f t="shared" si="21"/>
        <v>0</v>
      </c>
      <c r="K84" s="1635">
        <v>0</v>
      </c>
      <c r="M84" s="1356"/>
      <c r="O84" s="474" t="s">
        <v>378</v>
      </c>
      <c r="P84" s="1567">
        <f t="shared" si="20"/>
        <v>0</v>
      </c>
      <c r="Q84" s="500">
        <f t="shared" si="22"/>
        <v>0</v>
      </c>
      <c r="R84" s="1570"/>
    </row>
    <row r="85" spans="1:26" s="789" customFormat="1" ht="14.4" thickBot="1" x14ac:dyDescent="0.35">
      <c r="A85" s="343">
        <v>10</v>
      </c>
      <c r="B85" s="2222"/>
      <c r="C85" s="2223"/>
      <c r="D85" s="2224"/>
      <c r="E85" s="246"/>
      <c r="F85" s="1557"/>
      <c r="G85" s="1557"/>
      <c r="H85" s="1555"/>
      <c r="I85" s="305">
        <v>0</v>
      </c>
      <c r="J85" s="243">
        <f t="shared" si="21"/>
        <v>0</v>
      </c>
      <c r="K85" s="1635">
        <v>0</v>
      </c>
      <c r="M85" s="1356"/>
      <c r="O85" s="476" t="s">
        <v>378</v>
      </c>
      <c r="P85" s="1568">
        <f t="shared" si="20"/>
        <v>0</v>
      </c>
      <c r="Q85" s="501">
        <f t="shared" si="22"/>
        <v>0</v>
      </c>
      <c r="R85" s="1596"/>
    </row>
    <row r="86" spans="1:26" s="816" customFormat="1" ht="14.4" thickBot="1" x14ac:dyDescent="0.35">
      <c r="A86" s="811"/>
      <c r="B86" s="2040"/>
      <c r="C86" s="2219"/>
      <c r="D86" s="2219"/>
      <c r="E86" s="916"/>
      <c r="F86" s="814"/>
      <c r="G86" s="917"/>
      <c r="H86" s="918"/>
      <c r="I86" s="672" t="s">
        <v>14</v>
      </c>
      <c r="J86" s="832">
        <f>SUM(J76:J85)</f>
        <v>0</v>
      </c>
      <c r="K86" s="475"/>
      <c r="M86" s="1357"/>
      <c r="O86" s="469"/>
      <c r="P86" s="526"/>
      <c r="Q86" s="503">
        <f>SUM(Q76:Q85)</f>
        <v>0</v>
      </c>
      <c r="R86" s="475"/>
    </row>
    <row r="87" spans="1:26" s="881" customFormat="1" x14ac:dyDescent="0.3">
      <c r="A87" s="861"/>
      <c r="B87" s="862"/>
      <c r="C87" s="862"/>
      <c r="D87" s="862"/>
      <c r="E87" s="862"/>
      <c r="F87" s="862"/>
      <c r="G87" s="862"/>
      <c r="H87" s="862"/>
      <c r="I87" s="862"/>
      <c r="J87" s="862"/>
      <c r="K87" s="863"/>
    </row>
    <row r="88" spans="1:26" x14ac:dyDescent="0.3">
      <c r="A88" s="899" t="s">
        <v>45</v>
      </c>
      <c r="B88" s="866" t="s">
        <v>438</v>
      </c>
      <c r="C88" s="889"/>
      <c r="D88" s="889"/>
      <c r="E88" s="889"/>
      <c r="F88" s="889"/>
      <c r="G88" s="889"/>
      <c r="H88" s="889"/>
      <c r="I88" s="884"/>
      <c r="J88" s="884"/>
      <c r="K88" s="887"/>
      <c r="M88" s="860" t="str">
        <f>B88</f>
        <v>FOR EVERY RESEARCH PUBLICATION CITED BY OTHER AUTHORS</v>
      </c>
      <c r="O88" s="869" t="str">
        <f>B88</f>
        <v>FOR EVERY RESEARCH PUBLICATION CITED BY OTHER AUTHORS</v>
      </c>
      <c r="S88" s="623"/>
      <c r="T88" s="623"/>
      <c r="U88" s="623"/>
      <c r="V88" s="623"/>
      <c r="W88" s="623"/>
      <c r="X88" s="623"/>
      <c r="Y88" s="623"/>
      <c r="Z88" s="623"/>
    </row>
    <row r="89" spans="1:26" ht="14.4" thickBot="1" x14ac:dyDescent="0.35">
      <c r="A89" s="919" t="s">
        <v>67</v>
      </c>
      <c r="B89" s="920" t="s">
        <v>538</v>
      </c>
      <c r="C89" s="921"/>
      <c r="D89" s="921"/>
      <c r="E89" s="921"/>
      <c r="F89" s="922"/>
      <c r="G89" s="921"/>
      <c r="H89" s="921"/>
      <c r="I89" s="921"/>
      <c r="J89" s="923"/>
      <c r="K89" s="924"/>
      <c r="M89" s="860" t="str">
        <f>B89</f>
        <v>LOCAL AUTHORS (MAX = 40 POINTS)</v>
      </c>
      <c r="O89" s="869" t="str">
        <f>B89</f>
        <v>LOCAL AUTHORS (MAX = 40 POINTS)</v>
      </c>
      <c r="S89" s="623"/>
      <c r="T89" s="623"/>
      <c r="U89" s="623"/>
      <c r="V89" s="623"/>
      <c r="W89" s="623"/>
      <c r="X89" s="623"/>
      <c r="Y89" s="623"/>
      <c r="Z89" s="623"/>
    </row>
    <row r="90" spans="1:26" s="925" customFormat="1" ht="42" thickBot="1" x14ac:dyDescent="0.35">
      <c r="A90" s="316" t="s">
        <v>7</v>
      </c>
      <c r="B90" s="2049" t="s">
        <v>18</v>
      </c>
      <c r="C90" s="2220"/>
      <c r="D90" s="2221"/>
      <c r="E90" s="712" t="s">
        <v>12</v>
      </c>
      <c r="F90" s="317" t="s">
        <v>21</v>
      </c>
      <c r="G90" s="667" t="s">
        <v>127</v>
      </c>
      <c r="H90" s="667" t="s">
        <v>188</v>
      </c>
      <c r="I90" s="318" t="s">
        <v>596</v>
      </c>
      <c r="J90" s="676" t="s">
        <v>168</v>
      </c>
      <c r="K90" s="315" t="s">
        <v>186</v>
      </c>
      <c r="M90" s="1346" t="s">
        <v>435</v>
      </c>
      <c r="O90" s="254" t="s">
        <v>180</v>
      </c>
      <c r="P90" s="254" t="s">
        <v>439</v>
      </c>
      <c r="Q90" s="666" t="s">
        <v>171</v>
      </c>
      <c r="R90" s="472" t="s">
        <v>169</v>
      </c>
    </row>
    <row r="91" spans="1:26" x14ac:dyDescent="0.3">
      <c r="A91" s="328">
        <v>1</v>
      </c>
      <c r="B91" s="2031"/>
      <c r="C91" s="2090"/>
      <c r="D91" s="2032"/>
      <c r="E91" s="301"/>
      <c r="F91" s="1638"/>
      <c r="G91" s="698"/>
      <c r="H91" s="1547"/>
      <c r="I91" s="306"/>
      <c r="J91" s="268">
        <f t="shared" ref="J91:J105" si="28">G91*5</f>
        <v>0</v>
      </c>
      <c r="K91" s="1590"/>
      <c r="M91" s="1353"/>
      <c r="O91" s="473" t="s">
        <v>378</v>
      </c>
      <c r="P91" s="1595">
        <f>IF(O91="Acceptable",G91,0)</f>
        <v>0</v>
      </c>
      <c r="Q91" s="499">
        <f t="shared" ref="Q91:Q105" si="29">P91*5</f>
        <v>0</v>
      </c>
      <c r="R91" s="1569"/>
      <c r="S91" s="623"/>
      <c r="T91" s="623"/>
      <c r="U91" s="623"/>
      <c r="V91" s="623"/>
      <c r="W91" s="623"/>
      <c r="X91" s="623"/>
      <c r="Y91" s="623"/>
      <c r="Z91" s="623"/>
    </row>
    <row r="92" spans="1:26" x14ac:dyDescent="0.3">
      <c r="A92" s="329">
        <v>2</v>
      </c>
      <c r="B92" s="2020"/>
      <c r="C92" s="2021"/>
      <c r="D92" s="2022"/>
      <c r="E92" s="302"/>
      <c r="F92" s="1639"/>
      <c r="G92" s="694"/>
      <c r="H92" s="1545"/>
      <c r="I92" s="297"/>
      <c r="J92" s="266">
        <f t="shared" si="28"/>
        <v>0</v>
      </c>
      <c r="K92" s="1590"/>
      <c r="M92" s="1354"/>
      <c r="O92" s="474" t="s">
        <v>378</v>
      </c>
      <c r="P92" s="1595">
        <f t="shared" ref="P92:P105" si="30">IF(O92="Acceptable",G92,0)</f>
        <v>0</v>
      </c>
      <c r="Q92" s="500">
        <f t="shared" si="29"/>
        <v>0</v>
      </c>
      <c r="R92" s="1570"/>
      <c r="S92" s="623"/>
      <c r="T92" s="623"/>
      <c r="U92" s="623"/>
      <c r="V92" s="623"/>
      <c r="W92" s="623"/>
      <c r="X92" s="623"/>
      <c r="Y92" s="623"/>
      <c r="Z92" s="623"/>
    </row>
    <row r="93" spans="1:26" x14ac:dyDescent="0.3">
      <c r="A93" s="329">
        <v>3</v>
      </c>
      <c r="B93" s="2020"/>
      <c r="C93" s="2021"/>
      <c r="D93" s="2022"/>
      <c r="E93" s="302"/>
      <c r="F93" s="1639"/>
      <c r="G93" s="694"/>
      <c r="H93" s="1545"/>
      <c r="I93" s="297"/>
      <c r="J93" s="266">
        <f t="shared" si="28"/>
        <v>0</v>
      </c>
      <c r="K93" s="1590"/>
      <c r="M93" s="1354"/>
      <c r="O93" s="474" t="s">
        <v>378</v>
      </c>
      <c r="P93" s="1595">
        <f t="shared" si="30"/>
        <v>0</v>
      </c>
      <c r="Q93" s="500">
        <f t="shared" si="29"/>
        <v>0</v>
      </c>
      <c r="R93" s="1570"/>
      <c r="S93" s="623"/>
      <c r="T93" s="623"/>
      <c r="U93" s="623"/>
      <c r="V93" s="623"/>
      <c r="W93" s="623"/>
      <c r="X93" s="623"/>
      <c r="Y93" s="623"/>
      <c r="Z93" s="623"/>
    </row>
    <row r="94" spans="1:26" x14ac:dyDescent="0.3">
      <c r="A94" s="329">
        <v>4</v>
      </c>
      <c r="B94" s="2020"/>
      <c r="C94" s="2021"/>
      <c r="D94" s="2022"/>
      <c r="E94" s="302"/>
      <c r="F94" s="1639"/>
      <c r="G94" s="694"/>
      <c r="H94" s="1545"/>
      <c r="I94" s="297"/>
      <c r="J94" s="266">
        <f t="shared" si="28"/>
        <v>0</v>
      </c>
      <c r="K94" s="1590"/>
      <c r="M94" s="1354"/>
      <c r="O94" s="474" t="s">
        <v>378</v>
      </c>
      <c r="P94" s="1595">
        <f t="shared" si="30"/>
        <v>0</v>
      </c>
      <c r="Q94" s="500">
        <f t="shared" si="29"/>
        <v>0</v>
      </c>
      <c r="R94" s="1570"/>
      <c r="S94" s="623"/>
      <c r="T94" s="623"/>
      <c r="U94" s="623"/>
      <c r="V94" s="623"/>
      <c r="W94" s="623"/>
      <c r="X94" s="623"/>
      <c r="Y94" s="623"/>
      <c r="Z94" s="623"/>
    </row>
    <row r="95" spans="1:26" x14ac:dyDescent="0.3">
      <c r="A95" s="329">
        <v>5</v>
      </c>
      <c r="B95" s="2020"/>
      <c r="C95" s="2021"/>
      <c r="D95" s="2022"/>
      <c r="E95" s="302"/>
      <c r="F95" s="1639"/>
      <c r="G95" s="1228"/>
      <c r="H95" s="1545"/>
      <c r="I95" s="297"/>
      <c r="J95" s="266">
        <f t="shared" ref="J95:J99" si="31">G95*5</f>
        <v>0</v>
      </c>
      <c r="K95" s="1590"/>
      <c r="M95" s="1354"/>
      <c r="O95" s="474" t="s">
        <v>378</v>
      </c>
      <c r="P95" s="1595">
        <f t="shared" ref="P95:P99" si="32">IF(O95="Acceptable",G95,0)</f>
        <v>0</v>
      </c>
      <c r="Q95" s="500">
        <f t="shared" ref="Q95:Q99" si="33">P95*5</f>
        <v>0</v>
      </c>
      <c r="R95" s="1570"/>
      <c r="S95" s="623"/>
      <c r="T95" s="623"/>
      <c r="U95" s="623"/>
      <c r="V95" s="623"/>
      <c r="W95" s="623"/>
      <c r="X95" s="623"/>
      <c r="Y95" s="623"/>
      <c r="Z95" s="623"/>
    </row>
    <row r="96" spans="1:26" x14ac:dyDescent="0.3">
      <c r="A96" s="329">
        <v>6</v>
      </c>
      <c r="B96" s="2020"/>
      <c r="C96" s="2021"/>
      <c r="D96" s="2022"/>
      <c r="E96" s="302"/>
      <c r="F96" s="1639"/>
      <c r="G96" s="1228"/>
      <c r="H96" s="1545"/>
      <c r="I96" s="297"/>
      <c r="J96" s="266">
        <f t="shared" si="31"/>
        <v>0</v>
      </c>
      <c r="K96" s="1590"/>
      <c r="M96" s="1354"/>
      <c r="O96" s="474" t="s">
        <v>378</v>
      </c>
      <c r="P96" s="1595">
        <f t="shared" si="32"/>
        <v>0</v>
      </c>
      <c r="Q96" s="500">
        <f t="shared" si="33"/>
        <v>0</v>
      </c>
      <c r="R96" s="1570"/>
      <c r="S96" s="623"/>
      <c r="T96" s="623"/>
      <c r="U96" s="623"/>
      <c r="V96" s="623"/>
      <c r="W96" s="623"/>
      <c r="X96" s="623"/>
      <c r="Y96" s="623"/>
      <c r="Z96" s="623"/>
    </row>
    <row r="97" spans="1:26" x14ac:dyDescent="0.3">
      <c r="A97" s="329">
        <v>7</v>
      </c>
      <c r="B97" s="2020"/>
      <c r="C97" s="2021"/>
      <c r="D97" s="2022"/>
      <c r="E97" s="302"/>
      <c r="F97" s="1639"/>
      <c r="G97" s="1228"/>
      <c r="H97" s="1545"/>
      <c r="I97" s="297"/>
      <c r="J97" s="266">
        <f t="shared" si="31"/>
        <v>0</v>
      </c>
      <c r="K97" s="1590"/>
      <c r="M97" s="1354"/>
      <c r="O97" s="474" t="s">
        <v>378</v>
      </c>
      <c r="P97" s="1595">
        <f t="shared" si="32"/>
        <v>0</v>
      </c>
      <c r="Q97" s="500">
        <f t="shared" si="33"/>
        <v>0</v>
      </c>
      <c r="R97" s="1570"/>
      <c r="S97" s="623"/>
      <c r="T97" s="623"/>
      <c r="U97" s="623"/>
      <c r="V97" s="623"/>
      <c r="W97" s="623"/>
      <c r="X97" s="623"/>
      <c r="Y97" s="623"/>
      <c r="Z97" s="623"/>
    </row>
    <row r="98" spans="1:26" x14ac:dyDescent="0.3">
      <c r="A98" s="329">
        <v>8</v>
      </c>
      <c r="B98" s="2020"/>
      <c r="C98" s="2021"/>
      <c r="D98" s="2022"/>
      <c r="E98" s="302"/>
      <c r="F98" s="1639"/>
      <c r="G98" s="1228"/>
      <c r="H98" s="1545"/>
      <c r="I98" s="297"/>
      <c r="J98" s="266">
        <f t="shared" si="31"/>
        <v>0</v>
      </c>
      <c r="K98" s="1590"/>
      <c r="M98" s="1354"/>
      <c r="O98" s="474" t="s">
        <v>378</v>
      </c>
      <c r="P98" s="1595">
        <f t="shared" si="32"/>
        <v>0</v>
      </c>
      <c r="Q98" s="500">
        <f t="shared" si="33"/>
        <v>0</v>
      </c>
      <c r="R98" s="1636"/>
      <c r="S98" s="623"/>
      <c r="T98" s="623"/>
      <c r="U98" s="623"/>
      <c r="V98" s="623"/>
      <c r="W98" s="623"/>
      <c r="X98" s="623"/>
      <c r="Y98" s="623"/>
      <c r="Z98" s="623"/>
    </row>
    <row r="99" spans="1:26" x14ac:dyDescent="0.3">
      <c r="A99" s="329">
        <v>9</v>
      </c>
      <c r="B99" s="2020"/>
      <c r="C99" s="2021"/>
      <c r="D99" s="2022"/>
      <c r="E99" s="302"/>
      <c r="F99" s="1639"/>
      <c r="G99" s="1228"/>
      <c r="H99" s="1545"/>
      <c r="I99" s="297"/>
      <c r="J99" s="266">
        <f t="shared" si="31"/>
        <v>0</v>
      </c>
      <c r="K99" s="1590"/>
      <c r="M99" s="1354"/>
      <c r="O99" s="474" t="s">
        <v>378</v>
      </c>
      <c r="P99" s="1595">
        <f t="shared" si="32"/>
        <v>0</v>
      </c>
      <c r="Q99" s="500">
        <f t="shared" si="33"/>
        <v>0</v>
      </c>
      <c r="R99" s="1636"/>
      <c r="S99" s="623"/>
      <c r="T99" s="623"/>
      <c r="U99" s="623"/>
      <c r="V99" s="623"/>
      <c r="W99" s="623"/>
      <c r="X99" s="623"/>
      <c r="Y99" s="623"/>
      <c r="Z99" s="623"/>
    </row>
    <row r="100" spans="1:26" ht="14.4" thickBot="1" x14ac:dyDescent="0.35">
      <c r="A100" s="329">
        <v>10</v>
      </c>
      <c r="B100" s="2020"/>
      <c r="C100" s="2021"/>
      <c r="D100" s="2022"/>
      <c r="E100" s="302"/>
      <c r="F100" s="1639"/>
      <c r="G100" s="1228"/>
      <c r="H100" s="1545"/>
      <c r="I100" s="297"/>
      <c r="J100" s="266">
        <f t="shared" si="28"/>
        <v>0</v>
      </c>
      <c r="K100" s="1590"/>
      <c r="M100" s="1354"/>
      <c r="O100" s="474" t="s">
        <v>378</v>
      </c>
      <c r="P100" s="1595">
        <f t="shared" si="30"/>
        <v>0</v>
      </c>
      <c r="Q100" s="500">
        <f t="shared" si="29"/>
        <v>0</v>
      </c>
      <c r="R100" s="1636"/>
      <c r="S100" s="623"/>
      <c r="T100" s="623"/>
      <c r="U100" s="623"/>
      <c r="V100" s="623"/>
      <c r="W100" s="623"/>
      <c r="X100" s="623"/>
      <c r="Y100" s="623"/>
      <c r="Z100" s="623"/>
    </row>
    <row r="101" spans="1:26" hidden="1" x14ac:dyDescent="0.3">
      <c r="A101" s="329">
        <v>11</v>
      </c>
      <c r="B101" s="2020"/>
      <c r="C101" s="2021"/>
      <c r="D101" s="2022"/>
      <c r="E101" s="302"/>
      <c r="F101" s="1639"/>
      <c r="G101" s="1228"/>
      <c r="H101" s="1545"/>
      <c r="I101" s="297"/>
      <c r="J101" s="266">
        <f t="shared" ref="J101:J102" si="34">G101*5</f>
        <v>0</v>
      </c>
      <c r="K101" s="1590"/>
      <c r="M101" s="1354"/>
      <c r="O101" s="474" t="s">
        <v>378</v>
      </c>
      <c r="P101" s="1595">
        <f t="shared" ref="P101:P102" si="35">IF(O101="Acceptable",G101,0)</f>
        <v>0</v>
      </c>
      <c r="Q101" s="500">
        <f t="shared" ref="Q101:Q102" si="36">P101*5</f>
        <v>0</v>
      </c>
      <c r="R101" s="1636"/>
      <c r="S101" s="623"/>
      <c r="T101" s="623"/>
      <c r="U101" s="623"/>
      <c r="V101" s="623"/>
      <c r="W101" s="623"/>
      <c r="X101" s="623"/>
      <c r="Y101" s="623"/>
      <c r="Z101" s="623"/>
    </row>
    <row r="102" spans="1:26" hidden="1" x14ac:dyDescent="0.3">
      <c r="A102" s="329">
        <v>12</v>
      </c>
      <c r="B102" s="2020"/>
      <c r="C102" s="2021"/>
      <c r="D102" s="2022"/>
      <c r="E102" s="302"/>
      <c r="F102" s="1639"/>
      <c r="G102" s="1228"/>
      <c r="H102" s="1545"/>
      <c r="I102" s="297"/>
      <c r="J102" s="266">
        <f t="shared" si="34"/>
        <v>0</v>
      </c>
      <c r="K102" s="1590"/>
      <c r="M102" s="1354"/>
      <c r="O102" s="474" t="s">
        <v>378</v>
      </c>
      <c r="P102" s="1595">
        <f t="shared" si="35"/>
        <v>0</v>
      </c>
      <c r="Q102" s="500">
        <f t="shared" si="36"/>
        <v>0</v>
      </c>
      <c r="R102" s="1636"/>
      <c r="S102" s="623"/>
      <c r="T102" s="623"/>
      <c r="U102" s="623"/>
      <c r="V102" s="623"/>
      <c r="W102" s="623"/>
      <c r="X102" s="623"/>
      <c r="Y102" s="623"/>
      <c r="Z102" s="623"/>
    </row>
    <row r="103" spans="1:26" hidden="1" x14ac:dyDescent="0.3">
      <c r="A103" s="329">
        <v>13</v>
      </c>
      <c r="B103" s="2020"/>
      <c r="C103" s="2021"/>
      <c r="D103" s="2022"/>
      <c r="E103" s="302"/>
      <c r="F103" s="1639"/>
      <c r="G103" s="1228"/>
      <c r="H103" s="1545"/>
      <c r="I103" s="297"/>
      <c r="J103" s="266">
        <f t="shared" ref="J103" si="37">G103*5</f>
        <v>0</v>
      </c>
      <c r="K103" s="1590"/>
      <c r="M103" s="1354"/>
      <c r="O103" s="474" t="s">
        <v>378</v>
      </c>
      <c r="P103" s="1595">
        <f t="shared" ref="P103" si="38">IF(O103="Acceptable",G103,0)</f>
        <v>0</v>
      </c>
      <c r="Q103" s="500">
        <f t="shared" ref="Q103" si="39">P103*5</f>
        <v>0</v>
      </c>
      <c r="R103" s="1636"/>
      <c r="S103" s="623"/>
      <c r="T103" s="623"/>
      <c r="U103" s="623"/>
      <c r="V103" s="623"/>
      <c r="W103" s="623"/>
      <c r="X103" s="623"/>
      <c r="Y103" s="623"/>
      <c r="Z103" s="623"/>
    </row>
    <row r="104" spans="1:26" hidden="1" x14ac:dyDescent="0.3">
      <c r="A104" s="329">
        <v>14</v>
      </c>
      <c r="B104" s="2020"/>
      <c r="C104" s="2021"/>
      <c r="D104" s="2022"/>
      <c r="E104" s="302"/>
      <c r="F104" s="1639"/>
      <c r="G104" s="694"/>
      <c r="H104" s="1545"/>
      <c r="I104" s="297"/>
      <c r="J104" s="266">
        <f t="shared" si="28"/>
        <v>0</v>
      </c>
      <c r="K104" s="1590"/>
      <c r="M104" s="1354"/>
      <c r="O104" s="474" t="s">
        <v>378</v>
      </c>
      <c r="P104" s="1595">
        <f t="shared" si="30"/>
        <v>0</v>
      </c>
      <c r="Q104" s="500">
        <f t="shared" si="29"/>
        <v>0</v>
      </c>
      <c r="R104" s="1636"/>
      <c r="S104" s="623"/>
      <c r="T104" s="623"/>
      <c r="U104" s="623"/>
      <c r="V104" s="623"/>
      <c r="W104" s="623"/>
      <c r="X104" s="623"/>
      <c r="Y104" s="623"/>
      <c r="Z104" s="623"/>
    </row>
    <row r="105" spans="1:26" ht="14.4" hidden="1" thickBot="1" x14ac:dyDescent="0.35">
      <c r="A105" s="329">
        <v>15</v>
      </c>
      <c r="B105" s="2222"/>
      <c r="C105" s="2223"/>
      <c r="D105" s="2224"/>
      <c r="E105" s="302"/>
      <c r="F105" s="1639"/>
      <c r="G105" s="694"/>
      <c r="H105" s="1545"/>
      <c r="I105" s="297"/>
      <c r="J105" s="266">
        <f t="shared" si="28"/>
        <v>0</v>
      </c>
      <c r="K105" s="1590"/>
      <c r="M105" s="1354"/>
      <c r="O105" s="476" t="s">
        <v>378</v>
      </c>
      <c r="P105" s="1595">
        <f t="shared" si="30"/>
        <v>0</v>
      </c>
      <c r="Q105" s="501">
        <f t="shared" si="29"/>
        <v>0</v>
      </c>
      <c r="R105" s="1637"/>
      <c r="S105" s="623"/>
      <c r="T105" s="623"/>
      <c r="U105" s="623"/>
      <c r="V105" s="623"/>
      <c r="W105" s="623"/>
      <c r="X105" s="623"/>
      <c r="Y105" s="623"/>
      <c r="Z105" s="623"/>
    </row>
    <row r="106" spans="1:26" s="881" customFormat="1" ht="14.4" thickBot="1" x14ac:dyDescent="0.35">
      <c r="A106" s="876"/>
      <c r="B106" s="2188"/>
      <c r="C106" s="2189"/>
      <c r="D106" s="2189"/>
      <c r="E106" s="879"/>
      <c r="F106" s="926"/>
      <c r="G106" s="1232"/>
      <c r="H106" s="878"/>
      <c r="I106" s="1462" t="s">
        <v>14</v>
      </c>
      <c r="J106" s="832">
        <f>SUM(J91:J105)</f>
        <v>0</v>
      </c>
      <c r="K106" s="894"/>
      <c r="M106" s="1355"/>
      <c r="O106" s="469"/>
      <c r="P106" s="477"/>
      <c r="Q106" s="503">
        <f>SUM(Q91:Q105)</f>
        <v>0</v>
      </c>
      <c r="R106" s="488"/>
    </row>
    <row r="107" spans="1:26" x14ac:dyDescent="0.3">
      <c r="A107" s="905"/>
      <c r="B107" s="1252"/>
      <c r="C107" s="908"/>
      <c r="D107" s="908"/>
      <c r="E107" s="908"/>
      <c r="F107" s="1251"/>
      <c r="G107" s="906"/>
      <c r="H107" s="908"/>
      <c r="I107" s="908"/>
      <c r="J107" s="895"/>
      <c r="K107" s="930"/>
      <c r="S107" s="623"/>
      <c r="T107" s="623"/>
      <c r="U107" s="623"/>
      <c r="V107" s="623"/>
      <c r="W107" s="623"/>
      <c r="X107" s="623"/>
      <c r="Y107" s="623"/>
      <c r="Z107" s="623"/>
    </row>
    <row r="108" spans="1:26" ht="14.4" thickBot="1" x14ac:dyDescent="0.35">
      <c r="A108" s="1253" t="s">
        <v>68</v>
      </c>
      <c r="B108" s="912" t="s">
        <v>539</v>
      </c>
      <c r="C108" s="913"/>
      <c r="D108" s="913"/>
      <c r="E108" s="913"/>
      <c r="F108" s="914"/>
      <c r="G108" s="913"/>
      <c r="H108" s="913"/>
      <c r="I108" s="913"/>
      <c r="J108" s="923"/>
      <c r="K108" s="924"/>
      <c r="M108" s="860" t="str">
        <f>B108</f>
        <v>INTERNATIONAL AUTHORS (MAX = 60 POINTS)</v>
      </c>
      <c r="O108" s="869" t="str">
        <f>B108</f>
        <v>INTERNATIONAL AUTHORS (MAX = 60 POINTS)</v>
      </c>
      <c r="S108" s="623"/>
      <c r="T108" s="623"/>
      <c r="U108" s="623"/>
      <c r="V108" s="623"/>
      <c r="W108" s="623"/>
      <c r="X108" s="623"/>
      <c r="Y108" s="623"/>
      <c r="Z108" s="623"/>
    </row>
    <row r="109" spans="1:26" s="925" customFormat="1" ht="42" thickBot="1" x14ac:dyDescent="0.35">
      <c r="A109" s="316" t="s">
        <v>7</v>
      </c>
      <c r="B109" s="2049" t="s">
        <v>18</v>
      </c>
      <c r="C109" s="2220"/>
      <c r="D109" s="2221"/>
      <c r="E109" s="712" t="s">
        <v>12</v>
      </c>
      <c r="F109" s="317" t="s">
        <v>21</v>
      </c>
      <c r="G109" s="667" t="s">
        <v>127</v>
      </c>
      <c r="H109" s="667" t="s">
        <v>188</v>
      </c>
      <c r="I109" s="318" t="s">
        <v>596</v>
      </c>
      <c r="J109" s="676" t="s">
        <v>168</v>
      </c>
      <c r="K109" s="315" t="s">
        <v>186</v>
      </c>
      <c r="M109" s="1346" t="s">
        <v>435</v>
      </c>
      <c r="O109" s="254" t="s">
        <v>180</v>
      </c>
      <c r="P109" s="254" t="s">
        <v>439</v>
      </c>
      <c r="Q109" s="666" t="s">
        <v>171</v>
      </c>
      <c r="R109" s="472" t="s">
        <v>169</v>
      </c>
    </row>
    <row r="110" spans="1:26" x14ac:dyDescent="0.3">
      <c r="A110" s="934">
        <v>1</v>
      </c>
      <c r="B110" s="2031"/>
      <c r="C110" s="2090"/>
      <c r="D110" s="2032"/>
      <c r="E110" s="301"/>
      <c r="F110" s="1638"/>
      <c r="G110" s="1543"/>
      <c r="H110" s="1547"/>
      <c r="I110" s="306"/>
      <c r="J110" s="271">
        <f t="shared" ref="J110:J124" si="40">G110*10</f>
        <v>0</v>
      </c>
      <c r="K110" s="1590"/>
      <c r="M110" s="1359">
        <v>0</v>
      </c>
      <c r="O110" s="473" t="s">
        <v>378</v>
      </c>
      <c r="P110" s="1595">
        <f>IF(O110="Acceptable",G110,0)</f>
        <v>0</v>
      </c>
      <c r="Q110" s="499">
        <f>P110*10</f>
        <v>0</v>
      </c>
      <c r="R110" s="1569"/>
      <c r="S110" s="623"/>
      <c r="T110" s="623"/>
      <c r="U110" s="623"/>
      <c r="V110" s="623"/>
      <c r="W110" s="623"/>
      <c r="X110" s="623"/>
      <c r="Y110" s="623"/>
      <c r="Z110" s="623"/>
    </row>
    <row r="111" spans="1:26" x14ac:dyDescent="0.3">
      <c r="A111" s="934">
        <v>2</v>
      </c>
      <c r="B111" s="2020"/>
      <c r="C111" s="2021"/>
      <c r="D111" s="2022"/>
      <c r="E111" s="302"/>
      <c r="F111" s="1638"/>
      <c r="G111" s="1544"/>
      <c r="H111" s="1545"/>
      <c r="I111" s="297"/>
      <c r="J111" s="271">
        <f t="shared" si="40"/>
        <v>0</v>
      </c>
      <c r="K111" s="1590"/>
      <c r="M111" s="1354">
        <v>0</v>
      </c>
      <c r="O111" s="474" t="s">
        <v>378</v>
      </c>
      <c r="P111" s="1595">
        <f t="shared" ref="P111:P114" si="41">IF(O111="Acceptable",G111,0)</f>
        <v>0</v>
      </c>
      <c r="Q111" s="500">
        <f>P111*10</f>
        <v>0</v>
      </c>
      <c r="R111" s="1570"/>
      <c r="S111" s="623"/>
      <c r="T111" s="623"/>
      <c r="U111" s="623"/>
      <c r="V111" s="623"/>
      <c r="W111" s="623"/>
      <c r="X111" s="623"/>
      <c r="Y111" s="623"/>
      <c r="Z111" s="623"/>
    </row>
    <row r="112" spans="1:26" x14ac:dyDescent="0.3">
      <c r="A112" s="935">
        <v>3</v>
      </c>
      <c r="B112" s="2020"/>
      <c r="C112" s="2021"/>
      <c r="D112" s="2022"/>
      <c r="E112" s="302"/>
      <c r="F112" s="1638"/>
      <c r="G112" s="1544"/>
      <c r="H112" s="1545"/>
      <c r="I112" s="297"/>
      <c r="J112" s="337">
        <f t="shared" si="40"/>
        <v>0</v>
      </c>
      <c r="K112" s="1590"/>
      <c r="M112" s="1354">
        <v>0</v>
      </c>
      <c r="O112" s="474" t="s">
        <v>378</v>
      </c>
      <c r="P112" s="1595">
        <f t="shared" si="41"/>
        <v>0</v>
      </c>
      <c r="Q112" s="500">
        <f t="shared" ref="Q112:Q114" si="42">P112*10</f>
        <v>0</v>
      </c>
      <c r="R112" s="1570"/>
      <c r="S112" s="623"/>
      <c r="T112" s="623"/>
      <c r="U112" s="623"/>
      <c r="V112" s="623"/>
      <c r="W112" s="623"/>
      <c r="X112" s="623"/>
      <c r="Y112" s="623"/>
      <c r="Z112" s="623"/>
    </row>
    <row r="113" spans="1:26" x14ac:dyDescent="0.3">
      <c r="A113" s="935">
        <v>4</v>
      </c>
      <c r="B113" s="2020"/>
      <c r="C113" s="2021"/>
      <c r="D113" s="2022"/>
      <c r="E113" s="302"/>
      <c r="F113" s="1638"/>
      <c r="G113" s="1544"/>
      <c r="H113" s="1545"/>
      <c r="I113" s="297"/>
      <c r="J113" s="271">
        <f t="shared" si="40"/>
        <v>0</v>
      </c>
      <c r="K113" s="1590"/>
      <c r="M113" s="1354">
        <v>0</v>
      </c>
      <c r="O113" s="474" t="s">
        <v>378</v>
      </c>
      <c r="P113" s="1595">
        <f t="shared" si="41"/>
        <v>0</v>
      </c>
      <c r="Q113" s="500">
        <f t="shared" si="42"/>
        <v>0</v>
      </c>
      <c r="R113" s="1570"/>
      <c r="S113" s="623"/>
      <c r="T113" s="623"/>
      <c r="U113" s="623"/>
      <c r="V113" s="623"/>
      <c r="W113" s="623"/>
      <c r="X113" s="623"/>
      <c r="Y113" s="623"/>
      <c r="Z113" s="623"/>
    </row>
    <row r="114" spans="1:26" x14ac:dyDescent="0.3">
      <c r="A114" s="935">
        <v>5</v>
      </c>
      <c r="B114" s="2020"/>
      <c r="C114" s="2021"/>
      <c r="D114" s="2022"/>
      <c r="E114" s="302"/>
      <c r="F114" s="1638"/>
      <c r="G114" s="1544"/>
      <c r="H114" s="1545"/>
      <c r="I114" s="297"/>
      <c r="J114" s="271">
        <f t="shared" si="40"/>
        <v>0</v>
      </c>
      <c r="K114" s="1590"/>
      <c r="M114" s="1354">
        <v>0</v>
      </c>
      <c r="O114" s="474" t="s">
        <v>378</v>
      </c>
      <c r="P114" s="1595">
        <f t="shared" si="41"/>
        <v>0</v>
      </c>
      <c r="Q114" s="500">
        <f t="shared" si="42"/>
        <v>0</v>
      </c>
      <c r="R114" s="1570"/>
      <c r="S114" s="623"/>
      <c r="T114" s="623"/>
      <c r="U114" s="623"/>
      <c r="V114" s="623"/>
      <c r="W114" s="623"/>
      <c r="X114" s="623"/>
      <c r="Y114" s="623"/>
      <c r="Z114" s="623"/>
    </row>
    <row r="115" spans="1:26" x14ac:dyDescent="0.3">
      <c r="A115" s="934">
        <v>6</v>
      </c>
      <c r="B115" s="2020"/>
      <c r="C115" s="2021"/>
      <c r="D115" s="2022"/>
      <c r="E115" s="302"/>
      <c r="F115" s="1638"/>
      <c r="G115" s="1544"/>
      <c r="H115" s="1545"/>
      <c r="I115" s="297"/>
      <c r="J115" s="271">
        <f t="shared" ref="J115:J118" si="43">G115*10</f>
        <v>0</v>
      </c>
      <c r="K115" s="1590"/>
      <c r="M115" s="1354">
        <v>0</v>
      </c>
      <c r="O115" s="474" t="s">
        <v>378</v>
      </c>
      <c r="P115" s="1595">
        <f t="shared" ref="P115:P118" si="44">IF(O115="Acceptable",G115,0)</f>
        <v>0</v>
      </c>
      <c r="Q115" s="500">
        <f>P115*10</f>
        <v>0</v>
      </c>
      <c r="R115" s="1570"/>
      <c r="S115" s="623"/>
      <c r="T115" s="623"/>
      <c r="U115" s="623"/>
      <c r="V115" s="623"/>
      <c r="W115" s="623"/>
      <c r="X115" s="623"/>
      <c r="Y115" s="623"/>
      <c r="Z115" s="623"/>
    </row>
    <row r="116" spans="1:26" x14ac:dyDescent="0.3">
      <c r="A116" s="935">
        <v>7</v>
      </c>
      <c r="B116" s="2020"/>
      <c r="C116" s="2021"/>
      <c r="D116" s="2022"/>
      <c r="E116" s="302"/>
      <c r="F116" s="1638"/>
      <c r="G116" s="1544"/>
      <c r="H116" s="1545"/>
      <c r="I116" s="297"/>
      <c r="J116" s="337">
        <f t="shared" si="43"/>
        <v>0</v>
      </c>
      <c r="K116" s="1590"/>
      <c r="M116" s="1354">
        <v>0</v>
      </c>
      <c r="O116" s="474" t="s">
        <v>378</v>
      </c>
      <c r="P116" s="1595">
        <f t="shared" si="44"/>
        <v>0</v>
      </c>
      <c r="Q116" s="500">
        <f t="shared" ref="Q116:Q118" si="45">P116*10</f>
        <v>0</v>
      </c>
      <c r="R116" s="1570"/>
      <c r="S116" s="623"/>
      <c r="T116" s="623"/>
      <c r="U116" s="623"/>
      <c r="V116" s="623"/>
      <c r="W116" s="623"/>
      <c r="X116" s="623"/>
      <c r="Y116" s="623"/>
      <c r="Z116" s="623"/>
    </row>
    <row r="117" spans="1:26" x14ac:dyDescent="0.3">
      <c r="A117" s="935">
        <v>8</v>
      </c>
      <c r="B117" s="2020"/>
      <c r="C117" s="2021"/>
      <c r="D117" s="2022"/>
      <c r="E117" s="302"/>
      <c r="F117" s="1638"/>
      <c r="G117" s="1544"/>
      <c r="H117" s="1545"/>
      <c r="I117" s="297"/>
      <c r="J117" s="271">
        <f t="shared" si="43"/>
        <v>0</v>
      </c>
      <c r="K117" s="1590"/>
      <c r="M117" s="1354">
        <v>0</v>
      </c>
      <c r="O117" s="474" t="s">
        <v>378</v>
      </c>
      <c r="P117" s="1595">
        <f t="shared" si="44"/>
        <v>0</v>
      </c>
      <c r="Q117" s="500">
        <f t="shared" si="45"/>
        <v>0</v>
      </c>
      <c r="R117" s="1570"/>
      <c r="S117" s="623"/>
      <c r="T117" s="623"/>
      <c r="U117" s="623"/>
      <c r="V117" s="623"/>
      <c r="W117" s="623"/>
      <c r="X117" s="623"/>
      <c r="Y117" s="623"/>
      <c r="Z117" s="623"/>
    </row>
    <row r="118" spans="1:26" x14ac:dyDescent="0.3">
      <c r="A118" s="935">
        <v>9</v>
      </c>
      <c r="B118" s="2020"/>
      <c r="C118" s="2021"/>
      <c r="D118" s="2022"/>
      <c r="E118" s="302"/>
      <c r="F118" s="1638"/>
      <c r="G118" s="1544"/>
      <c r="H118" s="1545"/>
      <c r="I118" s="297"/>
      <c r="J118" s="271">
        <f t="shared" si="43"/>
        <v>0</v>
      </c>
      <c r="K118" s="1590"/>
      <c r="M118" s="1354">
        <v>0</v>
      </c>
      <c r="O118" s="474" t="s">
        <v>378</v>
      </c>
      <c r="P118" s="1595">
        <f t="shared" si="44"/>
        <v>0</v>
      </c>
      <c r="Q118" s="500">
        <f t="shared" si="45"/>
        <v>0</v>
      </c>
      <c r="R118" s="1570"/>
      <c r="S118" s="623"/>
      <c r="T118" s="623"/>
      <c r="U118" s="623"/>
      <c r="V118" s="623"/>
      <c r="W118" s="623"/>
      <c r="X118" s="623"/>
      <c r="Y118" s="623"/>
      <c r="Z118" s="623"/>
    </row>
    <row r="119" spans="1:26" x14ac:dyDescent="0.3">
      <c r="A119" s="934">
        <v>10</v>
      </c>
      <c r="B119" s="2020"/>
      <c r="C119" s="2021"/>
      <c r="D119" s="2022"/>
      <c r="E119" s="302"/>
      <c r="F119" s="1638"/>
      <c r="G119" s="1544"/>
      <c r="H119" s="1545"/>
      <c r="I119" s="297"/>
      <c r="J119" s="271">
        <f t="shared" si="40"/>
        <v>0</v>
      </c>
      <c r="K119" s="1590"/>
      <c r="M119" s="1354">
        <v>0</v>
      </c>
      <c r="O119" s="474" t="s">
        <v>378</v>
      </c>
      <c r="P119" s="1595">
        <f t="shared" ref="P119:P124" si="46">IF(O119="Acceptable",G119,0)</f>
        <v>0</v>
      </c>
      <c r="Q119" s="500">
        <f>P119*10</f>
        <v>0</v>
      </c>
      <c r="R119" s="1570"/>
      <c r="S119" s="623"/>
      <c r="T119" s="623"/>
      <c r="U119" s="623"/>
      <c r="V119" s="623"/>
      <c r="W119" s="623"/>
      <c r="X119" s="623"/>
      <c r="Y119" s="623"/>
      <c r="Z119" s="623"/>
    </row>
    <row r="120" spans="1:26" x14ac:dyDescent="0.3">
      <c r="A120" s="935">
        <v>11</v>
      </c>
      <c r="B120" s="2020"/>
      <c r="C120" s="2021"/>
      <c r="D120" s="2022"/>
      <c r="E120" s="302"/>
      <c r="F120" s="1638"/>
      <c r="G120" s="1544"/>
      <c r="H120" s="1545"/>
      <c r="I120" s="297"/>
      <c r="J120" s="337">
        <f t="shared" si="40"/>
        <v>0</v>
      </c>
      <c r="K120" s="1590"/>
      <c r="M120" s="1354">
        <v>0</v>
      </c>
      <c r="O120" s="474" t="s">
        <v>378</v>
      </c>
      <c r="P120" s="1595">
        <f t="shared" si="46"/>
        <v>0</v>
      </c>
      <c r="Q120" s="500">
        <f t="shared" ref="Q120:Q124" si="47">P120*10</f>
        <v>0</v>
      </c>
      <c r="R120" s="1570"/>
      <c r="S120" s="623"/>
      <c r="T120" s="623"/>
      <c r="U120" s="623"/>
      <c r="V120" s="623"/>
      <c r="W120" s="623"/>
      <c r="X120" s="623"/>
      <c r="Y120" s="623"/>
      <c r="Z120" s="623"/>
    </row>
    <row r="121" spans="1:26" x14ac:dyDescent="0.3">
      <c r="A121" s="935">
        <v>12</v>
      </c>
      <c r="B121" s="2020"/>
      <c r="C121" s="2021"/>
      <c r="D121" s="2022"/>
      <c r="E121" s="302"/>
      <c r="F121" s="1638"/>
      <c r="G121" s="1544"/>
      <c r="H121" s="1545"/>
      <c r="I121" s="297"/>
      <c r="J121" s="271">
        <f t="shared" si="40"/>
        <v>0</v>
      </c>
      <c r="K121" s="1590"/>
      <c r="M121" s="1354">
        <v>0</v>
      </c>
      <c r="O121" s="474" t="s">
        <v>378</v>
      </c>
      <c r="P121" s="1595">
        <f t="shared" si="46"/>
        <v>0</v>
      </c>
      <c r="Q121" s="500">
        <f t="shared" si="47"/>
        <v>0</v>
      </c>
      <c r="R121" s="1570"/>
      <c r="S121" s="623"/>
      <c r="T121" s="623"/>
      <c r="U121" s="623"/>
      <c r="V121" s="623"/>
      <c r="W121" s="623"/>
      <c r="X121" s="623"/>
      <c r="Y121" s="623"/>
      <c r="Z121" s="623"/>
    </row>
    <row r="122" spans="1:26" x14ac:dyDescent="0.3">
      <c r="A122" s="934">
        <v>13</v>
      </c>
      <c r="B122" s="2020"/>
      <c r="C122" s="2021"/>
      <c r="D122" s="2022"/>
      <c r="E122" s="302"/>
      <c r="F122" s="1638"/>
      <c r="G122" s="1544"/>
      <c r="H122" s="1545"/>
      <c r="I122" s="297"/>
      <c r="J122" s="271">
        <f t="shared" ref="J122" si="48">G122*10</f>
        <v>0</v>
      </c>
      <c r="K122" s="1590"/>
      <c r="M122" s="1354">
        <v>0</v>
      </c>
      <c r="O122" s="474" t="s">
        <v>378</v>
      </c>
      <c r="P122" s="1595">
        <f t="shared" ref="P122" si="49">IF(O122="Acceptable",G122,0)</f>
        <v>0</v>
      </c>
      <c r="Q122" s="500">
        <f t="shared" ref="Q122" si="50">P122*10</f>
        <v>0</v>
      </c>
      <c r="R122" s="1570"/>
      <c r="S122" s="623"/>
      <c r="T122" s="623"/>
      <c r="U122" s="623"/>
      <c r="V122" s="623"/>
      <c r="W122" s="623"/>
      <c r="X122" s="623"/>
      <c r="Y122" s="623"/>
      <c r="Z122" s="623"/>
    </row>
    <row r="123" spans="1:26" x14ac:dyDescent="0.3">
      <c r="A123" s="935">
        <v>14</v>
      </c>
      <c r="B123" s="2020"/>
      <c r="C123" s="2021"/>
      <c r="D123" s="2022"/>
      <c r="E123" s="302"/>
      <c r="F123" s="1638"/>
      <c r="G123" s="1544"/>
      <c r="H123" s="1545"/>
      <c r="I123" s="297"/>
      <c r="J123" s="271">
        <f t="shared" si="40"/>
        <v>0</v>
      </c>
      <c r="K123" s="1590"/>
      <c r="M123" s="1354">
        <v>0</v>
      </c>
      <c r="O123" s="474" t="s">
        <v>378</v>
      </c>
      <c r="P123" s="1595">
        <f t="shared" si="46"/>
        <v>0</v>
      </c>
      <c r="Q123" s="500">
        <f t="shared" si="47"/>
        <v>0</v>
      </c>
      <c r="R123" s="1570"/>
      <c r="S123" s="623"/>
      <c r="T123" s="623"/>
      <c r="U123" s="623"/>
      <c r="V123" s="623"/>
      <c r="W123" s="623"/>
      <c r="X123" s="623"/>
      <c r="Y123" s="623"/>
      <c r="Z123" s="623"/>
    </row>
    <row r="124" spans="1:26" ht="14.4" thickBot="1" x14ac:dyDescent="0.35">
      <c r="A124" s="935">
        <v>15</v>
      </c>
      <c r="B124" s="2222"/>
      <c r="C124" s="2223"/>
      <c r="D124" s="2224"/>
      <c r="E124" s="302"/>
      <c r="F124" s="1640"/>
      <c r="G124" s="1544"/>
      <c r="H124" s="1545"/>
      <c r="I124" s="297"/>
      <c r="J124" s="338">
        <f t="shared" si="40"/>
        <v>0</v>
      </c>
      <c r="K124" s="1591"/>
      <c r="M124" s="1354">
        <v>0</v>
      </c>
      <c r="O124" s="476" t="s">
        <v>378</v>
      </c>
      <c r="P124" s="1595">
        <f t="shared" si="46"/>
        <v>0</v>
      </c>
      <c r="Q124" s="500">
        <f t="shared" si="47"/>
        <v>0</v>
      </c>
      <c r="R124" s="1596"/>
      <c r="S124" s="623"/>
      <c r="T124" s="623"/>
      <c r="U124" s="623"/>
      <c r="V124" s="623"/>
      <c r="W124" s="623"/>
      <c r="X124" s="623"/>
      <c r="Y124" s="623"/>
      <c r="Z124" s="623"/>
    </row>
    <row r="125" spans="1:26" s="881" customFormat="1" ht="14.4" thickBot="1" x14ac:dyDescent="0.35">
      <c r="A125" s="876"/>
      <c r="B125" s="2188"/>
      <c r="C125" s="2189"/>
      <c r="D125" s="2189"/>
      <c r="E125" s="879"/>
      <c r="F125" s="926"/>
      <c r="G125" s="904"/>
      <c r="H125" s="878"/>
      <c r="I125" s="880" t="s">
        <v>14</v>
      </c>
      <c r="J125" s="815">
        <f>SUM(J110:J124)</f>
        <v>0</v>
      </c>
      <c r="K125" s="894"/>
      <c r="M125" s="1355"/>
      <c r="O125" s="469"/>
      <c r="P125" s="477"/>
      <c r="Q125" s="503">
        <f>SUM(Q110:Q124)</f>
        <v>0</v>
      </c>
      <c r="R125" s="488"/>
    </row>
    <row r="126" spans="1:26" s="616" customFormat="1" x14ac:dyDescent="0.3">
      <c r="B126" s="422"/>
      <c r="C126" s="619"/>
      <c r="D126" s="619"/>
      <c r="E126" s="422"/>
      <c r="F126" s="423"/>
      <c r="G126" s="421"/>
      <c r="H126" s="421"/>
      <c r="I126" s="421"/>
      <c r="J126" s="424"/>
      <c r="K126" s="421"/>
      <c r="L126" s="419"/>
      <c r="M126" s="419"/>
      <c r="N126" s="419"/>
      <c r="O126" s="423"/>
      <c r="P126" s="423"/>
    </row>
    <row r="127" spans="1:26" s="1830" customFormat="1" x14ac:dyDescent="0.3">
      <c r="B127" s="18" t="s">
        <v>2</v>
      </c>
      <c r="C127" s="237"/>
      <c r="D127" s="237"/>
      <c r="E127" s="1817"/>
      <c r="F127" s="1816" t="s">
        <v>175</v>
      </c>
      <c r="G127" s="1842"/>
      <c r="H127" s="1842"/>
      <c r="I127" s="1843"/>
      <c r="J127" s="1843"/>
      <c r="K127" s="1844"/>
      <c r="L127" s="1844"/>
      <c r="M127" s="1844"/>
      <c r="N127" s="1844"/>
      <c r="O127" s="1845" t="s">
        <v>177</v>
      </c>
      <c r="P127" s="1845"/>
      <c r="Q127" s="1829"/>
    </row>
    <row r="128" spans="1:26" s="1830" customFormat="1" x14ac:dyDescent="0.3">
      <c r="B128" s="1846"/>
      <c r="C128" s="237"/>
      <c r="D128" s="237"/>
      <c r="E128" s="1820"/>
      <c r="F128" s="237"/>
      <c r="G128" s="1821"/>
      <c r="H128" s="1821"/>
      <c r="I128" s="1821"/>
      <c r="J128" s="1847"/>
      <c r="K128" s="1755"/>
      <c r="L128" s="1844"/>
      <c r="M128" s="1844"/>
      <c r="N128" s="1844"/>
      <c r="O128" s="1848"/>
      <c r="P128" s="1848"/>
      <c r="Q128" s="1829"/>
    </row>
    <row r="129" spans="2:17" s="1830" customFormat="1" x14ac:dyDescent="0.3">
      <c r="B129" s="1849"/>
      <c r="C129" s="237"/>
      <c r="D129" s="237"/>
      <c r="E129" s="1820"/>
      <c r="F129" s="237"/>
      <c r="G129" s="1820"/>
      <c r="H129" s="1820"/>
      <c r="I129" s="1820"/>
      <c r="J129" s="47"/>
      <c r="K129" s="1755"/>
      <c r="L129" s="1844"/>
      <c r="M129" s="1844"/>
      <c r="N129" s="1844"/>
      <c r="O129" s="1848"/>
      <c r="P129" s="1848"/>
      <c r="Q129" s="1829"/>
    </row>
    <row r="130" spans="2:17" s="1830" customFormat="1" x14ac:dyDescent="0.3">
      <c r="B130" s="19" t="s">
        <v>270</v>
      </c>
      <c r="C130" s="237"/>
      <c r="D130" s="237"/>
      <c r="E130" s="1820"/>
      <c r="F130" s="237" t="s">
        <v>649</v>
      </c>
      <c r="G130" s="1820"/>
      <c r="H130" s="1820"/>
      <c r="I130" s="1820"/>
      <c r="J130" s="47"/>
      <c r="K130" s="1755"/>
      <c r="L130" s="1844"/>
      <c r="M130" s="1844"/>
      <c r="N130" s="1844"/>
      <c r="O130" s="237" t="s">
        <v>648</v>
      </c>
      <c r="P130" s="237"/>
      <c r="Q130" s="1829"/>
    </row>
    <row r="131" spans="2:17" s="1830" customFormat="1" x14ac:dyDescent="0.3">
      <c r="B131" s="19" t="s">
        <v>3</v>
      </c>
      <c r="C131" s="237"/>
      <c r="D131" s="237"/>
      <c r="E131" s="1820"/>
      <c r="F131" s="19" t="s">
        <v>3</v>
      </c>
      <c r="G131" s="1820"/>
      <c r="H131" s="1820"/>
      <c r="I131" s="1820"/>
      <c r="J131" s="1850"/>
      <c r="K131" s="1755"/>
      <c r="L131" s="1844"/>
      <c r="M131" s="1844"/>
      <c r="N131" s="1844"/>
      <c r="O131" s="50" t="s">
        <v>3</v>
      </c>
      <c r="P131" s="50"/>
      <c r="Q131" s="1829"/>
    </row>
    <row r="132" spans="2:17" s="1858" customFormat="1" x14ac:dyDescent="0.3">
      <c r="B132" s="1851"/>
      <c r="C132" s="1852"/>
      <c r="D132" s="1853"/>
      <c r="E132" s="1854"/>
      <c r="F132" s="1854"/>
      <c r="G132" s="1854"/>
      <c r="H132" s="1854"/>
      <c r="I132" s="1854"/>
      <c r="J132" s="1853"/>
      <c r="K132" s="49"/>
      <c r="L132" s="1855"/>
      <c r="M132" s="1855"/>
      <c r="N132" s="1855"/>
      <c r="O132" s="1856"/>
      <c r="P132" s="1856"/>
      <c r="Q132" s="1857"/>
    </row>
    <row r="133" spans="2:17" s="1858" customFormat="1" x14ac:dyDescent="0.3">
      <c r="B133" s="1851"/>
      <c r="C133" s="1852"/>
      <c r="D133" s="1852"/>
      <c r="E133" s="1851"/>
      <c r="F133" s="1854"/>
      <c r="G133" s="1851"/>
      <c r="H133" s="1851"/>
      <c r="I133" s="1851"/>
      <c r="J133" s="1852"/>
      <c r="K133" s="49"/>
      <c r="L133" s="1855"/>
      <c r="M133" s="1855"/>
      <c r="N133" s="1855"/>
      <c r="O133" s="1856"/>
      <c r="P133" s="1856"/>
      <c r="Q133" s="1857"/>
    </row>
    <row r="134" spans="2:17" s="1858" customFormat="1" x14ac:dyDescent="0.3">
      <c r="B134" s="1851"/>
      <c r="C134" s="1851"/>
      <c r="D134" s="1854"/>
      <c r="E134" s="1854"/>
      <c r="F134" s="237" t="s">
        <v>618</v>
      </c>
      <c r="G134" s="1854"/>
      <c r="H134" s="1854"/>
      <c r="I134" s="1854"/>
      <c r="J134" s="1854"/>
      <c r="K134" s="49"/>
      <c r="L134" s="1855"/>
      <c r="M134" s="1855"/>
      <c r="N134" s="1855"/>
      <c r="O134" s="237" t="s">
        <v>647</v>
      </c>
      <c r="P134" s="237"/>
      <c r="Q134" s="1857"/>
    </row>
    <row r="135" spans="2:17" s="1858" customFormat="1" x14ac:dyDescent="0.3">
      <c r="B135" s="1851"/>
      <c r="C135" s="1851"/>
      <c r="D135" s="1854"/>
      <c r="E135" s="1854"/>
      <c r="F135" s="19" t="s">
        <v>3</v>
      </c>
      <c r="G135" s="1854"/>
      <c r="H135" s="1854"/>
      <c r="I135" s="1854"/>
      <c r="J135" s="1854"/>
      <c r="K135" s="49"/>
      <c r="L135" s="1855"/>
      <c r="M135" s="1855"/>
      <c r="N135" s="1855"/>
      <c r="O135" s="50" t="s">
        <v>3</v>
      </c>
      <c r="P135" s="50"/>
      <c r="Q135" s="1857"/>
    </row>
    <row r="136" spans="2:17" x14ac:dyDescent="0.3">
      <c r="B136" s="858"/>
      <c r="C136" s="858"/>
      <c r="D136" s="858"/>
      <c r="E136" s="858"/>
      <c r="F136" s="858"/>
      <c r="G136" s="1532"/>
      <c r="H136" s="1532"/>
      <c r="I136" s="1533"/>
      <c r="J136" s="790"/>
    </row>
    <row r="137" spans="2:17" x14ac:dyDescent="0.3">
      <c r="I137" s="796"/>
    </row>
    <row r="138" spans="2:17" x14ac:dyDescent="0.3">
      <c r="I138" s="796"/>
    </row>
    <row r="139" spans="2:17" x14ac:dyDescent="0.3">
      <c r="I139" s="796"/>
    </row>
    <row r="140" spans="2:17" x14ac:dyDescent="0.3">
      <c r="I140" s="796"/>
    </row>
    <row r="141" spans="2:17" x14ac:dyDescent="0.3">
      <c r="I141" s="796"/>
    </row>
    <row r="142" spans="2:17" x14ac:dyDescent="0.3">
      <c r="I142" s="796"/>
    </row>
    <row r="143" spans="2:17" x14ac:dyDescent="0.3">
      <c r="I143" s="796"/>
    </row>
    <row r="144" spans="2:17" x14ac:dyDescent="0.3">
      <c r="I144" s="796"/>
    </row>
    <row r="145" spans="9:9" x14ac:dyDescent="0.3">
      <c r="I145" s="796"/>
    </row>
    <row r="146" spans="9:9" x14ac:dyDescent="0.3">
      <c r="I146" s="796"/>
    </row>
    <row r="147" spans="9:9" x14ac:dyDescent="0.3">
      <c r="I147" s="796"/>
    </row>
    <row r="148" spans="9:9" x14ac:dyDescent="0.3">
      <c r="I148" s="796"/>
    </row>
    <row r="149" spans="9:9" x14ac:dyDescent="0.3">
      <c r="I149" s="796"/>
    </row>
    <row r="150" spans="9:9" x14ac:dyDescent="0.3">
      <c r="I150" s="796"/>
    </row>
    <row r="151" spans="9:9" x14ac:dyDescent="0.3">
      <c r="I151" s="796"/>
    </row>
    <row r="152" spans="9:9" x14ac:dyDescent="0.3">
      <c r="I152" s="796"/>
    </row>
    <row r="153" spans="9:9" x14ac:dyDescent="0.3">
      <c r="I153" s="796"/>
    </row>
    <row r="154" spans="9:9" x14ac:dyDescent="0.3">
      <c r="I154" s="796"/>
    </row>
    <row r="155" spans="9:9" x14ac:dyDescent="0.3">
      <c r="I155" s="796"/>
    </row>
    <row r="156" spans="9:9" x14ac:dyDescent="0.3">
      <c r="I156" s="796"/>
    </row>
    <row r="157" spans="9:9" x14ac:dyDescent="0.3">
      <c r="I157" s="796"/>
    </row>
    <row r="158" spans="9:9" x14ac:dyDescent="0.3">
      <c r="I158" s="796"/>
    </row>
    <row r="159" spans="9:9" x14ac:dyDescent="0.3">
      <c r="I159" s="796"/>
    </row>
    <row r="160" spans="9:9" x14ac:dyDescent="0.3">
      <c r="I160" s="796"/>
    </row>
    <row r="161" spans="9:9" x14ac:dyDescent="0.3">
      <c r="I161" s="796"/>
    </row>
    <row r="162" spans="9:9" x14ac:dyDescent="0.3">
      <c r="I162" s="796"/>
    </row>
    <row r="163" spans="9:9" x14ac:dyDescent="0.3">
      <c r="I163" s="796"/>
    </row>
    <row r="164" spans="9:9" x14ac:dyDescent="0.3">
      <c r="I164" s="796"/>
    </row>
    <row r="165" spans="9:9" x14ac:dyDescent="0.3">
      <c r="I165" s="796"/>
    </row>
    <row r="166" spans="9:9" x14ac:dyDescent="0.3">
      <c r="I166" s="796"/>
    </row>
    <row r="167" spans="9:9" x14ac:dyDescent="0.3">
      <c r="I167" s="796"/>
    </row>
    <row r="168" spans="9:9" x14ac:dyDescent="0.3">
      <c r="I168" s="796"/>
    </row>
    <row r="169" spans="9:9" x14ac:dyDescent="0.3">
      <c r="I169" s="796"/>
    </row>
    <row r="170" spans="9:9" x14ac:dyDescent="0.3">
      <c r="I170" s="796"/>
    </row>
    <row r="171" spans="9:9" x14ac:dyDescent="0.3">
      <c r="I171" s="796"/>
    </row>
    <row r="172" spans="9:9" x14ac:dyDescent="0.3">
      <c r="I172" s="796"/>
    </row>
    <row r="173" spans="9:9" x14ac:dyDescent="0.3">
      <c r="I173" s="796"/>
    </row>
    <row r="174" spans="9:9" x14ac:dyDescent="0.3">
      <c r="I174" s="796"/>
    </row>
    <row r="175" spans="9:9" x14ac:dyDescent="0.3">
      <c r="I175" s="796"/>
    </row>
    <row r="176" spans="9:9" x14ac:dyDescent="0.3">
      <c r="I176" s="796"/>
    </row>
    <row r="177" spans="9:9" x14ac:dyDescent="0.3">
      <c r="I177" s="796"/>
    </row>
    <row r="178" spans="9:9" x14ac:dyDescent="0.3">
      <c r="I178" s="796"/>
    </row>
    <row r="179" spans="9:9" x14ac:dyDescent="0.3">
      <c r="I179" s="796"/>
    </row>
    <row r="180" spans="9:9" x14ac:dyDescent="0.3">
      <c r="I180" s="796"/>
    </row>
    <row r="181" spans="9:9" x14ac:dyDescent="0.3">
      <c r="I181" s="796"/>
    </row>
    <row r="182" spans="9:9" x14ac:dyDescent="0.3">
      <c r="I182" s="796"/>
    </row>
    <row r="183" spans="9:9" x14ac:dyDescent="0.3">
      <c r="I183" s="796"/>
    </row>
    <row r="184" spans="9:9" x14ac:dyDescent="0.3">
      <c r="I184" s="796"/>
    </row>
    <row r="185" spans="9:9" x14ac:dyDescent="0.3">
      <c r="I185" s="796"/>
    </row>
    <row r="186" spans="9:9" x14ac:dyDescent="0.3">
      <c r="I186" s="796"/>
    </row>
    <row r="187" spans="9:9" x14ac:dyDescent="0.3">
      <c r="I187" s="796"/>
    </row>
    <row r="188" spans="9:9" x14ac:dyDescent="0.3">
      <c r="I188" s="796"/>
    </row>
    <row r="189" spans="9:9" x14ac:dyDescent="0.3">
      <c r="I189" s="796"/>
    </row>
    <row r="190" spans="9:9" x14ac:dyDescent="0.3">
      <c r="I190" s="796"/>
    </row>
    <row r="191" spans="9:9" x14ac:dyDescent="0.3">
      <c r="I191" s="796"/>
    </row>
    <row r="192" spans="9:9" x14ac:dyDescent="0.3">
      <c r="I192" s="796"/>
    </row>
    <row r="193" spans="9:9" x14ac:dyDescent="0.3">
      <c r="I193" s="796"/>
    </row>
    <row r="194" spans="9:9" x14ac:dyDescent="0.3">
      <c r="I194" s="796"/>
    </row>
    <row r="195" spans="9:9" x14ac:dyDescent="0.3">
      <c r="I195" s="796"/>
    </row>
    <row r="196" spans="9:9" x14ac:dyDescent="0.3">
      <c r="I196" s="796"/>
    </row>
    <row r="197" spans="9:9" x14ac:dyDescent="0.3">
      <c r="I197" s="796"/>
    </row>
    <row r="198" spans="9:9" x14ac:dyDescent="0.3">
      <c r="I198" s="796"/>
    </row>
    <row r="199" spans="9:9" x14ac:dyDescent="0.3">
      <c r="I199" s="796"/>
    </row>
    <row r="200" spans="9:9" x14ac:dyDescent="0.3">
      <c r="I200" s="796"/>
    </row>
    <row r="201" spans="9:9" x14ac:dyDescent="0.3">
      <c r="I201" s="796"/>
    </row>
    <row r="202" spans="9:9" x14ac:dyDescent="0.3">
      <c r="I202" s="796"/>
    </row>
    <row r="203" spans="9:9" x14ac:dyDescent="0.3">
      <c r="I203" s="796"/>
    </row>
    <row r="204" spans="9:9" x14ac:dyDescent="0.3">
      <c r="I204" s="796"/>
    </row>
    <row r="205" spans="9:9" x14ac:dyDescent="0.3">
      <c r="I205" s="796"/>
    </row>
    <row r="206" spans="9:9" x14ac:dyDescent="0.3">
      <c r="I206" s="796"/>
    </row>
    <row r="207" spans="9:9" x14ac:dyDescent="0.3">
      <c r="I207" s="796"/>
    </row>
    <row r="208" spans="9:9" x14ac:dyDescent="0.3">
      <c r="I208" s="796"/>
    </row>
    <row r="209" spans="9:9" x14ac:dyDescent="0.3">
      <c r="I209" s="796"/>
    </row>
    <row r="210" spans="9:9" x14ac:dyDescent="0.3">
      <c r="I210" s="796"/>
    </row>
    <row r="211" spans="9:9" x14ac:dyDescent="0.3">
      <c r="I211" s="796"/>
    </row>
    <row r="212" spans="9:9" x14ac:dyDescent="0.3">
      <c r="I212" s="796"/>
    </row>
    <row r="213" spans="9:9" x14ac:dyDescent="0.3">
      <c r="I213" s="796"/>
    </row>
    <row r="214" spans="9:9" x14ac:dyDescent="0.3">
      <c r="I214" s="796"/>
    </row>
    <row r="215" spans="9:9" x14ac:dyDescent="0.3">
      <c r="I215" s="796"/>
    </row>
    <row r="216" spans="9:9" x14ac:dyDescent="0.3">
      <c r="I216" s="796"/>
    </row>
    <row r="217" spans="9:9" x14ac:dyDescent="0.3">
      <c r="I217" s="796"/>
    </row>
    <row r="218" spans="9:9" x14ac:dyDescent="0.3">
      <c r="I218" s="796"/>
    </row>
    <row r="219" spans="9:9" x14ac:dyDescent="0.3">
      <c r="I219" s="796"/>
    </row>
    <row r="220" spans="9:9" x14ac:dyDescent="0.3">
      <c r="I220" s="796"/>
    </row>
    <row r="221" spans="9:9" x14ac:dyDescent="0.3">
      <c r="I221" s="796"/>
    </row>
    <row r="222" spans="9:9" x14ac:dyDescent="0.3">
      <c r="I222" s="796"/>
    </row>
    <row r="223" spans="9:9" x14ac:dyDescent="0.3">
      <c r="I223" s="796"/>
    </row>
    <row r="224" spans="9:9" x14ac:dyDescent="0.3">
      <c r="I224" s="796"/>
    </row>
    <row r="225" spans="9:9" x14ac:dyDescent="0.3">
      <c r="I225" s="796"/>
    </row>
    <row r="226" spans="9:9" x14ac:dyDescent="0.3">
      <c r="I226" s="796"/>
    </row>
    <row r="227" spans="9:9" x14ac:dyDescent="0.3">
      <c r="I227" s="796"/>
    </row>
    <row r="228" spans="9:9" x14ac:dyDescent="0.3">
      <c r="I228" s="796"/>
    </row>
    <row r="229" spans="9:9" x14ac:dyDescent="0.3">
      <c r="I229" s="796"/>
    </row>
    <row r="230" spans="9:9" x14ac:dyDescent="0.3">
      <c r="I230" s="796"/>
    </row>
    <row r="231" spans="9:9" x14ac:dyDescent="0.3">
      <c r="I231" s="796"/>
    </row>
    <row r="232" spans="9:9" x14ac:dyDescent="0.3">
      <c r="I232" s="796"/>
    </row>
    <row r="233" spans="9:9" x14ac:dyDescent="0.3">
      <c r="I233" s="796"/>
    </row>
    <row r="234" spans="9:9" x14ac:dyDescent="0.3">
      <c r="I234" s="796"/>
    </row>
    <row r="235" spans="9:9" x14ac:dyDescent="0.3">
      <c r="I235" s="796"/>
    </row>
    <row r="236" spans="9:9" x14ac:dyDescent="0.3">
      <c r="I236" s="796"/>
    </row>
    <row r="237" spans="9:9" x14ac:dyDescent="0.3">
      <c r="I237" s="796"/>
    </row>
    <row r="238" spans="9:9" x14ac:dyDescent="0.3">
      <c r="I238" s="796"/>
    </row>
    <row r="239" spans="9:9" x14ac:dyDescent="0.3">
      <c r="I239" s="796"/>
    </row>
    <row r="240" spans="9:9" x14ac:dyDescent="0.3">
      <c r="I240" s="796"/>
    </row>
    <row r="241" spans="9:9" x14ac:dyDescent="0.3">
      <c r="I241" s="796"/>
    </row>
    <row r="242" spans="9:9" x14ac:dyDescent="0.3">
      <c r="I242" s="796"/>
    </row>
    <row r="243" spans="9:9" x14ac:dyDescent="0.3">
      <c r="I243" s="796"/>
    </row>
    <row r="244" spans="9:9" x14ac:dyDescent="0.3">
      <c r="I244" s="796"/>
    </row>
    <row r="245" spans="9:9" x14ac:dyDescent="0.3">
      <c r="I245" s="796"/>
    </row>
    <row r="246" spans="9:9" x14ac:dyDescent="0.3">
      <c r="I246" s="796"/>
    </row>
    <row r="247" spans="9:9" x14ac:dyDescent="0.3">
      <c r="I247" s="796"/>
    </row>
    <row r="248" spans="9:9" x14ac:dyDescent="0.3">
      <c r="I248" s="796"/>
    </row>
    <row r="249" spans="9:9" x14ac:dyDescent="0.3">
      <c r="I249" s="796"/>
    </row>
    <row r="250" spans="9:9" x14ac:dyDescent="0.3">
      <c r="I250" s="796"/>
    </row>
    <row r="251" spans="9:9" x14ac:dyDescent="0.3">
      <c r="I251" s="796"/>
    </row>
    <row r="252" spans="9:9" x14ac:dyDescent="0.3">
      <c r="I252" s="796"/>
    </row>
    <row r="253" spans="9:9" x14ac:dyDescent="0.3">
      <c r="I253" s="796"/>
    </row>
    <row r="254" spans="9:9" x14ac:dyDescent="0.3">
      <c r="I254" s="796"/>
    </row>
    <row r="255" spans="9:9" x14ac:dyDescent="0.3">
      <c r="I255" s="796"/>
    </row>
    <row r="256" spans="9:9" x14ac:dyDescent="0.3">
      <c r="I256" s="796"/>
    </row>
    <row r="257" spans="9:9" x14ac:dyDescent="0.3">
      <c r="I257" s="796"/>
    </row>
    <row r="258" spans="9:9" x14ac:dyDescent="0.3">
      <c r="I258" s="796"/>
    </row>
    <row r="259" spans="9:9" x14ac:dyDescent="0.3">
      <c r="I259" s="796"/>
    </row>
    <row r="260" spans="9:9" x14ac:dyDescent="0.3">
      <c r="I260" s="796"/>
    </row>
    <row r="261" spans="9:9" x14ac:dyDescent="0.3">
      <c r="I261" s="796"/>
    </row>
    <row r="262" spans="9:9" x14ac:dyDescent="0.3">
      <c r="I262" s="796"/>
    </row>
    <row r="263" spans="9:9" x14ac:dyDescent="0.3">
      <c r="I263" s="796"/>
    </row>
    <row r="264" spans="9:9" x14ac:dyDescent="0.3">
      <c r="I264" s="796"/>
    </row>
    <row r="265" spans="9:9" x14ac:dyDescent="0.3">
      <c r="I265" s="796"/>
    </row>
    <row r="266" spans="9:9" x14ac:dyDescent="0.3">
      <c r="I266" s="796"/>
    </row>
    <row r="267" spans="9:9" x14ac:dyDescent="0.3">
      <c r="I267" s="796"/>
    </row>
    <row r="268" spans="9:9" x14ac:dyDescent="0.3">
      <c r="I268" s="796"/>
    </row>
    <row r="269" spans="9:9" x14ac:dyDescent="0.3">
      <c r="I269" s="796"/>
    </row>
    <row r="270" spans="9:9" x14ac:dyDescent="0.3">
      <c r="I270" s="796"/>
    </row>
    <row r="271" spans="9:9" x14ac:dyDescent="0.3">
      <c r="I271" s="796"/>
    </row>
    <row r="272" spans="9:9" x14ac:dyDescent="0.3">
      <c r="I272" s="796"/>
    </row>
    <row r="273" spans="9:9" x14ac:dyDescent="0.3">
      <c r="I273" s="796"/>
    </row>
    <row r="274" spans="9:9" x14ac:dyDescent="0.3">
      <c r="I274" s="796"/>
    </row>
    <row r="275" spans="9:9" x14ac:dyDescent="0.3">
      <c r="I275" s="796"/>
    </row>
    <row r="276" spans="9:9" x14ac:dyDescent="0.3">
      <c r="I276" s="796"/>
    </row>
    <row r="277" spans="9:9" x14ac:dyDescent="0.3">
      <c r="I277" s="796"/>
    </row>
    <row r="278" spans="9:9" x14ac:dyDescent="0.3">
      <c r="I278" s="796"/>
    </row>
    <row r="279" spans="9:9" x14ac:dyDescent="0.3">
      <c r="I279" s="796"/>
    </row>
    <row r="280" spans="9:9" x14ac:dyDescent="0.3">
      <c r="I280" s="796"/>
    </row>
    <row r="281" spans="9:9" x14ac:dyDescent="0.3">
      <c r="I281" s="796"/>
    </row>
    <row r="282" spans="9:9" x14ac:dyDescent="0.3">
      <c r="I282" s="796"/>
    </row>
    <row r="283" spans="9:9" x14ac:dyDescent="0.3">
      <c r="I283" s="796"/>
    </row>
    <row r="284" spans="9:9" x14ac:dyDescent="0.3">
      <c r="I284" s="796"/>
    </row>
    <row r="285" spans="9:9" x14ac:dyDescent="0.3">
      <c r="I285" s="796"/>
    </row>
    <row r="286" spans="9:9" x14ac:dyDescent="0.3">
      <c r="I286" s="796"/>
    </row>
    <row r="287" spans="9:9" x14ac:dyDescent="0.3">
      <c r="I287" s="796"/>
    </row>
    <row r="288" spans="9:9" x14ac:dyDescent="0.3">
      <c r="I288" s="796"/>
    </row>
    <row r="289" spans="9:9" x14ac:dyDescent="0.3">
      <c r="I289" s="796"/>
    </row>
    <row r="290" spans="9:9" x14ac:dyDescent="0.3">
      <c r="I290" s="796"/>
    </row>
    <row r="291" spans="9:9" x14ac:dyDescent="0.3">
      <c r="I291" s="796"/>
    </row>
    <row r="292" spans="9:9" x14ac:dyDescent="0.3">
      <c r="I292" s="796"/>
    </row>
    <row r="293" spans="9:9" x14ac:dyDescent="0.3">
      <c r="I293" s="796"/>
    </row>
    <row r="294" spans="9:9" x14ac:dyDescent="0.3">
      <c r="I294" s="796"/>
    </row>
    <row r="295" spans="9:9" x14ac:dyDescent="0.3">
      <c r="I295" s="796"/>
    </row>
    <row r="296" spans="9:9" x14ac:dyDescent="0.3">
      <c r="I296" s="796"/>
    </row>
    <row r="297" spans="9:9" x14ac:dyDescent="0.3">
      <c r="I297" s="796"/>
    </row>
    <row r="298" spans="9:9" x14ac:dyDescent="0.3">
      <c r="I298" s="796"/>
    </row>
    <row r="299" spans="9:9" x14ac:dyDescent="0.3">
      <c r="I299" s="796"/>
    </row>
    <row r="300" spans="9:9" x14ac:dyDescent="0.3">
      <c r="I300" s="796"/>
    </row>
    <row r="301" spans="9:9" x14ac:dyDescent="0.3">
      <c r="I301" s="796"/>
    </row>
    <row r="302" spans="9:9" x14ac:dyDescent="0.3">
      <c r="I302" s="796"/>
    </row>
    <row r="303" spans="9:9" x14ac:dyDescent="0.3">
      <c r="I303" s="796"/>
    </row>
    <row r="304" spans="9:9" x14ac:dyDescent="0.3">
      <c r="I304" s="796"/>
    </row>
    <row r="305" spans="9:9" x14ac:dyDescent="0.3">
      <c r="I305" s="796"/>
    </row>
    <row r="306" spans="9:9" x14ac:dyDescent="0.3">
      <c r="I306" s="796"/>
    </row>
    <row r="307" spans="9:9" x14ac:dyDescent="0.3">
      <c r="I307" s="796"/>
    </row>
    <row r="308" spans="9:9" x14ac:dyDescent="0.3">
      <c r="I308" s="796"/>
    </row>
    <row r="309" spans="9:9" x14ac:dyDescent="0.3">
      <c r="I309" s="796"/>
    </row>
    <row r="310" spans="9:9" x14ac:dyDescent="0.3">
      <c r="I310" s="796"/>
    </row>
    <row r="311" spans="9:9" x14ac:dyDescent="0.3">
      <c r="I311" s="796"/>
    </row>
    <row r="312" spans="9:9" x14ac:dyDescent="0.3">
      <c r="I312" s="796"/>
    </row>
    <row r="313" spans="9:9" x14ac:dyDescent="0.3">
      <c r="I313" s="796"/>
    </row>
    <row r="314" spans="9:9" x14ac:dyDescent="0.3">
      <c r="I314" s="796"/>
    </row>
    <row r="315" spans="9:9" x14ac:dyDescent="0.3">
      <c r="I315" s="796"/>
    </row>
    <row r="316" spans="9:9" x14ac:dyDescent="0.3">
      <c r="I316" s="796"/>
    </row>
    <row r="317" spans="9:9" x14ac:dyDescent="0.3">
      <c r="I317" s="796"/>
    </row>
    <row r="318" spans="9:9" x14ac:dyDescent="0.3">
      <c r="I318" s="796"/>
    </row>
    <row r="319" spans="9:9" x14ac:dyDescent="0.3">
      <c r="I319" s="796"/>
    </row>
    <row r="320" spans="9:9" x14ac:dyDescent="0.3">
      <c r="I320" s="796"/>
    </row>
    <row r="321" spans="9:9" x14ac:dyDescent="0.3">
      <c r="I321" s="796"/>
    </row>
    <row r="322" spans="9:9" x14ac:dyDescent="0.3">
      <c r="I322" s="796"/>
    </row>
    <row r="323" spans="9:9" x14ac:dyDescent="0.3">
      <c r="I323" s="796"/>
    </row>
    <row r="324" spans="9:9" x14ac:dyDescent="0.3">
      <c r="I324" s="796"/>
    </row>
    <row r="325" spans="9:9" x14ac:dyDescent="0.3">
      <c r="I325" s="796"/>
    </row>
    <row r="326" spans="9:9" x14ac:dyDescent="0.3">
      <c r="I326" s="796"/>
    </row>
    <row r="327" spans="9:9" x14ac:dyDescent="0.3">
      <c r="I327" s="796"/>
    </row>
    <row r="328" spans="9:9" x14ac:dyDescent="0.3">
      <c r="I328" s="796"/>
    </row>
    <row r="329" spans="9:9" x14ac:dyDescent="0.3">
      <c r="I329" s="796"/>
    </row>
    <row r="330" spans="9:9" x14ac:dyDescent="0.3">
      <c r="I330" s="796"/>
    </row>
    <row r="331" spans="9:9" x14ac:dyDescent="0.3">
      <c r="I331" s="796"/>
    </row>
    <row r="332" spans="9:9" x14ac:dyDescent="0.3">
      <c r="I332" s="796"/>
    </row>
    <row r="333" spans="9:9" x14ac:dyDescent="0.3">
      <c r="I333" s="796"/>
    </row>
    <row r="334" spans="9:9" x14ac:dyDescent="0.3">
      <c r="I334" s="796"/>
    </row>
    <row r="335" spans="9:9" x14ac:dyDescent="0.3">
      <c r="I335" s="796"/>
    </row>
    <row r="336" spans="9:9" x14ac:dyDescent="0.3">
      <c r="I336" s="796"/>
    </row>
    <row r="337" spans="9:9" x14ac:dyDescent="0.3">
      <c r="I337" s="796"/>
    </row>
    <row r="338" spans="9:9" x14ac:dyDescent="0.3">
      <c r="I338" s="796"/>
    </row>
    <row r="339" spans="9:9" x14ac:dyDescent="0.3">
      <c r="I339" s="796"/>
    </row>
    <row r="340" spans="9:9" x14ac:dyDescent="0.3">
      <c r="I340" s="796"/>
    </row>
    <row r="341" spans="9:9" x14ac:dyDescent="0.3">
      <c r="I341" s="796"/>
    </row>
    <row r="342" spans="9:9" x14ac:dyDescent="0.3">
      <c r="I342" s="796"/>
    </row>
    <row r="343" spans="9:9" x14ac:dyDescent="0.3">
      <c r="I343" s="796"/>
    </row>
    <row r="344" spans="9:9" x14ac:dyDescent="0.3">
      <c r="I344" s="796"/>
    </row>
    <row r="345" spans="9:9" x14ac:dyDescent="0.3">
      <c r="I345" s="796"/>
    </row>
    <row r="346" spans="9:9" x14ac:dyDescent="0.3">
      <c r="I346" s="796"/>
    </row>
    <row r="347" spans="9:9" x14ac:dyDescent="0.3">
      <c r="I347" s="796"/>
    </row>
    <row r="348" spans="9:9" x14ac:dyDescent="0.3">
      <c r="I348" s="796"/>
    </row>
    <row r="349" spans="9:9" x14ac:dyDescent="0.3">
      <c r="I349" s="796"/>
    </row>
    <row r="350" spans="9:9" x14ac:dyDescent="0.3">
      <c r="I350" s="796"/>
    </row>
    <row r="351" spans="9:9" x14ac:dyDescent="0.3">
      <c r="I351" s="796"/>
    </row>
    <row r="352" spans="9:9" x14ac:dyDescent="0.3">
      <c r="I352" s="796"/>
    </row>
    <row r="353" spans="9:9" x14ac:dyDescent="0.3">
      <c r="I353" s="796"/>
    </row>
    <row r="354" spans="9:9" x14ac:dyDescent="0.3">
      <c r="I354" s="796"/>
    </row>
    <row r="355" spans="9:9" x14ac:dyDescent="0.3">
      <c r="I355" s="796"/>
    </row>
    <row r="356" spans="9:9" x14ac:dyDescent="0.3">
      <c r="I356" s="796"/>
    </row>
    <row r="357" spans="9:9" x14ac:dyDescent="0.3">
      <c r="I357" s="796"/>
    </row>
    <row r="358" spans="9:9" x14ac:dyDescent="0.3">
      <c r="I358" s="796"/>
    </row>
    <row r="359" spans="9:9" x14ac:dyDescent="0.3">
      <c r="I359" s="796"/>
    </row>
    <row r="360" spans="9:9" x14ac:dyDescent="0.3">
      <c r="I360" s="796"/>
    </row>
    <row r="361" spans="9:9" x14ac:dyDescent="0.3">
      <c r="I361" s="796"/>
    </row>
    <row r="362" spans="9:9" x14ac:dyDescent="0.3">
      <c r="I362" s="796"/>
    </row>
    <row r="363" spans="9:9" x14ac:dyDescent="0.3">
      <c r="I363" s="796"/>
    </row>
    <row r="364" spans="9:9" x14ac:dyDescent="0.3">
      <c r="I364" s="796"/>
    </row>
    <row r="365" spans="9:9" x14ac:dyDescent="0.3">
      <c r="I365" s="796"/>
    </row>
    <row r="366" spans="9:9" x14ac:dyDescent="0.3">
      <c r="I366" s="796"/>
    </row>
    <row r="367" spans="9:9" x14ac:dyDescent="0.3">
      <c r="I367" s="796"/>
    </row>
    <row r="368" spans="9:9" x14ac:dyDescent="0.3">
      <c r="I368" s="796"/>
    </row>
    <row r="369" spans="9:9" x14ac:dyDescent="0.3">
      <c r="I369" s="796"/>
    </row>
    <row r="370" spans="9:9" x14ac:dyDescent="0.3">
      <c r="I370" s="796"/>
    </row>
    <row r="371" spans="9:9" x14ac:dyDescent="0.3">
      <c r="I371" s="796"/>
    </row>
    <row r="372" spans="9:9" x14ac:dyDescent="0.3">
      <c r="I372" s="796"/>
    </row>
    <row r="373" spans="9:9" x14ac:dyDescent="0.3">
      <c r="I373" s="796"/>
    </row>
    <row r="374" spans="9:9" x14ac:dyDescent="0.3">
      <c r="I374" s="796"/>
    </row>
    <row r="375" spans="9:9" x14ac:dyDescent="0.3">
      <c r="I375" s="796"/>
    </row>
    <row r="376" spans="9:9" x14ac:dyDescent="0.3">
      <c r="I376" s="796"/>
    </row>
    <row r="377" spans="9:9" x14ac:dyDescent="0.3">
      <c r="I377" s="796"/>
    </row>
    <row r="378" spans="9:9" x14ac:dyDescent="0.3">
      <c r="I378" s="796"/>
    </row>
    <row r="379" spans="9:9" x14ac:dyDescent="0.3">
      <c r="I379" s="796"/>
    </row>
    <row r="380" spans="9:9" x14ac:dyDescent="0.3">
      <c r="I380" s="796"/>
    </row>
    <row r="381" spans="9:9" x14ac:dyDescent="0.3">
      <c r="I381" s="796"/>
    </row>
    <row r="382" spans="9:9" x14ac:dyDescent="0.3">
      <c r="I382" s="796"/>
    </row>
    <row r="383" spans="9:9" x14ac:dyDescent="0.3">
      <c r="I383" s="796"/>
    </row>
    <row r="384" spans="9:9" x14ac:dyDescent="0.3">
      <c r="I384" s="796"/>
    </row>
    <row r="385" spans="9:9" x14ac:dyDescent="0.3">
      <c r="I385" s="796"/>
    </row>
    <row r="386" spans="9:9" x14ac:dyDescent="0.3">
      <c r="I386" s="796"/>
    </row>
    <row r="387" spans="9:9" x14ac:dyDescent="0.3">
      <c r="I387" s="796"/>
    </row>
    <row r="388" spans="9:9" x14ac:dyDescent="0.3">
      <c r="I388" s="796"/>
    </row>
    <row r="389" spans="9:9" x14ac:dyDescent="0.3">
      <c r="I389" s="796"/>
    </row>
    <row r="390" spans="9:9" x14ac:dyDescent="0.3">
      <c r="I390" s="796"/>
    </row>
    <row r="391" spans="9:9" x14ac:dyDescent="0.3">
      <c r="I391" s="796"/>
    </row>
    <row r="392" spans="9:9" x14ac:dyDescent="0.3">
      <c r="I392" s="796"/>
    </row>
    <row r="393" spans="9:9" x14ac:dyDescent="0.3">
      <c r="I393" s="796"/>
    </row>
    <row r="394" spans="9:9" x14ac:dyDescent="0.3">
      <c r="I394" s="796"/>
    </row>
    <row r="395" spans="9:9" x14ac:dyDescent="0.3">
      <c r="I395" s="796"/>
    </row>
    <row r="396" spans="9:9" x14ac:dyDescent="0.3">
      <c r="I396" s="796"/>
    </row>
    <row r="397" spans="9:9" x14ac:dyDescent="0.3">
      <c r="I397" s="796"/>
    </row>
    <row r="398" spans="9:9" x14ac:dyDescent="0.3">
      <c r="I398" s="796"/>
    </row>
    <row r="399" spans="9:9" x14ac:dyDescent="0.3">
      <c r="I399" s="796"/>
    </row>
    <row r="400" spans="9:9" x14ac:dyDescent="0.3">
      <c r="I400" s="796"/>
    </row>
    <row r="401" spans="9:9" x14ac:dyDescent="0.3">
      <c r="I401" s="796"/>
    </row>
    <row r="402" spans="9:9" x14ac:dyDescent="0.3">
      <c r="I402" s="796"/>
    </row>
    <row r="403" spans="9:9" x14ac:dyDescent="0.3">
      <c r="I403" s="796"/>
    </row>
    <row r="404" spans="9:9" x14ac:dyDescent="0.3">
      <c r="I404" s="796"/>
    </row>
    <row r="405" spans="9:9" x14ac:dyDescent="0.3">
      <c r="I405" s="796"/>
    </row>
    <row r="406" spans="9:9" x14ac:dyDescent="0.3">
      <c r="I406" s="796"/>
    </row>
    <row r="407" spans="9:9" x14ac:dyDescent="0.3">
      <c r="I407" s="796"/>
    </row>
    <row r="408" spans="9:9" x14ac:dyDescent="0.3">
      <c r="I408" s="796"/>
    </row>
    <row r="409" spans="9:9" x14ac:dyDescent="0.3">
      <c r="I409" s="796"/>
    </row>
    <row r="410" spans="9:9" x14ac:dyDescent="0.3">
      <c r="I410" s="796"/>
    </row>
    <row r="411" spans="9:9" x14ac:dyDescent="0.3">
      <c r="I411" s="796"/>
    </row>
    <row r="412" spans="9:9" x14ac:dyDescent="0.3">
      <c r="I412" s="796"/>
    </row>
    <row r="413" spans="9:9" x14ac:dyDescent="0.3">
      <c r="I413" s="796"/>
    </row>
    <row r="414" spans="9:9" x14ac:dyDescent="0.3">
      <c r="I414" s="796"/>
    </row>
    <row r="415" spans="9:9" x14ac:dyDescent="0.3">
      <c r="I415" s="796"/>
    </row>
    <row r="416" spans="9:9" x14ac:dyDescent="0.3">
      <c r="I416" s="796"/>
    </row>
    <row r="417" spans="9:9" x14ac:dyDescent="0.3">
      <c r="I417" s="796"/>
    </row>
    <row r="418" spans="9:9" x14ac:dyDescent="0.3">
      <c r="I418" s="796"/>
    </row>
    <row r="419" spans="9:9" x14ac:dyDescent="0.3">
      <c r="I419" s="796"/>
    </row>
    <row r="420" spans="9:9" x14ac:dyDescent="0.3">
      <c r="I420" s="796"/>
    </row>
    <row r="421" spans="9:9" x14ac:dyDescent="0.3">
      <c r="I421" s="796"/>
    </row>
    <row r="422" spans="9:9" x14ac:dyDescent="0.3">
      <c r="I422" s="796"/>
    </row>
    <row r="423" spans="9:9" x14ac:dyDescent="0.3">
      <c r="I423" s="796"/>
    </row>
    <row r="424" spans="9:9" x14ac:dyDescent="0.3">
      <c r="I424" s="796"/>
    </row>
    <row r="425" spans="9:9" x14ac:dyDescent="0.3">
      <c r="I425" s="796"/>
    </row>
    <row r="426" spans="9:9" x14ac:dyDescent="0.3">
      <c r="I426" s="796"/>
    </row>
    <row r="427" spans="9:9" x14ac:dyDescent="0.3">
      <c r="I427" s="796"/>
    </row>
    <row r="428" spans="9:9" x14ac:dyDescent="0.3">
      <c r="I428" s="796"/>
    </row>
    <row r="429" spans="9:9" x14ac:dyDescent="0.3">
      <c r="I429" s="796"/>
    </row>
    <row r="430" spans="9:9" x14ac:dyDescent="0.3">
      <c r="I430" s="796"/>
    </row>
    <row r="431" spans="9:9" x14ac:dyDescent="0.3">
      <c r="I431" s="796"/>
    </row>
    <row r="432" spans="9:9" x14ac:dyDescent="0.3">
      <c r="I432" s="796"/>
    </row>
    <row r="433" spans="9:9" x14ac:dyDescent="0.3">
      <c r="I433" s="796"/>
    </row>
    <row r="434" spans="9:9" x14ac:dyDescent="0.3">
      <c r="I434" s="796"/>
    </row>
    <row r="435" spans="9:9" x14ac:dyDescent="0.3">
      <c r="I435" s="796"/>
    </row>
    <row r="436" spans="9:9" x14ac:dyDescent="0.3">
      <c r="I436" s="796"/>
    </row>
    <row r="437" spans="9:9" x14ac:dyDescent="0.3">
      <c r="I437" s="796"/>
    </row>
    <row r="438" spans="9:9" x14ac:dyDescent="0.3">
      <c r="I438" s="796"/>
    </row>
    <row r="439" spans="9:9" x14ac:dyDescent="0.3">
      <c r="I439" s="796"/>
    </row>
    <row r="440" spans="9:9" x14ac:dyDescent="0.3">
      <c r="I440" s="796"/>
    </row>
    <row r="441" spans="9:9" x14ac:dyDescent="0.3">
      <c r="I441" s="796"/>
    </row>
    <row r="442" spans="9:9" x14ac:dyDescent="0.3">
      <c r="I442" s="796"/>
    </row>
    <row r="443" spans="9:9" x14ac:dyDescent="0.3">
      <c r="I443" s="796"/>
    </row>
    <row r="444" spans="9:9" x14ac:dyDescent="0.3">
      <c r="I444" s="796"/>
    </row>
    <row r="445" spans="9:9" x14ac:dyDescent="0.3">
      <c r="I445" s="796"/>
    </row>
    <row r="446" spans="9:9" x14ac:dyDescent="0.3">
      <c r="I446" s="796"/>
    </row>
    <row r="447" spans="9:9" x14ac:dyDescent="0.3">
      <c r="I447" s="796"/>
    </row>
    <row r="448" spans="9:9" x14ac:dyDescent="0.3">
      <c r="I448" s="796"/>
    </row>
    <row r="449" spans="9:9" x14ac:dyDescent="0.3">
      <c r="I449" s="796"/>
    </row>
    <row r="450" spans="9:9" x14ac:dyDescent="0.3">
      <c r="I450" s="796"/>
    </row>
    <row r="451" spans="9:9" x14ac:dyDescent="0.3">
      <c r="I451" s="796"/>
    </row>
    <row r="452" spans="9:9" x14ac:dyDescent="0.3">
      <c r="I452" s="796"/>
    </row>
    <row r="453" spans="9:9" x14ac:dyDescent="0.3">
      <c r="I453" s="796"/>
    </row>
    <row r="454" spans="9:9" x14ac:dyDescent="0.3">
      <c r="I454" s="796"/>
    </row>
    <row r="455" spans="9:9" x14ac:dyDescent="0.3">
      <c r="I455" s="796"/>
    </row>
    <row r="456" spans="9:9" x14ac:dyDescent="0.3">
      <c r="I456" s="796"/>
    </row>
    <row r="457" spans="9:9" x14ac:dyDescent="0.3">
      <c r="I457" s="796"/>
    </row>
    <row r="458" spans="9:9" x14ac:dyDescent="0.3">
      <c r="I458" s="796"/>
    </row>
    <row r="459" spans="9:9" x14ac:dyDescent="0.3">
      <c r="I459" s="796"/>
    </row>
    <row r="460" spans="9:9" x14ac:dyDescent="0.3">
      <c r="I460" s="796"/>
    </row>
    <row r="461" spans="9:9" x14ac:dyDescent="0.3">
      <c r="I461" s="796"/>
    </row>
    <row r="462" spans="9:9" x14ac:dyDescent="0.3">
      <c r="I462" s="796"/>
    </row>
    <row r="463" spans="9:9" x14ac:dyDescent="0.3">
      <c r="I463" s="796"/>
    </row>
    <row r="464" spans="9:9" x14ac:dyDescent="0.3">
      <c r="I464" s="796"/>
    </row>
    <row r="465" spans="9:9" x14ac:dyDescent="0.3">
      <c r="I465" s="796"/>
    </row>
    <row r="466" spans="9:9" x14ac:dyDescent="0.3">
      <c r="I466" s="796"/>
    </row>
    <row r="467" spans="9:9" x14ac:dyDescent="0.3">
      <c r="I467" s="796"/>
    </row>
    <row r="468" spans="9:9" x14ac:dyDescent="0.3">
      <c r="I468" s="796"/>
    </row>
    <row r="469" spans="9:9" x14ac:dyDescent="0.3">
      <c r="I469" s="796"/>
    </row>
    <row r="470" spans="9:9" x14ac:dyDescent="0.3">
      <c r="I470" s="796"/>
    </row>
    <row r="471" spans="9:9" x14ac:dyDescent="0.3">
      <c r="I471" s="796"/>
    </row>
    <row r="472" spans="9:9" x14ac:dyDescent="0.3">
      <c r="I472" s="796"/>
    </row>
    <row r="473" spans="9:9" x14ac:dyDescent="0.3">
      <c r="I473" s="796"/>
    </row>
    <row r="474" spans="9:9" x14ac:dyDescent="0.3">
      <c r="I474" s="796"/>
    </row>
    <row r="475" spans="9:9" x14ac:dyDescent="0.3">
      <c r="I475" s="796"/>
    </row>
    <row r="476" spans="9:9" x14ac:dyDescent="0.3">
      <c r="I476" s="796"/>
    </row>
    <row r="477" spans="9:9" x14ac:dyDescent="0.3">
      <c r="I477" s="796"/>
    </row>
    <row r="478" spans="9:9" x14ac:dyDescent="0.3">
      <c r="I478" s="796"/>
    </row>
    <row r="479" spans="9:9" x14ac:dyDescent="0.3">
      <c r="I479" s="796"/>
    </row>
    <row r="480" spans="9:9" x14ac:dyDescent="0.3">
      <c r="I480" s="796"/>
    </row>
    <row r="481" spans="9:9" x14ac:dyDescent="0.3">
      <c r="I481" s="796"/>
    </row>
    <row r="482" spans="9:9" x14ac:dyDescent="0.3">
      <c r="I482" s="796"/>
    </row>
    <row r="483" spans="9:9" x14ac:dyDescent="0.3">
      <c r="I483" s="796"/>
    </row>
    <row r="484" spans="9:9" x14ac:dyDescent="0.3">
      <c r="I484" s="796"/>
    </row>
    <row r="485" spans="9:9" x14ac:dyDescent="0.3">
      <c r="I485" s="796"/>
    </row>
    <row r="486" spans="9:9" x14ac:dyDescent="0.3">
      <c r="I486" s="796"/>
    </row>
    <row r="487" spans="9:9" x14ac:dyDescent="0.3">
      <c r="I487" s="796"/>
    </row>
    <row r="488" spans="9:9" x14ac:dyDescent="0.3">
      <c r="I488" s="796"/>
    </row>
    <row r="489" spans="9:9" x14ac:dyDescent="0.3">
      <c r="I489" s="796"/>
    </row>
    <row r="490" spans="9:9" x14ac:dyDescent="0.3">
      <c r="I490" s="796"/>
    </row>
    <row r="491" spans="9:9" x14ac:dyDescent="0.3">
      <c r="I491" s="796"/>
    </row>
    <row r="492" spans="9:9" x14ac:dyDescent="0.3">
      <c r="I492" s="796"/>
    </row>
    <row r="493" spans="9:9" x14ac:dyDescent="0.3">
      <c r="I493" s="796"/>
    </row>
    <row r="494" spans="9:9" x14ac:dyDescent="0.3">
      <c r="I494" s="796"/>
    </row>
    <row r="495" spans="9:9" x14ac:dyDescent="0.3">
      <c r="I495" s="796"/>
    </row>
    <row r="496" spans="9:9" x14ac:dyDescent="0.3">
      <c r="I496" s="796"/>
    </row>
    <row r="497" spans="9:9" x14ac:dyDescent="0.3">
      <c r="I497" s="796"/>
    </row>
    <row r="498" spans="9:9" x14ac:dyDescent="0.3">
      <c r="I498" s="796"/>
    </row>
    <row r="499" spans="9:9" x14ac:dyDescent="0.3">
      <c r="I499" s="796"/>
    </row>
    <row r="500" spans="9:9" x14ac:dyDescent="0.3">
      <c r="I500" s="796"/>
    </row>
    <row r="501" spans="9:9" x14ac:dyDescent="0.3">
      <c r="I501" s="796"/>
    </row>
    <row r="502" spans="9:9" x14ac:dyDescent="0.3">
      <c r="I502" s="796"/>
    </row>
    <row r="503" spans="9:9" x14ac:dyDescent="0.3">
      <c r="I503" s="796"/>
    </row>
    <row r="504" spans="9:9" x14ac:dyDescent="0.3">
      <c r="I504" s="796"/>
    </row>
    <row r="505" spans="9:9" x14ac:dyDescent="0.3">
      <c r="I505" s="796"/>
    </row>
    <row r="506" spans="9:9" x14ac:dyDescent="0.3">
      <c r="I506" s="796"/>
    </row>
    <row r="507" spans="9:9" x14ac:dyDescent="0.3">
      <c r="I507" s="796"/>
    </row>
    <row r="508" spans="9:9" x14ac:dyDescent="0.3">
      <c r="I508" s="796"/>
    </row>
    <row r="509" spans="9:9" x14ac:dyDescent="0.3">
      <c r="I509" s="796"/>
    </row>
    <row r="510" spans="9:9" x14ac:dyDescent="0.3">
      <c r="I510" s="796"/>
    </row>
    <row r="511" spans="9:9" x14ac:dyDescent="0.3">
      <c r="I511" s="796"/>
    </row>
    <row r="512" spans="9:9" x14ac:dyDescent="0.3">
      <c r="I512" s="796"/>
    </row>
    <row r="513" spans="9:9" x14ac:dyDescent="0.3">
      <c r="I513" s="796"/>
    </row>
    <row r="514" spans="9:9" x14ac:dyDescent="0.3">
      <c r="I514" s="796"/>
    </row>
    <row r="515" spans="9:9" x14ac:dyDescent="0.3">
      <c r="I515" s="796"/>
    </row>
    <row r="516" spans="9:9" x14ac:dyDescent="0.3">
      <c r="I516" s="796"/>
    </row>
    <row r="517" spans="9:9" x14ac:dyDescent="0.3">
      <c r="I517" s="796"/>
    </row>
    <row r="518" spans="9:9" x14ac:dyDescent="0.3">
      <c r="I518" s="796"/>
    </row>
    <row r="519" spans="9:9" x14ac:dyDescent="0.3">
      <c r="I519" s="796"/>
    </row>
    <row r="520" spans="9:9" x14ac:dyDescent="0.3">
      <c r="I520" s="796"/>
    </row>
    <row r="521" spans="9:9" x14ac:dyDescent="0.3">
      <c r="I521" s="796"/>
    </row>
    <row r="522" spans="9:9" x14ac:dyDescent="0.3">
      <c r="I522" s="796"/>
    </row>
    <row r="523" spans="9:9" x14ac:dyDescent="0.3">
      <c r="I523" s="796"/>
    </row>
    <row r="524" spans="9:9" x14ac:dyDescent="0.3">
      <c r="I524" s="796"/>
    </row>
    <row r="525" spans="9:9" x14ac:dyDescent="0.3">
      <c r="I525" s="796"/>
    </row>
    <row r="526" spans="9:9" x14ac:dyDescent="0.3">
      <c r="I526" s="796"/>
    </row>
    <row r="527" spans="9:9" x14ac:dyDescent="0.3">
      <c r="I527" s="796"/>
    </row>
    <row r="528" spans="9:9" x14ac:dyDescent="0.3">
      <c r="I528" s="796"/>
    </row>
    <row r="529" spans="9:9" x14ac:dyDescent="0.3">
      <c r="I529" s="796"/>
    </row>
    <row r="530" spans="9:9" x14ac:dyDescent="0.3">
      <c r="I530" s="796"/>
    </row>
    <row r="531" spans="9:9" x14ac:dyDescent="0.3">
      <c r="I531" s="796"/>
    </row>
    <row r="532" spans="9:9" x14ac:dyDescent="0.3">
      <c r="I532" s="796"/>
    </row>
    <row r="533" spans="9:9" x14ac:dyDescent="0.3">
      <c r="I533" s="796"/>
    </row>
    <row r="534" spans="9:9" x14ac:dyDescent="0.3">
      <c r="I534" s="796"/>
    </row>
    <row r="535" spans="9:9" x14ac:dyDescent="0.3">
      <c r="I535" s="796"/>
    </row>
    <row r="536" spans="9:9" x14ac:dyDescent="0.3">
      <c r="I536" s="796"/>
    </row>
    <row r="537" spans="9:9" x14ac:dyDescent="0.3">
      <c r="I537" s="796"/>
    </row>
    <row r="538" spans="9:9" x14ac:dyDescent="0.3">
      <c r="I538" s="796"/>
    </row>
    <row r="539" spans="9:9" x14ac:dyDescent="0.3">
      <c r="I539" s="796"/>
    </row>
    <row r="540" spans="9:9" x14ac:dyDescent="0.3">
      <c r="I540" s="796"/>
    </row>
    <row r="541" spans="9:9" x14ac:dyDescent="0.3">
      <c r="I541" s="796"/>
    </row>
    <row r="542" spans="9:9" x14ac:dyDescent="0.3">
      <c r="I542" s="796"/>
    </row>
    <row r="543" spans="9:9" x14ac:dyDescent="0.3">
      <c r="I543" s="796"/>
    </row>
    <row r="544" spans="9:9" x14ac:dyDescent="0.3">
      <c r="I544" s="796"/>
    </row>
    <row r="545" spans="9:9" x14ac:dyDescent="0.3">
      <c r="I545" s="796"/>
    </row>
    <row r="546" spans="9:9" x14ac:dyDescent="0.3">
      <c r="I546" s="796"/>
    </row>
    <row r="547" spans="9:9" x14ac:dyDescent="0.3">
      <c r="I547" s="796"/>
    </row>
    <row r="548" spans="9:9" x14ac:dyDescent="0.3">
      <c r="I548" s="796"/>
    </row>
    <row r="549" spans="9:9" x14ac:dyDescent="0.3">
      <c r="I549" s="796"/>
    </row>
    <row r="550" spans="9:9" x14ac:dyDescent="0.3">
      <c r="I550" s="796"/>
    </row>
    <row r="551" spans="9:9" x14ac:dyDescent="0.3">
      <c r="I551" s="796"/>
    </row>
    <row r="552" spans="9:9" x14ac:dyDescent="0.3">
      <c r="I552" s="796"/>
    </row>
    <row r="553" spans="9:9" x14ac:dyDescent="0.3">
      <c r="I553" s="796"/>
    </row>
    <row r="554" spans="9:9" x14ac:dyDescent="0.3">
      <c r="I554" s="796"/>
    </row>
    <row r="555" spans="9:9" x14ac:dyDescent="0.3">
      <c r="I555" s="796"/>
    </row>
    <row r="556" spans="9:9" x14ac:dyDescent="0.3">
      <c r="I556" s="796"/>
    </row>
    <row r="557" spans="9:9" x14ac:dyDescent="0.3">
      <c r="I557" s="796"/>
    </row>
    <row r="558" spans="9:9" x14ac:dyDescent="0.3">
      <c r="I558" s="796"/>
    </row>
    <row r="559" spans="9:9" x14ac:dyDescent="0.3">
      <c r="I559" s="796"/>
    </row>
    <row r="560" spans="9:9" x14ac:dyDescent="0.3">
      <c r="I560" s="796"/>
    </row>
    <row r="561" spans="9:9" x14ac:dyDescent="0.3">
      <c r="I561" s="796"/>
    </row>
    <row r="562" spans="9:9" x14ac:dyDescent="0.3">
      <c r="I562" s="796"/>
    </row>
    <row r="563" spans="9:9" x14ac:dyDescent="0.3">
      <c r="I563" s="796"/>
    </row>
    <row r="564" spans="9:9" x14ac:dyDescent="0.3">
      <c r="I564" s="796"/>
    </row>
    <row r="565" spans="9:9" x14ac:dyDescent="0.3">
      <c r="I565" s="796"/>
    </row>
    <row r="566" spans="9:9" x14ac:dyDescent="0.3">
      <c r="I566" s="796"/>
    </row>
    <row r="567" spans="9:9" x14ac:dyDescent="0.3">
      <c r="I567" s="796"/>
    </row>
    <row r="568" spans="9:9" x14ac:dyDescent="0.3">
      <c r="I568" s="796"/>
    </row>
    <row r="569" spans="9:9" x14ac:dyDescent="0.3">
      <c r="I569" s="796"/>
    </row>
    <row r="570" spans="9:9" x14ac:dyDescent="0.3">
      <c r="I570" s="796"/>
    </row>
    <row r="571" spans="9:9" x14ac:dyDescent="0.3">
      <c r="I571" s="796"/>
    </row>
    <row r="572" spans="9:9" x14ac:dyDescent="0.3">
      <c r="I572" s="796"/>
    </row>
    <row r="573" spans="9:9" x14ac:dyDescent="0.3">
      <c r="I573" s="796"/>
    </row>
    <row r="574" spans="9:9" x14ac:dyDescent="0.3">
      <c r="I574" s="796"/>
    </row>
    <row r="575" spans="9:9" x14ac:dyDescent="0.3">
      <c r="I575" s="796"/>
    </row>
    <row r="576" spans="9:9" x14ac:dyDescent="0.3">
      <c r="I576" s="796"/>
    </row>
    <row r="577" spans="9:9" x14ac:dyDescent="0.3">
      <c r="I577" s="796"/>
    </row>
    <row r="578" spans="9:9" x14ac:dyDescent="0.3">
      <c r="I578" s="796"/>
    </row>
    <row r="579" spans="9:9" x14ac:dyDescent="0.3">
      <c r="I579" s="796"/>
    </row>
    <row r="580" spans="9:9" x14ac:dyDescent="0.3">
      <c r="I580" s="796"/>
    </row>
    <row r="581" spans="9:9" x14ac:dyDescent="0.3">
      <c r="I581" s="796"/>
    </row>
    <row r="582" spans="9:9" x14ac:dyDescent="0.3">
      <c r="I582" s="796"/>
    </row>
    <row r="583" spans="9:9" x14ac:dyDescent="0.3">
      <c r="I583" s="796"/>
    </row>
    <row r="584" spans="9:9" x14ac:dyDescent="0.3">
      <c r="I584" s="796"/>
    </row>
    <row r="585" spans="9:9" x14ac:dyDescent="0.3">
      <c r="I585" s="796"/>
    </row>
    <row r="586" spans="9:9" x14ac:dyDescent="0.3">
      <c r="I586" s="796"/>
    </row>
    <row r="587" spans="9:9" x14ac:dyDescent="0.3">
      <c r="I587" s="796"/>
    </row>
    <row r="588" spans="9:9" x14ac:dyDescent="0.3">
      <c r="I588" s="796"/>
    </row>
    <row r="589" spans="9:9" x14ac:dyDescent="0.3">
      <c r="I589" s="796"/>
    </row>
    <row r="590" spans="9:9" x14ac:dyDescent="0.3">
      <c r="I590" s="796"/>
    </row>
    <row r="591" spans="9:9" x14ac:dyDescent="0.3">
      <c r="I591" s="796"/>
    </row>
    <row r="592" spans="9:9" x14ac:dyDescent="0.3">
      <c r="I592" s="796"/>
    </row>
    <row r="593" spans="9:9" x14ac:dyDescent="0.3">
      <c r="I593" s="796"/>
    </row>
    <row r="594" spans="9:9" x14ac:dyDescent="0.3">
      <c r="I594" s="796"/>
    </row>
    <row r="595" spans="9:9" x14ac:dyDescent="0.3">
      <c r="I595" s="796"/>
    </row>
    <row r="596" spans="9:9" x14ac:dyDescent="0.3">
      <c r="I596" s="796"/>
    </row>
    <row r="597" spans="9:9" x14ac:dyDescent="0.3">
      <c r="I597" s="796"/>
    </row>
    <row r="598" spans="9:9" x14ac:dyDescent="0.3">
      <c r="I598" s="796"/>
    </row>
    <row r="599" spans="9:9" x14ac:dyDescent="0.3">
      <c r="I599" s="796"/>
    </row>
    <row r="600" spans="9:9" x14ac:dyDescent="0.3">
      <c r="I600" s="796"/>
    </row>
    <row r="601" spans="9:9" x14ac:dyDescent="0.3">
      <c r="I601" s="796"/>
    </row>
    <row r="602" spans="9:9" x14ac:dyDescent="0.3">
      <c r="I602" s="796"/>
    </row>
    <row r="603" spans="9:9" x14ac:dyDescent="0.3">
      <c r="I603" s="796"/>
    </row>
    <row r="604" spans="9:9" x14ac:dyDescent="0.3">
      <c r="I604" s="796"/>
    </row>
    <row r="605" spans="9:9" x14ac:dyDescent="0.3">
      <c r="I605" s="796"/>
    </row>
    <row r="606" spans="9:9" x14ac:dyDescent="0.3">
      <c r="I606" s="796"/>
    </row>
    <row r="607" spans="9:9" x14ac:dyDescent="0.3">
      <c r="I607" s="796"/>
    </row>
    <row r="608" spans="9:9" x14ac:dyDescent="0.3">
      <c r="I608" s="796"/>
    </row>
    <row r="609" spans="9:9" x14ac:dyDescent="0.3">
      <c r="I609" s="796"/>
    </row>
    <row r="610" spans="9:9" x14ac:dyDescent="0.3">
      <c r="I610" s="796"/>
    </row>
    <row r="611" spans="9:9" x14ac:dyDescent="0.3">
      <c r="I611" s="796"/>
    </row>
    <row r="612" spans="9:9" x14ac:dyDescent="0.3">
      <c r="I612" s="796"/>
    </row>
    <row r="613" spans="9:9" x14ac:dyDescent="0.3">
      <c r="I613" s="796"/>
    </row>
    <row r="614" spans="9:9" x14ac:dyDescent="0.3">
      <c r="I614" s="796"/>
    </row>
    <row r="615" spans="9:9" x14ac:dyDescent="0.3">
      <c r="I615" s="796"/>
    </row>
    <row r="616" spans="9:9" x14ac:dyDescent="0.3">
      <c r="I616" s="796"/>
    </row>
    <row r="617" spans="9:9" x14ac:dyDescent="0.3">
      <c r="I617" s="796"/>
    </row>
    <row r="618" spans="9:9" x14ac:dyDescent="0.3">
      <c r="I618" s="796"/>
    </row>
    <row r="619" spans="9:9" x14ac:dyDescent="0.3">
      <c r="I619" s="796"/>
    </row>
    <row r="620" spans="9:9" x14ac:dyDescent="0.3">
      <c r="I620" s="796"/>
    </row>
    <row r="621" spans="9:9" x14ac:dyDescent="0.3">
      <c r="I621" s="796"/>
    </row>
    <row r="622" spans="9:9" x14ac:dyDescent="0.3">
      <c r="I622" s="796"/>
    </row>
    <row r="623" spans="9:9" x14ac:dyDescent="0.3">
      <c r="I623" s="796"/>
    </row>
    <row r="624" spans="9:9" x14ac:dyDescent="0.3">
      <c r="I624" s="796"/>
    </row>
    <row r="625" spans="9:9" x14ac:dyDescent="0.3">
      <c r="I625" s="796"/>
    </row>
    <row r="626" spans="9:9" x14ac:dyDescent="0.3">
      <c r="I626" s="796"/>
    </row>
    <row r="627" spans="9:9" x14ac:dyDescent="0.3">
      <c r="I627" s="796"/>
    </row>
    <row r="628" spans="9:9" x14ac:dyDescent="0.3">
      <c r="I628" s="796"/>
    </row>
    <row r="629" spans="9:9" x14ac:dyDescent="0.3">
      <c r="I629" s="796"/>
    </row>
    <row r="630" spans="9:9" x14ac:dyDescent="0.3">
      <c r="I630" s="796"/>
    </row>
    <row r="631" spans="9:9" x14ac:dyDescent="0.3">
      <c r="I631" s="796"/>
    </row>
    <row r="632" spans="9:9" x14ac:dyDescent="0.3">
      <c r="I632" s="796"/>
    </row>
    <row r="633" spans="9:9" x14ac:dyDescent="0.3">
      <c r="I633" s="796"/>
    </row>
    <row r="634" spans="9:9" x14ac:dyDescent="0.3">
      <c r="I634" s="796"/>
    </row>
    <row r="635" spans="9:9" x14ac:dyDescent="0.3">
      <c r="I635" s="796"/>
    </row>
    <row r="636" spans="9:9" x14ac:dyDescent="0.3">
      <c r="I636" s="796"/>
    </row>
    <row r="637" spans="9:9" x14ac:dyDescent="0.3">
      <c r="I637" s="796"/>
    </row>
    <row r="638" spans="9:9" x14ac:dyDescent="0.3">
      <c r="I638" s="796"/>
    </row>
    <row r="639" spans="9:9" x14ac:dyDescent="0.3">
      <c r="I639" s="796"/>
    </row>
    <row r="640" spans="9:9" x14ac:dyDescent="0.3">
      <c r="I640" s="796"/>
    </row>
    <row r="641" spans="9:9" x14ac:dyDescent="0.3">
      <c r="I641" s="796"/>
    </row>
    <row r="642" spans="9:9" x14ac:dyDescent="0.3">
      <c r="I642" s="796"/>
    </row>
    <row r="643" spans="9:9" x14ac:dyDescent="0.3">
      <c r="I643" s="796"/>
    </row>
    <row r="644" spans="9:9" x14ac:dyDescent="0.3">
      <c r="I644" s="796"/>
    </row>
    <row r="645" spans="9:9" x14ac:dyDescent="0.3">
      <c r="I645" s="796"/>
    </row>
    <row r="646" spans="9:9" x14ac:dyDescent="0.3">
      <c r="I646" s="796"/>
    </row>
    <row r="647" spans="9:9" x14ac:dyDescent="0.3">
      <c r="I647" s="796"/>
    </row>
    <row r="648" spans="9:9" x14ac:dyDescent="0.3">
      <c r="I648" s="796"/>
    </row>
    <row r="649" spans="9:9" x14ac:dyDescent="0.3">
      <c r="I649" s="796"/>
    </row>
    <row r="650" spans="9:9" x14ac:dyDescent="0.3">
      <c r="I650" s="796"/>
    </row>
    <row r="651" spans="9:9" x14ac:dyDescent="0.3">
      <c r="I651" s="796"/>
    </row>
    <row r="652" spans="9:9" x14ac:dyDescent="0.3">
      <c r="I652" s="796"/>
    </row>
    <row r="653" spans="9:9" x14ac:dyDescent="0.3">
      <c r="I653" s="796"/>
    </row>
    <row r="654" spans="9:9" x14ac:dyDescent="0.3">
      <c r="I654" s="796"/>
    </row>
    <row r="655" spans="9:9" x14ac:dyDescent="0.3">
      <c r="I655" s="796"/>
    </row>
    <row r="656" spans="9:9" x14ac:dyDescent="0.3">
      <c r="I656" s="796"/>
    </row>
    <row r="657" spans="9:9" x14ac:dyDescent="0.3">
      <c r="I657" s="796"/>
    </row>
    <row r="658" spans="9:9" x14ac:dyDescent="0.3">
      <c r="I658" s="796"/>
    </row>
    <row r="659" spans="9:9" x14ac:dyDescent="0.3">
      <c r="I659" s="796"/>
    </row>
    <row r="660" spans="9:9" x14ac:dyDescent="0.3">
      <c r="I660" s="796"/>
    </row>
    <row r="661" spans="9:9" x14ac:dyDescent="0.3">
      <c r="I661" s="796"/>
    </row>
    <row r="662" spans="9:9" x14ac:dyDescent="0.3">
      <c r="I662" s="796"/>
    </row>
    <row r="663" spans="9:9" x14ac:dyDescent="0.3">
      <c r="I663" s="796"/>
    </row>
    <row r="664" spans="9:9" x14ac:dyDescent="0.3">
      <c r="I664" s="796"/>
    </row>
    <row r="665" spans="9:9" x14ac:dyDescent="0.3">
      <c r="I665" s="796"/>
    </row>
    <row r="666" spans="9:9" x14ac:dyDescent="0.3">
      <c r="I666" s="796"/>
    </row>
    <row r="667" spans="9:9" x14ac:dyDescent="0.3">
      <c r="I667" s="796"/>
    </row>
    <row r="668" spans="9:9" x14ac:dyDescent="0.3">
      <c r="I668" s="796"/>
    </row>
    <row r="669" spans="9:9" x14ac:dyDescent="0.3">
      <c r="I669" s="796"/>
    </row>
    <row r="670" spans="9:9" x14ac:dyDescent="0.3">
      <c r="I670" s="796"/>
    </row>
    <row r="671" spans="9:9" x14ac:dyDescent="0.3">
      <c r="I671" s="796"/>
    </row>
    <row r="672" spans="9:9" x14ac:dyDescent="0.3">
      <c r="I672" s="796"/>
    </row>
    <row r="673" spans="9:9" x14ac:dyDescent="0.3">
      <c r="I673" s="796"/>
    </row>
    <row r="674" spans="9:9" x14ac:dyDescent="0.3">
      <c r="I674" s="796"/>
    </row>
    <row r="675" spans="9:9" x14ac:dyDescent="0.3">
      <c r="I675" s="796"/>
    </row>
    <row r="676" spans="9:9" x14ac:dyDescent="0.3">
      <c r="I676" s="796"/>
    </row>
    <row r="677" spans="9:9" x14ac:dyDescent="0.3">
      <c r="I677" s="796"/>
    </row>
    <row r="678" spans="9:9" x14ac:dyDescent="0.3">
      <c r="I678" s="796"/>
    </row>
    <row r="679" spans="9:9" x14ac:dyDescent="0.3">
      <c r="I679" s="796"/>
    </row>
    <row r="680" spans="9:9" x14ac:dyDescent="0.3">
      <c r="I680" s="796"/>
    </row>
    <row r="681" spans="9:9" x14ac:dyDescent="0.3">
      <c r="I681" s="796"/>
    </row>
    <row r="682" spans="9:9" x14ac:dyDescent="0.3">
      <c r="I682" s="796"/>
    </row>
    <row r="683" spans="9:9" x14ac:dyDescent="0.3">
      <c r="I683" s="796"/>
    </row>
    <row r="684" spans="9:9" x14ac:dyDescent="0.3">
      <c r="I684" s="796"/>
    </row>
    <row r="685" spans="9:9" x14ac:dyDescent="0.3">
      <c r="I685" s="796"/>
    </row>
    <row r="686" spans="9:9" x14ac:dyDescent="0.3">
      <c r="I686" s="796"/>
    </row>
    <row r="687" spans="9:9" x14ac:dyDescent="0.3">
      <c r="I687" s="796"/>
    </row>
    <row r="688" spans="9:9" x14ac:dyDescent="0.3">
      <c r="I688" s="796"/>
    </row>
    <row r="689" spans="9:9" x14ac:dyDescent="0.3">
      <c r="I689" s="796"/>
    </row>
    <row r="690" spans="9:9" x14ac:dyDescent="0.3">
      <c r="I690" s="796"/>
    </row>
    <row r="691" spans="9:9" x14ac:dyDescent="0.3">
      <c r="I691" s="796"/>
    </row>
    <row r="692" spans="9:9" x14ac:dyDescent="0.3">
      <c r="I692" s="796"/>
    </row>
    <row r="693" spans="9:9" x14ac:dyDescent="0.3">
      <c r="I693" s="796"/>
    </row>
    <row r="694" spans="9:9" x14ac:dyDescent="0.3">
      <c r="I694" s="796"/>
    </row>
    <row r="695" spans="9:9" x14ac:dyDescent="0.3">
      <c r="I695" s="796"/>
    </row>
    <row r="696" spans="9:9" x14ac:dyDescent="0.3">
      <c r="I696" s="796"/>
    </row>
    <row r="697" spans="9:9" x14ac:dyDescent="0.3">
      <c r="I697" s="796"/>
    </row>
    <row r="698" spans="9:9" x14ac:dyDescent="0.3">
      <c r="I698" s="796"/>
    </row>
    <row r="699" spans="9:9" x14ac:dyDescent="0.3">
      <c r="I699" s="796"/>
    </row>
    <row r="700" spans="9:9" x14ac:dyDescent="0.3">
      <c r="I700" s="796"/>
    </row>
    <row r="701" spans="9:9" x14ac:dyDescent="0.3">
      <c r="I701" s="796"/>
    </row>
    <row r="702" spans="9:9" x14ac:dyDescent="0.3">
      <c r="I702" s="796"/>
    </row>
    <row r="703" spans="9:9" x14ac:dyDescent="0.3">
      <c r="I703" s="796"/>
    </row>
    <row r="704" spans="9:9" x14ac:dyDescent="0.3">
      <c r="I704" s="796"/>
    </row>
    <row r="705" spans="9:9" x14ac:dyDescent="0.3">
      <c r="I705" s="796"/>
    </row>
    <row r="706" spans="9:9" x14ac:dyDescent="0.3">
      <c r="I706" s="796"/>
    </row>
    <row r="707" spans="9:9" x14ac:dyDescent="0.3">
      <c r="I707" s="796"/>
    </row>
    <row r="708" spans="9:9" x14ac:dyDescent="0.3">
      <c r="I708" s="796"/>
    </row>
    <row r="709" spans="9:9" x14ac:dyDescent="0.3">
      <c r="I709" s="796"/>
    </row>
    <row r="710" spans="9:9" x14ac:dyDescent="0.3">
      <c r="I710" s="796"/>
    </row>
    <row r="711" spans="9:9" x14ac:dyDescent="0.3">
      <c r="I711" s="796"/>
    </row>
    <row r="712" spans="9:9" x14ac:dyDescent="0.3">
      <c r="I712" s="796"/>
    </row>
    <row r="713" spans="9:9" x14ac:dyDescent="0.3">
      <c r="I713" s="796"/>
    </row>
    <row r="714" spans="9:9" x14ac:dyDescent="0.3">
      <c r="I714" s="796"/>
    </row>
    <row r="715" spans="9:9" x14ac:dyDescent="0.3">
      <c r="I715" s="796"/>
    </row>
    <row r="716" spans="9:9" x14ac:dyDescent="0.3">
      <c r="I716" s="796"/>
    </row>
    <row r="717" spans="9:9" x14ac:dyDescent="0.3">
      <c r="I717" s="796"/>
    </row>
    <row r="718" spans="9:9" x14ac:dyDescent="0.3">
      <c r="I718" s="796"/>
    </row>
    <row r="719" spans="9:9" x14ac:dyDescent="0.3">
      <c r="I719" s="796"/>
    </row>
    <row r="720" spans="9:9" x14ac:dyDescent="0.3">
      <c r="I720" s="796"/>
    </row>
    <row r="721" spans="9:9" x14ac:dyDescent="0.3">
      <c r="I721" s="796"/>
    </row>
    <row r="722" spans="9:9" x14ac:dyDescent="0.3">
      <c r="I722" s="796"/>
    </row>
    <row r="723" spans="9:9" x14ac:dyDescent="0.3">
      <c r="I723" s="796"/>
    </row>
    <row r="724" spans="9:9" x14ac:dyDescent="0.3">
      <c r="I724" s="796"/>
    </row>
    <row r="725" spans="9:9" x14ac:dyDescent="0.3">
      <c r="I725" s="796"/>
    </row>
    <row r="726" spans="9:9" x14ac:dyDescent="0.3">
      <c r="I726" s="796"/>
    </row>
    <row r="727" spans="9:9" x14ac:dyDescent="0.3">
      <c r="I727" s="796"/>
    </row>
    <row r="728" spans="9:9" x14ac:dyDescent="0.3">
      <c r="I728" s="796"/>
    </row>
    <row r="729" spans="9:9" x14ac:dyDescent="0.3">
      <c r="I729" s="796"/>
    </row>
    <row r="730" spans="9:9" x14ac:dyDescent="0.3">
      <c r="I730" s="796"/>
    </row>
    <row r="731" spans="9:9" x14ac:dyDescent="0.3">
      <c r="I731" s="796"/>
    </row>
    <row r="732" spans="9:9" x14ac:dyDescent="0.3">
      <c r="I732" s="796"/>
    </row>
    <row r="733" spans="9:9" x14ac:dyDescent="0.3">
      <c r="I733" s="796"/>
    </row>
    <row r="734" spans="9:9" x14ac:dyDescent="0.3">
      <c r="I734" s="796"/>
    </row>
    <row r="735" spans="9:9" x14ac:dyDescent="0.3">
      <c r="I735" s="796"/>
    </row>
    <row r="736" spans="9:9" x14ac:dyDescent="0.3">
      <c r="I736" s="796"/>
    </row>
    <row r="737" spans="9:9" x14ac:dyDescent="0.3">
      <c r="I737" s="796"/>
    </row>
    <row r="738" spans="9:9" x14ac:dyDescent="0.3">
      <c r="I738" s="796"/>
    </row>
    <row r="739" spans="9:9" x14ac:dyDescent="0.3">
      <c r="I739" s="796"/>
    </row>
    <row r="740" spans="9:9" x14ac:dyDescent="0.3">
      <c r="I740" s="796"/>
    </row>
    <row r="741" spans="9:9" x14ac:dyDescent="0.3">
      <c r="I741" s="796"/>
    </row>
    <row r="742" spans="9:9" x14ac:dyDescent="0.3">
      <c r="I742" s="796"/>
    </row>
    <row r="743" spans="9:9" x14ac:dyDescent="0.3">
      <c r="I743" s="796"/>
    </row>
    <row r="744" spans="9:9" x14ac:dyDescent="0.3">
      <c r="I744" s="796"/>
    </row>
    <row r="745" spans="9:9" x14ac:dyDescent="0.3">
      <c r="I745" s="796"/>
    </row>
    <row r="746" spans="9:9" x14ac:dyDescent="0.3">
      <c r="I746" s="796"/>
    </row>
    <row r="747" spans="9:9" x14ac:dyDescent="0.3">
      <c r="I747" s="796"/>
    </row>
    <row r="748" spans="9:9" x14ac:dyDescent="0.3">
      <c r="I748" s="796"/>
    </row>
    <row r="749" spans="9:9" x14ac:dyDescent="0.3">
      <c r="I749" s="796"/>
    </row>
    <row r="750" spans="9:9" x14ac:dyDescent="0.3">
      <c r="I750" s="796"/>
    </row>
    <row r="751" spans="9:9" x14ac:dyDescent="0.3">
      <c r="I751" s="796"/>
    </row>
    <row r="752" spans="9:9" x14ac:dyDescent="0.3">
      <c r="I752" s="796"/>
    </row>
    <row r="753" spans="9:9" x14ac:dyDescent="0.3">
      <c r="I753" s="796"/>
    </row>
    <row r="754" spans="9:9" x14ac:dyDescent="0.3">
      <c r="I754" s="796"/>
    </row>
    <row r="755" spans="9:9" x14ac:dyDescent="0.3">
      <c r="I755" s="796"/>
    </row>
    <row r="756" spans="9:9" x14ac:dyDescent="0.3">
      <c r="I756" s="796"/>
    </row>
    <row r="757" spans="9:9" x14ac:dyDescent="0.3">
      <c r="I757" s="796"/>
    </row>
    <row r="758" spans="9:9" x14ac:dyDescent="0.3">
      <c r="I758" s="796"/>
    </row>
    <row r="759" spans="9:9" x14ac:dyDescent="0.3">
      <c r="I759" s="796"/>
    </row>
    <row r="760" spans="9:9" x14ac:dyDescent="0.3">
      <c r="I760" s="796"/>
    </row>
    <row r="761" spans="9:9" x14ac:dyDescent="0.3">
      <c r="I761" s="796"/>
    </row>
    <row r="762" spans="9:9" x14ac:dyDescent="0.3">
      <c r="I762" s="796"/>
    </row>
    <row r="763" spans="9:9" x14ac:dyDescent="0.3">
      <c r="I763" s="796"/>
    </row>
    <row r="764" spans="9:9" x14ac:dyDescent="0.3">
      <c r="I764" s="796"/>
    </row>
    <row r="765" spans="9:9" x14ac:dyDescent="0.3">
      <c r="I765" s="796"/>
    </row>
    <row r="766" spans="9:9" x14ac:dyDescent="0.3">
      <c r="I766" s="796"/>
    </row>
    <row r="767" spans="9:9" x14ac:dyDescent="0.3">
      <c r="I767" s="796"/>
    </row>
    <row r="768" spans="9:9" x14ac:dyDescent="0.3">
      <c r="I768" s="796"/>
    </row>
    <row r="769" spans="9:9" x14ac:dyDescent="0.3">
      <c r="I769" s="796"/>
    </row>
    <row r="770" spans="9:9" x14ac:dyDescent="0.3">
      <c r="I770" s="796"/>
    </row>
    <row r="771" spans="9:9" x14ac:dyDescent="0.3">
      <c r="I771" s="796"/>
    </row>
    <row r="772" spans="9:9" x14ac:dyDescent="0.3">
      <c r="I772" s="796"/>
    </row>
    <row r="773" spans="9:9" x14ac:dyDescent="0.3">
      <c r="I773" s="796"/>
    </row>
    <row r="774" spans="9:9" x14ac:dyDescent="0.3">
      <c r="I774" s="796"/>
    </row>
    <row r="775" spans="9:9" x14ac:dyDescent="0.3">
      <c r="I775" s="796"/>
    </row>
    <row r="776" spans="9:9" x14ac:dyDescent="0.3">
      <c r="I776" s="796"/>
    </row>
    <row r="777" spans="9:9" x14ac:dyDescent="0.3">
      <c r="I777" s="796"/>
    </row>
    <row r="778" spans="9:9" x14ac:dyDescent="0.3">
      <c r="I778" s="796"/>
    </row>
    <row r="779" spans="9:9" x14ac:dyDescent="0.3">
      <c r="I779" s="796"/>
    </row>
    <row r="780" spans="9:9" x14ac:dyDescent="0.3">
      <c r="I780" s="796"/>
    </row>
    <row r="781" spans="9:9" x14ac:dyDescent="0.3">
      <c r="I781" s="796"/>
    </row>
    <row r="782" spans="9:9" x14ac:dyDescent="0.3">
      <c r="I782" s="796"/>
    </row>
    <row r="783" spans="9:9" x14ac:dyDescent="0.3">
      <c r="I783" s="796"/>
    </row>
    <row r="784" spans="9:9" x14ac:dyDescent="0.3">
      <c r="I784" s="796"/>
    </row>
    <row r="785" spans="9:9" x14ac:dyDescent="0.3">
      <c r="I785" s="796"/>
    </row>
    <row r="786" spans="9:9" x14ac:dyDescent="0.3">
      <c r="I786" s="796"/>
    </row>
    <row r="787" spans="9:9" x14ac:dyDescent="0.3">
      <c r="I787" s="796"/>
    </row>
    <row r="788" spans="9:9" x14ac:dyDescent="0.3">
      <c r="I788" s="796"/>
    </row>
    <row r="789" spans="9:9" x14ac:dyDescent="0.3">
      <c r="I789" s="796"/>
    </row>
    <row r="790" spans="9:9" x14ac:dyDescent="0.3">
      <c r="I790" s="796"/>
    </row>
    <row r="791" spans="9:9" x14ac:dyDescent="0.3">
      <c r="I791" s="796"/>
    </row>
    <row r="792" spans="9:9" x14ac:dyDescent="0.3">
      <c r="I792" s="796"/>
    </row>
    <row r="793" spans="9:9" x14ac:dyDescent="0.3">
      <c r="I793" s="796"/>
    </row>
    <row r="794" spans="9:9" x14ac:dyDescent="0.3">
      <c r="I794" s="796"/>
    </row>
    <row r="795" spans="9:9" x14ac:dyDescent="0.3">
      <c r="I795" s="796"/>
    </row>
    <row r="796" spans="9:9" x14ac:dyDescent="0.3">
      <c r="I796" s="796"/>
    </row>
    <row r="797" spans="9:9" x14ac:dyDescent="0.3">
      <c r="I797" s="796"/>
    </row>
    <row r="798" spans="9:9" x14ac:dyDescent="0.3">
      <c r="I798" s="796"/>
    </row>
    <row r="799" spans="9:9" x14ac:dyDescent="0.3">
      <c r="I799" s="796"/>
    </row>
    <row r="800" spans="9:9" x14ac:dyDescent="0.3">
      <c r="I800" s="796"/>
    </row>
    <row r="801" spans="9:9" x14ac:dyDescent="0.3">
      <c r="I801" s="796"/>
    </row>
    <row r="802" spans="9:9" x14ac:dyDescent="0.3">
      <c r="I802" s="796"/>
    </row>
    <row r="803" spans="9:9" x14ac:dyDescent="0.3">
      <c r="I803" s="796"/>
    </row>
    <row r="804" spans="9:9" x14ac:dyDescent="0.3">
      <c r="I804" s="796"/>
    </row>
    <row r="805" spans="9:9" x14ac:dyDescent="0.3">
      <c r="I805" s="796"/>
    </row>
    <row r="806" spans="9:9" x14ac:dyDescent="0.3">
      <c r="I806" s="796"/>
    </row>
    <row r="807" spans="9:9" x14ac:dyDescent="0.3">
      <c r="I807" s="796"/>
    </row>
    <row r="808" spans="9:9" x14ac:dyDescent="0.3">
      <c r="I808" s="796"/>
    </row>
    <row r="809" spans="9:9" x14ac:dyDescent="0.3">
      <c r="I809" s="796"/>
    </row>
    <row r="810" spans="9:9" x14ac:dyDescent="0.3">
      <c r="I810" s="796"/>
    </row>
    <row r="811" spans="9:9" x14ac:dyDescent="0.3">
      <c r="I811" s="796"/>
    </row>
    <row r="812" spans="9:9" x14ac:dyDescent="0.3">
      <c r="I812" s="796"/>
    </row>
    <row r="813" spans="9:9" x14ac:dyDescent="0.3">
      <c r="I813" s="796"/>
    </row>
    <row r="814" spans="9:9" x14ac:dyDescent="0.3">
      <c r="I814" s="796"/>
    </row>
    <row r="815" spans="9:9" x14ac:dyDescent="0.3">
      <c r="I815" s="796"/>
    </row>
    <row r="816" spans="9:9" x14ac:dyDescent="0.3">
      <c r="I816" s="796"/>
    </row>
    <row r="817" spans="9:9" x14ac:dyDescent="0.3">
      <c r="I817" s="796"/>
    </row>
    <row r="818" spans="9:9" x14ac:dyDescent="0.3">
      <c r="I818" s="796"/>
    </row>
    <row r="819" spans="9:9" x14ac:dyDescent="0.3">
      <c r="I819" s="796"/>
    </row>
    <row r="820" spans="9:9" x14ac:dyDescent="0.3">
      <c r="I820" s="796"/>
    </row>
    <row r="821" spans="9:9" x14ac:dyDescent="0.3">
      <c r="I821" s="796"/>
    </row>
    <row r="822" spans="9:9" x14ac:dyDescent="0.3">
      <c r="I822" s="796"/>
    </row>
    <row r="823" spans="9:9" x14ac:dyDescent="0.3">
      <c r="I823" s="796"/>
    </row>
    <row r="824" spans="9:9" x14ac:dyDescent="0.3">
      <c r="I824" s="796"/>
    </row>
    <row r="825" spans="9:9" x14ac:dyDescent="0.3">
      <c r="I825" s="796"/>
    </row>
    <row r="826" spans="9:9" x14ac:dyDescent="0.3">
      <c r="I826" s="796"/>
    </row>
    <row r="827" spans="9:9" x14ac:dyDescent="0.3">
      <c r="I827" s="796"/>
    </row>
    <row r="828" spans="9:9" x14ac:dyDescent="0.3">
      <c r="I828" s="796"/>
    </row>
    <row r="829" spans="9:9" x14ac:dyDescent="0.3">
      <c r="I829" s="796"/>
    </row>
    <row r="830" spans="9:9" x14ac:dyDescent="0.3">
      <c r="I830" s="796"/>
    </row>
    <row r="831" spans="9:9" x14ac:dyDescent="0.3">
      <c r="I831" s="796"/>
    </row>
    <row r="832" spans="9:9" x14ac:dyDescent="0.3">
      <c r="I832" s="796"/>
    </row>
    <row r="833" spans="9:9" x14ac:dyDescent="0.3">
      <c r="I833" s="796"/>
    </row>
    <row r="834" spans="9:9" x14ac:dyDescent="0.3">
      <c r="I834" s="796"/>
    </row>
    <row r="835" spans="9:9" x14ac:dyDescent="0.3">
      <c r="I835" s="796"/>
    </row>
    <row r="836" spans="9:9" x14ac:dyDescent="0.3">
      <c r="I836" s="796"/>
    </row>
    <row r="837" spans="9:9" x14ac:dyDescent="0.3">
      <c r="I837" s="796"/>
    </row>
    <row r="838" spans="9:9" x14ac:dyDescent="0.3">
      <c r="I838" s="796"/>
    </row>
    <row r="839" spans="9:9" x14ac:dyDescent="0.3">
      <c r="I839" s="796"/>
    </row>
    <row r="840" spans="9:9" x14ac:dyDescent="0.3">
      <c r="I840" s="796"/>
    </row>
    <row r="841" spans="9:9" x14ac:dyDescent="0.3">
      <c r="I841" s="796"/>
    </row>
    <row r="842" spans="9:9" x14ac:dyDescent="0.3">
      <c r="I842" s="796"/>
    </row>
    <row r="843" spans="9:9" x14ac:dyDescent="0.3">
      <c r="I843" s="796"/>
    </row>
    <row r="844" spans="9:9" x14ac:dyDescent="0.3">
      <c r="I844" s="796"/>
    </row>
    <row r="845" spans="9:9" x14ac:dyDescent="0.3">
      <c r="I845" s="796"/>
    </row>
    <row r="846" spans="9:9" x14ac:dyDescent="0.3">
      <c r="I846" s="796"/>
    </row>
    <row r="847" spans="9:9" x14ac:dyDescent="0.3">
      <c r="I847" s="796"/>
    </row>
    <row r="848" spans="9:9" x14ac:dyDescent="0.3">
      <c r="I848" s="796"/>
    </row>
    <row r="849" spans="9:9" x14ac:dyDescent="0.3">
      <c r="I849" s="796"/>
    </row>
    <row r="850" spans="9:9" x14ac:dyDescent="0.3">
      <c r="I850" s="796"/>
    </row>
    <row r="851" spans="9:9" x14ac:dyDescent="0.3">
      <c r="I851" s="796"/>
    </row>
    <row r="852" spans="9:9" x14ac:dyDescent="0.3">
      <c r="I852" s="796"/>
    </row>
    <row r="853" spans="9:9" x14ac:dyDescent="0.3">
      <c r="I853" s="796"/>
    </row>
    <row r="854" spans="9:9" x14ac:dyDescent="0.3">
      <c r="I854" s="796"/>
    </row>
    <row r="855" spans="9:9" x14ac:dyDescent="0.3">
      <c r="I855" s="796"/>
    </row>
    <row r="856" spans="9:9" x14ac:dyDescent="0.3">
      <c r="I856" s="796"/>
    </row>
    <row r="857" spans="9:9" x14ac:dyDescent="0.3">
      <c r="I857" s="796"/>
    </row>
    <row r="858" spans="9:9" x14ac:dyDescent="0.3">
      <c r="I858" s="796"/>
    </row>
    <row r="859" spans="9:9" x14ac:dyDescent="0.3">
      <c r="I859" s="796"/>
    </row>
    <row r="860" spans="9:9" x14ac:dyDescent="0.3">
      <c r="I860" s="796"/>
    </row>
    <row r="861" spans="9:9" x14ac:dyDescent="0.3">
      <c r="I861" s="796"/>
    </row>
    <row r="862" spans="9:9" x14ac:dyDescent="0.3">
      <c r="I862" s="796"/>
    </row>
    <row r="863" spans="9:9" x14ac:dyDescent="0.3">
      <c r="I863" s="796"/>
    </row>
    <row r="864" spans="9:9" x14ac:dyDescent="0.3">
      <c r="I864" s="796"/>
    </row>
    <row r="865" spans="9:9" x14ac:dyDescent="0.3">
      <c r="I865" s="796"/>
    </row>
    <row r="866" spans="9:9" x14ac:dyDescent="0.3">
      <c r="I866" s="796"/>
    </row>
    <row r="867" spans="9:9" x14ac:dyDescent="0.3">
      <c r="I867" s="796"/>
    </row>
    <row r="868" spans="9:9" x14ac:dyDescent="0.3">
      <c r="I868" s="796"/>
    </row>
    <row r="869" spans="9:9" x14ac:dyDescent="0.3">
      <c r="I869" s="796"/>
    </row>
    <row r="870" spans="9:9" x14ac:dyDescent="0.3">
      <c r="I870" s="796"/>
    </row>
    <row r="871" spans="9:9" x14ac:dyDescent="0.3">
      <c r="I871" s="796"/>
    </row>
    <row r="872" spans="9:9" x14ac:dyDescent="0.3">
      <c r="I872" s="796"/>
    </row>
    <row r="873" spans="9:9" x14ac:dyDescent="0.3">
      <c r="I873" s="796"/>
    </row>
    <row r="874" spans="9:9" x14ac:dyDescent="0.3">
      <c r="I874" s="796"/>
    </row>
    <row r="875" spans="9:9" x14ac:dyDescent="0.3">
      <c r="I875" s="796"/>
    </row>
    <row r="876" spans="9:9" x14ac:dyDescent="0.3">
      <c r="I876" s="796"/>
    </row>
    <row r="877" spans="9:9" x14ac:dyDescent="0.3">
      <c r="I877" s="796"/>
    </row>
    <row r="878" spans="9:9" x14ac:dyDescent="0.3">
      <c r="I878" s="796"/>
    </row>
    <row r="879" spans="9:9" x14ac:dyDescent="0.3">
      <c r="I879" s="796"/>
    </row>
    <row r="880" spans="9:9" x14ac:dyDescent="0.3">
      <c r="I880" s="796"/>
    </row>
    <row r="881" spans="9:9" x14ac:dyDescent="0.3">
      <c r="I881" s="796"/>
    </row>
    <row r="882" spans="9:9" x14ac:dyDescent="0.3">
      <c r="I882" s="796"/>
    </row>
    <row r="883" spans="9:9" x14ac:dyDescent="0.3">
      <c r="I883" s="796"/>
    </row>
    <row r="884" spans="9:9" x14ac:dyDescent="0.3">
      <c r="I884" s="796"/>
    </row>
    <row r="885" spans="9:9" x14ac:dyDescent="0.3">
      <c r="I885" s="796"/>
    </row>
    <row r="886" spans="9:9" x14ac:dyDescent="0.3">
      <c r="I886" s="796"/>
    </row>
    <row r="887" spans="9:9" x14ac:dyDescent="0.3">
      <c r="I887" s="796"/>
    </row>
    <row r="888" spans="9:9" x14ac:dyDescent="0.3">
      <c r="I888" s="796"/>
    </row>
    <row r="889" spans="9:9" x14ac:dyDescent="0.3">
      <c r="I889" s="796"/>
    </row>
    <row r="890" spans="9:9" x14ac:dyDescent="0.3">
      <c r="I890" s="796"/>
    </row>
    <row r="891" spans="9:9" x14ac:dyDescent="0.3">
      <c r="I891" s="796"/>
    </row>
    <row r="892" spans="9:9" x14ac:dyDescent="0.3">
      <c r="I892" s="796"/>
    </row>
    <row r="893" spans="9:9" x14ac:dyDescent="0.3">
      <c r="I893" s="796"/>
    </row>
    <row r="894" spans="9:9" x14ac:dyDescent="0.3">
      <c r="I894" s="796"/>
    </row>
    <row r="895" spans="9:9" x14ac:dyDescent="0.3">
      <c r="I895" s="796"/>
    </row>
    <row r="896" spans="9:9" x14ac:dyDescent="0.3">
      <c r="I896" s="796"/>
    </row>
    <row r="897" spans="9:9" x14ac:dyDescent="0.3">
      <c r="I897" s="796"/>
    </row>
    <row r="898" spans="9:9" x14ac:dyDescent="0.3">
      <c r="I898" s="796"/>
    </row>
    <row r="899" spans="9:9" x14ac:dyDescent="0.3">
      <c r="I899" s="796"/>
    </row>
    <row r="900" spans="9:9" x14ac:dyDescent="0.3">
      <c r="I900" s="796"/>
    </row>
    <row r="901" spans="9:9" x14ac:dyDescent="0.3">
      <c r="I901" s="796"/>
    </row>
    <row r="902" spans="9:9" x14ac:dyDescent="0.3">
      <c r="I902" s="796"/>
    </row>
    <row r="903" spans="9:9" x14ac:dyDescent="0.3">
      <c r="I903" s="796"/>
    </row>
    <row r="904" spans="9:9" x14ac:dyDescent="0.3">
      <c r="I904" s="796"/>
    </row>
    <row r="905" spans="9:9" x14ac:dyDescent="0.3">
      <c r="I905" s="796"/>
    </row>
    <row r="906" spans="9:9" x14ac:dyDescent="0.3">
      <c r="I906" s="796"/>
    </row>
    <row r="907" spans="9:9" x14ac:dyDescent="0.3">
      <c r="I907" s="796"/>
    </row>
    <row r="908" spans="9:9" x14ac:dyDescent="0.3">
      <c r="I908" s="796"/>
    </row>
    <row r="909" spans="9:9" x14ac:dyDescent="0.3">
      <c r="I909" s="796"/>
    </row>
    <row r="910" spans="9:9" x14ac:dyDescent="0.3">
      <c r="I910" s="796"/>
    </row>
    <row r="911" spans="9:9" x14ac:dyDescent="0.3">
      <c r="I911" s="796"/>
    </row>
    <row r="912" spans="9:9" x14ac:dyDescent="0.3">
      <c r="I912" s="796"/>
    </row>
    <row r="913" spans="9:9" x14ac:dyDescent="0.3">
      <c r="I913" s="796"/>
    </row>
    <row r="914" spans="9:9" x14ac:dyDescent="0.3">
      <c r="I914" s="796"/>
    </row>
    <row r="915" spans="9:9" x14ac:dyDescent="0.3">
      <c r="I915" s="796"/>
    </row>
    <row r="916" spans="9:9" x14ac:dyDescent="0.3">
      <c r="I916" s="796"/>
    </row>
    <row r="917" spans="9:9" x14ac:dyDescent="0.3">
      <c r="I917" s="796"/>
    </row>
    <row r="918" spans="9:9" x14ac:dyDescent="0.3">
      <c r="I918" s="796"/>
    </row>
    <row r="919" spans="9:9" x14ac:dyDescent="0.3">
      <c r="I919" s="796"/>
    </row>
    <row r="920" spans="9:9" x14ac:dyDescent="0.3">
      <c r="I920" s="796"/>
    </row>
    <row r="921" spans="9:9" x14ac:dyDescent="0.3">
      <c r="I921" s="796"/>
    </row>
    <row r="922" spans="9:9" x14ac:dyDescent="0.3">
      <c r="I922" s="796"/>
    </row>
    <row r="923" spans="9:9" x14ac:dyDescent="0.3">
      <c r="I923" s="796"/>
    </row>
    <row r="924" spans="9:9" x14ac:dyDescent="0.3">
      <c r="I924" s="796"/>
    </row>
    <row r="925" spans="9:9" x14ac:dyDescent="0.3">
      <c r="I925" s="796"/>
    </row>
    <row r="926" spans="9:9" x14ac:dyDescent="0.3">
      <c r="I926" s="796"/>
    </row>
    <row r="927" spans="9:9" x14ac:dyDescent="0.3">
      <c r="I927" s="796"/>
    </row>
    <row r="928" spans="9:9" x14ac:dyDescent="0.3">
      <c r="I928" s="796"/>
    </row>
    <row r="929" spans="9:9" x14ac:dyDescent="0.3">
      <c r="I929" s="796"/>
    </row>
    <row r="930" spans="9:9" x14ac:dyDescent="0.3">
      <c r="I930" s="796"/>
    </row>
    <row r="931" spans="9:9" x14ac:dyDescent="0.3">
      <c r="I931" s="796"/>
    </row>
    <row r="932" spans="9:9" x14ac:dyDescent="0.3">
      <c r="I932" s="796"/>
    </row>
    <row r="933" spans="9:9" x14ac:dyDescent="0.3">
      <c r="I933" s="796"/>
    </row>
    <row r="934" spans="9:9" x14ac:dyDescent="0.3">
      <c r="I934" s="796"/>
    </row>
    <row r="935" spans="9:9" x14ac:dyDescent="0.3">
      <c r="I935" s="796"/>
    </row>
    <row r="936" spans="9:9" x14ac:dyDescent="0.3">
      <c r="I936" s="796"/>
    </row>
    <row r="937" spans="9:9" x14ac:dyDescent="0.3">
      <c r="I937" s="796"/>
    </row>
    <row r="938" spans="9:9" x14ac:dyDescent="0.3">
      <c r="I938" s="796"/>
    </row>
    <row r="939" spans="9:9" x14ac:dyDescent="0.3">
      <c r="I939" s="796"/>
    </row>
    <row r="940" spans="9:9" x14ac:dyDescent="0.3">
      <c r="I940" s="796"/>
    </row>
    <row r="941" spans="9:9" x14ac:dyDescent="0.3">
      <c r="I941" s="796"/>
    </row>
    <row r="942" spans="9:9" x14ac:dyDescent="0.3">
      <c r="I942" s="796"/>
    </row>
    <row r="943" spans="9:9" x14ac:dyDescent="0.3">
      <c r="I943" s="796"/>
    </row>
    <row r="944" spans="9:9" x14ac:dyDescent="0.3">
      <c r="I944" s="796"/>
    </row>
    <row r="945" spans="9:9" x14ac:dyDescent="0.3">
      <c r="I945" s="796"/>
    </row>
    <row r="946" spans="9:9" x14ac:dyDescent="0.3">
      <c r="I946" s="796"/>
    </row>
    <row r="947" spans="9:9" x14ac:dyDescent="0.3">
      <c r="I947" s="796"/>
    </row>
    <row r="948" spans="9:9" x14ac:dyDescent="0.3">
      <c r="I948" s="796"/>
    </row>
    <row r="949" spans="9:9" x14ac:dyDescent="0.3">
      <c r="I949" s="796"/>
    </row>
    <row r="950" spans="9:9" x14ac:dyDescent="0.3">
      <c r="I950" s="796"/>
    </row>
    <row r="951" spans="9:9" x14ac:dyDescent="0.3">
      <c r="I951" s="796"/>
    </row>
    <row r="952" spans="9:9" x14ac:dyDescent="0.3">
      <c r="I952" s="796"/>
    </row>
    <row r="953" spans="9:9" x14ac:dyDescent="0.3">
      <c r="I953" s="796"/>
    </row>
    <row r="954" spans="9:9" x14ac:dyDescent="0.3">
      <c r="I954" s="796"/>
    </row>
    <row r="955" spans="9:9" x14ac:dyDescent="0.3">
      <c r="I955" s="796"/>
    </row>
    <row r="956" spans="9:9" x14ac:dyDescent="0.3">
      <c r="I956" s="796"/>
    </row>
    <row r="957" spans="9:9" x14ac:dyDescent="0.3">
      <c r="I957" s="796"/>
    </row>
    <row r="958" spans="9:9" x14ac:dyDescent="0.3">
      <c r="I958" s="796"/>
    </row>
    <row r="959" spans="9:9" x14ac:dyDescent="0.3">
      <c r="I959" s="796"/>
    </row>
    <row r="960" spans="9:9" x14ac:dyDescent="0.3">
      <c r="I960" s="796"/>
    </row>
    <row r="961" spans="9:9" x14ac:dyDescent="0.3">
      <c r="I961" s="796"/>
    </row>
    <row r="962" spans="9:9" x14ac:dyDescent="0.3">
      <c r="I962" s="796"/>
    </row>
    <row r="963" spans="9:9" x14ac:dyDescent="0.3">
      <c r="I963" s="796"/>
    </row>
    <row r="964" spans="9:9" x14ac:dyDescent="0.3">
      <c r="I964" s="796"/>
    </row>
    <row r="965" spans="9:9" x14ac:dyDescent="0.3">
      <c r="I965" s="796"/>
    </row>
    <row r="966" spans="9:9" x14ac:dyDescent="0.3">
      <c r="I966" s="796"/>
    </row>
    <row r="967" spans="9:9" x14ac:dyDescent="0.3">
      <c r="I967" s="796"/>
    </row>
    <row r="968" spans="9:9" x14ac:dyDescent="0.3">
      <c r="I968" s="796"/>
    </row>
    <row r="969" spans="9:9" x14ac:dyDescent="0.3">
      <c r="I969" s="796"/>
    </row>
    <row r="970" spans="9:9" x14ac:dyDescent="0.3">
      <c r="I970" s="796"/>
    </row>
    <row r="971" spans="9:9" x14ac:dyDescent="0.3">
      <c r="I971" s="796"/>
    </row>
    <row r="972" spans="9:9" x14ac:dyDescent="0.3">
      <c r="I972" s="796"/>
    </row>
    <row r="973" spans="9:9" x14ac:dyDescent="0.3">
      <c r="I973" s="796"/>
    </row>
    <row r="974" spans="9:9" x14ac:dyDescent="0.3">
      <c r="I974" s="796"/>
    </row>
    <row r="975" spans="9:9" x14ac:dyDescent="0.3">
      <c r="I975" s="796"/>
    </row>
    <row r="976" spans="9:9" x14ac:dyDescent="0.3">
      <c r="I976" s="796"/>
    </row>
    <row r="977" spans="9:9" x14ac:dyDescent="0.3">
      <c r="I977" s="796"/>
    </row>
    <row r="978" spans="9:9" x14ac:dyDescent="0.3">
      <c r="I978" s="796"/>
    </row>
    <row r="979" spans="9:9" x14ac:dyDescent="0.3">
      <c r="I979" s="796"/>
    </row>
  </sheetData>
  <sheetProtection algorithmName="SHA-512" hashValue="0x9nhaxPAL8RogU6LOYNpiAXeRYQTPMG32S+ErLBZ2Ye9LE4m5kqLArnvB0D1fQr4Gc6hAsRcMMW0XwT4uhRaQ==" saltValue="HOdiZJNg8+z8o9yDNfQQow==" spinCount="100000" sheet="1" formatCells="0" formatRows="0" insertHyperlinks="0"/>
  <dataConsolidate/>
  <mergeCells count="181">
    <mergeCell ref="B123:D123"/>
    <mergeCell ref="B106:D106"/>
    <mergeCell ref="B109:D109"/>
    <mergeCell ref="B86:D86"/>
    <mergeCell ref="B84:D84"/>
    <mergeCell ref="B75:D75"/>
    <mergeCell ref="B82:D82"/>
    <mergeCell ref="B39:C39"/>
    <mergeCell ref="B53:C53"/>
    <mergeCell ref="B40:C40"/>
    <mergeCell ref="B41:C41"/>
    <mergeCell ref="B52:C52"/>
    <mergeCell ref="B85:D85"/>
    <mergeCell ref="B117:D117"/>
    <mergeCell ref="B118:D118"/>
    <mergeCell ref="B103:D103"/>
    <mergeCell ref="B111:D111"/>
    <mergeCell ref="B115:D115"/>
    <mergeCell ref="B119:D119"/>
    <mergeCell ref="B125:D125"/>
    <mergeCell ref="B90:D90"/>
    <mergeCell ref="B120:D120"/>
    <mergeCell ref="B124:D124"/>
    <mergeCell ref="B105:D105"/>
    <mergeCell ref="B71:D71"/>
    <mergeCell ref="B60:D60"/>
    <mergeCell ref="B61:D61"/>
    <mergeCell ref="B100:D100"/>
    <mergeCell ref="B101:D101"/>
    <mergeCell ref="B102:D102"/>
    <mergeCell ref="B95:D95"/>
    <mergeCell ref="B96:D96"/>
    <mergeCell ref="B97:D97"/>
    <mergeCell ref="B98:D98"/>
    <mergeCell ref="B99:D99"/>
    <mergeCell ref="B116:D116"/>
    <mergeCell ref="B113:D113"/>
    <mergeCell ref="B114:D114"/>
    <mergeCell ref="B122:D122"/>
    <mergeCell ref="B121:D121"/>
    <mergeCell ref="B79:D79"/>
    <mergeCell ref="B80:D80"/>
    <mergeCell ref="B81:D81"/>
    <mergeCell ref="J72:K72"/>
    <mergeCell ref="B72:D72"/>
    <mergeCell ref="B62:D62"/>
    <mergeCell ref="B63:D63"/>
    <mergeCell ref="B77:D77"/>
    <mergeCell ref="B76:D76"/>
    <mergeCell ref="J62:K62"/>
    <mergeCell ref="J63:K63"/>
    <mergeCell ref="J64:K64"/>
    <mergeCell ref="J71:K71"/>
    <mergeCell ref="J69:K69"/>
    <mergeCell ref="B68:D68"/>
    <mergeCell ref="J68:K68"/>
    <mergeCell ref="B67:D67"/>
    <mergeCell ref="J67:K67"/>
    <mergeCell ref="A1:K1"/>
    <mergeCell ref="A7:K7"/>
    <mergeCell ref="C5:K5"/>
    <mergeCell ref="B12:C12"/>
    <mergeCell ref="J11:K11"/>
    <mergeCell ref="J29:K29"/>
    <mergeCell ref="A3:B3"/>
    <mergeCell ref="O10:R10"/>
    <mergeCell ref="B30:C30"/>
    <mergeCell ref="J30:K30"/>
    <mergeCell ref="B29:C29"/>
    <mergeCell ref="J28:K28"/>
    <mergeCell ref="B13:C13"/>
    <mergeCell ref="C3:K3"/>
    <mergeCell ref="Q14:R14"/>
    <mergeCell ref="Q15:R15"/>
    <mergeCell ref="Q16:R16"/>
    <mergeCell ref="Q17:R17"/>
    <mergeCell ref="Q28:R28"/>
    <mergeCell ref="Q18:R18"/>
    <mergeCell ref="Q19:R19"/>
    <mergeCell ref="Q20:R20"/>
    <mergeCell ref="O1:R1"/>
    <mergeCell ref="O7:R7"/>
    <mergeCell ref="Q11:R11"/>
    <mergeCell ref="Q12:R12"/>
    <mergeCell ref="Q13:R13"/>
    <mergeCell ref="B14:C14"/>
    <mergeCell ref="B11:C11"/>
    <mergeCell ref="J14:K14"/>
    <mergeCell ref="J15:K15"/>
    <mergeCell ref="J12:K12"/>
    <mergeCell ref="B28:C28"/>
    <mergeCell ref="B15:C15"/>
    <mergeCell ref="B16:C16"/>
    <mergeCell ref="J16:K16"/>
    <mergeCell ref="J17:K17"/>
    <mergeCell ref="B26:C26"/>
    <mergeCell ref="J26:K26"/>
    <mergeCell ref="Q26:R26"/>
    <mergeCell ref="Q21:R21"/>
    <mergeCell ref="B27:C27"/>
    <mergeCell ref="J27:K27"/>
    <mergeCell ref="Q27:R27"/>
    <mergeCell ref="B22:C22"/>
    <mergeCell ref="J22:K22"/>
    <mergeCell ref="Q22:R22"/>
    <mergeCell ref="B23:C23"/>
    <mergeCell ref="A4:B4"/>
    <mergeCell ref="A5:B5"/>
    <mergeCell ref="B17:C17"/>
    <mergeCell ref="B70:D70"/>
    <mergeCell ref="J70:K70"/>
    <mergeCell ref="B54:C54"/>
    <mergeCell ref="B55:C55"/>
    <mergeCell ref="J61:K61"/>
    <mergeCell ref="C4:K4"/>
    <mergeCell ref="J13:K13"/>
    <mergeCell ref="B66:D66"/>
    <mergeCell ref="J66:K66"/>
    <mergeCell ref="B18:C18"/>
    <mergeCell ref="J18:K18"/>
    <mergeCell ref="B19:C19"/>
    <mergeCell ref="J19:K19"/>
    <mergeCell ref="B20:C20"/>
    <mergeCell ref="J20:K20"/>
    <mergeCell ref="B21:C21"/>
    <mergeCell ref="J21:K21"/>
    <mergeCell ref="B42:C42"/>
    <mergeCell ref="B43:C43"/>
    <mergeCell ref="B44:C44"/>
    <mergeCell ref="B45:C45"/>
    <mergeCell ref="Q71:R71"/>
    <mergeCell ref="Q72:R72"/>
    <mergeCell ref="Q61:R61"/>
    <mergeCell ref="Q62:R62"/>
    <mergeCell ref="Q63:R63"/>
    <mergeCell ref="Q64:R64"/>
    <mergeCell ref="Q65:R65"/>
    <mergeCell ref="Q32:R32"/>
    <mergeCell ref="Q66:R66"/>
    <mergeCell ref="Q70:R70"/>
    <mergeCell ref="Q69:R69"/>
    <mergeCell ref="Q68:R68"/>
    <mergeCell ref="Q67:R67"/>
    <mergeCell ref="Q29:R29"/>
    <mergeCell ref="Q30:R30"/>
    <mergeCell ref="Q31:R31"/>
    <mergeCell ref="B38:C38"/>
    <mergeCell ref="B32:C32"/>
    <mergeCell ref="J32:K32"/>
    <mergeCell ref="B64:D64"/>
    <mergeCell ref="B65:D65"/>
    <mergeCell ref="J65:K65"/>
    <mergeCell ref="B31:C31"/>
    <mergeCell ref="J31:K31"/>
    <mergeCell ref="B36:C36"/>
    <mergeCell ref="B37:C37"/>
    <mergeCell ref="B56:C56"/>
    <mergeCell ref="J23:K23"/>
    <mergeCell ref="Q23:R23"/>
    <mergeCell ref="B24:C24"/>
    <mergeCell ref="J24:K24"/>
    <mergeCell ref="Q24:R24"/>
    <mergeCell ref="B25:C25"/>
    <mergeCell ref="J25:K25"/>
    <mergeCell ref="Q25:R25"/>
    <mergeCell ref="B112:D112"/>
    <mergeCell ref="B51:C51"/>
    <mergeCell ref="B46:C46"/>
    <mergeCell ref="B47:C47"/>
    <mergeCell ref="B48:C48"/>
    <mergeCell ref="B49:C49"/>
    <mergeCell ref="B50:C50"/>
    <mergeCell ref="B69:D69"/>
    <mergeCell ref="B110:D110"/>
    <mergeCell ref="B104:D104"/>
    <mergeCell ref="B92:D92"/>
    <mergeCell ref="B94:D94"/>
    <mergeCell ref="B93:D93"/>
    <mergeCell ref="B91:D91"/>
    <mergeCell ref="B83:D83"/>
    <mergeCell ref="B78:D78"/>
  </mergeCells>
  <conditionalFormatting sqref="G38:G41 G52:G53">
    <cfRule type="expression" dxfId="63" priority="95">
      <formula>D38&lt;&gt;"Journal Article"</formula>
    </cfRule>
  </conditionalFormatting>
  <conditionalFormatting sqref="G37">
    <cfRule type="expression" dxfId="62" priority="89">
      <formula>D37&lt;&gt;"Journal Article"</formula>
    </cfRule>
  </conditionalFormatting>
  <conditionalFormatting sqref="F52">
    <cfRule type="expression" dxfId="61" priority="111">
      <formula>$D52:$D120="Journal Article"</formula>
    </cfRule>
  </conditionalFormatting>
  <conditionalFormatting sqref="G54">
    <cfRule type="expression" dxfId="60" priority="83">
      <formula>D54&lt;&gt;"Journal Article"</formula>
    </cfRule>
  </conditionalFormatting>
  <conditionalFormatting sqref="G56">
    <cfRule type="expression" dxfId="59" priority="81">
      <formula>D56&lt;&gt;"Journal Article"</formula>
    </cfRule>
  </conditionalFormatting>
  <conditionalFormatting sqref="G55">
    <cfRule type="expression" dxfId="58" priority="79">
      <formula>D55&lt;&gt;"Journal Article"</formula>
    </cfRule>
  </conditionalFormatting>
  <conditionalFormatting sqref="F53">
    <cfRule type="expression" dxfId="57" priority="133">
      <formula>$D53:$D57="Journal Article"</formula>
    </cfRule>
  </conditionalFormatting>
  <conditionalFormatting sqref="F55:F56 F51">
    <cfRule type="expression" dxfId="56" priority="135">
      <formula>$D51:$D52="Journal Article"</formula>
    </cfRule>
  </conditionalFormatting>
  <conditionalFormatting sqref="F54">
    <cfRule type="expression" dxfId="55" priority="141">
      <formula>$D54:$D57="Journal Article"</formula>
    </cfRule>
  </conditionalFormatting>
  <conditionalFormatting sqref="F38:F41">
    <cfRule type="expression" dxfId="54" priority="143">
      <formula>$D38:$D57="Journal Article"</formula>
    </cfRule>
  </conditionalFormatting>
  <conditionalFormatting sqref="G42:G43">
    <cfRule type="expression" dxfId="53" priority="47">
      <formula>D42&lt;&gt;"Journal Article"</formula>
    </cfRule>
  </conditionalFormatting>
  <conditionalFormatting sqref="F42">
    <cfRule type="expression" dxfId="52" priority="48">
      <formula>$D42:$D107="Journal Article"</formula>
    </cfRule>
  </conditionalFormatting>
  <conditionalFormatting sqref="G44">
    <cfRule type="expression" dxfId="51" priority="46">
      <formula>D44&lt;&gt;"Journal Article"</formula>
    </cfRule>
  </conditionalFormatting>
  <conditionalFormatting sqref="G51">
    <cfRule type="expression" dxfId="50" priority="45">
      <formula>D51&lt;&gt;"Journal Article"</formula>
    </cfRule>
  </conditionalFormatting>
  <conditionalFormatting sqref="G45">
    <cfRule type="expression" dxfId="49" priority="44">
      <formula>D45&lt;&gt;"Journal Article"</formula>
    </cfRule>
  </conditionalFormatting>
  <conditionalFormatting sqref="F43">
    <cfRule type="expression" dxfId="48" priority="49">
      <formula>$D43:$D52="Journal Article"</formula>
    </cfRule>
  </conditionalFormatting>
  <conditionalFormatting sqref="F44">
    <cfRule type="expression" dxfId="47" priority="51">
      <formula>$D44:$D52="Journal Article"</formula>
    </cfRule>
  </conditionalFormatting>
  <conditionalFormatting sqref="F45">
    <cfRule type="expression" dxfId="46" priority="146">
      <formula>$D45:$D51="Journal Article"</formula>
    </cfRule>
  </conditionalFormatting>
  <conditionalFormatting sqref="G47:G48">
    <cfRule type="expression" dxfId="45" priority="39">
      <formula>D47&lt;&gt;"Journal Article"</formula>
    </cfRule>
  </conditionalFormatting>
  <conditionalFormatting sqref="F47">
    <cfRule type="expression" dxfId="44" priority="40">
      <formula>$D47:$D107="Journal Article"</formula>
    </cfRule>
  </conditionalFormatting>
  <conditionalFormatting sqref="G49">
    <cfRule type="expression" dxfId="43" priority="38">
      <formula>D49&lt;&gt;"Journal Article"</formula>
    </cfRule>
  </conditionalFormatting>
  <conditionalFormatting sqref="G50">
    <cfRule type="expression" dxfId="42" priority="37">
      <formula>D50&lt;&gt;"Journal Article"</formula>
    </cfRule>
  </conditionalFormatting>
  <conditionalFormatting sqref="F48">
    <cfRule type="expression" dxfId="41" priority="41">
      <formula>$D48:$D52="Journal Article"</formula>
    </cfRule>
  </conditionalFormatting>
  <conditionalFormatting sqref="F50 F46">
    <cfRule type="expression" dxfId="40" priority="42">
      <formula>$D46:$D47="Journal Article"</formula>
    </cfRule>
  </conditionalFormatting>
  <conditionalFormatting sqref="F49">
    <cfRule type="expression" dxfId="39" priority="43">
      <formula>$D49:$D52="Journal Article"</formula>
    </cfRule>
  </conditionalFormatting>
  <conditionalFormatting sqref="G46">
    <cfRule type="expression" dxfId="38" priority="36">
      <formula>D46&lt;&gt;"Journal Article"</formula>
    </cfRule>
  </conditionalFormatting>
  <conditionalFormatting sqref="F37">
    <cfRule type="expression" dxfId="37" priority="31">
      <formula>$D37:$D56="Journal Article"</formula>
    </cfRule>
  </conditionalFormatting>
  <conditionalFormatting sqref="G13:G17">
    <cfRule type="expression" dxfId="36" priority="29">
      <formula>D13&lt;&gt;"Journal Article"</formula>
    </cfRule>
  </conditionalFormatting>
  <conditionalFormatting sqref="G12">
    <cfRule type="expression" dxfId="35" priority="28">
      <formula>D12&lt;&gt;"Journal Article"</formula>
    </cfRule>
  </conditionalFormatting>
  <conditionalFormatting sqref="G31">
    <cfRule type="expression" dxfId="34" priority="27">
      <formula>D31&lt;&gt;"Journal Article"</formula>
    </cfRule>
  </conditionalFormatting>
  <conditionalFormatting sqref="G28">
    <cfRule type="expression" dxfId="33" priority="25">
      <formula>D28&lt;&gt;"Journal Article"</formula>
    </cfRule>
  </conditionalFormatting>
  <conditionalFormatting sqref="F28 F31">
    <cfRule type="expression" dxfId="32" priority="26">
      <formula>$D28:$D53="Journal Article"</formula>
    </cfRule>
  </conditionalFormatting>
  <conditionalFormatting sqref="G30">
    <cfRule type="expression" dxfId="31" priority="23">
      <formula>D30&lt;&gt;"Journal Article"</formula>
    </cfRule>
  </conditionalFormatting>
  <conditionalFormatting sqref="F30">
    <cfRule type="expression" dxfId="30" priority="24">
      <formula>$D30:$D56="Journal Article"</formula>
    </cfRule>
  </conditionalFormatting>
  <conditionalFormatting sqref="G29">
    <cfRule type="expression" dxfId="29" priority="21">
      <formula>D29&lt;&gt;"Journal Article"</formula>
    </cfRule>
  </conditionalFormatting>
  <conditionalFormatting sqref="F29">
    <cfRule type="expression" dxfId="28" priority="22">
      <formula>$D29:$D55="Journal Article"</formula>
    </cfRule>
  </conditionalFormatting>
  <conditionalFormatting sqref="G18">
    <cfRule type="expression" dxfId="27" priority="19">
      <formula>D18&lt;&gt;"Journal Article"</formula>
    </cfRule>
  </conditionalFormatting>
  <conditionalFormatting sqref="F18">
    <cfRule type="expression" dxfId="26" priority="20">
      <formula>$D18:$D40="Journal Article"</formula>
    </cfRule>
  </conditionalFormatting>
  <conditionalFormatting sqref="G20">
    <cfRule type="expression" dxfId="25" priority="18">
      <formula>D20&lt;&gt;"Journal Article"</formula>
    </cfRule>
  </conditionalFormatting>
  <conditionalFormatting sqref="G19">
    <cfRule type="expression" dxfId="24" priority="17">
      <formula>D19&lt;&gt;"Journal Article"</formula>
    </cfRule>
  </conditionalFormatting>
  <conditionalFormatting sqref="G21">
    <cfRule type="expression" dxfId="23" priority="16">
      <formula>D21&lt;&gt;"Journal Article"</formula>
    </cfRule>
  </conditionalFormatting>
  <conditionalFormatting sqref="G27">
    <cfRule type="expression" dxfId="22" priority="14">
      <formula>D27&lt;&gt;"Journal Article"</formula>
    </cfRule>
  </conditionalFormatting>
  <conditionalFormatting sqref="F27">
    <cfRule type="expression" dxfId="21" priority="15">
      <formula>$D27:$D53="Journal Article"</formula>
    </cfRule>
  </conditionalFormatting>
  <conditionalFormatting sqref="F12:F16">
    <cfRule type="expression" dxfId="20" priority="30">
      <formula>$D12:$D31="Journal Article"</formula>
    </cfRule>
  </conditionalFormatting>
  <conditionalFormatting sqref="G26">
    <cfRule type="expression" dxfId="19" priority="13">
      <formula>D26&lt;&gt;"Journal Article"</formula>
    </cfRule>
  </conditionalFormatting>
  <conditionalFormatting sqref="G23">
    <cfRule type="expression" dxfId="18" priority="11">
      <formula>D23&lt;&gt;"Journal Article"</formula>
    </cfRule>
  </conditionalFormatting>
  <conditionalFormatting sqref="F23 F26">
    <cfRule type="expression" dxfId="17" priority="12">
      <formula>$D23:$D38="Journal Article"</formula>
    </cfRule>
  </conditionalFormatting>
  <conditionalFormatting sqref="G25">
    <cfRule type="expression" dxfId="16" priority="9">
      <formula>D25&lt;&gt;"Journal Article"</formula>
    </cfRule>
  </conditionalFormatting>
  <conditionalFormatting sqref="F25">
    <cfRule type="expression" dxfId="15" priority="10">
      <formula>$D25:$D41="Journal Article"</formula>
    </cfRule>
  </conditionalFormatting>
  <conditionalFormatting sqref="G24">
    <cfRule type="expression" dxfId="14" priority="7">
      <formula>D24&lt;&gt;"Journal Article"</formula>
    </cfRule>
  </conditionalFormatting>
  <conditionalFormatting sqref="F24">
    <cfRule type="expression" dxfId="13" priority="8">
      <formula>$D24:$D40="Journal Article"</formula>
    </cfRule>
  </conditionalFormatting>
  <conditionalFormatting sqref="G22">
    <cfRule type="expression" dxfId="12" priority="5">
      <formula>D22&lt;&gt;"Journal Article"</formula>
    </cfRule>
  </conditionalFormatting>
  <conditionalFormatting sqref="F22">
    <cfRule type="expression" dxfId="11" priority="6">
      <formula>$D22:$D38="Journal Article"</formula>
    </cfRule>
  </conditionalFormatting>
  <conditionalFormatting sqref="F17">
    <cfRule type="expression" dxfId="10" priority="4">
      <formula>$D17:$D36="Journal Article"</formula>
    </cfRule>
  </conditionalFormatting>
  <conditionalFormatting sqref="F19">
    <cfRule type="expression" dxfId="9" priority="3">
      <formula>$D19:$D38="Journal Article"</formula>
    </cfRule>
  </conditionalFormatting>
  <conditionalFormatting sqref="F20">
    <cfRule type="expression" dxfId="8" priority="2">
      <formula>$D20:$D39="Journal Article"</formula>
    </cfRule>
  </conditionalFormatting>
  <conditionalFormatting sqref="F21">
    <cfRule type="expression" dxfId="7" priority="1">
      <formula>$D21:$D40="Journal Article"</formula>
    </cfRule>
  </conditionalFormatting>
  <dataValidations count="18">
    <dataValidation type="custom" allowBlank="1" showInputMessage="1" showErrorMessage="1" errorTitle="Not Applicable" error="This cell is only applicable to Journal Articles" sqref="G37:G56 G12:G31">
      <formula1>$D12="Journal Article"</formula1>
    </dataValidation>
    <dataValidation type="custom" allowBlank="1" showInputMessage="1" showErrorMessage="1" errorTitle="Not Applicable" error="This cell is not applicable to Journal Article" sqref="F23 F26">
      <formula1>$D23:$D38&lt;&gt;"Journal Article"</formula1>
    </dataValidation>
    <dataValidation type="list" allowBlank="1" showInputMessage="1" showErrorMessage="1" sqref="D37:D56 D12:D31">
      <formula1>$AB$12:$AB$17</formula1>
    </dataValidation>
    <dataValidation type="list" allowBlank="1" showInputMessage="1" showErrorMessage="1" sqref="O12:O31 O62:O71 O91:O105 O76:O85 O37:O56 O110:O124">
      <formula1>$Z$12:$Z$13</formula1>
    </dataValidation>
    <dataValidation type="custom" allowBlank="1" showInputMessage="1" showErrorMessage="1" errorTitle="Not Applicable" error="This cell is not applicable to Journal Article" sqref="F53 F48">
      <formula1>$D48:$D52&lt;&gt;"Journal Article"</formula1>
    </dataValidation>
    <dataValidation type="custom" allowBlank="1" showInputMessage="1" showErrorMessage="1" errorTitle="Not Applicable" error="This cell is not applicable to Journal Article" sqref="F54 F49">
      <formula1>$D49:$D52&lt;&gt;"Journal Article"</formula1>
    </dataValidation>
    <dataValidation type="custom" allowBlank="1" showInputMessage="1" showErrorMessage="1" errorTitle="Not Applicable" error="This cell is not applicable to Journal Article" sqref="F55:F56 F50:F51 F46">
      <formula1>$D46:$D47&lt;&gt;"Journal Article"</formula1>
    </dataValidation>
    <dataValidation type="custom" allowBlank="1" showInputMessage="1" showErrorMessage="1" errorTitle="Not Applicable" error="This cell is not applicable to Journal Article" sqref="F47">
      <formula1>$D47:$D107&lt;&gt;"Journal Article"</formula1>
    </dataValidation>
    <dataValidation type="custom" allowBlank="1" showInputMessage="1" showErrorMessage="1" errorTitle="Not Applicable" error="This cell is not applicable to Journal Article" sqref="F24:F25 F22">
      <formula1>$D22:$D38&lt;&gt;"Journal Article"</formula1>
    </dataValidation>
    <dataValidation type="custom" allowBlank="1" showInputMessage="1" showErrorMessage="1" errorTitle="Not Applicable" error="This cell is not applicable to Journal Article" sqref="F18">
      <formula1>$D18:$D40&lt;&gt;"Journal Article"</formula1>
    </dataValidation>
    <dataValidation type="custom" allowBlank="1" showInputMessage="1" showErrorMessage="1" errorTitle="Not Applicable" error="This cell is not applicable to Journal Article" sqref="F38:F41 F13:F17 F19:F21">
      <formula1>$D13:$D32&lt;&gt;"Journal Article"</formula1>
    </dataValidation>
    <dataValidation type="custom" allowBlank="1" showInputMessage="1" showErrorMessage="1" errorTitle="Not Applicable" error="This cell is not applicable to Journal Article" sqref="F27 F29:F30">
      <formula1>$D27:$D53&lt;&gt;"Journal Article"</formula1>
    </dataValidation>
    <dataValidation type="custom" allowBlank="1" showInputMessage="1" showErrorMessage="1" errorTitle="Not Applicable" error="This cell is not applicable to Journal Article" sqref="F43">
      <formula1>$D43:$D52&lt;&gt;"Journal Article"</formula1>
    </dataValidation>
    <dataValidation type="custom" allowBlank="1" showInputMessage="1" showErrorMessage="1" errorTitle="Not Applicable" error="This cell is not applicable to Journal Article" sqref="F44">
      <formula1>$D44:$D52&lt;&gt;"Journal Article"</formula1>
    </dataValidation>
    <dataValidation type="custom" allowBlank="1" showInputMessage="1" showErrorMessage="1" errorTitle="Not Applicable" error="This cell is not applicable to Journal Article" sqref="F45">
      <formula1>$D45:$D51&lt;&gt;"Journal Article"</formula1>
    </dataValidation>
    <dataValidation type="custom" allowBlank="1" showInputMessage="1" showErrorMessage="1" errorTitle="Not Applicable" error="This cell is not applicable to Journal Article" sqref="F42">
      <formula1>$D42:$D107&lt;&gt;"Journal Article"</formula1>
    </dataValidation>
    <dataValidation type="custom" allowBlank="1" showInputMessage="1" showErrorMessage="1" errorTitle="Not Applicable" error="This cell is not applicable to Journal Article" sqref="F31 F28">
      <formula1>$D28:$D53&lt;&gt;"Journal Article"</formula1>
    </dataValidation>
    <dataValidation type="custom" allowBlank="1" showInputMessage="1" showErrorMessage="1" errorTitle="Not Applicable" error="This cell is not applicable to Journal Article" sqref="F52">
      <formula1>$D52:$D120&lt;&gt;"Journal Article"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scale="91" orientation="landscape" r:id="rId1"/>
  <headerFooter>
    <oddHeader>&amp;R&amp;A</oddHeader>
    <oddFooter>&amp;RPage &amp;P of &amp;N</oddFooter>
  </headerFooter>
  <ignoredErrors>
    <ignoredError sqref="A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showGridLines="0" zoomScaleNormal="100" zoomScaleSheetLayoutView="100" workbookViewId="0">
      <selection activeCell="E94" sqref="E94"/>
    </sheetView>
  </sheetViews>
  <sheetFormatPr defaultColWidth="14.44140625" defaultRowHeight="15" customHeight="1" x14ac:dyDescent="0.3"/>
  <cols>
    <col min="1" max="1" width="4.77734375" style="574" customWidth="1"/>
    <col min="2" max="2" width="4" style="574" customWidth="1"/>
    <col min="3" max="3" width="9.6640625" style="574" customWidth="1"/>
    <col min="4" max="4" width="22.109375" style="574" customWidth="1"/>
    <col min="5" max="5" width="17.33203125" style="574" customWidth="1"/>
    <col min="6" max="6" width="19.21875" style="574" customWidth="1"/>
    <col min="7" max="7" width="13.21875" style="574" bestFit="1" customWidth="1"/>
    <col min="8" max="8" width="16" style="574" bestFit="1" customWidth="1"/>
    <col min="9" max="9" width="16.44140625" style="574" bestFit="1" customWidth="1"/>
    <col min="10" max="10" width="5.77734375" style="574" bestFit="1" customWidth="1"/>
    <col min="11" max="11" width="16" style="574" customWidth="1"/>
    <col min="12" max="12" width="0.88671875" style="574" customWidth="1"/>
    <col min="13" max="13" width="86.5546875" style="574" customWidth="1"/>
    <col min="14" max="14" width="1.77734375" style="574" customWidth="1"/>
    <col min="15" max="15" width="20" style="574" hidden="1" customWidth="1"/>
    <col min="16" max="16" width="21.109375" style="574" hidden="1" customWidth="1"/>
    <col min="17" max="17" width="11.77734375" style="574" hidden="1" customWidth="1"/>
    <col min="18" max="18" width="88.77734375" style="574" hidden="1" customWidth="1"/>
    <col min="19" max="19" width="8.6640625" style="574" customWidth="1"/>
    <col min="20" max="21" width="8.6640625" style="628" customWidth="1"/>
    <col min="22" max="27" width="8.6640625" style="574" customWidth="1"/>
    <col min="28" max="28" width="8.6640625" style="574" hidden="1" customWidth="1"/>
    <col min="29" max="29" width="15.77734375" style="936" hidden="1" customWidth="1"/>
    <col min="30" max="30" width="8.6640625" style="574" customWidth="1"/>
    <col min="31" max="16384" width="14.44140625" style="574"/>
  </cols>
  <sheetData>
    <row r="1" spans="1:29" ht="15.6" x14ac:dyDescent="0.3">
      <c r="A1" s="2305" t="s">
        <v>515</v>
      </c>
      <c r="B1" s="2305"/>
      <c r="C1" s="2305"/>
      <c r="D1" s="2305"/>
      <c r="E1" s="2305"/>
      <c r="F1" s="2305"/>
      <c r="G1" s="2305"/>
      <c r="H1" s="2305"/>
      <c r="I1" s="2305"/>
      <c r="J1" s="2305"/>
      <c r="K1" s="2305"/>
      <c r="M1" s="1281" t="str">
        <f>A1</f>
        <v>KRA II - RESEARCH, INNOVATION AND CREATIVE WORK</v>
      </c>
      <c r="O1" s="2249" t="str">
        <f>A1</f>
        <v>KRA II - RESEARCH, INNOVATION AND CREATIVE WORK</v>
      </c>
      <c r="P1" s="2249"/>
      <c r="Q1" s="2249"/>
      <c r="R1" s="2249"/>
    </row>
    <row r="2" spans="1:29" ht="13.8" x14ac:dyDescent="0.3">
      <c r="G2" s="614"/>
      <c r="H2" s="714"/>
      <c r="I2" s="714"/>
    </row>
    <row r="3" spans="1:29" ht="13.8" x14ac:dyDescent="0.3">
      <c r="A3" s="2309" t="str">
        <f>'Request Form'!B6</f>
        <v>LAST NAME:</v>
      </c>
      <c r="B3" s="2309"/>
      <c r="C3" s="2309"/>
      <c r="D3" s="2310" t="str">
        <f>Form1_A!E3</f>
        <v>MAALIW</v>
      </c>
      <c r="E3" s="2310"/>
      <c r="F3" s="2310"/>
      <c r="G3" s="2310"/>
      <c r="H3" s="2310"/>
      <c r="I3" s="2310"/>
      <c r="J3" s="2310"/>
      <c r="K3" s="2310"/>
      <c r="O3" s="574" t="str">
        <f>A3</f>
        <v>LAST NAME:</v>
      </c>
      <c r="P3" s="937" t="str">
        <f>D3</f>
        <v>MAALIW</v>
      </c>
      <c r="Q3" s="937"/>
    </row>
    <row r="4" spans="1:29" ht="13.8" customHeight="1" x14ac:dyDescent="0.3">
      <c r="A4" s="2309" t="str">
        <f>'Request Form'!B7</f>
        <v>FIRST NAME, EXT.:</v>
      </c>
      <c r="B4" s="2309"/>
      <c r="C4" s="2309"/>
      <c r="D4" s="2310" t="str">
        <f>Form1_A!E4</f>
        <v>RENATO III</v>
      </c>
      <c r="E4" s="2310"/>
      <c r="F4" s="2310"/>
      <c r="G4" s="2310"/>
      <c r="H4" s="2310"/>
      <c r="I4" s="2310"/>
      <c r="J4" s="2310"/>
      <c r="K4" s="2310"/>
      <c r="O4" s="574" t="str">
        <f>A4</f>
        <v>FIRST NAME, EXT.:</v>
      </c>
      <c r="P4" s="937" t="str">
        <f>D4</f>
        <v>RENATO III</v>
      </c>
      <c r="Q4" s="937"/>
    </row>
    <row r="5" spans="1:29" ht="13.8" customHeight="1" x14ac:dyDescent="0.3">
      <c r="A5" s="2309" t="str">
        <f>'Request Form'!B8</f>
        <v>MIDDLE NAME:</v>
      </c>
      <c r="B5" s="2309"/>
      <c r="C5" s="2309"/>
      <c r="D5" s="2310" t="str">
        <f>Form1_A!E5</f>
        <v>RACELIS</v>
      </c>
      <c r="E5" s="2310"/>
      <c r="F5" s="2310"/>
      <c r="G5" s="2310"/>
      <c r="H5" s="2310"/>
      <c r="I5" s="2310"/>
      <c r="J5" s="2310"/>
      <c r="K5" s="2310"/>
      <c r="O5" s="574" t="str">
        <f>A5</f>
        <v>MIDDLE NAME:</v>
      </c>
      <c r="P5" s="937" t="str">
        <f>D5</f>
        <v>RACELIS</v>
      </c>
      <c r="Q5" s="937"/>
    </row>
    <row r="6" spans="1:29" ht="14.4" thickBot="1" x14ac:dyDescent="0.35">
      <c r="A6" s="612"/>
      <c r="B6" s="612"/>
      <c r="C6" s="612"/>
      <c r="D6" s="610"/>
      <c r="E6" s="610"/>
      <c r="F6" s="610"/>
      <c r="G6" s="610"/>
      <c r="H6" s="610"/>
      <c r="I6" s="610"/>
    </row>
    <row r="7" spans="1:29" ht="14.4" thickBot="1" x14ac:dyDescent="0.35">
      <c r="A7" s="2306" t="s">
        <v>111</v>
      </c>
      <c r="B7" s="2307"/>
      <c r="C7" s="2307"/>
      <c r="D7" s="2307"/>
      <c r="E7" s="2307"/>
      <c r="F7" s="2307"/>
      <c r="G7" s="2307"/>
      <c r="H7" s="2307"/>
      <c r="I7" s="2307"/>
      <c r="J7" s="2307"/>
      <c r="K7" s="2308"/>
      <c r="M7" s="714" t="str">
        <f>A7</f>
        <v>CRITERION B - INVENTIONS (MAX = 100 POINTS)</v>
      </c>
      <c r="O7" s="2250" t="str">
        <f>A7</f>
        <v>CRITERION B - INVENTIONS (MAX = 100 POINTS)</v>
      </c>
      <c r="P7" s="2250"/>
      <c r="Q7" s="2250"/>
      <c r="R7" s="2250"/>
    </row>
    <row r="8" spans="1:29" s="576" customFormat="1" ht="13.8" x14ac:dyDescent="0.3">
      <c r="A8" s="577"/>
      <c r="B8" s="579"/>
      <c r="C8" s="579"/>
      <c r="D8" s="579"/>
      <c r="E8" s="579"/>
      <c r="F8" s="579"/>
      <c r="G8" s="579"/>
      <c r="H8" s="579"/>
      <c r="I8" s="579"/>
      <c r="J8" s="579"/>
      <c r="K8" s="580"/>
      <c r="T8" s="938"/>
      <c r="AC8" s="939" t="s">
        <v>174</v>
      </c>
    </row>
    <row r="9" spans="1:29" ht="13.8" customHeight="1" x14ac:dyDescent="0.3">
      <c r="A9" s="940" t="s">
        <v>43</v>
      </c>
      <c r="B9" s="604" t="s">
        <v>537</v>
      </c>
      <c r="C9" s="605"/>
      <c r="D9" s="605"/>
      <c r="E9" s="605"/>
      <c r="F9" s="605"/>
      <c r="G9" s="605"/>
      <c r="H9" s="605"/>
      <c r="I9" s="605"/>
      <c r="J9" s="605"/>
      <c r="K9" s="941"/>
      <c r="M9" s="937" t="str">
        <f>B9</f>
        <v>FOR EVERY PATENDED INVENTION</v>
      </c>
      <c r="O9" s="715" t="str">
        <f>B9</f>
        <v>FOR EVERY PATENDED INVENTION</v>
      </c>
      <c r="AC9" s="942" t="s">
        <v>378</v>
      </c>
    </row>
    <row r="10" spans="1:29" ht="13.8" x14ac:dyDescent="0.3">
      <c r="A10" s="943">
        <v>1.1000000000000001</v>
      </c>
      <c r="B10" s="604" t="s">
        <v>242</v>
      </c>
      <c r="C10" s="604"/>
      <c r="D10" s="604"/>
      <c r="E10" s="604"/>
      <c r="F10" s="604"/>
      <c r="G10" s="604"/>
      <c r="H10" s="604"/>
      <c r="I10" s="604"/>
      <c r="J10" s="604"/>
      <c r="K10" s="944"/>
      <c r="M10" s="937" t="str">
        <f>B10</f>
        <v>PATENTABLE INVENTIONS, UTILITY MODELS AND INDUSTRIAL DESIGNS</v>
      </c>
      <c r="O10" s="715" t="str">
        <f>B10</f>
        <v>PATENTABLE INVENTIONS, UTILITY MODELS AND INDUSTRIAL DESIGNS</v>
      </c>
      <c r="AC10" s="574" t="s">
        <v>379</v>
      </c>
    </row>
    <row r="11" spans="1:29" ht="14.4" customHeight="1" thickBot="1" x14ac:dyDescent="0.35">
      <c r="A11" s="945" t="s">
        <v>122</v>
      </c>
      <c r="B11" s="588" t="s">
        <v>121</v>
      </c>
      <c r="C11" s="588"/>
      <c r="D11" s="588"/>
      <c r="E11" s="936"/>
      <c r="F11" s="936"/>
      <c r="G11" s="936"/>
      <c r="H11" s="936"/>
      <c r="I11" s="588"/>
      <c r="J11" s="588"/>
      <c r="K11" s="946"/>
      <c r="M11" s="937" t="str">
        <f>B11</f>
        <v>INVENTION PATENTS</v>
      </c>
      <c r="O11" s="937" t="str">
        <f>B11</f>
        <v>INVENTION PATENTS</v>
      </c>
      <c r="P11" s="947"/>
      <c r="Q11" s="947"/>
      <c r="R11" s="947"/>
    </row>
    <row r="12" spans="1:29" s="948" customFormat="1" ht="14.4" customHeight="1" thickBot="1" x14ac:dyDescent="0.35">
      <c r="A12" s="2294" t="s">
        <v>27</v>
      </c>
      <c r="B12" s="2295"/>
      <c r="C12" s="2295"/>
      <c r="D12" s="2295"/>
      <c r="E12" s="2295"/>
      <c r="F12" s="2295"/>
      <c r="G12" s="2295"/>
      <c r="H12" s="2295"/>
      <c r="I12" s="2295"/>
      <c r="J12" s="2295"/>
      <c r="K12" s="2296"/>
      <c r="M12" s="714" t="str">
        <f>A12</f>
        <v>SOLE INVENTOR</v>
      </c>
      <c r="O12" s="2286" t="str">
        <f>A12</f>
        <v>SOLE INVENTOR</v>
      </c>
      <c r="P12" s="2286"/>
      <c r="Q12" s="2286"/>
      <c r="R12" s="2286"/>
      <c r="U12" s="949"/>
      <c r="AC12" s="608" t="s">
        <v>238</v>
      </c>
    </row>
    <row r="13" spans="1:29" s="388" customFormat="1" ht="28.2" thickBot="1" x14ac:dyDescent="0.35">
      <c r="A13" s="319" t="s">
        <v>7</v>
      </c>
      <c r="B13" s="2288" t="s">
        <v>24</v>
      </c>
      <c r="C13" s="2290"/>
      <c r="D13" s="2289"/>
      <c r="E13" s="678" t="s">
        <v>312</v>
      </c>
      <c r="F13" s="679" t="s">
        <v>191</v>
      </c>
      <c r="G13" s="2288" t="s">
        <v>321</v>
      </c>
      <c r="H13" s="2289"/>
      <c r="I13" s="678" t="s">
        <v>168</v>
      </c>
      <c r="J13" s="2311" t="s">
        <v>186</v>
      </c>
      <c r="K13" s="2304"/>
      <c r="M13" s="1363" t="s">
        <v>435</v>
      </c>
      <c r="O13" s="490" t="s">
        <v>180</v>
      </c>
      <c r="P13" s="491" t="s">
        <v>171</v>
      </c>
      <c r="Q13" s="2247" t="s">
        <v>169</v>
      </c>
      <c r="R13" s="2248"/>
      <c r="S13" s="574"/>
      <c r="U13" s="406"/>
      <c r="AC13" s="950" t="s">
        <v>189</v>
      </c>
    </row>
    <row r="14" spans="1:29" ht="14.4" customHeight="1" x14ac:dyDescent="0.3">
      <c r="A14" s="320">
        <v>1</v>
      </c>
      <c r="B14" s="2256">
        <v>1</v>
      </c>
      <c r="C14" s="2257"/>
      <c r="D14" s="2258"/>
      <c r="E14" s="307"/>
      <c r="F14" s="685" t="s">
        <v>238</v>
      </c>
      <c r="G14" s="2236"/>
      <c r="H14" s="2237"/>
      <c r="I14" s="308">
        <f>IF(ISBLANK(B14),0,0+IF(ISBLANK(E14),0,0+IF(ISBLANK(G14),0,0+IF(F14="Accepted",10)+IF(F14="Published",20)+IF(F14="Granted",80))))</f>
        <v>0</v>
      </c>
      <c r="J14" s="2312"/>
      <c r="K14" s="2210"/>
      <c r="M14" s="1362"/>
      <c r="O14" s="473" t="s">
        <v>378</v>
      </c>
      <c r="P14" s="499">
        <f t="shared" ref="P14:P28" si="0">IF(O14="Acceptable",I14,0)</f>
        <v>0</v>
      </c>
      <c r="Q14" s="2065"/>
      <c r="R14" s="2066"/>
      <c r="AC14" s="950" t="s">
        <v>25</v>
      </c>
    </row>
    <row r="15" spans="1:29" ht="14.4" customHeight="1" x14ac:dyDescent="0.3">
      <c r="A15" s="321">
        <v>2</v>
      </c>
      <c r="B15" s="2229">
        <v>2</v>
      </c>
      <c r="C15" s="2230"/>
      <c r="D15" s="2233"/>
      <c r="E15" s="309"/>
      <c r="F15" s="685" t="s">
        <v>238</v>
      </c>
      <c r="G15" s="2238"/>
      <c r="H15" s="2239"/>
      <c r="I15" s="308">
        <f>IF(ISBLANK(B15),0,0+IF(ISBLANK(E15),0,0+IF(ISBLANK(G15),0,0+IF(F15="Accepted",10)+IF(F15="Published",20)+IF(F15="Granted",80))))</f>
        <v>0</v>
      </c>
      <c r="J15" s="2240"/>
      <c r="K15" s="2185"/>
      <c r="M15" s="1360"/>
      <c r="O15" s="474" t="s">
        <v>378</v>
      </c>
      <c r="P15" s="500">
        <f t="shared" si="0"/>
        <v>0</v>
      </c>
      <c r="Q15" s="2018"/>
      <c r="R15" s="2019"/>
      <c r="S15" s="948"/>
      <c r="AC15" s="950" t="s">
        <v>26</v>
      </c>
    </row>
    <row r="16" spans="1:29" ht="13.8" x14ac:dyDescent="0.3">
      <c r="A16" s="321">
        <v>3</v>
      </c>
      <c r="B16" s="2229">
        <v>3</v>
      </c>
      <c r="C16" s="2230"/>
      <c r="D16" s="2233"/>
      <c r="E16" s="309"/>
      <c r="F16" s="685" t="s">
        <v>238</v>
      </c>
      <c r="G16" s="2238"/>
      <c r="H16" s="2239"/>
      <c r="I16" s="308">
        <f t="shared" ref="I16:I28" si="1">IF(ISBLANK(B16),0,0+IF(ISBLANK(E16),0,0+IF(ISBLANK(G16),0,0+IF(F16="Accepted",10)+IF(F16="Published",20)+IF(F16="Granted",80))))</f>
        <v>0</v>
      </c>
      <c r="J16" s="2240"/>
      <c r="K16" s="2185"/>
      <c r="M16" s="1360"/>
      <c r="O16" s="474" t="s">
        <v>378</v>
      </c>
      <c r="P16" s="500">
        <f t="shared" si="0"/>
        <v>0</v>
      </c>
      <c r="Q16" s="2018"/>
      <c r="R16" s="2019"/>
      <c r="S16" s="388"/>
    </row>
    <row r="17" spans="1:29" ht="13.8" x14ac:dyDescent="0.3">
      <c r="A17" s="321">
        <v>4</v>
      </c>
      <c r="B17" s="2229">
        <v>4</v>
      </c>
      <c r="C17" s="2230"/>
      <c r="D17" s="2233"/>
      <c r="E17" s="309"/>
      <c r="F17" s="685" t="s">
        <v>238</v>
      </c>
      <c r="G17" s="2238"/>
      <c r="H17" s="2239"/>
      <c r="I17" s="308">
        <f t="shared" si="1"/>
        <v>0</v>
      </c>
      <c r="J17" s="2240"/>
      <c r="K17" s="2185"/>
      <c r="M17" s="1360"/>
      <c r="O17" s="474" t="s">
        <v>378</v>
      </c>
      <c r="P17" s="500">
        <f t="shared" si="0"/>
        <v>0</v>
      </c>
      <c r="Q17" s="2018"/>
      <c r="R17" s="2019"/>
      <c r="S17" s="388"/>
      <c r="AC17" s="951"/>
    </row>
    <row r="18" spans="1:29" ht="13.8" x14ac:dyDescent="0.3">
      <c r="A18" s="321">
        <v>5</v>
      </c>
      <c r="B18" s="2229">
        <v>5</v>
      </c>
      <c r="C18" s="2230"/>
      <c r="D18" s="2233"/>
      <c r="E18" s="309"/>
      <c r="F18" s="685" t="s">
        <v>238</v>
      </c>
      <c r="G18" s="2238"/>
      <c r="H18" s="2239"/>
      <c r="I18" s="308">
        <f t="shared" si="1"/>
        <v>0</v>
      </c>
      <c r="J18" s="2240"/>
      <c r="K18" s="2185"/>
      <c r="M18" s="1360"/>
      <c r="O18" s="474" t="s">
        <v>378</v>
      </c>
      <c r="P18" s="500">
        <f t="shared" si="0"/>
        <v>0</v>
      </c>
      <c r="Q18" s="2018"/>
      <c r="R18" s="2019"/>
      <c r="S18" s="388"/>
      <c r="AC18" s="951"/>
    </row>
    <row r="19" spans="1:29" ht="13.8" x14ac:dyDescent="0.3">
      <c r="A19" s="321">
        <v>6</v>
      </c>
      <c r="B19" s="2229">
        <v>6</v>
      </c>
      <c r="C19" s="2230"/>
      <c r="D19" s="2233"/>
      <c r="E19" s="309"/>
      <c r="F19" s="685" t="s">
        <v>238</v>
      </c>
      <c r="G19" s="2238"/>
      <c r="H19" s="2239"/>
      <c r="I19" s="308">
        <f t="shared" si="1"/>
        <v>0</v>
      </c>
      <c r="J19" s="2184"/>
      <c r="K19" s="2185"/>
      <c r="M19" s="1360"/>
      <c r="O19" s="474" t="s">
        <v>378</v>
      </c>
      <c r="P19" s="500">
        <f t="shared" si="0"/>
        <v>0</v>
      </c>
      <c r="Q19" s="2018"/>
      <c r="R19" s="2019"/>
      <c r="S19" s="388"/>
    </row>
    <row r="20" spans="1:29" ht="13.8" x14ac:dyDescent="0.3">
      <c r="A20" s="321">
        <v>7</v>
      </c>
      <c r="B20" s="2229">
        <v>7</v>
      </c>
      <c r="C20" s="2230"/>
      <c r="D20" s="2233"/>
      <c r="E20" s="309"/>
      <c r="F20" s="685" t="s">
        <v>238</v>
      </c>
      <c r="G20" s="2238"/>
      <c r="H20" s="2239"/>
      <c r="I20" s="308">
        <f t="shared" si="1"/>
        <v>0</v>
      </c>
      <c r="J20" s="2184"/>
      <c r="K20" s="2185"/>
      <c r="M20" s="1360"/>
      <c r="O20" s="474" t="s">
        <v>378</v>
      </c>
      <c r="P20" s="500">
        <f t="shared" si="0"/>
        <v>0</v>
      </c>
      <c r="Q20" s="2018"/>
      <c r="R20" s="2019"/>
      <c r="S20" s="388"/>
    </row>
    <row r="21" spans="1:29" ht="13.8" x14ac:dyDescent="0.3">
      <c r="A21" s="321">
        <v>8</v>
      </c>
      <c r="B21" s="2229">
        <v>8</v>
      </c>
      <c r="C21" s="2230"/>
      <c r="D21" s="2233"/>
      <c r="E21" s="309"/>
      <c r="F21" s="685" t="s">
        <v>238</v>
      </c>
      <c r="G21" s="2238"/>
      <c r="H21" s="2239"/>
      <c r="I21" s="308">
        <f t="shared" ref="I21:I24" si="2">IF(ISBLANK(B21),0,0+IF(ISBLANK(E21),0,0+IF(ISBLANK(G21),0,0+IF(F21="Accepted",10)+IF(F21="Published",20)+IF(F21="Granted",80))))</f>
        <v>0</v>
      </c>
      <c r="J21" s="2240"/>
      <c r="K21" s="2185"/>
      <c r="M21" s="1360"/>
      <c r="O21" s="474" t="s">
        <v>378</v>
      </c>
      <c r="P21" s="500">
        <f t="shared" si="0"/>
        <v>0</v>
      </c>
      <c r="Q21" s="2018"/>
      <c r="R21" s="2019"/>
      <c r="S21" s="388"/>
      <c r="AC21" s="951"/>
    </row>
    <row r="22" spans="1:29" ht="13.8" x14ac:dyDescent="0.3">
      <c r="A22" s="321">
        <v>9</v>
      </c>
      <c r="B22" s="2229">
        <v>9</v>
      </c>
      <c r="C22" s="2230"/>
      <c r="D22" s="2233"/>
      <c r="E22" s="309"/>
      <c r="F22" s="685" t="s">
        <v>238</v>
      </c>
      <c r="G22" s="2238"/>
      <c r="H22" s="2239"/>
      <c r="I22" s="308">
        <f t="shared" si="2"/>
        <v>0</v>
      </c>
      <c r="J22" s="2184"/>
      <c r="K22" s="2185"/>
      <c r="M22" s="1360"/>
      <c r="O22" s="474" t="s">
        <v>378</v>
      </c>
      <c r="P22" s="500">
        <f t="shared" si="0"/>
        <v>0</v>
      </c>
      <c r="Q22" s="2018"/>
      <c r="R22" s="2019"/>
      <c r="S22" s="388"/>
    </row>
    <row r="23" spans="1:29" ht="14.4" thickBot="1" x14ac:dyDescent="0.35">
      <c r="A23" s="321">
        <v>10</v>
      </c>
      <c r="B23" s="2229">
        <v>10</v>
      </c>
      <c r="C23" s="2230"/>
      <c r="D23" s="2233"/>
      <c r="E23" s="309"/>
      <c r="F23" s="685" t="s">
        <v>238</v>
      </c>
      <c r="G23" s="2238"/>
      <c r="H23" s="2239"/>
      <c r="I23" s="308">
        <f t="shared" ref="I23" si="3">IF(ISBLANK(B23),0,0+IF(ISBLANK(E23),0,0+IF(ISBLANK(G23),0,0+IF(F23="Accepted",10)+IF(F23="Published",20)+IF(F23="Granted",80))))</f>
        <v>0</v>
      </c>
      <c r="J23" s="2184"/>
      <c r="K23" s="2185"/>
      <c r="M23" s="1360"/>
      <c r="O23" s="474" t="s">
        <v>378</v>
      </c>
      <c r="P23" s="500">
        <f t="shared" si="0"/>
        <v>0</v>
      </c>
      <c r="Q23" s="2018"/>
      <c r="R23" s="2019"/>
      <c r="S23" s="388"/>
    </row>
    <row r="24" spans="1:29" ht="13.8" hidden="1" x14ac:dyDescent="0.3">
      <c r="A24" s="321">
        <v>11</v>
      </c>
      <c r="B24" s="2229">
        <v>11</v>
      </c>
      <c r="C24" s="2230"/>
      <c r="D24" s="2233"/>
      <c r="E24" s="309"/>
      <c r="F24" s="685" t="s">
        <v>238</v>
      </c>
      <c r="G24" s="2238"/>
      <c r="H24" s="2239"/>
      <c r="I24" s="308">
        <f t="shared" si="2"/>
        <v>0</v>
      </c>
      <c r="J24" s="2184"/>
      <c r="K24" s="2185"/>
      <c r="M24" s="1360"/>
      <c r="O24" s="474" t="s">
        <v>378</v>
      </c>
      <c r="P24" s="500">
        <f t="shared" si="0"/>
        <v>0</v>
      </c>
      <c r="Q24" s="2018"/>
      <c r="R24" s="2019"/>
      <c r="S24" s="388"/>
    </row>
    <row r="25" spans="1:29" ht="13.8" hidden="1" x14ac:dyDescent="0.3">
      <c r="A25" s="321">
        <v>12</v>
      </c>
      <c r="B25" s="2229">
        <v>12</v>
      </c>
      <c r="C25" s="2230"/>
      <c r="D25" s="2233"/>
      <c r="E25" s="309"/>
      <c r="F25" s="685" t="s">
        <v>238</v>
      </c>
      <c r="G25" s="2238"/>
      <c r="H25" s="2239"/>
      <c r="I25" s="308">
        <f t="shared" si="1"/>
        <v>0</v>
      </c>
      <c r="J25" s="2240"/>
      <c r="K25" s="2185"/>
      <c r="M25" s="1360"/>
      <c r="O25" s="474" t="s">
        <v>378</v>
      </c>
      <c r="P25" s="500">
        <f t="shared" si="0"/>
        <v>0</v>
      </c>
      <c r="Q25" s="2018"/>
      <c r="R25" s="2019"/>
      <c r="S25" s="388"/>
      <c r="AC25" s="951"/>
    </row>
    <row r="26" spans="1:29" ht="13.8" hidden="1" x14ac:dyDescent="0.3">
      <c r="A26" s="321">
        <v>13</v>
      </c>
      <c r="B26" s="2229">
        <v>13</v>
      </c>
      <c r="C26" s="2230"/>
      <c r="D26" s="2233"/>
      <c r="E26" s="309"/>
      <c r="F26" s="685" t="s">
        <v>238</v>
      </c>
      <c r="G26" s="2238"/>
      <c r="H26" s="2239"/>
      <c r="I26" s="308">
        <f t="shared" si="1"/>
        <v>0</v>
      </c>
      <c r="J26" s="2184"/>
      <c r="K26" s="2185"/>
      <c r="M26" s="1360"/>
      <c r="O26" s="474" t="s">
        <v>378</v>
      </c>
      <c r="P26" s="500">
        <f t="shared" si="0"/>
        <v>0</v>
      </c>
      <c r="Q26" s="2018"/>
      <c r="R26" s="2019"/>
      <c r="S26" s="388"/>
    </row>
    <row r="27" spans="1:29" ht="13.8" hidden="1" x14ac:dyDescent="0.3">
      <c r="A27" s="321">
        <v>14</v>
      </c>
      <c r="B27" s="2229">
        <v>14</v>
      </c>
      <c r="C27" s="2230"/>
      <c r="D27" s="2233"/>
      <c r="E27" s="309"/>
      <c r="F27" s="685" t="s">
        <v>238</v>
      </c>
      <c r="G27" s="2238"/>
      <c r="H27" s="2239"/>
      <c r="I27" s="308">
        <f t="shared" si="1"/>
        <v>0</v>
      </c>
      <c r="J27" s="2184"/>
      <c r="K27" s="2185"/>
      <c r="M27" s="1360"/>
      <c r="O27" s="474" t="s">
        <v>378</v>
      </c>
      <c r="P27" s="500">
        <f t="shared" si="0"/>
        <v>0</v>
      </c>
      <c r="Q27" s="2018"/>
      <c r="R27" s="2019"/>
      <c r="S27" s="388"/>
    </row>
    <row r="28" spans="1:29" ht="14.4" hidden="1" thickBot="1" x14ac:dyDescent="0.35">
      <c r="A28" s="321">
        <v>15</v>
      </c>
      <c r="B28" s="2229">
        <v>15</v>
      </c>
      <c r="C28" s="2230"/>
      <c r="D28" s="2233"/>
      <c r="E28" s="309"/>
      <c r="F28" s="685" t="s">
        <v>238</v>
      </c>
      <c r="G28" s="2238"/>
      <c r="H28" s="2239"/>
      <c r="I28" s="308">
        <f t="shared" si="1"/>
        <v>0</v>
      </c>
      <c r="J28" s="2184"/>
      <c r="K28" s="2185"/>
      <c r="M28" s="1360"/>
      <c r="O28" s="476" t="s">
        <v>378</v>
      </c>
      <c r="P28" s="500">
        <f t="shared" si="0"/>
        <v>0</v>
      </c>
      <c r="Q28" s="2018"/>
      <c r="R28" s="2019"/>
      <c r="S28" s="388"/>
    </row>
    <row r="29" spans="1:29" ht="15" customHeight="1" thickBot="1" x14ac:dyDescent="0.35">
      <c r="A29" s="952"/>
      <c r="B29" s="2287"/>
      <c r="C29" s="2287"/>
      <c r="D29" s="2287"/>
      <c r="E29" s="953"/>
      <c r="F29" s="953"/>
      <c r="G29" s="2284" t="s">
        <v>14</v>
      </c>
      <c r="H29" s="2285"/>
      <c r="I29" s="954">
        <f>SUM(I14:I28)</f>
        <v>0</v>
      </c>
      <c r="J29" s="2280"/>
      <c r="K29" s="2281"/>
      <c r="M29" s="1361"/>
      <c r="O29" s="493"/>
      <c r="P29" s="503">
        <f>SUM(P14:P28)</f>
        <v>0</v>
      </c>
      <c r="Q29" s="2252"/>
      <c r="R29" s="2253"/>
    </row>
    <row r="30" spans="1:29" ht="14.4" thickBot="1" x14ac:dyDescent="0.35">
      <c r="A30" s="952"/>
      <c r="B30" s="955"/>
      <c r="C30" s="955"/>
      <c r="D30" s="955"/>
      <c r="E30" s="956"/>
      <c r="F30" s="956"/>
      <c r="G30" s="955"/>
      <c r="H30" s="955"/>
      <c r="I30" s="955"/>
      <c r="J30" s="955"/>
      <c r="K30" s="957"/>
    </row>
    <row r="31" spans="1:29" s="576" customFormat="1" ht="14.4" thickBot="1" x14ac:dyDescent="0.35">
      <c r="A31" s="2294" t="s">
        <v>28</v>
      </c>
      <c r="B31" s="2295"/>
      <c r="C31" s="2295"/>
      <c r="D31" s="2295"/>
      <c r="E31" s="2295"/>
      <c r="F31" s="2295"/>
      <c r="G31" s="2295"/>
      <c r="H31" s="2295"/>
      <c r="I31" s="2295"/>
      <c r="J31" s="2295"/>
      <c r="K31" s="2296"/>
      <c r="M31" s="1282" t="str">
        <f>A31</f>
        <v>WITH MULTIPLE INVENTORS</v>
      </c>
      <c r="O31" s="2251" t="str">
        <f>A31</f>
        <v>WITH MULTIPLE INVENTORS</v>
      </c>
      <c r="P31" s="2251"/>
      <c r="Q31" s="2251"/>
      <c r="R31" s="2251"/>
      <c r="T31" s="938"/>
      <c r="U31" s="938"/>
      <c r="AC31" s="958"/>
    </row>
    <row r="32" spans="1:29" s="388" customFormat="1" ht="28.2" thickBot="1" x14ac:dyDescent="0.35">
      <c r="A32" s="322" t="s">
        <v>7</v>
      </c>
      <c r="B32" s="2288" t="s">
        <v>24</v>
      </c>
      <c r="C32" s="2290"/>
      <c r="D32" s="2289"/>
      <c r="E32" s="1126" t="s">
        <v>190</v>
      </c>
      <c r="F32" s="679" t="s">
        <v>191</v>
      </c>
      <c r="G32" s="2288" t="s">
        <v>322</v>
      </c>
      <c r="H32" s="2289"/>
      <c r="I32" s="30" t="s">
        <v>629</v>
      </c>
      <c r="J32" s="679" t="s">
        <v>168</v>
      </c>
      <c r="K32" s="324" t="s">
        <v>186</v>
      </c>
      <c r="M32" s="1363" t="s">
        <v>435</v>
      </c>
      <c r="O32" s="490" t="s">
        <v>180</v>
      </c>
      <c r="P32" s="666" t="s">
        <v>433</v>
      </c>
      <c r="Q32" s="688" t="s">
        <v>171</v>
      </c>
      <c r="R32" s="492" t="s">
        <v>169</v>
      </c>
      <c r="T32" s="406"/>
      <c r="U32" s="406"/>
      <c r="AC32" s="959"/>
    </row>
    <row r="33" spans="1:29" ht="13.8" x14ac:dyDescent="0.3">
      <c r="A33" s="323">
        <v>1</v>
      </c>
      <c r="B33" s="2254"/>
      <c r="C33" s="2255"/>
      <c r="D33" s="2302"/>
      <c r="E33" s="310"/>
      <c r="F33" s="685" t="s">
        <v>238</v>
      </c>
      <c r="G33" s="2236"/>
      <c r="H33" s="2237"/>
      <c r="I33" s="311">
        <v>0</v>
      </c>
      <c r="J33" s="489">
        <f>(IF(ISBLANK(B33),0,0+(IF(ISBLANK(E33),0,0+(IF(ISBLANK(F33),0,0+(IF(ISBLANK(G33),0,0+IF(F33="Accepted",10)+IF(F33="Published",20)+IF(F33="Granted",80)))*I33))))))</f>
        <v>0</v>
      </c>
      <c r="K33" s="1645"/>
      <c r="M33" s="1362"/>
      <c r="O33" s="473" t="s">
        <v>378</v>
      </c>
      <c r="P33" s="1594">
        <f t="shared" ref="P33:P47" si="4">IF(O33="Acceptable",I33,0)</f>
        <v>0</v>
      </c>
      <c r="Q33" s="499">
        <f t="shared" ref="Q33:Q47" si="5">(IF(ISBLANK(B33),0,0+(IF(ISBLANK(E33),0,0+(IF(ISBLANK(F33),0,0+(IF(ISBLANK(G33),0,0+IF(F33="Accepted",10)+IF(F33="Published",20)+IF(F33="Granted",80)))*P33))))))</f>
        <v>0</v>
      </c>
      <c r="R33" s="1569"/>
    </row>
    <row r="34" spans="1:29" ht="13.8" x14ac:dyDescent="0.3">
      <c r="A34" s="321">
        <v>2</v>
      </c>
      <c r="B34" s="2229"/>
      <c r="C34" s="2230"/>
      <c r="D34" s="2233"/>
      <c r="E34" s="309"/>
      <c r="F34" s="685" t="s">
        <v>238</v>
      </c>
      <c r="G34" s="2238"/>
      <c r="H34" s="2239"/>
      <c r="I34" s="312">
        <v>0</v>
      </c>
      <c r="J34" s="332">
        <f>(IF(ISBLANK(B34),0,0+(IF(ISBLANK(E34),0,0+(IF(ISBLANK(F34),0,0+(IF(ISBLANK(G34),0,0+IF(F34="Accepted",10)+IF(F34="Published",20)+IF(F34="Granted",80)))*I34))))))</f>
        <v>0</v>
      </c>
      <c r="K34" s="1590"/>
      <c r="M34" s="1360"/>
      <c r="O34" s="474" t="s">
        <v>378</v>
      </c>
      <c r="P34" s="1567">
        <f t="shared" si="4"/>
        <v>0</v>
      </c>
      <c r="Q34" s="500">
        <f t="shared" si="5"/>
        <v>0</v>
      </c>
      <c r="R34" s="1570"/>
    </row>
    <row r="35" spans="1:29" ht="13.8" x14ac:dyDescent="0.3">
      <c r="A35" s="321">
        <v>3</v>
      </c>
      <c r="B35" s="2229"/>
      <c r="C35" s="2230"/>
      <c r="D35" s="2233"/>
      <c r="E35" s="309"/>
      <c r="F35" s="685" t="s">
        <v>238</v>
      </c>
      <c r="G35" s="2238"/>
      <c r="H35" s="2239"/>
      <c r="I35" s="312">
        <v>0</v>
      </c>
      <c r="J35" s="332">
        <f t="shared" ref="J35:J47" si="6">(IF(ISBLANK(B35),0,0+(IF(ISBLANK(E35),0,0+(IF(ISBLANK(F35),0,0+(IF(ISBLANK(G35),0,0+IF(F35="Accepted",10)+IF(F35="Published",20)+IF(F35="Granted",80)))*I35))))))</f>
        <v>0</v>
      </c>
      <c r="K35" s="1590"/>
      <c r="M35" s="1360"/>
      <c r="O35" s="474" t="s">
        <v>378</v>
      </c>
      <c r="P35" s="1567">
        <f t="shared" si="4"/>
        <v>0</v>
      </c>
      <c r="Q35" s="500">
        <f t="shared" si="5"/>
        <v>0</v>
      </c>
      <c r="R35" s="1570"/>
    </row>
    <row r="36" spans="1:29" ht="13.8" x14ac:dyDescent="0.3">
      <c r="A36" s="321">
        <v>4</v>
      </c>
      <c r="B36" s="2229"/>
      <c r="C36" s="2230"/>
      <c r="D36" s="2233"/>
      <c r="E36" s="309"/>
      <c r="F36" s="685" t="s">
        <v>238</v>
      </c>
      <c r="G36" s="2238"/>
      <c r="H36" s="2239"/>
      <c r="I36" s="312">
        <v>0</v>
      </c>
      <c r="J36" s="332">
        <f t="shared" si="6"/>
        <v>0</v>
      </c>
      <c r="K36" s="1590"/>
      <c r="M36" s="1360"/>
      <c r="O36" s="474" t="s">
        <v>378</v>
      </c>
      <c r="P36" s="1567">
        <f t="shared" si="4"/>
        <v>0</v>
      </c>
      <c r="Q36" s="500">
        <f t="shared" si="5"/>
        <v>0</v>
      </c>
      <c r="R36" s="1570"/>
    </row>
    <row r="37" spans="1:29" ht="13.8" x14ac:dyDescent="0.3">
      <c r="A37" s="321">
        <v>5</v>
      </c>
      <c r="B37" s="2229"/>
      <c r="C37" s="2230"/>
      <c r="D37" s="2233"/>
      <c r="E37" s="309"/>
      <c r="F37" s="685" t="s">
        <v>238</v>
      </c>
      <c r="G37" s="2238"/>
      <c r="H37" s="2239"/>
      <c r="I37" s="312">
        <v>0</v>
      </c>
      <c r="J37" s="332">
        <f t="shared" si="6"/>
        <v>0</v>
      </c>
      <c r="K37" s="1590"/>
      <c r="M37" s="1360"/>
      <c r="O37" s="474" t="s">
        <v>378</v>
      </c>
      <c r="P37" s="1567">
        <f t="shared" si="4"/>
        <v>0</v>
      </c>
      <c r="Q37" s="500">
        <f t="shared" si="5"/>
        <v>0</v>
      </c>
      <c r="R37" s="1570"/>
    </row>
    <row r="38" spans="1:29" ht="13.8" x14ac:dyDescent="0.3">
      <c r="A38" s="321">
        <v>6</v>
      </c>
      <c r="B38" s="2229"/>
      <c r="C38" s="2230"/>
      <c r="D38" s="2233"/>
      <c r="E38" s="309"/>
      <c r="F38" s="685" t="s">
        <v>238</v>
      </c>
      <c r="G38" s="2238"/>
      <c r="H38" s="2239"/>
      <c r="I38" s="312">
        <v>0</v>
      </c>
      <c r="J38" s="332">
        <f t="shared" si="6"/>
        <v>0</v>
      </c>
      <c r="K38" s="1590"/>
      <c r="M38" s="1360"/>
      <c r="O38" s="474" t="s">
        <v>378</v>
      </c>
      <c r="P38" s="1567">
        <f t="shared" si="4"/>
        <v>0</v>
      </c>
      <c r="Q38" s="500">
        <f t="shared" si="5"/>
        <v>0</v>
      </c>
      <c r="R38" s="1570"/>
    </row>
    <row r="39" spans="1:29" ht="13.8" x14ac:dyDescent="0.3">
      <c r="A39" s="321">
        <v>7</v>
      </c>
      <c r="B39" s="2229"/>
      <c r="C39" s="2230"/>
      <c r="D39" s="2233"/>
      <c r="E39" s="309"/>
      <c r="F39" s="685" t="s">
        <v>238</v>
      </c>
      <c r="G39" s="2238"/>
      <c r="H39" s="2239"/>
      <c r="I39" s="312">
        <v>0</v>
      </c>
      <c r="J39" s="332">
        <f t="shared" ref="J39:J41" si="7">(IF(ISBLANK(B39),0,0+(IF(ISBLANK(E39),0,0+(IF(ISBLANK(F39),0,0+(IF(ISBLANK(G39),0,0+IF(F39="Accepted",10)+IF(F39="Published",20)+IF(F39="Granted",80)))*I39))))))</f>
        <v>0</v>
      </c>
      <c r="K39" s="1590"/>
      <c r="M39" s="1360"/>
      <c r="O39" s="474" t="s">
        <v>378</v>
      </c>
      <c r="P39" s="1567">
        <f t="shared" si="4"/>
        <v>0</v>
      </c>
      <c r="Q39" s="500">
        <f t="shared" si="5"/>
        <v>0</v>
      </c>
      <c r="R39" s="1570"/>
    </row>
    <row r="40" spans="1:29" ht="13.8" x14ac:dyDescent="0.3">
      <c r="A40" s="321">
        <v>8</v>
      </c>
      <c r="B40" s="2229"/>
      <c r="C40" s="2230"/>
      <c r="D40" s="2233"/>
      <c r="E40" s="309"/>
      <c r="F40" s="685" t="s">
        <v>238</v>
      </c>
      <c r="G40" s="2238"/>
      <c r="H40" s="2239"/>
      <c r="I40" s="312">
        <v>0</v>
      </c>
      <c r="J40" s="332">
        <f t="shared" si="7"/>
        <v>0</v>
      </c>
      <c r="K40" s="1590"/>
      <c r="M40" s="1360"/>
      <c r="O40" s="474" t="s">
        <v>378</v>
      </c>
      <c r="P40" s="1567">
        <f t="shared" si="4"/>
        <v>0</v>
      </c>
      <c r="Q40" s="500">
        <f t="shared" si="5"/>
        <v>0</v>
      </c>
      <c r="R40" s="1570"/>
    </row>
    <row r="41" spans="1:29" ht="13.8" x14ac:dyDescent="0.3">
      <c r="A41" s="321">
        <v>9</v>
      </c>
      <c r="B41" s="2229"/>
      <c r="C41" s="2230"/>
      <c r="D41" s="2233"/>
      <c r="E41" s="307"/>
      <c r="F41" s="685" t="s">
        <v>238</v>
      </c>
      <c r="G41" s="2238"/>
      <c r="H41" s="2239"/>
      <c r="I41" s="312">
        <v>0</v>
      </c>
      <c r="J41" s="332">
        <f t="shared" si="7"/>
        <v>0</v>
      </c>
      <c r="K41" s="1590"/>
      <c r="M41" s="1360"/>
      <c r="O41" s="474" t="s">
        <v>378</v>
      </c>
      <c r="P41" s="1567">
        <f t="shared" si="4"/>
        <v>0</v>
      </c>
      <c r="Q41" s="500">
        <f t="shared" si="5"/>
        <v>0</v>
      </c>
      <c r="R41" s="1570"/>
    </row>
    <row r="42" spans="1:29" ht="14.4" thickBot="1" x14ac:dyDescent="0.35">
      <c r="A42" s="321">
        <v>10</v>
      </c>
      <c r="B42" s="2229"/>
      <c r="C42" s="2230"/>
      <c r="D42" s="2233"/>
      <c r="E42" s="307"/>
      <c r="F42" s="685" t="s">
        <v>238</v>
      </c>
      <c r="G42" s="2238"/>
      <c r="H42" s="2239"/>
      <c r="I42" s="312">
        <v>0</v>
      </c>
      <c r="J42" s="332">
        <f t="shared" si="6"/>
        <v>0</v>
      </c>
      <c r="K42" s="1590"/>
      <c r="M42" s="1360"/>
      <c r="O42" s="474" t="s">
        <v>378</v>
      </c>
      <c r="P42" s="1567">
        <f t="shared" si="4"/>
        <v>0</v>
      </c>
      <c r="Q42" s="500">
        <f t="shared" si="5"/>
        <v>0</v>
      </c>
      <c r="R42" s="1570"/>
    </row>
    <row r="43" spans="1:29" ht="13.8" hidden="1" x14ac:dyDescent="0.3">
      <c r="A43" s="321">
        <v>11</v>
      </c>
      <c r="B43" s="2229"/>
      <c r="C43" s="2230"/>
      <c r="D43" s="2233"/>
      <c r="E43" s="307"/>
      <c r="F43" s="685" t="s">
        <v>238</v>
      </c>
      <c r="G43" s="2238"/>
      <c r="H43" s="2239"/>
      <c r="I43" s="312">
        <v>0</v>
      </c>
      <c r="J43" s="332">
        <f t="shared" ref="J43:J44" si="8">(IF(ISBLANK(B43),0,0+(IF(ISBLANK(E43),0,0+(IF(ISBLANK(F43),0,0+(IF(ISBLANK(G43),0,0+IF(F43="Accepted",10)+IF(F43="Published",20)+IF(F43="Granted",80)))*I43))))))</f>
        <v>0</v>
      </c>
      <c r="K43" s="1590"/>
      <c r="M43" s="1360"/>
      <c r="O43" s="474" t="s">
        <v>378</v>
      </c>
      <c r="P43" s="1567">
        <f t="shared" si="4"/>
        <v>0</v>
      </c>
      <c r="Q43" s="500">
        <f t="shared" si="5"/>
        <v>0</v>
      </c>
      <c r="R43" s="1570"/>
    </row>
    <row r="44" spans="1:29" ht="13.8" hidden="1" x14ac:dyDescent="0.3">
      <c r="A44" s="321">
        <v>12</v>
      </c>
      <c r="B44" s="2229"/>
      <c r="C44" s="2230"/>
      <c r="D44" s="2233"/>
      <c r="E44" s="307"/>
      <c r="F44" s="685" t="s">
        <v>238</v>
      </c>
      <c r="G44" s="2238"/>
      <c r="H44" s="2239"/>
      <c r="I44" s="312">
        <v>0</v>
      </c>
      <c r="J44" s="332">
        <f t="shared" si="8"/>
        <v>0</v>
      </c>
      <c r="K44" s="1590"/>
      <c r="M44" s="1360"/>
      <c r="O44" s="474" t="s">
        <v>378</v>
      </c>
      <c r="P44" s="1567">
        <f t="shared" si="4"/>
        <v>0</v>
      </c>
      <c r="Q44" s="500">
        <f t="shared" si="5"/>
        <v>0</v>
      </c>
      <c r="R44" s="1570"/>
    </row>
    <row r="45" spans="1:29" ht="13.8" hidden="1" x14ac:dyDescent="0.3">
      <c r="A45" s="321">
        <v>13</v>
      </c>
      <c r="B45" s="2229"/>
      <c r="C45" s="2230"/>
      <c r="D45" s="2233"/>
      <c r="E45" s="307"/>
      <c r="F45" s="685" t="s">
        <v>238</v>
      </c>
      <c r="G45" s="2238"/>
      <c r="H45" s="2239"/>
      <c r="I45" s="312">
        <v>0</v>
      </c>
      <c r="J45" s="332">
        <f t="shared" si="6"/>
        <v>0</v>
      </c>
      <c r="K45" s="1590"/>
      <c r="M45" s="1360"/>
      <c r="O45" s="474" t="s">
        <v>378</v>
      </c>
      <c r="P45" s="1567">
        <f t="shared" si="4"/>
        <v>0</v>
      </c>
      <c r="Q45" s="500">
        <f t="shared" si="5"/>
        <v>0</v>
      </c>
      <c r="R45" s="1570"/>
    </row>
    <row r="46" spans="1:29" ht="13.8" hidden="1" x14ac:dyDescent="0.3">
      <c r="A46" s="321">
        <v>14</v>
      </c>
      <c r="B46" s="2229"/>
      <c r="C46" s="2230"/>
      <c r="D46" s="2233"/>
      <c r="E46" s="307"/>
      <c r="F46" s="685" t="s">
        <v>238</v>
      </c>
      <c r="G46" s="2238"/>
      <c r="H46" s="2239"/>
      <c r="I46" s="312">
        <v>0</v>
      </c>
      <c r="J46" s="332">
        <f t="shared" si="6"/>
        <v>0</v>
      </c>
      <c r="K46" s="1590"/>
      <c r="M46" s="1360"/>
      <c r="O46" s="474" t="s">
        <v>378</v>
      </c>
      <c r="P46" s="1567">
        <f t="shared" si="4"/>
        <v>0</v>
      </c>
      <c r="Q46" s="500">
        <f t="shared" si="5"/>
        <v>0</v>
      </c>
      <c r="R46" s="1570"/>
    </row>
    <row r="47" spans="1:29" ht="14.4" hidden="1" thickBot="1" x14ac:dyDescent="0.35">
      <c r="A47" s="321">
        <v>15</v>
      </c>
      <c r="B47" s="2229"/>
      <c r="C47" s="2230"/>
      <c r="D47" s="2233"/>
      <c r="E47" s="307"/>
      <c r="F47" s="685" t="s">
        <v>238</v>
      </c>
      <c r="G47" s="2238"/>
      <c r="H47" s="2239"/>
      <c r="I47" s="312">
        <v>0</v>
      </c>
      <c r="J47" s="332">
        <f t="shared" si="6"/>
        <v>0</v>
      </c>
      <c r="K47" s="1590"/>
      <c r="M47" s="1360"/>
      <c r="O47" s="476" t="s">
        <v>378</v>
      </c>
      <c r="P47" s="1567">
        <f t="shared" si="4"/>
        <v>0</v>
      </c>
      <c r="Q47" s="501">
        <f t="shared" si="5"/>
        <v>0</v>
      </c>
      <c r="R47" s="1570"/>
    </row>
    <row r="48" spans="1:29" s="576" customFormat="1" ht="14.4" customHeight="1" thickBot="1" x14ac:dyDescent="0.35">
      <c r="A48" s="952"/>
      <c r="B48" s="1213" t="s">
        <v>633</v>
      </c>
      <c r="C48" s="1214"/>
      <c r="D48" s="1215"/>
      <c r="E48" s="953"/>
      <c r="F48" s="960"/>
      <c r="G48" s="2282"/>
      <c r="H48" s="2283"/>
      <c r="I48" s="961" t="s">
        <v>14</v>
      </c>
      <c r="J48" s="962">
        <f>SUM(J33:J47)</f>
        <v>0</v>
      </c>
      <c r="K48" s="963"/>
      <c r="M48" s="1364"/>
      <c r="O48" s="493"/>
      <c r="P48" s="964"/>
      <c r="Q48" s="525">
        <f>SUM(Q33:Q47)</f>
        <v>0</v>
      </c>
      <c r="R48" s="494"/>
      <c r="T48" s="938"/>
      <c r="U48" s="938"/>
      <c r="AC48" s="958"/>
    </row>
    <row r="49" spans="1:29" ht="14.4" thickBot="1" x14ac:dyDescent="0.35">
      <c r="A49" s="965"/>
      <c r="B49" s="966"/>
      <c r="C49" s="966"/>
      <c r="D49" s="966"/>
      <c r="E49" s="966"/>
      <c r="F49" s="966"/>
      <c r="G49" s="967"/>
      <c r="H49" s="1235"/>
      <c r="I49" s="1235"/>
      <c r="J49" s="966"/>
      <c r="K49" s="968"/>
    </row>
    <row r="50" spans="1:29" ht="14.4" thickBot="1" x14ac:dyDescent="0.35">
      <c r="A50" s="969" t="s">
        <v>123</v>
      </c>
      <c r="B50" s="970" t="s">
        <v>307</v>
      </c>
      <c r="C50" s="971"/>
      <c r="D50" s="971"/>
      <c r="E50" s="971"/>
      <c r="F50" s="971"/>
      <c r="G50" s="2301"/>
      <c r="H50" s="2301"/>
      <c r="I50" s="971"/>
      <c r="J50" s="971"/>
      <c r="K50" s="968"/>
      <c r="M50" s="937" t="str">
        <f>B50</f>
        <v>UTILITY MODELS AND INDUSTRIAL DESIGNS</v>
      </c>
      <c r="O50" s="715" t="str">
        <f>B50</f>
        <v>UTILITY MODELS AND INDUSTRIAL DESIGNS</v>
      </c>
    </row>
    <row r="51" spans="1:29" s="614" customFormat="1" ht="14.4" thickBot="1" x14ac:dyDescent="0.35">
      <c r="A51" s="2298" t="s">
        <v>27</v>
      </c>
      <c r="B51" s="2299"/>
      <c r="C51" s="2299"/>
      <c r="D51" s="2299"/>
      <c r="E51" s="2299"/>
      <c r="F51" s="2299"/>
      <c r="G51" s="2299"/>
      <c r="H51" s="2299"/>
      <c r="I51" s="2299"/>
      <c r="J51" s="2299"/>
      <c r="K51" s="2300"/>
      <c r="M51" s="714" t="str">
        <f>A51</f>
        <v>SOLE INVENTOR</v>
      </c>
      <c r="O51" s="2245" t="str">
        <f>A51</f>
        <v>SOLE INVENTOR</v>
      </c>
      <c r="P51" s="2245"/>
      <c r="Q51" s="2245"/>
      <c r="R51" s="2245"/>
      <c r="T51" s="972"/>
      <c r="U51" s="972"/>
      <c r="AC51" s="973"/>
    </row>
    <row r="52" spans="1:29" s="388" customFormat="1" ht="28.2" thickBot="1" x14ac:dyDescent="0.35">
      <c r="A52" s="319" t="s">
        <v>7</v>
      </c>
      <c r="B52" s="2288" t="s">
        <v>309</v>
      </c>
      <c r="C52" s="2290"/>
      <c r="D52" s="2289"/>
      <c r="E52" s="679" t="s">
        <v>308</v>
      </c>
      <c r="F52" s="679" t="s">
        <v>311</v>
      </c>
      <c r="G52" s="2297" t="s">
        <v>310</v>
      </c>
      <c r="H52" s="2297"/>
      <c r="I52" s="678" t="s">
        <v>168</v>
      </c>
      <c r="J52" s="2303" t="s">
        <v>186</v>
      </c>
      <c r="K52" s="2304"/>
      <c r="M52" s="1363" t="s">
        <v>435</v>
      </c>
      <c r="O52" s="490" t="s">
        <v>180</v>
      </c>
      <c r="P52" s="491" t="s">
        <v>171</v>
      </c>
      <c r="Q52" s="2247" t="s">
        <v>169</v>
      </c>
      <c r="R52" s="2248"/>
      <c r="T52" s="406"/>
      <c r="U52" s="406"/>
      <c r="AC52" s="959"/>
    </row>
    <row r="53" spans="1:29" ht="14.4" customHeight="1" x14ac:dyDescent="0.3">
      <c r="A53" s="320">
        <v>1</v>
      </c>
      <c r="B53" s="2256"/>
      <c r="C53" s="2257"/>
      <c r="D53" s="2258"/>
      <c r="E53" s="383" t="s">
        <v>238</v>
      </c>
      <c r="F53" s="383"/>
      <c r="G53" s="2236"/>
      <c r="H53" s="2237"/>
      <c r="I53" s="326">
        <f>IF(ISBLANK(B53),0,0+IF(ISBLANK(F53),0,0+IF(ISBLANK(G53),0,0+IF(E53="Utility Model",10,0+IF(E53="Industrial Design",5,0)))))</f>
        <v>0</v>
      </c>
      <c r="J53" s="2209"/>
      <c r="K53" s="2210"/>
      <c r="M53" s="1362"/>
      <c r="O53" s="473" t="s">
        <v>378</v>
      </c>
      <c r="P53" s="499">
        <f t="shared" ref="P53:P67" si="9">IF(O53="Acceptable",I53,0)</f>
        <v>0</v>
      </c>
      <c r="Q53" s="2018"/>
      <c r="R53" s="2019"/>
      <c r="AC53" s="628" t="s">
        <v>238</v>
      </c>
    </row>
    <row r="54" spans="1:29" ht="13.8" x14ac:dyDescent="0.3">
      <c r="A54" s="321">
        <v>2</v>
      </c>
      <c r="B54" s="2229"/>
      <c r="C54" s="2230"/>
      <c r="D54" s="2233"/>
      <c r="E54" s="454" t="s">
        <v>238</v>
      </c>
      <c r="F54" s="454"/>
      <c r="G54" s="2236"/>
      <c r="H54" s="2237"/>
      <c r="I54" s="326">
        <f t="shared" ref="I54:I67" si="10">IF(ISBLANK(B54),0,0+IF(ISBLANK(F54),0,0+IF(ISBLANK(G54),0,0+IF(E54="Utility Model",10,0+IF(E54="Industrial Design",5,0)))))</f>
        <v>0</v>
      </c>
      <c r="J54" s="2184"/>
      <c r="K54" s="2185"/>
      <c r="M54" s="1360"/>
      <c r="O54" s="474" t="s">
        <v>378</v>
      </c>
      <c r="P54" s="500">
        <f t="shared" si="9"/>
        <v>0</v>
      </c>
      <c r="Q54" s="2018"/>
      <c r="R54" s="2019"/>
      <c r="AC54" s="628" t="s">
        <v>306</v>
      </c>
    </row>
    <row r="55" spans="1:29" ht="13.8" x14ac:dyDescent="0.3">
      <c r="A55" s="321">
        <v>3</v>
      </c>
      <c r="B55" s="2229"/>
      <c r="C55" s="2230"/>
      <c r="D55" s="2233"/>
      <c r="E55" s="454" t="s">
        <v>238</v>
      </c>
      <c r="F55" s="454"/>
      <c r="G55" s="2236"/>
      <c r="H55" s="2237"/>
      <c r="I55" s="326">
        <f t="shared" si="10"/>
        <v>0</v>
      </c>
      <c r="J55" s="2184"/>
      <c r="K55" s="2185"/>
      <c r="M55" s="1360"/>
      <c r="O55" s="474" t="s">
        <v>378</v>
      </c>
      <c r="P55" s="500">
        <f t="shared" si="9"/>
        <v>0</v>
      </c>
      <c r="Q55" s="2018"/>
      <c r="R55" s="2019"/>
      <c r="AC55" s="628" t="s">
        <v>202</v>
      </c>
    </row>
    <row r="56" spans="1:29" ht="13.8" customHeight="1" x14ac:dyDescent="0.3">
      <c r="A56" s="321">
        <v>4</v>
      </c>
      <c r="B56" s="2229"/>
      <c r="C56" s="2230"/>
      <c r="D56" s="2233"/>
      <c r="E56" s="454" t="s">
        <v>238</v>
      </c>
      <c r="F56" s="454"/>
      <c r="G56" s="2236"/>
      <c r="H56" s="2237"/>
      <c r="I56" s="326">
        <f t="shared" si="10"/>
        <v>0</v>
      </c>
      <c r="J56" s="2184"/>
      <c r="K56" s="2185"/>
      <c r="M56" s="1360"/>
      <c r="O56" s="474" t="s">
        <v>378</v>
      </c>
      <c r="P56" s="500">
        <f t="shared" si="9"/>
        <v>0</v>
      </c>
      <c r="Q56" s="2018"/>
      <c r="R56" s="2019"/>
      <c r="AC56" s="628" t="s">
        <v>306</v>
      </c>
    </row>
    <row r="57" spans="1:29" ht="13.8" customHeight="1" x14ac:dyDescent="0.3">
      <c r="A57" s="321">
        <v>5</v>
      </c>
      <c r="B57" s="2229"/>
      <c r="C57" s="2230"/>
      <c r="D57" s="2233"/>
      <c r="E57" s="454" t="s">
        <v>238</v>
      </c>
      <c r="F57" s="454"/>
      <c r="G57" s="2236"/>
      <c r="H57" s="2237"/>
      <c r="I57" s="326">
        <f t="shared" ref="I57" si="11">IF(ISBLANK(B57),0,0+IF(ISBLANK(F57),0,0+IF(ISBLANK(G57),0,0+IF(E57="Utility Model",10,0+IF(E57="Industrial Design",5,0)))))</f>
        <v>0</v>
      </c>
      <c r="J57" s="2184"/>
      <c r="K57" s="2185"/>
      <c r="M57" s="1360"/>
      <c r="O57" s="474" t="s">
        <v>378</v>
      </c>
      <c r="P57" s="500">
        <f t="shared" si="9"/>
        <v>0</v>
      </c>
      <c r="Q57" s="2018"/>
      <c r="R57" s="2019"/>
      <c r="AC57" s="628" t="s">
        <v>306</v>
      </c>
    </row>
    <row r="58" spans="1:29" ht="13.8" x14ac:dyDescent="0.3">
      <c r="A58" s="321">
        <v>6</v>
      </c>
      <c r="B58" s="2229"/>
      <c r="C58" s="2230"/>
      <c r="D58" s="2233"/>
      <c r="E58" s="454" t="s">
        <v>238</v>
      </c>
      <c r="F58" s="454"/>
      <c r="G58" s="2236"/>
      <c r="H58" s="2237"/>
      <c r="I58" s="326">
        <f t="shared" si="10"/>
        <v>0</v>
      </c>
      <c r="J58" s="2184"/>
      <c r="K58" s="2185"/>
      <c r="M58" s="1360"/>
      <c r="O58" s="474" t="s">
        <v>378</v>
      </c>
      <c r="P58" s="500">
        <f t="shared" si="9"/>
        <v>0</v>
      </c>
      <c r="Q58" s="2018"/>
      <c r="R58" s="2019"/>
      <c r="AC58" s="628" t="s">
        <v>202</v>
      </c>
    </row>
    <row r="59" spans="1:29" ht="13.8" x14ac:dyDescent="0.3">
      <c r="A59" s="321">
        <v>7</v>
      </c>
      <c r="B59" s="2229"/>
      <c r="C59" s="2230"/>
      <c r="D59" s="2233"/>
      <c r="E59" s="454" t="s">
        <v>238</v>
      </c>
      <c r="F59" s="454"/>
      <c r="G59" s="2236"/>
      <c r="H59" s="2237"/>
      <c r="I59" s="326">
        <f t="shared" si="10"/>
        <v>0</v>
      </c>
      <c r="J59" s="2184"/>
      <c r="K59" s="2185"/>
      <c r="M59" s="1360"/>
      <c r="O59" s="474" t="s">
        <v>378</v>
      </c>
      <c r="P59" s="500">
        <f t="shared" si="9"/>
        <v>0</v>
      </c>
      <c r="Q59" s="2018"/>
      <c r="R59" s="2019"/>
    </row>
    <row r="60" spans="1:29" ht="13.8" x14ac:dyDescent="0.3">
      <c r="A60" s="321">
        <v>8</v>
      </c>
      <c r="B60" s="2229"/>
      <c r="C60" s="2230"/>
      <c r="D60" s="2233"/>
      <c r="E60" s="454" t="s">
        <v>238</v>
      </c>
      <c r="F60" s="454"/>
      <c r="G60" s="2236"/>
      <c r="H60" s="2237"/>
      <c r="I60" s="326">
        <f t="shared" ref="I60:I62" si="12">IF(ISBLANK(B60),0,0+IF(ISBLANK(F60),0,0+IF(ISBLANK(G60),0,0+IF(E60="Utility Model",10,0+IF(E60="Industrial Design",5,0)))))</f>
        <v>0</v>
      </c>
      <c r="J60" s="2184"/>
      <c r="K60" s="2185"/>
      <c r="M60" s="1360"/>
      <c r="O60" s="474" t="s">
        <v>378</v>
      </c>
      <c r="P60" s="500">
        <f t="shared" si="9"/>
        <v>0</v>
      </c>
      <c r="Q60" s="2018"/>
      <c r="R60" s="2019"/>
    </row>
    <row r="61" spans="1:29" ht="13.8" x14ac:dyDescent="0.3">
      <c r="A61" s="321">
        <v>9</v>
      </c>
      <c r="B61" s="2229"/>
      <c r="C61" s="2230"/>
      <c r="D61" s="2233"/>
      <c r="E61" s="454" t="s">
        <v>238</v>
      </c>
      <c r="F61" s="454"/>
      <c r="G61" s="2236"/>
      <c r="H61" s="2237"/>
      <c r="I61" s="326">
        <f t="shared" si="12"/>
        <v>0</v>
      </c>
      <c r="J61" s="2184"/>
      <c r="K61" s="2185"/>
      <c r="M61" s="1360"/>
      <c r="O61" s="474" t="s">
        <v>378</v>
      </c>
      <c r="P61" s="500">
        <f t="shared" si="9"/>
        <v>0</v>
      </c>
      <c r="Q61" s="2018"/>
      <c r="R61" s="2019"/>
    </row>
    <row r="62" spans="1:29" ht="13.8" x14ac:dyDescent="0.3">
      <c r="A62" s="321">
        <v>10</v>
      </c>
      <c r="B62" s="2229"/>
      <c r="C62" s="2230"/>
      <c r="D62" s="2233"/>
      <c r="E62" s="454" t="s">
        <v>238</v>
      </c>
      <c r="F62" s="454"/>
      <c r="G62" s="2236"/>
      <c r="H62" s="2237"/>
      <c r="I62" s="326">
        <f t="shared" si="12"/>
        <v>0</v>
      </c>
      <c r="J62" s="2184"/>
      <c r="K62" s="2185"/>
      <c r="M62" s="1360"/>
      <c r="O62" s="474" t="s">
        <v>378</v>
      </c>
      <c r="P62" s="500">
        <f t="shared" si="9"/>
        <v>0</v>
      </c>
      <c r="Q62" s="2018"/>
      <c r="R62" s="2019"/>
    </row>
    <row r="63" spans="1:29" ht="13.8" x14ac:dyDescent="0.3">
      <c r="A63" s="321">
        <v>11</v>
      </c>
      <c r="B63" s="2229"/>
      <c r="C63" s="2230"/>
      <c r="D63" s="2233"/>
      <c r="E63" s="454" t="s">
        <v>238</v>
      </c>
      <c r="F63" s="454"/>
      <c r="G63" s="2236"/>
      <c r="H63" s="2237"/>
      <c r="I63" s="326">
        <f t="shared" ref="I63:I64" si="13">IF(ISBLANK(B63),0,0+IF(ISBLANK(F63),0,0+IF(ISBLANK(G63),0,0+IF(E63="Utility Model",10,0+IF(E63="Industrial Design",5,0)))))</f>
        <v>0</v>
      </c>
      <c r="J63" s="2184"/>
      <c r="K63" s="2185"/>
      <c r="M63" s="1360"/>
      <c r="O63" s="474" t="s">
        <v>378</v>
      </c>
      <c r="P63" s="500">
        <f t="shared" si="9"/>
        <v>0</v>
      </c>
      <c r="Q63" s="2018"/>
      <c r="R63" s="2019"/>
    </row>
    <row r="64" spans="1:29" ht="13.8" x14ac:dyDescent="0.3">
      <c r="A64" s="321">
        <v>12</v>
      </c>
      <c r="B64" s="2229"/>
      <c r="C64" s="2230"/>
      <c r="D64" s="2233"/>
      <c r="E64" s="454" t="s">
        <v>238</v>
      </c>
      <c r="F64" s="454"/>
      <c r="G64" s="2236"/>
      <c r="H64" s="2237"/>
      <c r="I64" s="326">
        <f t="shared" si="13"/>
        <v>0</v>
      </c>
      <c r="J64" s="2184"/>
      <c r="K64" s="2185"/>
      <c r="M64" s="1360"/>
      <c r="O64" s="474" t="s">
        <v>378</v>
      </c>
      <c r="P64" s="500">
        <f t="shared" si="9"/>
        <v>0</v>
      </c>
      <c r="Q64" s="2018"/>
      <c r="R64" s="2019"/>
    </row>
    <row r="65" spans="1:29" ht="13.8" x14ac:dyDescent="0.3">
      <c r="A65" s="321">
        <v>13</v>
      </c>
      <c r="B65" s="2229"/>
      <c r="C65" s="2230"/>
      <c r="D65" s="2233"/>
      <c r="E65" s="454" t="s">
        <v>238</v>
      </c>
      <c r="F65" s="454"/>
      <c r="G65" s="2236"/>
      <c r="H65" s="2237"/>
      <c r="I65" s="326">
        <f t="shared" ref="I65" si="14">IF(ISBLANK(B65),0,0+IF(ISBLANK(F65),0,0+IF(ISBLANK(G65),0,0+IF(E65="Utility Model",10,0+IF(E65="Industrial Design",5,0)))))</f>
        <v>0</v>
      </c>
      <c r="J65" s="2184"/>
      <c r="K65" s="2185"/>
      <c r="M65" s="1360"/>
      <c r="O65" s="474" t="s">
        <v>378</v>
      </c>
      <c r="P65" s="500">
        <f t="shared" si="9"/>
        <v>0</v>
      </c>
      <c r="Q65" s="2018"/>
      <c r="R65" s="2019"/>
    </row>
    <row r="66" spans="1:29" ht="13.8" x14ac:dyDescent="0.3">
      <c r="A66" s="321">
        <v>14</v>
      </c>
      <c r="B66" s="2229"/>
      <c r="C66" s="2230"/>
      <c r="D66" s="2233"/>
      <c r="E66" s="454" t="s">
        <v>238</v>
      </c>
      <c r="F66" s="454"/>
      <c r="G66" s="2236"/>
      <c r="H66" s="2237"/>
      <c r="I66" s="326">
        <f t="shared" si="10"/>
        <v>0</v>
      </c>
      <c r="J66" s="2184"/>
      <c r="K66" s="2185"/>
      <c r="M66" s="1360"/>
      <c r="O66" s="474" t="s">
        <v>378</v>
      </c>
      <c r="P66" s="500">
        <f t="shared" si="9"/>
        <v>0</v>
      </c>
      <c r="Q66" s="2018"/>
      <c r="R66" s="2019"/>
    </row>
    <row r="67" spans="1:29" ht="14.4" thickBot="1" x14ac:dyDescent="0.35">
      <c r="A67" s="321">
        <v>15</v>
      </c>
      <c r="B67" s="2229"/>
      <c r="C67" s="2230"/>
      <c r="D67" s="2233"/>
      <c r="E67" s="454" t="s">
        <v>238</v>
      </c>
      <c r="F67" s="325"/>
      <c r="G67" s="2236"/>
      <c r="H67" s="2237"/>
      <c r="I67" s="326">
        <f t="shared" si="10"/>
        <v>0</v>
      </c>
      <c r="J67" s="2278"/>
      <c r="K67" s="2279"/>
      <c r="M67" s="1360"/>
      <c r="O67" s="476" t="s">
        <v>378</v>
      </c>
      <c r="P67" s="501">
        <f t="shared" si="9"/>
        <v>0</v>
      </c>
      <c r="Q67" s="2018"/>
      <c r="R67" s="2019"/>
    </row>
    <row r="68" spans="1:29" s="576" customFormat="1" ht="15" customHeight="1" thickBot="1" x14ac:dyDescent="0.35">
      <c r="A68" s="952"/>
      <c r="B68" s="960" t="s">
        <v>581</v>
      </c>
      <c r="C68" s="956"/>
      <c r="D68" s="1212"/>
      <c r="E68" s="2282"/>
      <c r="F68" s="2283"/>
      <c r="G68" s="2284" t="s">
        <v>14</v>
      </c>
      <c r="H68" s="2285"/>
      <c r="I68" s="954">
        <f>SUM(I53:I67)</f>
        <v>0</v>
      </c>
      <c r="J68" s="2280"/>
      <c r="K68" s="2281"/>
      <c r="M68" s="1364"/>
      <c r="O68" s="493"/>
      <c r="P68" s="503">
        <f>SUM(P53:P67)</f>
        <v>0</v>
      </c>
      <c r="Q68" s="2123"/>
      <c r="R68" s="2124"/>
      <c r="T68" s="938"/>
      <c r="U68" s="938"/>
      <c r="AC68" s="958"/>
    </row>
    <row r="69" spans="1:29" s="576" customFormat="1" ht="14.4" thickBot="1" x14ac:dyDescent="0.35">
      <c r="A69" s="952"/>
      <c r="B69" s="955"/>
      <c r="C69" s="955"/>
      <c r="D69" s="955"/>
      <c r="E69" s="955"/>
      <c r="F69" s="955"/>
      <c r="G69" s="955"/>
      <c r="H69" s="955"/>
      <c r="I69" s="974"/>
      <c r="J69" s="974"/>
      <c r="K69" s="957"/>
      <c r="O69" s="639"/>
      <c r="P69" s="478"/>
      <c r="Q69" s="478"/>
      <c r="R69" s="975"/>
      <c r="T69" s="938"/>
      <c r="U69" s="938"/>
      <c r="AC69" s="958"/>
    </row>
    <row r="70" spans="1:29" ht="14.4" thickBot="1" x14ac:dyDescent="0.35">
      <c r="A70" s="2294" t="s">
        <v>28</v>
      </c>
      <c r="B70" s="2295"/>
      <c r="C70" s="2295"/>
      <c r="D70" s="2295"/>
      <c r="E70" s="2295"/>
      <c r="F70" s="2295"/>
      <c r="G70" s="2295"/>
      <c r="H70" s="2295"/>
      <c r="I70" s="2295"/>
      <c r="J70" s="2295"/>
      <c r="K70" s="2296"/>
      <c r="M70" s="714" t="str">
        <f>A70</f>
        <v>WITH MULTIPLE INVENTORS</v>
      </c>
      <c r="O70" s="2245" t="str">
        <f>A70</f>
        <v>WITH MULTIPLE INVENTORS</v>
      </c>
      <c r="P70" s="2245"/>
      <c r="Q70" s="2245"/>
      <c r="R70" s="2245"/>
    </row>
    <row r="71" spans="1:29" s="388" customFormat="1" ht="28.2" customHeight="1" thickBot="1" x14ac:dyDescent="0.35">
      <c r="A71" s="319" t="s">
        <v>7</v>
      </c>
      <c r="B71" s="2288" t="s">
        <v>309</v>
      </c>
      <c r="C71" s="2290"/>
      <c r="D71" s="2289"/>
      <c r="E71" s="679" t="s">
        <v>308</v>
      </c>
      <c r="F71" s="679" t="s">
        <v>311</v>
      </c>
      <c r="G71" s="2297" t="s">
        <v>310</v>
      </c>
      <c r="H71" s="2297"/>
      <c r="I71" s="30" t="s">
        <v>629</v>
      </c>
      <c r="J71" s="679" t="s">
        <v>168</v>
      </c>
      <c r="K71" s="324" t="s">
        <v>186</v>
      </c>
      <c r="M71" s="1363" t="s">
        <v>435</v>
      </c>
      <c r="O71" s="490" t="s">
        <v>180</v>
      </c>
      <c r="P71" s="666" t="s">
        <v>433</v>
      </c>
      <c r="Q71" s="688" t="s">
        <v>171</v>
      </c>
      <c r="R71" s="492" t="s">
        <v>169</v>
      </c>
      <c r="T71" s="406"/>
      <c r="U71" s="406"/>
      <c r="AC71" s="959"/>
    </row>
    <row r="72" spans="1:29" ht="13.8" x14ac:dyDescent="0.3">
      <c r="A72" s="323">
        <v>1</v>
      </c>
      <c r="B72" s="2256"/>
      <c r="C72" s="2257"/>
      <c r="D72" s="2258"/>
      <c r="E72" s="384" t="s">
        <v>238</v>
      </c>
      <c r="F72" s="383"/>
      <c r="G72" s="2236"/>
      <c r="H72" s="2237"/>
      <c r="I72" s="311">
        <v>0</v>
      </c>
      <c r="J72" s="326">
        <f>(IF(ISBLANK(B72),0,0+IF(ISBLANK(F72),0,0+IF(ISBLANK(G72),0,0+IF(E72="Utility Model",10,0+IF(E72="Industrial Design",5,0)))))*I72)</f>
        <v>0</v>
      </c>
      <c r="K72" s="1645"/>
      <c r="M72" s="1362"/>
      <c r="O72" s="473" t="s">
        <v>378</v>
      </c>
      <c r="P72" s="1594">
        <f t="shared" ref="P72:P86" si="15">IF(O72="Acceptable",I72,0)</f>
        <v>0</v>
      </c>
      <c r="Q72" s="499">
        <f t="shared" ref="Q72:Q86" si="16">(IF(ISBLANK(B72),0,0+IF(ISBLANK(F72),0,0+IF(ISBLANK(G72),0,0+IF(E72="Utility Model",10,0+IF(E72="Industrial Design",5,0)))))*P72)</f>
        <v>0</v>
      </c>
      <c r="R72" s="1663"/>
    </row>
    <row r="73" spans="1:29" ht="13.8" customHeight="1" x14ac:dyDescent="0.3">
      <c r="A73" s="321">
        <v>2</v>
      </c>
      <c r="B73" s="2229"/>
      <c r="C73" s="2230"/>
      <c r="D73" s="2233"/>
      <c r="E73" s="454" t="s">
        <v>238</v>
      </c>
      <c r="F73" s="454"/>
      <c r="G73" s="2236"/>
      <c r="H73" s="2237"/>
      <c r="I73" s="312">
        <v>0</v>
      </c>
      <c r="J73" s="326">
        <f t="shared" ref="J73:J86" si="17">(IF(ISBLANK(B73),0,0+IF(ISBLANK(F73),0,0+IF(ISBLANK(G73),0,0+IF(E73="Utility Model",10,0+IF(E73="Industrial Design",5,0)))))*I73)</f>
        <v>0</v>
      </c>
      <c r="K73" s="1590"/>
      <c r="M73" s="1360"/>
      <c r="O73" s="474" t="s">
        <v>378</v>
      </c>
      <c r="P73" s="1567">
        <f t="shared" si="15"/>
        <v>0</v>
      </c>
      <c r="Q73" s="500">
        <f t="shared" si="16"/>
        <v>0</v>
      </c>
      <c r="R73" s="1664"/>
    </row>
    <row r="74" spans="1:29" ht="13.8" customHeight="1" x14ac:dyDescent="0.3">
      <c r="A74" s="321">
        <v>3</v>
      </c>
      <c r="B74" s="2229"/>
      <c r="C74" s="2230"/>
      <c r="D74" s="2233"/>
      <c r="E74" s="454" t="s">
        <v>238</v>
      </c>
      <c r="F74" s="454"/>
      <c r="G74" s="2236"/>
      <c r="H74" s="2237"/>
      <c r="I74" s="312">
        <v>0</v>
      </c>
      <c r="J74" s="326">
        <f t="shared" si="17"/>
        <v>0</v>
      </c>
      <c r="K74" s="1590"/>
      <c r="M74" s="1360"/>
      <c r="O74" s="474" t="s">
        <v>378</v>
      </c>
      <c r="P74" s="1567">
        <f t="shared" si="15"/>
        <v>0</v>
      </c>
      <c r="Q74" s="500">
        <f t="shared" si="16"/>
        <v>0</v>
      </c>
      <c r="R74" s="1664"/>
    </row>
    <row r="75" spans="1:29" ht="13.8" x14ac:dyDescent="0.3">
      <c r="A75" s="321">
        <v>4</v>
      </c>
      <c r="B75" s="2229"/>
      <c r="C75" s="2230"/>
      <c r="D75" s="2233"/>
      <c r="E75" s="454" t="s">
        <v>238</v>
      </c>
      <c r="F75" s="454"/>
      <c r="G75" s="2236"/>
      <c r="H75" s="2237"/>
      <c r="I75" s="312">
        <v>0</v>
      </c>
      <c r="J75" s="326">
        <f t="shared" ref="J75:J82" si="18">(IF(ISBLANK(B75),0,0+IF(ISBLANK(F75),0,0+IF(ISBLANK(G75),0,0+IF(E75="Utility Model",10,0+IF(E75="Industrial Design",5,0)))))*I75)</f>
        <v>0</v>
      </c>
      <c r="K75" s="1590"/>
      <c r="M75" s="1360"/>
      <c r="O75" s="474" t="s">
        <v>378</v>
      </c>
      <c r="P75" s="1567">
        <f t="shared" si="15"/>
        <v>0</v>
      </c>
      <c r="Q75" s="500">
        <f t="shared" si="16"/>
        <v>0</v>
      </c>
      <c r="R75" s="1664"/>
    </row>
    <row r="76" spans="1:29" ht="13.8" x14ac:dyDescent="0.3">
      <c r="A76" s="321">
        <v>5</v>
      </c>
      <c r="B76" s="2229"/>
      <c r="C76" s="2230"/>
      <c r="D76" s="2233"/>
      <c r="E76" s="454" t="s">
        <v>238</v>
      </c>
      <c r="F76" s="454"/>
      <c r="G76" s="2236"/>
      <c r="H76" s="2237"/>
      <c r="I76" s="312">
        <v>0</v>
      </c>
      <c r="J76" s="326">
        <f t="shared" ref="J76:J78" si="19">(IF(ISBLANK(B76),0,0+IF(ISBLANK(F76),0,0+IF(ISBLANK(G76),0,0+IF(E76="Utility Model",10,0+IF(E76="Industrial Design",5,0)))))*I76)</f>
        <v>0</v>
      </c>
      <c r="K76" s="1590"/>
      <c r="M76" s="1360"/>
      <c r="O76" s="474" t="s">
        <v>378</v>
      </c>
      <c r="P76" s="1567">
        <f t="shared" si="15"/>
        <v>0</v>
      </c>
      <c r="Q76" s="500">
        <f t="shared" si="16"/>
        <v>0</v>
      </c>
      <c r="R76" s="1664"/>
    </row>
    <row r="77" spans="1:29" ht="13.8" x14ac:dyDescent="0.3">
      <c r="A77" s="321">
        <v>6</v>
      </c>
      <c r="B77" s="2229"/>
      <c r="C77" s="2230"/>
      <c r="D77" s="2233"/>
      <c r="E77" s="454" t="s">
        <v>238</v>
      </c>
      <c r="F77" s="454"/>
      <c r="G77" s="2236"/>
      <c r="H77" s="2237"/>
      <c r="I77" s="312">
        <v>0</v>
      </c>
      <c r="J77" s="326">
        <f t="shared" si="19"/>
        <v>0</v>
      </c>
      <c r="K77" s="1590"/>
      <c r="M77" s="1360"/>
      <c r="O77" s="474" t="s">
        <v>378</v>
      </c>
      <c r="P77" s="1567">
        <f t="shared" si="15"/>
        <v>0</v>
      </c>
      <c r="Q77" s="500">
        <f t="shared" si="16"/>
        <v>0</v>
      </c>
      <c r="R77" s="1664"/>
    </row>
    <row r="78" spans="1:29" ht="13.8" x14ac:dyDescent="0.3">
      <c r="A78" s="321">
        <v>7</v>
      </c>
      <c r="B78" s="2229"/>
      <c r="C78" s="2230"/>
      <c r="D78" s="2233"/>
      <c r="E78" s="454" t="s">
        <v>238</v>
      </c>
      <c r="F78" s="454"/>
      <c r="G78" s="2236"/>
      <c r="H78" s="2237"/>
      <c r="I78" s="312">
        <v>0</v>
      </c>
      <c r="J78" s="326">
        <f t="shared" si="19"/>
        <v>0</v>
      </c>
      <c r="K78" s="1590"/>
      <c r="M78" s="1360"/>
      <c r="O78" s="474" t="s">
        <v>378</v>
      </c>
      <c r="P78" s="1567">
        <f t="shared" si="15"/>
        <v>0</v>
      </c>
      <c r="Q78" s="500">
        <f t="shared" si="16"/>
        <v>0</v>
      </c>
      <c r="R78" s="1664"/>
    </row>
    <row r="79" spans="1:29" ht="13.8" x14ac:dyDescent="0.3">
      <c r="A79" s="321">
        <v>8</v>
      </c>
      <c r="B79" s="2229"/>
      <c r="C79" s="2230"/>
      <c r="D79" s="2233"/>
      <c r="E79" s="454" t="s">
        <v>238</v>
      </c>
      <c r="F79" s="454"/>
      <c r="G79" s="2236"/>
      <c r="H79" s="2237"/>
      <c r="I79" s="312">
        <v>0</v>
      </c>
      <c r="J79" s="326">
        <f t="shared" si="18"/>
        <v>0</v>
      </c>
      <c r="K79" s="1590"/>
      <c r="M79" s="1360"/>
      <c r="O79" s="474" t="s">
        <v>378</v>
      </c>
      <c r="P79" s="1567">
        <f t="shared" si="15"/>
        <v>0</v>
      </c>
      <c r="Q79" s="500">
        <f t="shared" si="16"/>
        <v>0</v>
      </c>
      <c r="R79" s="1664"/>
    </row>
    <row r="80" spans="1:29" ht="13.8" x14ac:dyDescent="0.3">
      <c r="A80" s="321">
        <v>9</v>
      </c>
      <c r="B80" s="2229"/>
      <c r="C80" s="2230"/>
      <c r="D80" s="2233"/>
      <c r="E80" s="454" t="s">
        <v>238</v>
      </c>
      <c r="F80" s="454"/>
      <c r="G80" s="2236"/>
      <c r="H80" s="2237"/>
      <c r="I80" s="312">
        <v>0</v>
      </c>
      <c r="J80" s="326">
        <f t="shared" si="18"/>
        <v>0</v>
      </c>
      <c r="K80" s="1590"/>
      <c r="M80" s="1360"/>
      <c r="O80" s="474" t="s">
        <v>378</v>
      </c>
      <c r="P80" s="1567">
        <f t="shared" si="15"/>
        <v>0</v>
      </c>
      <c r="Q80" s="500">
        <f t="shared" si="16"/>
        <v>0</v>
      </c>
      <c r="R80" s="1664"/>
    </row>
    <row r="81" spans="1:29" ht="13.8" x14ac:dyDescent="0.3">
      <c r="A81" s="321">
        <v>10</v>
      </c>
      <c r="B81" s="2229"/>
      <c r="C81" s="2230"/>
      <c r="D81" s="2233"/>
      <c r="E81" s="454" t="s">
        <v>238</v>
      </c>
      <c r="F81" s="454"/>
      <c r="G81" s="2236"/>
      <c r="H81" s="2237"/>
      <c r="I81" s="312">
        <v>0</v>
      </c>
      <c r="J81" s="326">
        <f t="shared" ref="J81" si="20">(IF(ISBLANK(B81),0,0+IF(ISBLANK(F81),0,0+IF(ISBLANK(G81),0,0+IF(E81="Utility Model",10,0+IF(E81="Industrial Design",5,0)))))*I81)</f>
        <v>0</v>
      </c>
      <c r="K81" s="1590"/>
      <c r="M81" s="1360"/>
      <c r="O81" s="474" t="s">
        <v>378</v>
      </c>
      <c r="P81" s="1567">
        <f t="shared" si="15"/>
        <v>0</v>
      </c>
      <c r="Q81" s="500">
        <f t="shared" si="16"/>
        <v>0</v>
      </c>
      <c r="R81" s="1664"/>
    </row>
    <row r="82" spans="1:29" ht="13.8" x14ac:dyDescent="0.3">
      <c r="A82" s="321">
        <v>11</v>
      </c>
      <c r="B82" s="2229"/>
      <c r="C82" s="2230"/>
      <c r="D82" s="2233"/>
      <c r="E82" s="454" t="s">
        <v>238</v>
      </c>
      <c r="F82" s="454"/>
      <c r="G82" s="2236"/>
      <c r="H82" s="2237"/>
      <c r="I82" s="312">
        <v>0</v>
      </c>
      <c r="J82" s="326">
        <f t="shared" si="18"/>
        <v>0</v>
      </c>
      <c r="K82" s="1590"/>
      <c r="M82" s="1360"/>
      <c r="O82" s="474" t="s">
        <v>378</v>
      </c>
      <c r="P82" s="1567">
        <f t="shared" si="15"/>
        <v>0</v>
      </c>
      <c r="Q82" s="500">
        <f t="shared" si="16"/>
        <v>0</v>
      </c>
      <c r="R82" s="1664"/>
    </row>
    <row r="83" spans="1:29" ht="13.8" x14ac:dyDescent="0.3">
      <c r="A83" s="321">
        <v>12</v>
      </c>
      <c r="B83" s="2229"/>
      <c r="C83" s="2230"/>
      <c r="D83" s="2233"/>
      <c r="E83" s="454" t="s">
        <v>238</v>
      </c>
      <c r="F83" s="454"/>
      <c r="G83" s="2236"/>
      <c r="H83" s="2237"/>
      <c r="I83" s="312">
        <v>0</v>
      </c>
      <c r="J83" s="326">
        <f t="shared" si="17"/>
        <v>0</v>
      </c>
      <c r="K83" s="1590"/>
      <c r="M83" s="1360"/>
      <c r="O83" s="474" t="s">
        <v>378</v>
      </c>
      <c r="P83" s="1567">
        <f t="shared" si="15"/>
        <v>0</v>
      </c>
      <c r="Q83" s="500">
        <f t="shared" si="16"/>
        <v>0</v>
      </c>
      <c r="R83" s="1664"/>
    </row>
    <row r="84" spans="1:29" ht="13.8" x14ac:dyDescent="0.3">
      <c r="A84" s="321">
        <v>13</v>
      </c>
      <c r="B84" s="2229"/>
      <c r="C84" s="2230"/>
      <c r="D84" s="2233"/>
      <c r="E84" s="454" t="s">
        <v>238</v>
      </c>
      <c r="F84" s="454"/>
      <c r="G84" s="2236"/>
      <c r="H84" s="2237"/>
      <c r="I84" s="312">
        <v>0</v>
      </c>
      <c r="J84" s="326">
        <f t="shared" si="17"/>
        <v>0</v>
      </c>
      <c r="K84" s="1590"/>
      <c r="M84" s="1360"/>
      <c r="O84" s="474" t="s">
        <v>378</v>
      </c>
      <c r="P84" s="1567">
        <f t="shared" si="15"/>
        <v>0</v>
      </c>
      <c r="Q84" s="500">
        <f t="shared" si="16"/>
        <v>0</v>
      </c>
      <c r="R84" s="1664"/>
    </row>
    <row r="85" spans="1:29" ht="13.8" x14ac:dyDescent="0.3">
      <c r="A85" s="321">
        <v>14</v>
      </c>
      <c r="B85" s="2229"/>
      <c r="C85" s="2230"/>
      <c r="D85" s="2233"/>
      <c r="E85" s="454" t="s">
        <v>238</v>
      </c>
      <c r="F85" s="454"/>
      <c r="G85" s="2236"/>
      <c r="H85" s="2237"/>
      <c r="I85" s="312">
        <v>0</v>
      </c>
      <c r="J85" s="326">
        <f t="shared" si="17"/>
        <v>0</v>
      </c>
      <c r="K85" s="1590"/>
      <c r="M85" s="1360"/>
      <c r="O85" s="474" t="s">
        <v>378</v>
      </c>
      <c r="P85" s="1567">
        <f t="shared" si="15"/>
        <v>0</v>
      </c>
      <c r="Q85" s="500">
        <f t="shared" si="16"/>
        <v>0</v>
      </c>
      <c r="R85" s="1664"/>
    </row>
    <row r="86" spans="1:29" ht="14.4" thickBot="1" x14ac:dyDescent="0.35">
      <c r="A86" s="327">
        <v>15</v>
      </c>
      <c r="B86" s="2291"/>
      <c r="C86" s="2292"/>
      <c r="D86" s="2293"/>
      <c r="E86" s="454" t="s">
        <v>238</v>
      </c>
      <c r="F86" s="325"/>
      <c r="G86" s="2236"/>
      <c r="H86" s="2237"/>
      <c r="I86" s="314">
        <v>0</v>
      </c>
      <c r="J86" s="326">
        <f t="shared" si="17"/>
        <v>0</v>
      </c>
      <c r="K86" s="1591"/>
      <c r="M86" s="1360"/>
      <c r="O86" s="476" t="s">
        <v>378</v>
      </c>
      <c r="P86" s="1567">
        <f t="shared" si="15"/>
        <v>0</v>
      </c>
      <c r="Q86" s="501">
        <f t="shared" si="16"/>
        <v>0</v>
      </c>
      <c r="R86" s="1665"/>
    </row>
    <row r="87" spans="1:29" s="576" customFormat="1" ht="15" customHeight="1" thickBot="1" x14ac:dyDescent="0.35">
      <c r="A87" s="952"/>
      <c r="B87" s="1213" t="s">
        <v>633</v>
      </c>
      <c r="C87" s="1214"/>
      <c r="D87" s="1215"/>
      <c r="E87" s="1254"/>
      <c r="F87" s="1255"/>
      <c r="G87" s="2313"/>
      <c r="H87" s="2314"/>
      <c r="I87" s="976" t="s">
        <v>14</v>
      </c>
      <c r="J87" s="954">
        <f>SUM(J72:J86)</f>
        <v>0</v>
      </c>
      <c r="K87" s="963"/>
      <c r="M87" s="1364"/>
      <c r="O87" s="493"/>
      <c r="P87" s="477"/>
      <c r="Q87" s="525">
        <f>SUM(Q72:Q86)</f>
        <v>0</v>
      </c>
      <c r="R87" s="494"/>
      <c r="T87" s="938"/>
      <c r="U87" s="938"/>
      <c r="AC87" s="958"/>
    </row>
    <row r="88" spans="1:29" ht="7.95" customHeight="1" x14ac:dyDescent="0.3">
      <c r="A88" s="977"/>
      <c r="B88" s="609"/>
      <c r="C88" s="609"/>
      <c r="D88" s="609"/>
      <c r="E88" s="609"/>
      <c r="F88" s="609"/>
      <c r="G88" s="978"/>
      <c r="H88" s="705"/>
      <c r="I88" s="705"/>
      <c r="J88" s="609"/>
      <c r="K88" s="613"/>
    </row>
    <row r="89" spans="1:29" ht="13.8" x14ac:dyDescent="0.3">
      <c r="A89" s="603" t="s">
        <v>53</v>
      </c>
      <c r="B89" s="604" t="s">
        <v>243</v>
      </c>
      <c r="C89" s="609"/>
      <c r="D89" s="609"/>
      <c r="E89" s="609"/>
      <c r="F89" s="609"/>
      <c r="G89" s="978"/>
      <c r="H89" s="705"/>
      <c r="I89" s="705"/>
      <c r="J89" s="609"/>
      <c r="K89" s="613"/>
      <c r="M89" s="937" t="str">
        <f>B89</f>
        <v>COMMERCIALIZED PATENTED PRODUCTS</v>
      </c>
      <c r="O89" s="715" t="str">
        <f>B89</f>
        <v>COMMERCIALIZED PATENTED PRODUCTS</v>
      </c>
    </row>
    <row r="90" spans="1:29" ht="14.4" thickBot="1" x14ac:dyDescent="0.35">
      <c r="A90" s="979" t="s">
        <v>441</v>
      </c>
      <c r="B90" s="604" t="s">
        <v>442</v>
      </c>
      <c r="C90" s="609"/>
      <c r="D90" s="609"/>
      <c r="E90" s="609"/>
      <c r="F90" s="609"/>
      <c r="G90" s="978"/>
      <c r="H90" s="705"/>
      <c r="I90" s="705"/>
      <c r="J90" s="609"/>
      <c r="K90" s="613"/>
      <c r="M90" s="937" t="str">
        <f>B90</f>
        <v>LOCAL (MAX = 20 POINTS)</v>
      </c>
      <c r="O90" s="715" t="str">
        <f>B90</f>
        <v>LOCAL (MAX = 20 POINTS)</v>
      </c>
    </row>
    <row r="91" spans="1:29" s="388" customFormat="1" ht="28.2" thickBot="1" x14ac:dyDescent="0.35">
      <c r="A91" s="319" t="s">
        <v>7</v>
      </c>
      <c r="B91" s="2288" t="s">
        <v>29</v>
      </c>
      <c r="C91" s="2290"/>
      <c r="D91" s="2289"/>
      <c r="E91" s="678" t="s">
        <v>192</v>
      </c>
      <c r="F91" s="678" t="s">
        <v>313</v>
      </c>
      <c r="G91" s="2297" t="s">
        <v>314</v>
      </c>
      <c r="H91" s="2288"/>
      <c r="I91" s="678" t="s">
        <v>126</v>
      </c>
      <c r="J91" s="679" t="s">
        <v>168</v>
      </c>
      <c r="K91" s="324" t="s">
        <v>186</v>
      </c>
      <c r="M91" s="1363" t="s">
        <v>435</v>
      </c>
      <c r="O91" s="490" t="s">
        <v>180</v>
      </c>
      <c r="P91" s="491" t="s">
        <v>171</v>
      </c>
      <c r="Q91" s="2247" t="s">
        <v>169</v>
      </c>
      <c r="R91" s="2248"/>
      <c r="T91" s="406"/>
      <c r="U91" s="406"/>
      <c r="AC91" s="959"/>
    </row>
    <row r="92" spans="1:29" ht="13.8" customHeight="1" x14ac:dyDescent="0.3">
      <c r="A92" s="328">
        <v>1</v>
      </c>
      <c r="B92" s="2256"/>
      <c r="C92" s="2257"/>
      <c r="D92" s="2258"/>
      <c r="E92" s="1641"/>
      <c r="F92" s="1643"/>
      <c r="G92" s="2236"/>
      <c r="H92" s="2237"/>
      <c r="I92" s="1641"/>
      <c r="J92" s="326">
        <f t="shared" ref="J92:J101" si="21">IF(ISBLANK(B92),0,0+IF(ISBLANK(E92),0,0+IF(ISBLANK(F92),0,0+IF(ISBLANK(G92),0,0+IF(ISBLANK(I92),0,5)))))</f>
        <v>0</v>
      </c>
      <c r="K92" s="1644"/>
      <c r="M92" s="1362"/>
      <c r="O92" s="473" t="s">
        <v>378</v>
      </c>
      <c r="P92" s="499">
        <f t="shared" ref="P92:P101" si="22">IF(O92="Acceptable",J92,0)</f>
        <v>0</v>
      </c>
      <c r="Q92" s="2065"/>
      <c r="R92" s="2066"/>
    </row>
    <row r="93" spans="1:29" ht="13.8" x14ac:dyDescent="0.3">
      <c r="A93" s="329">
        <v>2</v>
      </c>
      <c r="B93" s="2229"/>
      <c r="C93" s="2230"/>
      <c r="D93" s="2233"/>
      <c r="E93" s="1642"/>
      <c r="F93" s="309"/>
      <c r="G93" s="2236"/>
      <c r="H93" s="2237"/>
      <c r="I93" s="1642"/>
      <c r="J93" s="326">
        <f t="shared" si="21"/>
        <v>0</v>
      </c>
      <c r="K93" s="1644"/>
      <c r="M93" s="1360"/>
      <c r="O93" s="474" t="s">
        <v>378</v>
      </c>
      <c r="P93" s="500">
        <f t="shared" si="22"/>
        <v>0</v>
      </c>
      <c r="Q93" s="2018"/>
      <c r="R93" s="2019"/>
    </row>
    <row r="94" spans="1:29" ht="13.8" x14ac:dyDescent="0.3">
      <c r="A94" s="329">
        <v>3</v>
      </c>
      <c r="B94" s="2229"/>
      <c r="C94" s="2230"/>
      <c r="D94" s="2233"/>
      <c r="E94" s="1642"/>
      <c r="F94" s="309"/>
      <c r="G94" s="2236"/>
      <c r="H94" s="2237"/>
      <c r="I94" s="1642"/>
      <c r="J94" s="326">
        <f t="shared" si="21"/>
        <v>0</v>
      </c>
      <c r="K94" s="1644"/>
      <c r="M94" s="1360"/>
      <c r="O94" s="474" t="s">
        <v>378</v>
      </c>
      <c r="P94" s="500">
        <f t="shared" si="22"/>
        <v>0</v>
      </c>
      <c r="Q94" s="2018"/>
      <c r="R94" s="2019"/>
    </row>
    <row r="95" spans="1:29" ht="13.8" x14ac:dyDescent="0.3">
      <c r="A95" s="329">
        <v>4</v>
      </c>
      <c r="B95" s="2229"/>
      <c r="C95" s="2230"/>
      <c r="D95" s="2233"/>
      <c r="E95" s="1642"/>
      <c r="F95" s="309"/>
      <c r="G95" s="2236"/>
      <c r="H95" s="2237"/>
      <c r="I95" s="1642"/>
      <c r="J95" s="326">
        <f t="shared" si="21"/>
        <v>0</v>
      </c>
      <c r="K95" s="1644"/>
      <c r="M95" s="1360"/>
      <c r="O95" s="474" t="s">
        <v>378</v>
      </c>
      <c r="P95" s="500">
        <f t="shared" si="22"/>
        <v>0</v>
      </c>
      <c r="Q95" s="2018"/>
      <c r="R95" s="2019"/>
    </row>
    <row r="96" spans="1:29" ht="13.8" x14ac:dyDescent="0.3">
      <c r="A96" s="329">
        <v>5</v>
      </c>
      <c r="B96" s="2229"/>
      <c r="C96" s="2230"/>
      <c r="D96" s="2233"/>
      <c r="E96" s="1642"/>
      <c r="F96" s="309"/>
      <c r="G96" s="2236"/>
      <c r="H96" s="2237"/>
      <c r="I96" s="1642"/>
      <c r="J96" s="326">
        <f t="shared" si="21"/>
        <v>0</v>
      </c>
      <c r="K96" s="1644"/>
      <c r="M96" s="1360"/>
      <c r="O96" s="474" t="s">
        <v>378</v>
      </c>
      <c r="P96" s="500">
        <f t="shared" si="22"/>
        <v>0</v>
      </c>
      <c r="Q96" s="2018"/>
      <c r="R96" s="2019"/>
    </row>
    <row r="97" spans="1:29" ht="13.8" x14ac:dyDescent="0.3">
      <c r="A97" s="329">
        <v>6</v>
      </c>
      <c r="B97" s="2229"/>
      <c r="C97" s="2230"/>
      <c r="D97" s="2233"/>
      <c r="E97" s="1642"/>
      <c r="F97" s="309"/>
      <c r="G97" s="2236"/>
      <c r="H97" s="2237"/>
      <c r="I97" s="1642"/>
      <c r="J97" s="326">
        <f t="shared" si="21"/>
        <v>0</v>
      </c>
      <c r="K97" s="1644"/>
      <c r="M97" s="1360"/>
      <c r="O97" s="474" t="s">
        <v>378</v>
      </c>
      <c r="P97" s="500">
        <f t="shared" si="22"/>
        <v>0</v>
      </c>
      <c r="Q97" s="2018"/>
      <c r="R97" s="2019"/>
    </row>
    <row r="98" spans="1:29" ht="13.8" x14ac:dyDescent="0.3">
      <c r="A98" s="329">
        <v>7</v>
      </c>
      <c r="B98" s="2229"/>
      <c r="C98" s="2230"/>
      <c r="D98" s="2233"/>
      <c r="E98" s="1642"/>
      <c r="F98" s="309"/>
      <c r="G98" s="2236"/>
      <c r="H98" s="2237"/>
      <c r="I98" s="1642"/>
      <c r="J98" s="326">
        <f t="shared" si="21"/>
        <v>0</v>
      </c>
      <c r="K98" s="1644"/>
      <c r="M98" s="1360"/>
      <c r="O98" s="474" t="s">
        <v>378</v>
      </c>
      <c r="P98" s="500">
        <f t="shared" si="22"/>
        <v>0</v>
      </c>
      <c r="Q98" s="2018"/>
      <c r="R98" s="2019"/>
    </row>
    <row r="99" spans="1:29" ht="13.8" x14ac:dyDescent="0.3">
      <c r="A99" s="329">
        <v>8</v>
      </c>
      <c r="B99" s="2229"/>
      <c r="C99" s="2230"/>
      <c r="D99" s="2233"/>
      <c r="E99" s="1642"/>
      <c r="F99" s="309"/>
      <c r="G99" s="2236"/>
      <c r="H99" s="2237"/>
      <c r="I99" s="1642"/>
      <c r="J99" s="326">
        <f t="shared" si="21"/>
        <v>0</v>
      </c>
      <c r="K99" s="1644"/>
      <c r="M99" s="1360"/>
      <c r="O99" s="474" t="s">
        <v>378</v>
      </c>
      <c r="P99" s="500">
        <f t="shared" si="22"/>
        <v>0</v>
      </c>
      <c r="Q99" s="2018"/>
      <c r="R99" s="2019"/>
    </row>
    <row r="100" spans="1:29" ht="13.8" x14ac:dyDescent="0.3">
      <c r="A100" s="329">
        <v>9</v>
      </c>
      <c r="B100" s="2229"/>
      <c r="C100" s="2230"/>
      <c r="D100" s="2233"/>
      <c r="E100" s="1642"/>
      <c r="F100" s="309"/>
      <c r="G100" s="2236"/>
      <c r="H100" s="2237"/>
      <c r="I100" s="1642"/>
      <c r="J100" s="326">
        <f t="shared" si="21"/>
        <v>0</v>
      </c>
      <c r="K100" s="1644"/>
      <c r="M100" s="1360"/>
      <c r="O100" s="474" t="s">
        <v>378</v>
      </c>
      <c r="P100" s="500">
        <f t="shared" si="22"/>
        <v>0</v>
      </c>
      <c r="Q100" s="2018"/>
      <c r="R100" s="2019"/>
    </row>
    <row r="101" spans="1:29" ht="14.4" thickBot="1" x14ac:dyDescent="0.35">
      <c r="A101" s="329">
        <v>10</v>
      </c>
      <c r="B101" s="2229"/>
      <c r="C101" s="2230"/>
      <c r="D101" s="2233"/>
      <c r="E101" s="1642"/>
      <c r="F101" s="309"/>
      <c r="G101" s="2236"/>
      <c r="H101" s="2237"/>
      <c r="I101" s="1642"/>
      <c r="J101" s="326">
        <f t="shared" si="21"/>
        <v>0</v>
      </c>
      <c r="K101" s="1644"/>
      <c r="M101" s="1360"/>
      <c r="O101" s="476" t="s">
        <v>378</v>
      </c>
      <c r="P101" s="501">
        <f t="shared" si="22"/>
        <v>0</v>
      </c>
      <c r="Q101" s="2053"/>
      <c r="R101" s="2054"/>
    </row>
    <row r="102" spans="1:29" s="576" customFormat="1" ht="15" customHeight="1" thickBot="1" x14ac:dyDescent="0.35">
      <c r="A102" s="952"/>
      <c r="B102" s="2282"/>
      <c r="C102" s="2277"/>
      <c r="D102" s="2283"/>
      <c r="E102" s="980"/>
      <c r="F102" s="980"/>
      <c r="G102" s="2287"/>
      <c r="H102" s="2282"/>
      <c r="I102" s="961" t="s">
        <v>14</v>
      </c>
      <c r="J102" s="954">
        <f>SUM(J92:J101)</f>
        <v>0</v>
      </c>
      <c r="K102" s="963"/>
      <c r="M102" s="1364"/>
      <c r="O102" s="493"/>
      <c r="P102" s="503">
        <f>SUM(P92:P101)</f>
        <v>0</v>
      </c>
      <c r="Q102" s="2123"/>
      <c r="R102" s="2124"/>
      <c r="T102" s="938"/>
      <c r="U102" s="938"/>
      <c r="AC102" s="958"/>
    </row>
    <row r="103" spans="1:29" s="576" customFormat="1" ht="14.4" thickBot="1" x14ac:dyDescent="0.35">
      <c r="A103" s="952"/>
      <c r="B103" s="955"/>
      <c r="C103" s="955"/>
      <c r="D103" s="955"/>
      <c r="E103" s="956"/>
      <c r="F103" s="955"/>
      <c r="G103" s="955"/>
      <c r="H103" s="955"/>
      <c r="I103" s="955"/>
      <c r="J103" s="955"/>
      <c r="K103" s="957"/>
      <c r="T103" s="938"/>
      <c r="U103" s="938"/>
      <c r="AC103" s="958"/>
    </row>
    <row r="104" spans="1:29" ht="14.4" thickBot="1" x14ac:dyDescent="0.35">
      <c r="A104" s="1258" t="s">
        <v>444</v>
      </c>
      <c r="B104" s="970" t="s">
        <v>443</v>
      </c>
      <c r="C104" s="971"/>
      <c r="D104" s="971"/>
      <c r="E104" s="971"/>
      <c r="F104" s="971"/>
      <c r="G104" s="971"/>
      <c r="H104" s="971"/>
      <c r="I104" s="971"/>
      <c r="J104" s="971"/>
      <c r="K104" s="968"/>
      <c r="M104" s="937" t="str">
        <f>B104</f>
        <v>INTERNATIONAL (MAX = 30 POINTS)</v>
      </c>
      <c r="O104" s="715" t="str">
        <f>B104</f>
        <v>INTERNATIONAL (MAX = 30 POINTS)</v>
      </c>
    </row>
    <row r="105" spans="1:29" s="388" customFormat="1" ht="28.2" thickBot="1" x14ac:dyDescent="0.35">
      <c r="A105" s="319" t="s">
        <v>7</v>
      </c>
      <c r="B105" s="2288" t="s">
        <v>29</v>
      </c>
      <c r="C105" s="2290"/>
      <c r="D105" s="2289"/>
      <c r="E105" s="678" t="s">
        <v>192</v>
      </c>
      <c r="F105" s="678" t="s">
        <v>313</v>
      </c>
      <c r="G105" s="2288" t="s">
        <v>314</v>
      </c>
      <c r="H105" s="2289"/>
      <c r="I105" s="678" t="s">
        <v>126</v>
      </c>
      <c r="J105" s="679" t="s">
        <v>168</v>
      </c>
      <c r="K105" s="324" t="s">
        <v>186</v>
      </c>
      <c r="M105" s="1363" t="s">
        <v>435</v>
      </c>
      <c r="O105" s="490" t="s">
        <v>180</v>
      </c>
      <c r="P105" s="491" t="s">
        <v>171</v>
      </c>
      <c r="Q105" s="2247" t="s">
        <v>169</v>
      </c>
      <c r="R105" s="2248"/>
      <c r="T105" s="406"/>
      <c r="U105" s="406"/>
      <c r="AC105" s="959"/>
    </row>
    <row r="106" spans="1:29" ht="13.8" customHeight="1" x14ac:dyDescent="0.3">
      <c r="A106" s="328">
        <v>1</v>
      </c>
      <c r="B106" s="2256"/>
      <c r="C106" s="2257"/>
      <c r="D106" s="2258"/>
      <c r="E106" s="1641"/>
      <c r="F106" s="331"/>
      <c r="G106" s="2236"/>
      <c r="H106" s="2237"/>
      <c r="I106" s="1641"/>
      <c r="J106" s="326">
        <f>IF(ISBLANK(B106),0,0+IF(ISBLANK(E106),0,0+IF(ISBLANK(F106),0,0+IF(ISBLANK(G106),0,0+IF(ISBLANK(I106),0,10)))))</f>
        <v>0</v>
      </c>
      <c r="K106" s="1590"/>
      <c r="M106" s="1362"/>
      <c r="O106" s="473" t="s">
        <v>378</v>
      </c>
      <c r="P106" s="499">
        <f t="shared" ref="P106:P115" si="23">IF(O106="Acceptable",J106,0)</f>
        <v>0</v>
      </c>
      <c r="Q106" s="2065"/>
      <c r="R106" s="2066"/>
    </row>
    <row r="107" spans="1:29" ht="13.8" x14ac:dyDescent="0.3">
      <c r="A107" s="329">
        <v>2</v>
      </c>
      <c r="B107" s="2229"/>
      <c r="C107" s="2230"/>
      <c r="D107" s="2233"/>
      <c r="E107" s="1642"/>
      <c r="F107" s="455"/>
      <c r="G107" s="2236"/>
      <c r="H107" s="2237"/>
      <c r="I107" s="1642"/>
      <c r="J107" s="332">
        <f t="shared" ref="J107:J115" si="24">IF(ISBLANK(B107),0,10)</f>
        <v>0</v>
      </c>
      <c r="K107" s="1590"/>
      <c r="M107" s="1360"/>
      <c r="O107" s="474" t="s">
        <v>378</v>
      </c>
      <c r="P107" s="500">
        <f t="shared" si="23"/>
        <v>0</v>
      </c>
      <c r="Q107" s="2018"/>
      <c r="R107" s="2019"/>
    </row>
    <row r="108" spans="1:29" ht="13.8" x14ac:dyDescent="0.3">
      <c r="A108" s="329">
        <v>3</v>
      </c>
      <c r="B108" s="2229"/>
      <c r="C108" s="2230"/>
      <c r="D108" s="2233"/>
      <c r="E108" s="1642"/>
      <c r="F108" s="455"/>
      <c r="G108" s="2236"/>
      <c r="H108" s="2237"/>
      <c r="I108" s="1642"/>
      <c r="J108" s="332">
        <f t="shared" si="24"/>
        <v>0</v>
      </c>
      <c r="K108" s="1590"/>
      <c r="M108" s="1360"/>
      <c r="O108" s="474" t="s">
        <v>378</v>
      </c>
      <c r="P108" s="500">
        <f t="shared" si="23"/>
        <v>0</v>
      </c>
      <c r="Q108" s="2018"/>
      <c r="R108" s="2019"/>
    </row>
    <row r="109" spans="1:29" ht="13.8" x14ac:dyDescent="0.3">
      <c r="A109" s="329">
        <v>4</v>
      </c>
      <c r="B109" s="2229"/>
      <c r="C109" s="2230"/>
      <c r="D109" s="2233"/>
      <c r="E109" s="1642"/>
      <c r="F109" s="455"/>
      <c r="G109" s="2236"/>
      <c r="H109" s="2237"/>
      <c r="I109" s="1642"/>
      <c r="J109" s="332">
        <f t="shared" si="24"/>
        <v>0</v>
      </c>
      <c r="K109" s="1590"/>
      <c r="M109" s="1360"/>
      <c r="O109" s="474" t="s">
        <v>378</v>
      </c>
      <c r="P109" s="500">
        <f t="shared" si="23"/>
        <v>0</v>
      </c>
      <c r="Q109" s="2018"/>
      <c r="R109" s="2019"/>
    </row>
    <row r="110" spans="1:29" ht="13.8" x14ac:dyDescent="0.3">
      <c r="A110" s="329">
        <v>5</v>
      </c>
      <c r="B110" s="2229"/>
      <c r="C110" s="2230"/>
      <c r="D110" s="2233"/>
      <c r="E110" s="1642"/>
      <c r="F110" s="455"/>
      <c r="G110" s="2236"/>
      <c r="H110" s="2237"/>
      <c r="I110" s="1642"/>
      <c r="J110" s="332">
        <f t="shared" si="24"/>
        <v>0</v>
      </c>
      <c r="K110" s="1590"/>
      <c r="M110" s="1360"/>
      <c r="O110" s="474" t="s">
        <v>378</v>
      </c>
      <c r="P110" s="500">
        <f t="shared" si="23"/>
        <v>0</v>
      </c>
      <c r="Q110" s="2018"/>
      <c r="R110" s="2019"/>
    </row>
    <row r="111" spans="1:29" ht="13.8" x14ac:dyDescent="0.3">
      <c r="A111" s="329">
        <v>6</v>
      </c>
      <c r="B111" s="2229"/>
      <c r="C111" s="2230"/>
      <c r="D111" s="2233"/>
      <c r="E111" s="1642"/>
      <c r="F111" s="455"/>
      <c r="G111" s="2236"/>
      <c r="H111" s="2237"/>
      <c r="I111" s="1642"/>
      <c r="J111" s="332">
        <f t="shared" si="24"/>
        <v>0</v>
      </c>
      <c r="K111" s="1590"/>
      <c r="M111" s="1360"/>
      <c r="O111" s="474" t="s">
        <v>378</v>
      </c>
      <c r="P111" s="500">
        <f t="shared" si="23"/>
        <v>0</v>
      </c>
      <c r="Q111" s="2018"/>
      <c r="R111" s="2019"/>
    </row>
    <row r="112" spans="1:29" ht="13.8" x14ac:dyDescent="0.3">
      <c r="A112" s="329">
        <v>7</v>
      </c>
      <c r="B112" s="2229"/>
      <c r="C112" s="2230"/>
      <c r="D112" s="2233"/>
      <c r="E112" s="1642"/>
      <c r="F112" s="455"/>
      <c r="G112" s="2236"/>
      <c r="H112" s="2237"/>
      <c r="I112" s="1642"/>
      <c r="J112" s="332">
        <f t="shared" si="24"/>
        <v>0</v>
      </c>
      <c r="K112" s="1590"/>
      <c r="M112" s="1360"/>
      <c r="O112" s="474" t="s">
        <v>378</v>
      </c>
      <c r="P112" s="500">
        <f t="shared" si="23"/>
        <v>0</v>
      </c>
      <c r="Q112" s="2018"/>
      <c r="R112" s="2019"/>
    </row>
    <row r="113" spans="1:29" ht="13.8" x14ac:dyDescent="0.3">
      <c r="A113" s="329">
        <v>8</v>
      </c>
      <c r="B113" s="2229"/>
      <c r="C113" s="2230"/>
      <c r="D113" s="2233"/>
      <c r="E113" s="1642"/>
      <c r="F113" s="455"/>
      <c r="G113" s="2236"/>
      <c r="H113" s="2237"/>
      <c r="I113" s="1642"/>
      <c r="J113" s="332">
        <f t="shared" si="24"/>
        <v>0</v>
      </c>
      <c r="K113" s="1590"/>
      <c r="M113" s="1360"/>
      <c r="O113" s="474" t="s">
        <v>378</v>
      </c>
      <c r="P113" s="500">
        <f t="shared" si="23"/>
        <v>0</v>
      </c>
      <c r="Q113" s="2018"/>
      <c r="R113" s="2019"/>
    </row>
    <row r="114" spans="1:29" ht="13.8" x14ac:dyDescent="0.3">
      <c r="A114" s="329">
        <v>9</v>
      </c>
      <c r="B114" s="2229"/>
      <c r="C114" s="2230"/>
      <c r="D114" s="2233"/>
      <c r="E114" s="1642"/>
      <c r="F114" s="455"/>
      <c r="G114" s="2236"/>
      <c r="H114" s="2237"/>
      <c r="I114" s="1642"/>
      <c r="J114" s="332">
        <f t="shared" si="24"/>
        <v>0</v>
      </c>
      <c r="K114" s="1590"/>
      <c r="M114" s="1360"/>
      <c r="O114" s="474" t="s">
        <v>378</v>
      </c>
      <c r="P114" s="500">
        <f t="shared" si="23"/>
        <v>0</v>
      </c>
      <c r="Q114" s="2018"/>
      <c r="R114" s="2019"/>
    </row>
    <row r="115" spans="1:29" ht="14.4" thickBot="1" x14ac:dyDescent="0.35">
      <c r="A115" s="329">
        <v>10</v>
      </c>
      <c r="B115" s="2229"/>
      <c r="C115" s="2230"/>
      <c r="D115" s="2233"/>
      <c r="E115" s="1642"/>
      <c r="F115" s="455"/>
      <c r="G115" s="2236"/>
      <c r="H115" s="2237"/>
      <c r="I115" s="1642"/>
      <c r="J115" s="332">
        <f t="shared" si="24"/>
        <v>0</v>
      </c>
      <c r="K115" s="1590"/>
      <c r="M115" s="1360"/>
      <c r="O115" s="474" t="s">
        <v>378</v>
      </c>
      <c r="P115" s="501">
        <f t="shared" si="23"/>
        <v>0</v>
      </c>
      <c r="Q115" s="2053"/>
      <c r="R115" s="2054"/>
    </row>
    <row r="116" spans="1:29" s="576" customFormat="1" ht="15" customHeight="1" thickBot="1" x14ac:dyDescent="0.35">
      <c r="A116" s="952"/>
      <c r="B116" s="2282" t="s">
        <v>15</v>
      </c>
      <c r="C116" s="2277"/>
      <c r="D116" s="2283"/>
      <c r="E116" s="953"/>
      <c r="F116" s="960"/>
      <c r="G116" s="2277"/>
      <c r="H116" s="2277"/>
      <c r="I116" s="981" t="s">
        <v>14</v>
      </c>
      <c r="J116" s="954">
        <f>SUM(J106:J115)</f>
        <v>0</v>
      </c>
      <c r="K116" s="963"/>
      <c r="M116" s="1364"/>
      <c r="O116" s="493"/>
      <c r="P116" s="503">
        <f>SUM(P106:P115)</f>
        <v>0</v>
      </c>
      <c r="Q116" s="2123"/>
      <c r="R116" s="2124"/>
      <c r="T116" s="938"/>
      <c r="U116" s="938"/>
      <c r="AC116" s="958"/>
    </row>
    <row r="117" spans="1:29" s="576" customFormat="1" ht="13.8" x14ac:dyDescent="0.3">
      <c r="A117" s="577"/>
      <c r="B117" s="578"/>
      <c r="C117" s="578"/>
      <c r="D117" s="578"/>
      <c r="E117" s="578"/>
      <c r="F117" s="578"/>
      <c r="G117" s="578"/>
      <c r="H117" s="578"/>
      <c r="I117" s="578"/>
      <c r="J117" s="578"/>
      <c r="K117" s="982"/>
      <c r="T117" s="938"/>
      <c r="U117" s="938"/>
      <c r="AC117" s="958"/>
    </row>
    <row r="118" spans="1:29" s="623" customFormat="1" ht="13.8" x14ac:dyDescent="0.3">
      <c r="A118" s="899" t="s">
        <v>44</v>
      </c>
      <c r="B118" s="866" t="s">
        <v>540</v>
      </c>
      <c r="C118" s="889"/>
      <c r="D118" s="889"/>
      <c r="E118" s="889"/>
      <c r="F118" s="889"/>
      <c r="G118" s="889"/>
      <c r="H118" s="889"/>
      <c r="I118" s="889"/>
      <c r="J118" s="889"/>
      <c r="K118" s="887"/>
      <c r="M118" s="860" t="str">
        <f>B118</f>
        <v>FOR EVERY NON-PATENTABLE INVENTION</v>
      </c>
      <c r="O118" s="869" t="str">
        <f>B118</f>
        <v>FOR EVERY NON-PATENTABLE INVENTION</v>
      </c>
      <c r="T118" s="983"/>
      <c r="AC118" s="984"/>
    </row>
    <row r="119" spans="1:29" s="623" customFormat="1" ht="13.8" x14ac:dyDescent="0.3">
      <c r="A119" s="864" t="s">
        <v>56</v>
      </c>
      <c r="B119" s="900" t="s">
        <v>244</v>
      </c>
      <c r="C119" s="985"/>
      <c r="D119" s="985"/>
      <c r="E119" s="985"/>
      <c r="F119" s="985"/>
      <c r="G119" s="985"/>
      <c r="H119" s="985"/>
      <c r="I119" s="985"/>
      <c r="J119" s="884"/>
      <c r="K119" s="887"/>
      <c r="M119" s="860" t="str">
        <f>B119</f>
        <v>COPYRIGHTED AND UTILIZED SOFTWARE PRODUCTS</v>
      </c>
      <c r="O119" s="869" t="str">
        <f>B119</f>
        <v>COPYRIGHTED AND UTILIZED SOFTWARE PRODUCTS</v>
      </c>
      <c r="T119" s="804"/>
      <c r="AC119" s="984"/>
    </row>
    <row r="120" spans="1:29" s="623" customFormat="1" ht="14.4" thickBot="1" x14ac:dyDescent="0.35">
      <c r="A120" s="919" t="s">
        <v>119</v>
      </c>
      <c r="B120" s="920" t="s">
        <v>445</v>
      </c>
      <c r="C120" s="921"/>
      <c r="D120" s="921"/>
      <c r="E120" s="921"/>
      <c r="F120" s="921"/>
      <c r="G120" s="921"/>
      <c r="H120" s="921"/>
      <c r="I120" s="921"/>
      <c r="J120" s="921"/>
      <c r="K120" s="986"/>
      <c r="M120" s="860" t="str">
        <f>B120</f>
        <v>NEW SOFTWARE PRODUCTS (COMPUTER PROGRAM)</v>
      </c>
      <c r="O120" s="987" t="str">
        <f>B120</f>
        <v>NEW SOFTWARE PRODUCTS (COMPUTER PROGRAM)</v>
      </c>
      <c r="AC120" s="984"/>
    </row>
    <row r="121" spans="1:29" s="988" customFormat="1" ht="14.4" thickBot="1" x14ac:dyDescent="0.35">
      <c r="A121" s="2267" t="s">
        <v>30</v>
      </c>
      <c r="B121" s="2268"/>
      <c r="C121" s="2268"/>
      <c r="D121" s="2268"/>
      <c r="E121" s="2268"/>
      <c r="F121" s="2268"/>
      <c r="G121" s="2268"/>
      <c r="H121" s="2268"/>
      <c r="I121" s="2268"/>
      <c r="J121" s="2268"/>
      <c r="K121" s="2269"/>
      <c r="M121" s="1240" t="str">
        <f>A121</f>
        <v>SOLE DEVELOPER</v>
      </c>
      <c r="O121" s="2225" t="str">
        <f>A121</f>
        <v>SOLE DEVELOPER</v>
      </c>
      <c r="P121" s="2225"/>
      <c r="Q121" s="2225"/>
      <c r="R121" s="2225"/>
      <c r="S121" s="888"/>
      <c r="AC121" s="989"/>
    </row>
    <row r="122" spans="1:29" s="888" customFormat="1" ht="28.2" thickBot="1" x14ac:dyDescent="0.35">
      <c r="A122" s="293" t="s">
        <v>7</v>
      </c>
      <c r="B122" s="2192" t="s">
        <v>31</v>
      </c>
      <c r="C122" s="2193"/>
      <c r="D122" s="2228"/>
      <c r="E122" s="712" t="s">
        <v>315</v>
      </c>
      <c r="F122" s="712" t="s">
        <v>448</v>
      </c>
      <c r="G122" s="2276" t="s">
        <v>542</v>
      </c>
      <c r="H122" s="2276"/>
      <c r="I122" s="681" t="s">
        <v>168</v>
      </c>
      <c r="J122" s="2033" t="s">
        <v>186</v>
      </c>
      <c r="K122" s="2205"/>
      <c r="M122" s="1363" t="s">
        <v>435</v>
      </c>
      <c r="O122" s="254" t="s">
        <v>180</v>
      </c>
      <c r="P122" s="666" t="s">
        <v>171</v>
      </c>
      <c r="Q122" s="2113" t="s">
        <v>169</v>
      </c>
      <c r="R122" s="2114"/>
      <c r="S122" s="623"/>
      <c r="AC122" s="990"/>
    </row>
    <row r="123" spans="1:29" s="623" customFormat="1" ht="14.4" customHeight="1" x14ac:dyDescent="0.3">
      <c r="A123" s="294">
        <v>1</v>
      </c>
      <c r="B123" s="2256"/>
      <c r="C123" s="2257"/>
      <c r="D123" s="2258"/>
      <c r="E123" s="456"/>
      <c r="F123" s="456"/>
      <c r="G123" s="2275"/>
      <c r="H123" s="2275"/>
      <c r="I123" s="308">
        <f>IF(ISBLANK(B123),0,0+IF(ISBLANK(E123),0,0+IF(ISBLANK(F123)+ISBLANK(G123),0,10)))</f>
        <v>0</v>
      </c>
      <c r="J123" s="2235"/>
      <c r="K123" s="2232"/>
      <c r="M123" s="1362"/>
      <c r="O123" s="473" t="s">
        <v>378</v>
      </c>
      <c r="P123" s="527">
        <f t="shared" ref="P123:P132" si="25">IF(O123="Acceptable",I123,0)</f>
        <v>0</v>
      </c>
      <c r="Q123" s="2065"/>
      <c r="R123" s="2066"/>
      <c r="AC123" s="984"/>
    </row>
    <row r="124" spans="1:29" s="623" customFormat="1" ht="13.8" x14ac:dyDescent="0.3">
      <c r="A124" s="295">
        <v>2</v>
      </c>
      <c r="B124" s="2229"/>
      <c r="C124" s="2230"/>
      <c r="D124" s="2233"/>
      <c r="E124" s="455"/>
      <c r="F124" s="455"/>
      <c r="G124" s="2234"/>
      <c r="H124" s="2234"/>
      <c r="I124" s="308">
        <f t="shared" ref="I124:I132" si="26">IF(ISBLANK(B124),0,0+IF(ISBLANK(E124),0,0+IF(ISBLANK(F124)+ISBLANK(G124),0,10)))</f>
        <v>0</v>
      </c>
      <c r="J124" s="2235"/>
      <c r="K124" s="2232"/>
      <c r="M124" s="1360"/>
      <c r="O124" s="474" t="s">
        <v>378</v>
      </c>
      <c r="P124" s="500">
        <f t="shared" si="25"/>
        <v>0</v>
      </c>
      <c r="Q124" s="2018"/>
      <c r="R124" s="2019"/>
      <c r="AC124" s="984"/>
    </row>
    <row r="125" spans="1:29" s="623" customFormat="1" ht="13.8" x14ac:dyDescent="0.3">
      <c r="A125" s="295">
        <v>3</v>
      </c>
      <c r="B125" s="2229"/>
      <c r="C125" s="2230"/>
      <c r="D125" s="2233"/>
      <c r="E125" s="455"/>
      <c r="F125" s="455"/>
      <c r="G125" s="2234"/>
      <c r="H125" s="2234"/>
      <c r="I125" s="308">
        <f>IF(ISBLANK(B125),0,0+IF(ISBLANK(E125),0,0+IF(ISBLANK(F125)+ISBLANK(G125),0,10)))</f>
        <v>0</v>
      </c>
      <c r="J125" s="2235"/>
      <c r="K125" s="2232"/>
      <c r="M125" s="1360"/>
      <c r="O125" s="474" t="s">
        <v>378</v>
      </c>
      <c r="P125" s="500">
        <f t="shared" si="25"/>
        <v>0</v>
      </c>
      <c r="Q125" s="2018"/>
      <c r="R125" s="2019"/>
      <c r="S125" s="881"/>
      <c r="AC125" s="984"/>
    </row>
    <row r="126" spans="1:29" s="623" customFormat="1" ht="13.8" x14ac:dyDescent="0.3">
      <c r="A126" s="295">
        <v>4</v>
      </c>
      <c r="B126" s="2229"/>
      <c r="C126" s="2230"/>
      <c r="D126" s="2233"/>
      <c r="E126" s="455"/>
      <c r="F126" s="455"/>
      <c r="G126" s="2234"/>
      <c r="H126" s="2234"/>
      <c r="I126" s="308">
        <f t="shared" ref="I126:I130" si="27">IF(ISBLANK(B126),0,0+IF(ISBLANK(E126),0,0+IF(ISBLANK(F126)+ISBLANK(G126),0,10)))</f>
        <v>0</v>
      </c>
      <c r="J126" s="2235"/>
      <c r="K126" s="2232"/>
      <c r="M126" s="1360"/>
      <c r="O126" s="474" t="s">
        <v>378</v>
      </c>
      <c r="P126" s="500">
        <f t="shared" si="25"/>
        <v>0</v>
      </c>
      <c r="Q126" s="2018"/>
      <c r="R126" s="2019"/>
      <c r="S126" s="881"/>
      <c r="AC126" s="984"/>
    </row>
    <row r="127" spans="1:29" s="623" customFormat="1" ht="13.8" x14ac:dyDescent="0.3">
      <c r="A127" s="295">
        <v>5</v>
      </c>
      <c r="B127" s="2229"/>
      <c r="C127" s="2230"/>
      <c r="D127" s="2233"/>
      <c r="E127" s="455"/>
      <c r="F127" s="455"/>
      <c r="G127" s="2234"/>
      <c r="H127" s="2234"/>
      <c r="I127" s="308">
        <f t="shared" si="27"/>
        <v>0</v>
      </c>
      <c r="J127" s="2235"/>
      <c r="K127" s="2232"/>
      <c r="M127" s="1360"/>
      <c r="O127" s="474" t="s">
        <v>378</v>
      </c>
      <c r="P127" s="500">
        <f t="shared" si="25"/>
        <v>0</v>
      </c>
      <c r="Q127" s="2018"/>
      <c r="R127" s="2019"/>
      <c r="S127" s="881"/>
      <c r="AC127" s="984"/>
    </row>
    <row r="128" spans="1:29" s="623" customFormat="1" ht="13.8" x14ac:dyDescent="0.3">
      <c r="A128" s="295">
        <v>6</v>
      </c>
      <c r="B128" s="2229"/>
      <c r="C128" s="2230"/>
      <c r="D128" s="2233"/>
      <c r="E128" s="455"/>
      <c r="F128" s="455"/>
      <c r="G128" s="2234"/>
      <c r="H128" s="2234"/>
      <c r="I128" s="308">
        <f t="shared" ref="I128" si="28">IF(ISBLANK(B128),0,0+IF(ISBLANK(E128),0,0+IF(ISBLANK(F128)+ISBLANK(G128),0,10)))</f>
        <v>0</v>
      </c>
      <c r="J128" s="2235"/>
      <c r="K128" s="2232"/>
      <c r="M128" s="1360"/>
      <c r="O128" s="474" t="s">
        <v>378</v>
      </c>
      <c r="P128" s="500">
        <f t="shared" si="25"/>
        <v>0</v>
      </c>
      <c r="Q128" s="2018"/>
      <c r="R128" s="2019"/>
      <c r="S128" s="881"/>
      <c r="AC128" s="984"/>
    </row>
    <row r="129" spans="1:29" s="623" customFormat="1" ht="13.8" x14ac:dyDescent="0.3">
      <c r="A129" s="295">
        <v>7</v>
      </c>
      <c r="B129" s="2229"/>
      <c r="C129" s="2230"/>
      <c r="D129" s="2233"/>
      <c r="E129" s="455"/>
      <c r="F129" s="455"/>
      <c r="G129" s="2234"/>
      <c r="H129" s="2234"/>
      <c r="I129" s="308">
        <f t="shared" ref="I129" si="29">IF(ISBLANK(B129),0,0+IF(ISBLANK(E129),0,0+IF(ISBLANK(F129)+ISBLANK(G129),0,10)))</f>
        <v>0</v>
      </c>
      <c r="J129" s="2235"/>
      <c r="K129" s="2232"/>
      <c r="M129" s="1360"/>
      <c r="O129" s="474" t="s">
        <v>378</v>
      </c>
      <c r="P129" s="500">
        <f t="shared" si="25"/>
        <v>0</v>
      </c>
      <c r="Q129" s="2018"/>
      <c r="R129" s="2019"/>
      <c r="S129" s="881"/>
      <c r="AC129" s="984"/>
    </row>
    <row r="130" spans="1:29" s="623" customFormat="1" ht="13.8" x14ac:dyDescent="0.3">
      <c r="A130" s="295">
        <v>8</v>
      </c>
      <c r="B130" s="2229"/>
      <c r="C130" s="2230"/>
      <c r="D130" s="2233"/>
      <c r="E130" s="455"/>
      <c r="F130" s="455"/>
      <c r="G130" s="2234"/>
      <c r="H130" s="2234"/>
      <c r="I130" s="308">
        <f t="shared" si="27"/>
        <v>0</v>
      </c>
      <c r="J130" s="2235"/>
      <c r="K130" s="2232"/>
      <c r="M130" s="1360"/>
      <c r="O130" s="474" t="s">
        <v>378</v>
      </c>
      <c r="P130" s="500">
        <f t="shared" si="25"/>
        <v>0</v>
      </c>
      <c r="Q130" s="2018"/>
      <c r="R130" s="2019"/>
      <c r="S130" s="881"/>
      <c r="AC130" s="984"/>
    </row>
    <row r="131" spans="1:29" s="623" customFormat="1" ht="13.8" x14ac:dyDescent="0.3">
      <c r="A131" s="295">
        <v>9</v>
      </c>
      <c r="B131" s="2229"/>
      <c r="C131" s="2230"/>
      <c r="D131" s="2233"/>
      <c r="E131" s="455"/>
      <c r="F131" s="455"/>
      <c r="G131" s="2234"/>
      <c r="H131" s="2234"/>
      <c r="I131" s="308">
        <f t="shared" si="26"/>
        <v>0</v>
      </c>
      <c r="J131" s="2235"/>
      <c r="K131" s="2232"/>
      <c r="M131" s="1360"/>
      <c r="O131" s="474" t="s">
        <v>378</v>
      </c>
      <c r="P131" s="500">
        <f t="shared" si="25"/>
        <v>0</v>
      </c>
      <c r="Q131" s="2018"/>
      <c r="R131" s="2019"/>
      <c r="S131" s="881"/>
      <c r="AC131" s="984"/>
    </row>
    <row r="132" spans="1:29" s="623" customFormat="1" ht="14.4" thickBot="1" x14ac:dyDescent="0.35">
      <c r="A132" s="295">
        <v>10</v>
      </c>
      <c r="B132" s="2229"/>
      <c r="C132" s="2230"/>
      <c r="D132" s="2233"/>
      <c r="E132" s="455"/>
      <c r="F132" s="455"/>
      <c r="G132" s="2234"/>
      <c r="H132" s="2234"/>
      <c r="I132" s="308">
        <f t="shared" si="26"/>
        <v>0</v>
      </c>
      <c r="J132" s="2235"/>
      <c r="K132" s="2232"/>
      <c r="M132" s="1360"/>
      <c r="O132" s="474" t="s">
        <v>378</v>
      </c>
      <c r="P132" s="501">
        <f t="shared" si="25"/>
        <v>0</v>
      </c>
      <c r="Q132" s="2053"/>
      <c r="R132" s="2054"/>
      <c r="S132" s="881"/>
      <c r="AC132" s="984"/>
    </row>
    <row r="133" spans="1:29" s="881" customFormat="1" ht="15" customHeight="1" thickBot="1" x14ac:dyDescent="0.35">
      <c r="A133" s="991"/>
      <c r="B133" s="2188"/>
      <c r="C133" s="2189"/>
      <c r="D133" s="2266"/>
      <c r="E133" s="931"/>
      <c r="F133" s="893"/>
      <c r="G133" s="2188" t="s">
        <v>14</v>
      </c>
      <c r="H133" s="2189"/>
      <c r="I133" s="992">
        <f>SUM(I123:I132)</f>
        <v>0</v>
      </c>
      <c r="J133" s="2273"/>
      <c r="K133" s="2274"/>
      <c r="M133" s="1364"/>
      <c r="O133" s="469"/>
      <c r="P133" s="503">
        <f>SUM(P123:P132)</f>
        <v>0</v>
      </c>
      <c r="Q133" s="2123"/>
      <c r="R133" s="2124"/>
      <c r="AC133" s="993"/>
    </row>
    <row r="134" spans="1:29" s="881" customFormat="1" ht="14.4" thickBot="1" x14ac:dyDescent="0.35">
      <c r="A134" s="991"/>
      <c r="B134" s="877"/>
      <c r="C134" s="877"/>
      <c r="D134" s="877"/>
      <c r="E134" s="931"/>
      <c r="F134" s="877"/>
      <c r="G134" s="877"/>
      <c r="H134" s="877"/>
      <c r="I134" s="994"/>
      <c r="J134" s="994"/>
      <c r="K134" s="995"/>
      <c r="O134" s="623"/>
      <c r="P134" s="623"/>
      <c r="Q134" s="623"/>
      <c r="R134" s="623"/>
      <c r="S134" s="623"/>
      <c r="AC134" s="993"/>
    </row>
    <row r="135" spans="1:29" s="623" customFormat="1" ht="14.4" thickBot="1" x14ac:dyDescent="0.35">
      <c r="A135" s="2267" t="s">
        <v>32</v>
      </c>
      <c r="B135" s="2268"/>
      <c r="C135" s="2268"/>
      <c r="D135" s="2268"/>
      <c r="E135" s="2268"/>
      <c r="F135" s="2268"/>
      <c r="G135" s="2268"/>
      <c r="H135" s="2268"/>
      <c r="I135" s="2268"/>
      <c r="J135" s="2268"/>
      <c r="K135" s="2269"/>
      <c r="M135" s="1240" t="str">
        <f>A135</f>
        <v>WITH MULTIPLE DEVELOPERS</v>
      </c>
      <c r="O135" s="2246" t="str">
        <f>A135</f>
        <v>WITH MULTIPLE DEVELOPERS</v>
      </c>
      <c r="P135" s="2246"/>
      <c r="Q135" s="2246"/>
      <c r="R135" s="2246"/>
      <c r="S135" s="888"/>
      <c r="AC135" s="984"/>
    </row>
    <row r="136" spans="1:29" s="888" customFormat="1" ht="28.2" thickBot="1" x14ac:dyDescent="0.35">
      <c r="A136" s="293" t="s">
        <v>7</v>
      </c>
      <c r="B136" s="2192" t="s">
        <v>31</v>
      </c>
      <c r="C136" s="2193"/>
      <c r="D136" s="2228"/>
      <c r="E136" s="712" t="s">
        <v>315</v>
      </c>
      <c r="F136" s="712" t="s">
        <v>448</v>
      </c>
      <c r="G136" s="2192" t="s">
        <v>274</v>
      </c>
      <c r="H136" s="2228"/>
      <c r="I136" s="712" t="s">
        <v>629</v>
      </c>
      <c r="J136" s="673" t="s">
        <v>168</v>
      </c>
      <c r="K136" s="315" t="s">
        <v>186</v>
      </c>
      <c r="M136" s="1363" t="s">
        <v>435</v>
      </c>
      <c r="O136" s="254" t="s">
        <v>180</v>
      </c>
      <c r="P136" s="666" t="s">
        <v>433</v>
      </c>
      <c r="Q136" s="688" t="s">
        <v>171</v>
      </c>
      <c r="R136" s="472" t="s">
        <v>169</v>
      </c>
      <c r="S136" s="623"/>
      <c r="AC136" s="990"/>
    </row>
    <row r="137" spans="1:29" s="623" customFormat="1" ht="13.8" x14ac:dyDescent="0.3">
      <c r="A137" s="294">
        <v>1</v>
      </c>
      <c r="B137" s="2256"/>
      <c r="C137" s="2257"/>
      <c r="D137" s="2258"/>
      <c r="E137" s="456"/>
      <c r="F137" s="456"/>
      <c r="G137" s="2275"/>
      <c r="H137" s="2275"/>
      <c r="I137" s="313">
        <v>0</v>
      </c>
      <c r="J137" s="308">
        <f>IF(ISBLANK(B137),0,0+IF(ISBLANK(E137),0,0+IF(ISBLANK(F137)+ISBLANK(G137),0,10)))*I137</f>
        <v>0</v>
      </c>
      <c r="K137" s="1590"/>
      <c r="M137" s="1362"/>
      <c r="O137" s="473" t="s">
        <v>378</v>
      </c>
      <c r="P137" s="1567">
        <f t="shared" ref="P137:P146" si="30">IF(O137="Acceptable",I137,0)</f>
        <v>0</v>
      </c>
      <c r="Q137" s="499">
        <f>IF(ISBLANK(B137),0,0+IF(ISBLANK(E137),0,0+IF(ISBLANK(F137)+ISBLANK(G137),0,10)))*P137</f>
        <v>0</v>
      </c>
      <c r="R137" s="1569"/>
      <c r="AC137" s="984"/>
    </row>
    <row r="138" spans="1:29" s="623" customFormat="1" ht="13.8" x14ac:dyDescent="0.3">
      <c r="A138" s="295">
        <v>2</v>
      </c>
      <c r="B138" s="2229"/>
      <c r="C138" s="2230"/>
      <c r="D138" s="2233"/>
      <c r="E138" s="455"/>
      <c r="F138" s="455"/>
      <c r="G138" s="2234"/>
      <c r="H138" s="2234"/>
      <c r="I138" s="312">
        <v>0</v>
      </c>
      <c r="J138" s="308">
        <f>IF(ISBLANK(B138),0,0+IF(ISBLANK(E138),0,0+IF(ISBLANK(F138)+ISBLANK(G138),0,10)))*I138</f>
        <v>0</v>
      </c>
      <c r="K138" s="1590"/>
      <c r="M138" s="1360"/>
      <c r="O138" s="474" t="s">
        <v>378</v>
      </c>
      <c r="P138" s="1567">
        <f t="shared" si="30"/>
        <v>0</v>
      </c>
      <c r="Q138" s="500">
        <f t="shared" ref="Q138:Q146" si="31">IF(O138="Acceptable",J138,0)</f>
        <v>0</v>
      </c>
      <c r="R138" s="1570"/>
      <c r="AC138" s="984"/>
    </row>
    <row r="139" spans="1:29" s="623" customFormat="1" ht="13.8" x14ac:dyDescent="0.3">
      <c r="A139" s="296">
        <v>3</v>
      </c>
      <c r="B139" s="2229"/>
      <c r="C139" s="2230"/>
      <c r="D139" s="2233"/>
      <c r="E139" s="455"/>
      <c r="F139" s="455"/>
      <c r="G139" s="2234"/>
      <c r="H139" s="2234"/>
      <c r="I139" s="333">
        <v>0</v>
      </c>
      <c r="J139" s="308">
        <f t="shared" ref="J139:J146" si="32">IF(ISBLANK(B139),0,0+IF(ISBLANK(E139),0,0+IF(ISBLANK(F139)+ISBLANK(G139),0,10)))*I139</f>
        <v>0</v>
      </c>
      <c r="K139" s="1590"/>
      <c r="M139" s="1360"/>
      <c r="O139" s="474" t="s">
        <v>378</v>
      </c>
      <c r="P139" s="1567">
        <f t="shared" si="30"/>
        <v>0</v>
      </c>
      <c r="Q139" s="500">
        <f t="shared" si="31"/>
        <v>0</v>
      </c>
      <c r="R139" s="1570"/>
      <c r="AC139" s="984"/>
    </row>
    <row r="140" spans="1:29" s="623" customFormat="1" ht="13.8" x14ac:dyDescent="0.3">
      <c r="A140" s="296">
        <v>4</v>
      </c>
      <c r="B140" s="2229"/>
      <c r="C140" s="2230"/>
      <c r="D140" s="2233"/>
      <c r="E140" s="455"/>
      <c r="F140" s="455"/>
      <c r="G140" s="2234"/>
      <c r="H140" s="2234"/>
      <c r="I140" s="333">
        <v>0</v>
      </c>
      <c r="J140" s="308">
        <f t="shared" si="32"/>
        <v>0</v>
      </c>
      <c r="K140" s="1590"/>
      <c r="M140" s="1360"/>
      <c r="O140" s="474" t="s">
        <v>378</v>
      </c>
      <c r="P140" s="1567">
        <f t="shared" si="30"/>
        <v>0</v>
      </c>
      <c r="Q140" s="500">
        <f t="shared" si="31"/>
        <v>0</v>
      </c>
      <c r="R140" s="1570"/>
      <c r="AC140" s="984"/>
    </row>
    <row r="141" spans="1:29" s="623" customFormat="1" ht="13.8" x14ac:dyDescent="0.3">
      <c r="A141" s="295">
        <v>5</v>
      </c>
      <c r="B141" s="2229"/>
      <c r="C141" s="2230"/>
      <c r="D141" s="2233"/>
      <c r="E141" s="455"/>
      <c r="F141" s="455"/>
      <c r="G141" s="2234"/>
      <c r="H141" s="2234"/>
      <c r="I141" s="312">
        <v>0</v>
      </c>
      <c r="J141" s="308">
        <f t="shared" ref="J141:J144" si="33">IF(ISBLANK(B141),0,0+IF(ISBLANK(E141),0,0+IF(ISBLANK(F141)+ISBLANK(G141),0,10)))*I141</f>
        <v>0</v>
      </c>
      <c r="K141" s="1590"/>
      <c r="M141" s="1360"/>
      <c r="O141" s="474" t="s">
        <v>378</v>
      </c>
      <c r="P141" s="1567">
        <f t="shared" si="30"/>
        <v>0</v>
      </c>
      <c r="Q141" s="500">
        <f t="shared" si="31"/>
        <v>0</v>
      </c>
      <c r="R141" s="1570"/>
      <c r="AC141" s="984"/>
    </row>
    <row r="142" spans="1:29" s="623" customFormat="1" ht="13.8" x14ac:dyDescent="0.3">
      <c r="A142" s="295">
        <v>6</v>
      </c>
      <c r="B142" s="2229"/>
      <c r="C142" s="2230"/>
      <c r="D142" s="2233"/>
      <c r="E142" s="455"/>
      <c r="F142" s="455"/>
      <c r="G142" s="2234"/>
      <c r="H142" s="2234"/>
      <c r="I142" s="312">
        <v>0</v>
      </c>
      <c r="J142" s="308">
        <f t="shared" si="33"/>
        <v>0</v>
      </c>
      <c r="K142" s="1590"/>
      <c r="M142" s="1360"/>
      <c r="O142" s="474" t="s">
        <v>378</v>
      </c>
      <c r="P142" s="1567">
        <f t="shared" si="30"/>
        <v>0</v>
      </c>
      <c r="Q142" s="500">
        <f t="shared" si="31"/>
        <v>0</v>
      </c>
      <c r="R142" s="1570"/>
      <c r="AC142" s="984"/>
    </row>
    <row r="143" spans="1:29" s="623" customFormat="1" ht="13.8" x14ac:dyDescent="0.3">
      <c r="A143" s="296">
        <v>7</v>
      </c>
      <c r="B143" s="2229"/>
      <c r="C143" s="2230"/>
      <c r="D143" s="2233"/>
      <c r="E143" s="455"/>
      <c r="F143" s="455"/>
      <c r="G143" s="2234"/>
      <c r="H143" s="2234"/>
      <c r="I143" s="312">
        <v>0</v>
      </c>
      <c r="J143" s="308">
        <f t="shared" ref="J143" si="34">IF(ISBLANK(B143),0,0+IF(ISBLANK(E143),0,0+IF(ISBLANK(F143)+ISBLANK(G143),0,10)))*I143</f>
        <v>0</v>
      </c>
      <c r="K143" s="1590"/>
      <c r="M143" s="1360"/>
      <c r="O143" s="474" t="s">
        <v>378</v>
      </c>
      <c r="P143" s="1567">
        <f t="shared" si="30"/>
        <v>0</v>
      </c>
      <c r="Q143" s="500">
        <f t="shared" si="31"/>
        <v>0</v>
      </c>
      <c r="R143" s="1570"/>
      <c r="AC143" s="984"/>
    </row>
    <row r="144" spans="1:29" s="623" customFormat="1" ht="13.8" x14ac:dyDescent="0.3">
      <c r="A144" s="296">
        <v>8</v>
      </c>
      <c r="B144" s="2229"/>
      <c r="C144" s="2230"/>
      <c r="D144" s="2233"/>
      <c r="E144" s="455"/>
      <c r="F144" s="455"/>
      <c r="G144" s="2234"/>
      <c r="H144" s="2234"/>
      <c r="I144" s="312">
        <v>0</v>
      </c>
      <c r="J144" s="308">
        <f t="shared" si="33"/>
        <v>0</v>
      </c>
      <c r="K144" s="1590"/>
      <c r="M144" s="1360"/>
      <c r="O144" s="474" t="s">
        <v>378</v>
      </c>
      <c r="P144" s="1567">
        <f t="shared" si="30"/>
        <v>0</v>
      </c>
      <c r="Q144" s="500">
        <f t="shared" si="31"/>
        <v>0</v>
      </c>
      <c r="R144" s="1570"/>
      <c r="AC144" s="984"/>
    </row>
    <row r="145" spans="1:29" s="623" customFormat="1" ht="13.8" x14ac:dyDescent="0.3">
      <c r="A145" s="295">
        <v>9</v>
      </c>
      <c r="B145" s="2229"/>
      <c r="C145" s="2230"/>
      <c r="D145" s="2233"/>
      <c r="E145" s="455"/>
      <c r="F145" s="455"/>
      <c r="G145" s="2234"/>
      <c r="H145" s="2234"/>
      <c r="I145" s="312">
        <v>0</v>
      </c>
      <c r="J145" s="308">
        <f t="shared" si="32"/>
        <v>0</v>
      </c>
      <c r="K145" s="1590"/>
      <c r="M145" s="1360"/>
      <c r="O145" s="474" t="s">
        <v>378</v>
      </c>
      <c r="P145" s="1567">
        <f t="shared" si="30"/>
        <v>0</v>
      </c>
      <c r="Q145" s="500">
        <f t="shared" si="31"/>
        <v>0</v>
      </c>
      <c r="R145" s="1570"/>
      <c r="AC145" s="984"/>
    </row>
    <row r="146" spans="1:29" s="623" customFormat="1" ht="14.4" thickBot="1" x14ac:dyDescent="0.35">
      <c r="A146" s="295">
        <v>10</v>
      </c>
      <c r="B146" s="2229"/>
      <c r="C146" s="2230"/>
      <c r="D146" s="2233"/>
      <c r="E146" s="455"/>
      <c r="F146" s="455"/>
      <c r="G146" s="2234"/>
      <c r="H146" s="2234"/>
      <c r="I146" s="314">
        <v>0</v>
      </c>
      <c r="J146" s="308">
        <f t="shared" si="32"/>
        <v>0</v>
      </c>
      <c r="K146" s="1590"/>
      <c r="M146" s="1360"/>
      <c r="O146" s="474" t="s">
        <v>378</v>
      </c>
      <c r="P146" s="1666">
        <f t="shared" si="30"/>
        <v>0</v>
      </c>
      <c r="Q146" s="501">
        <f t="shared" si="31"/>
        <v>0</v>
      </c>
      <c r="R146" s="1596"/>
      <c r="AC146" s="984"/>
    </row>
    <row r="147" spans="1:29" s="623" customFormat="1" ht="15" customHeight="1" thickBot="1" x14ac:dyDescent="0.35">
      <c r="A147" s="991"/>
      <c r="B147" s="1216" t="s">
        <v>634</v>
      </c>
      <c r="C147" s="1217"/>
      <c r="D147" s="1218"/>
      <c r="E147" s="931"/>
      <c r="F147" s="893"/>
      <c r="G147" s="2188"/>
      <c r="H147" s="2266"/>
      <c r="I147" s="927" t="s">
        <v>14</v>
      </c>
      <c r="J147" s="996">
        <f>SUM(J137:J146)</f>
        <v>0</v>
      </c>
      <c r="K147" s="488"/>
      <c r="M147" s="1361"/>
      <c r="O147" s="469"/>
      <c r="P147" s="997"/>
      <c r="Q147" s="503">
        <f>SUM(Q137:Q146)</f>
        <v>0</v>
      </c>
      <c r="R147" s="475"/>
      <c r="AC147" s="984"/>
    </row>
    <row r="148" spans="1:29" s="623" customFormat="1" ht="13.8" x14ac:dyDescent="0.3">
      <c r="A148" s="998"/>
      <c r="B148" s="895"/>
      <c r="C148" s="895"/>
      <c r="D148" s="895"/>
      <c r="E148" s="895"/>
      <c r="F148" s="895"/>
      <c r="G148" s="999"/>
      <c r="H148" s="896"/>
      <c r="I148" s="896"/>
      <c r="J148" s="895"/>
      <c r="K148" s="930"/>
      <c r="AC148" s="984"/>
    </row>
    <row r="149" spans="1:29" s="623" customFormat="1" ht="14.4" thickBot="1" x14ac:dyDescent="0.35">
      <c r="A149" s="919" t="s">
        <v>120</v>
      </c>
      <c r="B149" s="920" t="s">
        <v>446</v>
      </c>
      <c r="C149" s="921"/>
      <c r="D149" s="921"/>
      <c r="E149" s="921"/>
      <c r="F149" s="921"/>
      <c r="G149" s="921"/>
      <c r="H149" s="921"/>
      <c r="I149" s="921"/>
      <c r="J149" s="921"/>
      <c r="K149" s="924"/>
      <c r="M149" s="860" t="str">
        <f>B149</f>
        <v>UPDATED SOFTWARE PRODUCTS</v>
      </c>
      <c r="O149" s="987" t="str">
        <f>B149</f>
        <v>UPDATED SOFTWARE PRODUCTS</v>
      </c>
      <c r="P149" s="988"/>
      <c r="Q149" s="988"/>
      <c r="R149" s="988"/>
      <c r="S149" s="988"/>
      <c r="AC149" s="984"/>
    </row>
    <row r="150" spans="1:29" s="988" customFormat="1" ht="14.4" thickBot="1" x14ac:dyDescent="0.35">
      <c r="A150" s="2267" t="s">
        <v>590</v>
      </c>
      <c r="B150" s="2268"/>
      <c r="C150" s="2268"/>
      <c r="D150" s="2268"/>
      <c r="E150" s="2268"/>
      <c r="F150" s="2268"/>
      <c r="G150" s="2268"/>
      <c r="H150" s="2268"/>
      <c r="I150" s="2268"/>
      <c r="J150" s="2268"/>
      <c r="K150" s="2269"/>
      <c r="M150" s="1240" t="str">
        <f>A150</f>
        <v>SOLE/CO-DEVELOPER</v>
      </c>
      <c r="O150" s="1002" t="str">
        <f>A150</f>
        <v>SOLE/CO-DEVELOPER</v>
      </c>
      <c r="P150" s="888"/>
      <c r="Q150" s="888"/>
      <c r="R150" s="888"/>
      <c r="S150" s="888"/>
      <c r="AC150" s="989"/>
    </row>
    <row r="151" spans="1:29" s="888" customFormat="1" ht="28.2" thickBot="1" x14ac:dyDescent="0.35">
      <c r="A151" s="293" t="s">
        <v>7</v>
      </c>
      <c r="B151" s="2192" t="s">
        <v>31</v>
      </c>
      <c r="C151" s="2193"/>
      <c r="D151" s="2228"/>
      <c r="E151" s="712" t="s">
        <v>315</v>
      </c>
      <c r="F151" s="712" t="s">
        <v>448</v>
      </c>
      <c r="G151" s="681" t="s">
        <v>508</v>
      </c>
      <c r="H151" s="681" t="s">
        <v>316</v>
      </c>
      <c r="I151" s="674" t="s">
        <v>509</v>
      </c>
      <c r="J151" s="681" t="s">
        <v>168</v>
      </c>
      <c r="K151" s="315" t="s">
        <v>186</v>
      </c>
      <c r="M151" s="1363" t="s">
        <v>435</v>
      </c>
      <c r="O151" s="254" t="s">
        <v>180</v>
      </c>
      <c r="P151" s="666" t="s">
        <v>171</v>
      </c>
      <c r="Q151" s="2113" t="s">
        <v>169</v>
      </c>
      <c r="R151" s="2114"/>
      <c r="S151" s="623"/>
      <c r="AC151" s="990"/>
    </row>
    <row r="152" spans="1:29" s="623" customFormat="1" ht="14.4" customHeight="1" x14ac:dyDescent="0.3">
      <c r="A152" s="294">
        <v>1</v>
      </c>
      <c r="B152" s="2256"/>
      <c r="C152" s="2257"/>
      <c r="D152" s="2258"/>
      <c r="E152" s="456"/>
      <c r="F152" s="456"/>
      <c r="G152" s="682" t="s">
        <v>238</v>
      </c>
      <c r="H152" s="1646"/>
      <c r="I152" s="1551"/>
      <c r="J152" s="308">
        <f>IF(ISBLANK(B152),0,0+IF(ISBLANK(E152),0,0+IF(ISBLANK(F152),0,0+IF(ISBLANK(H152),0,0+IF(ISBLANK(I152),0,0+IF(G152="Sole Developer",4,0+IF(G152="Co-developer",2,0)))))))</f>
        <v>0</v>
      </c>
      <c r="K152" s="1648"/>
      <c r="M152" s="1362"/>
      <c r="O152" s="473" t="s">
        <v>378</v>
      </c>
      <c r="P152" s="499">
        <f t="shared" ref="P152:P161" si="35">IF(O152="Acceptable",J152,0)</f>
        <v>0</v>
      </c>
      <c r="Q152" s="2065"/>
      <c r="R152" s="2066"/>
      <c r="AB152" s="858" t="s">
        <v>238</v>
      </c>
      <c r="AC152" s="984"/>
    </row>
    <row r="153" spans="1:29" s="623" customFormat="1" ht="13.8" x14ac:dyDescent="0.3">
      <c r="A153" s="295">
        <v>2</v>
      </c>
      <c r="B153" s="2256"/>
      <c r="C153" s="2257"/>
      <c r="D153" s="2258"/>
      <c r="E153" s="456"/>
      <c r="F153" s="455"/>
      <c r="G153" s="684" t="s">
        <v>238</v>
      </c>
      <c r="H153" s="1647"/>
      <c r="I153" s="1554"/>
      <c r="J153" s="308">
        <f>IF(ISBLANK(B153),0,0+IF(ISBLANK(E153),0,0+IF(ISBLANK(F153),0,0+IF(ISBLANK(H153),0,0+IF(ISBLANK(I153),0,0+IF(G153="Sole Developer",4,0+IF(G153="Co-developer",2,0)))))))</f>
        <v>0</v>
      </c>
      <c r="K153" s="1648"/>
      <c r="M153" s="1360"/>
      <c r="O153" s="474" t="s">
        <v>378</v>
      </c>
      <c r="P153" s="500">
        <f t="shared" si="35"/>
        <v>0</v>
      </c>
      <c r="Q153" s="2018"/>
      <c r="R153" s="2019"/>
      <c r="AB153" s="858" t="s">
        <v>317</v>
      </c>
      <c r="AC153" s="984"/>
    </row>
    <row r="154" spans="1:29" s="623" customFormat="1" ht="13.8" x14ac:dyDescent="0.3">
      <c r="A154" s="295">
        <v>3</v>
      </c>
      <c r="B154" s="2229"/>
      <c r="C154" s="2230"/>
      <c r="D154" s="2233"/>
      <c r="E154" s="455"/>
      <c r="F154" s="455"/>
      <c r="G154" s="1234" t="s">
        <v>238</v>
      </c>
      <c r="H154" s="1647"/>
      <c r="I154" s="1554"/>
      <c r="J154" s="308">
        <f t="shared" ref="J154:J157" si="36">IF(ISBLANK(B154),0,0+IF(ISBLANK(E154),0,0+IF(ISBLANK(F154),0,0+IF(ISBLANK(H154),0,0+IF(ISBLANK(I154),0,0+IF(G154="Sole Developer",4,0+IF(G154="Co-developer",2,0)))))))</f>
        <v>0</v>
      </c>
      <c r="K154" s="1648"/>
      <c r="M154" s="1360"/>
      <c r="O154" s="474" t="s">
        <v>378</v>
      </c>
      <c r="P154" s="500">
        <f t="shared" si="35"/>
        <v>0</v>
      </c>
      <c r="Q154" s="2018"/>
      <c r="R154" s="2019"/>
      <c r="AB154" s="858" t="s">
        <v>318</v>
      </c>
      <c r="AC154" s="984"/>
    </row>
    <row r="155" spans="1:29" s="623" customFormat="1" ht="13.8" x14ac:dyDescent="0.3">
      <c r="A155" s="295">
        <v>4</v>
      </c>
      <c r="B155" s="2270"/>
      <c r="C155" s="2271"/>
      <c r="D155" s="2272"/>
      <c r="E155" s="455"/>
      <c r="F155" s="455"/>
      <c r="G155" s="1234" t="s">
        <v>238</v>
      </c>
      <c r="H155" s="1647"/>
      <c r="I155" s="1554"/>
      <c r="J155" s="308">
        <f t="shared" si="36"/>
        <v>0</v>
      </c>
      <c r="K155" s="1648"/>
      <c r="M155" s="1360"/>
      <c r="O155" s="474" t="s">
        <v>378</v>
      </c>
      <c r="P155" s="1256">
        <f t="shared" si="35"/>
        <v>0</v>
      </c>
      <c r="Q155" s="2243"/>
      <c r="R155" s="2244"/>
      <c r="AC155" s="984"/>
    </row>
    <row r="156" spans="1:29" s="623" customFormat="1" ht="13.8" x14ac:dyDescent="0.3">
      <c r="A156" s="295">
        <v>5</v>
      </c>
      <c r="B156" s="2229"/>
      <c r="C156" s="2230"/>
      <c r="D156" s="2233"/>
      <c r="E156" s="455"/>
      <c r="F156" s="455"/>
      <c r="G156" s="1234" t="s">
        <v>238</v>
      </c>
      <c r="H156" s="1647"/>
      <c r="I156" s="1554"/>
      <c r="J156" s="308">
        <f t="shared" ref="J156" si="37">IF(ISBLANK(B156),0,0+IF(ISBLANK(E156),0,0+IF(ISBLANK(F156),0,0+IF(ISBLANK(H156),0,0+IF(ISBLANK(I156),0,0+IF(G156="Sole Developer",4,0+IF(G156="Co-developer",2,0)))))))</f>
        <v>0</v>
      </c>
      <c r="K156" s="1648"/>
      <c r="M156" s="1360"/>
      <c r="O156" s="474" t="s">
        <v>378</v>
      </c>
      <c r="P156" s="500">
        <f t="shared" si="35"/>
        <v>0</v>
      </c>
      <c r="Q156" s="2018"/>
      <c r="R156" s="2019"/>
      <c r="AC156" s="984"/>
    </row>
    <row r="157" spans="1:29" s="623" customFormat="1" ht="13.8" x14ac:dyDescent="0.3">
      <c r="A157" s="295">
        <v>6</v>
      </c>
      <c r="B157" s="2229"/>
      <c r="C157" s="2230"/>
      <c r="D157" s="2233"/>
      <c r="E157" s="455"/>
      <c r="F157" s="455"/>
      <c r="G157" s="1234" t="s">
        <v>238</v>
      </c>
      <c r="H157" s="1647"/>
      <c r="I157" s="1554"/>
      <c r="J157" s="308">
        <f t="shared" si="36"/>
        <v>0</v>
      </c>
      <c r="K157" s="1648"/>
      <c r="M157" s="1360"/>
      <c r="O157" s="474" t="s">
        <v>378</v>
      </c>
      <c r="P157" s="500">
        <f t="shared" si="35"/>
        <v>0</v>
      </c>
      <c r="Q157" s="2018"/>
      <c r="R157" s="2019"/>
      <c r="AC157" s="984"/>
    </row>
    <row r="158" spans="1:29" s="623" customFormat="1" ht="13.8" x14ac:dyDescent="0.3">
      <c r="A158" s="295">
        <v>7</v>
      </c>
      <c r="B158" s="2229"/>
      <c r="C158" s="2230"/>
      <c r="D158" s="2233"/>
      <c r="E158" s="455"/>
      <c r="F158" s="455"/>
      <c r="G158" s="1234" t="s">
        <v>238</v>
      </c>
      <c r="H158" s="1647"/>
      <c r="I158" s="1554"/>
      <c r="J158" s="308">
        <f t="shared" ref="J158:J161" si="38">IF(ISBLANK(B158),0,0+IF(ISBLANK(E158),0,0+IF(ISBLANK(F158),0,0+IF(ISBLANK(H158),0,0+IF(ISBLANK(I158),0,0+IF(G158="Sole Developer",4,0+IF(G158="Co-developer",2,0)))))))</f>
        <v>0</v>
      </c>
      <c r="K158" s="1648"/>
      <c r="M158" s="1360"/>
      <c r="O158" s="474" t="s">
        <v>378</v>
      </c>
      <c r="P158" s="500">
        <f t="shared" si="35"/>
        <v>0</v>
      </c>
      <c r="Q158" s="2018"/>
      <c r="R158" s="2019"/>
      <c r="AB158" s="858"/>
      <c r="AC158" s="984"/>
    </row>
    <row r="159" spans="1:29" s="623" customFormat="1" ht="13.8" x14ac:dyDescent="0.3">
      <c r="A159" s="295">
        <v>8</v>
      </c>
      <c r="B159" s="2270"/>
      <c r="C159" s="2271"/>
      <c r="D159" s="2272"/>
      <c r="E159" s="455"/>
      <c r="F159" s="455"/>
      <c r="G159" s="1234" t="s">
        <v>238</v>
      </c>
      <c r="H159" s="1647"/>
      <c r="I159" s="1554"/>
      <c r="J159" s="308">
        <f t="shared" ref="J159:J160" si="39">IF(ISBLANK(B159),0,0+IF(ISBLANK(E159),0,0+IF(ISBLANK(F159),0,0+IF(ISBLANK(H159),0,0+IF(ISBLANK(I159),0,0+IF(G159="Sole Developer",4,0+IF(G159="Co-developer",2,0)))))))</f>
        <v>0</v>
      </c>
      <c r="K159" s="1648"/>
      <c r="M159" s="1360"/>
      <c r="O159" s="474" t="s">
        <v>378</v>
      </c>
      <c r="P159" s="1256">
        <f t="shared" si="35"/>
        <v>0</v>
      </c>
      <c r="Q159" s="2243"/>
      <c r="R159" s="2244"/>
      <c r="AC159" s="984"/>
    </row>
    <row r="160" spans="1:29" s="623" customFormat="1" ht="13.8" x14ac:dyDescent="0.3">
      <c r="A160" s="295">
        <v>9</v>
      </c>
      <c r="B160" s="2229"/>
      <c r="C160" s="2230"/>
      <c r="D160" s="2233"/>
      <c r="E160" s="455"/>
      <c r="F160" s="455"/>
      <c r="G160" s="1234" t="s">
        <v>238</v>
      </c>
      <c r="H160" s="1647"/>
      <c r="I160" s="1554"/>
      <c r="J160" s="308">
        <f t="shared" si="39"/>
        <v>0</v>
      </c>
      <c r="K160" s="1648"/>
      <c r="M160" s="1360"/>
      <c r="O160" s="474" t="s">
        <v>378</v>
      </c>
      <c r="P160" s="500">
        <f t="shared" si="35"/>
        <v>0</v>
      </c>
      <c r="Q160" s="2018"/>
      <c r="R160" s="2019"/>
      <c r="AC160" s="984"/>
    </row>
    <row r="161" spans="1:29" s="623" customFormat="1" ht="14.4" thickBot="1" x14ac:dyDescent="0.35">
      <c r="A161" s="295">
        <v>10</v>
      </c>
      <c r="B161" s="2263"/>
      <c r="C161" s="2264"/>
      <c r="D161" s="2265"/>
      <c r="E161" s="455"/>
      <c r="F161" s="455"/>
      <c r="G161" s="1234" t="s">
        <v>238</v>
      </c>
      <c r="H161" s="1647"/>
      <c r="I161" s="1554"/>
      <c r="J161" s="308">
        <f t="shared" si="38"/>
        <v>0</v>
      </c>
      <c r="K161" s="1648"/>
      <c r="M161" s="1360"/>
      <c r="O161" s="474" t="s">
        <v>378</v>
      </c>
      <c r="P161" s="1257">
        <f t="shared" si="35"/>
        <v>0</v>
      </c>
      <c r="Q161" s="2241"/>
      <c r="R161" s="2242"/>
      <c r="AC161" s="984"/>
    </row>
    <row r="162" spans="1:29" s="881" customFormat="1" ht="15" customHeight="1" thickBot="1" x14ac:dyDescent="0.35">
      <c r="A162" s="991"/>
      <c r="B162" s="2188"/>
      <c r="C162" s="2189"/>
      <c r="D162" s="2266"/>
      <c r="E162" s="931"/>
      <c r="F162" s="893"/>
      <c r="G162" s="893"/>
      <c r="H162" s="880"/>
      <c r="I162" s="880" t="s">
        <v>14</v>
      </c>
      <c r="J162" s="1003">
        <f>SUM(J152:J161)</f>
        <v>0</v>
      </c>
      <c r="K162" s="1004"/>
      <c r="M162" s="1364"/>
      <c r="O162" s="469"/>
      <c r="P162" s="503">
        <f>SUM(P152:P161)</f>
        <v>0</v>
      </c>
      <c r="Q162" s="2123"/>
      <c r="R162" s="2124"/>
      <c r="AC162" s="993"/>
    </row>
    <row r="163" spans="1:29" s="623" customFormat="1" ht="13.8" x14ac:dyDescent="0.3">
      <c r="A163" s="883"/>
      <c r="B163" s="884"/>
      <c r="C163" s="884"/>
      <c r="D163" s="884"/>
      <c r="E163" s="884"/>
      <c r="F163" s="884"/>
      <c r="G163" s="1005"/>
      <c r="H163" s="885"/>
      <c r="I163" s="885"/>
      <c r="J163" s="884"/>
      <c r="K163" s="887"/>
      <c r="AC163" s="984"/>
    </row>
    <row r="164" spans="1:29" s="623" customFormat="1" ht="14.4" thickBot="1" x14ac:dyDescent="0.35">
      <c r="A164" s="864" t="s">
        <v>57</v>
      </c>
      <c r="B164" s="900" t="s">
        <v>541</v>
      </c>
      <c r="C164" s="985"/>
      <c r="D164" s="985"/>
      <c r="E164" s="985"/>
      <c r="F164" s="985"/>
      <c r="G164" s="985"/>
      <c r="H164" s="985"/>
      <c r="I164" s="985"/>
      <c r="J164" s="884"/>
      <c r="K164" s="887"/>
      <c r="M164" s="869" t="str">
        <f>B164</f>
        <v>NEW PLANT VARIETY OR ANIMAL BREEDS DEVELOPED/NEW MICROBIAL STRAINS ISOLATED THAT ARE PROPAGATED OR REPRODUCED</v>
      </c>
      <c r="O164" s="987" t="str">
        <f>B164</f>
        <v>NEW PLANT VARIETY OR ANIMAL BREEDS DEVELOPED/NEW MICROBIAL STRAINS ISOLATED THAT ARE PROPAGATED OR REPRODUCED</v>
      </c>
      <c r="P164" s="988"/>
      <c r="Q164" s="988"/>
      <c r="R164" s="988"/>
      <c r="S164" s="988"/>
      <c r="AC164" s="984"/>
    </row>
    <row r="165" spans="1:29" s="988" customFormat="1" ht="14.4" thickBot="1" x14ac:dyDescent="0.35">
      <c r="A165" s="2267" t="s">
        <v>30</v>
      </c>
      <c r="B165" s="2268"/>
      <c r="C165" s="2268"/>
      <c r="D165" s="2268"/>
      <c r="E165" s="2268"/>
      <c r="F165" s="2268"/>
      <c r="G165" s="2268"/>
      <c r="H165" s="2268"/>
      <c r="I165" s="2268"/>
      <c r="J165" s="2268"/>
      <c r="K165" s="2269"/>
      <c r="M165" s="1240" t="str">
        <f>A165</f>
        <v>SOLE DEVELOPER</v>
      </c>
      <c r="O165" s="1006" t="str">
        <f>A165</f>
        <v>SOLE DEVELOPER</v>
      </c>
      <c r="P165" s="888"/>
      <c r="Q165" s="888"/>
      <c r="R165" s="888"/>
      <c r="S165" s="888"/>
      <c r="AC165" s="989"/>
    </row>
    <row r="166" spans="1:29" s="888" customFormat="1" ht="28.2" thickBot="1" x14ac:dyDescent="0.35">
      <c r="A166" s="293" t="s">
        <v>7</v>
      </c>
      <c r="B166" s="2192" t="s">
        <v>543</v>
      </c>
      <c r="C166" s="2193"/>
      <c r="D166" s="2193"/>
      <c r="E166" s="681" t="s">
        <v>447</v>
      </c>
      <c r="F166" s="681" t="s">
        <v>304</v>
      </c>
      <c r="G166" s="681" t="s">
        <v>319</v>
      </c>
      <c r="H166" s="673" t="s">
        <v>440</v>
      </c>
      <c r="I166" s="673" t="s">
        <v>168</v>
      </c>
      <c r="J166" s="2033" t="s">
        <v>186</v>
      </c>
      <c r="K166" s="2205"/>
      <c r="M166" s="1363" t="s">
        <v>435</v>
      </c>
      <c r="O166" s="254" t="s">
        <v>180</v>
      </c>
      <c r="P166" s="666" t="s">
        <v>171</v>
      </c>
      <c r="Q166" s="2113" t="s">
        <v>169</v>
      </c>
      <c r="R166" s="2114"/>
      <c r="S166" s="623"/>
      <c r="AC166" s="990"/>
    </row>
    <row r="167" spans="1:29" s="623" customFormat="1" ht="14.4" customHeight="1" x14ac:dyDescent="0.3">
      <c r="A167" s="294">
        <v>1</v>
      </c>
      <c r="B167" s="2254"/>
      <c r="C167" s="2255"/>
      <c r="D167" s="2255"/>
      <c r="E167" s="1646"/>
      <c r="F167" s="456"/>
      <c r="G167" s="456"/>
      <c r="H167" s="334"/>
      <c r="I167" s="336">
        <f>IF(ISBLANK(B167),0,0+IF(ISBLANK(E167),0,0+IF(ISBLANK(F167),0,0+IF(ISBLANK(G167),0,0+IF(ISBLANK(H167),0,10)))))</f>
        <v>0</v>
      </c>
      <c r="J167" s="2259"/>
      <c r="K167" s="2260"/>
      <c r="M167" s="1362"/>
      <c r="O167" s="473" t="s">
        <v>378</v>
      </c>
      <c r="P167" s="499">
        <f t="shared" ref="P167:P176" si="40">IF(O167="Acceptable",I167,0)</f>
        <v>0</v>
      </c>
      <c r="Q167" s="2065"/>
      <c r="R167" s="2066"/>
      <c r="AC167" s="984"/>
    </row>
    <row r="168" spans="1:29" s="623" customFormat="1" ht="13.8" x14ac:dyDescent="0.3">
      <c r="A168" s="295">
        <v>2</v>
      </c>
      <c r="B168" s="2229"/>
      <c r="C168" s="2230"/>
      <c r="D168" s="2230"/>
      <c r="E168" s="1647"/>
      <c r="F168" s="455"/>
      <c r="G168" s="455"/>
      <c r="H168" s="335"/>
      <c r="I168" s="336">
        <f t="shared" ref="I168:I176" si="41">IF(ISBLANK(B168),0,0+IF(ISBLANK(E168),0,0+IF(ISBLANK(F168),0,0+IF(ISBLANK(G168),0,0+IF(ISBLANK(H168),0,10)))))</f>
        <v>0</v>
      </c>
      <c r="J168" s="2231"/>
      <c r="K168" s="2232"/>
      <c r="M168" s="1360"/>
      <c r="O168" s="474" t="s">
        <v>378</v>
      </c>
      <c r="P168" s="500">
        <f t="shared" si="40"/>
        <v>0</v>
      </c>
      <c r="Q168" s="2018"/>
      <c r="R168" s="2019"/>
      <c r="AC168" s="984"/>
    </row>
    <row r="169" spans="1:29" s="623" customFormat="1" ht="13.8" x14ac:dyDescent="0.3">
      <c r="A169" s="295">
        <v>3</v>
      </c>
      <c r="B169" s="2229"/>
      <c r="C169" s="2230"/>
      <c r="D169" s="2230"/>
      <c r="E169" s="1647"/>
      <c r="F169" s="455"/>
      <c r="G169" s="455"/>
      <c r="H169" s="335"/>
      <c r="I169" s="336">
        <f t="shared" si="41"/>
        <v>0</v>
      </c>
      <c r="J169" s="2231"/>
      <c r="K169" s="2232"/>
      <c r="M169" s="1360"/>
      <c r="O169" s="474" t="s">
        <v>378</v>
      </c>
      <c r="P169" s="500">
        <f t="shared" si="40"/>
        <v>0</v>
      </c>
      <c r="Q169" s="2018"/>
      <c r="R169" s="2019"/>
      <c r="AC169" s="984"/>
    </row>
    <row r="170" spans="1:29" s="623" customFormat="1" ht="13.8" x14ac:dyDescent="0.3">
      <c r="A170" s="295">
        <v>4</v>
      </c>
      <c r="B170" s="2229"/>
      <c r="C170" s="2230"/>
      <c r="D170" s="2230"/>
      <c r="E170" s="1647"/>
      <c r="F170" s="455"/>
      <c r="G170" s="455"/>
      <c r="H170" s="335"/>
      <c r="I170" s="336">
        <f t="shared" ref="I170" si="42">IF(ISBLANK(B170),0,0+IF(ISBLANK(E170),0,0+IF(ISBLANK(F170),0,0+IF(ISBLANK(G170),0,0+IF(ISBLANK(H170),0,10)))))</f>
        <v>0</v>
      </c>
      <c r="J170" s="2231"/>
      <c r="K170" s="2232"/>
      <c r="M170" s="1360"/>
      <c r="O170" s="474" t="s">
        <v>378</v>
      </c>
      <c r="P170" s="500">
        <f t="shared" si="40"/>
        <v>0</v>
      </c>
      <c r="Q170" s="2018"/>
      <c r="R170" s="2019"/>
      <c r="AC170" s="984"/>
    </row>
    <row r="171" spans="1:29" s="623" customFormat="1" ht="13.8" x14ac:dyDescent="0.3">
      <c r="A171" s="295">
        <v>5</v>
      </c>
      <c r="B171" s="2229"/>
      <c r="C171" s="2230"/>
      <c r="D171" s="2230"/>
      <c r="E171" s="1647"/>
      <c r="F171" s="455"/>
      <c r="G171" s="455"/>
      <c r="H171" s="335"/>
      <c r="I171" s="336">
        <f t="shared" si="41"/>
        <v>0</v>
      </c>
      <c r="J171" s="2231"/>
      <c r="K171" s="2232"/>
      <c r="M171" s="1360"/>
      <c r="O171" s="474" t="s">
        <v>378</v>
      </c>
      <c r="P171" s="500">
        <f t="shared" si="40"/>
        <v>0</v>
      </c>
      <c r="Q171" s="2018"/>
      <c r="R171" s="2019"/>
      <c r="AC171" s="984"/>
    </row>
    <row r="172" spans="1:29" s="623" customFormat="1" ht="13.8" x14ac:dyDescent="0.3">
      <c r="A172" s="295">
        <v>6</v>
      </c>
      <c r="B172" s="2229"/>
      <c r="C172" s="2230"/>
      <c r="D172" s="2230"/>
      <c r="E172" s="1647"/>
      <c r="F172" s="455"/>
      <c r="G172" s="455"/>
      <c r="H172" s="335"/>
      <c r="I172" s="336">
        <f t="shared" si="41"/>
        <v>0</v>
      </c>
      <c r="J172" s="2231"/>
      <c r="K172" s="2232"/>
      <c r="M172" s="1360"/>
      <c r="O172" s="474" t="s">
        <v>378</v>
      </c>
      <c r="P172" s="500">
        <f t="shared" si="40"/>
        <v>0</v>
      </c>
      <c r="Q172" s="2018"/>
      <c r="R172" s="2019"/>
      <c r="AC172" s="984"/>
    </row>
    <row r="173" spans="1:29" s="623" customFormat="1" ht="13.8" x14ac:dyDescent="0.3">
      <c r="A173" s="295">
        <v>7</v>
      </c>
      <c r="B173" s="2229"/>
      <c r="C173" s="2230"/>
      <c r="D173" s="2230"/>
      <c r="E173" s="1647"/>
      <c r="F173" s="455"/>
      <c r="G173" s="455"/>
      <c r="H173" s="335"/>
      <c r="I173" s="336">
        <f t="shared" ref="I173" si="43">IF(ISBLANK(B173),0,0+IF(ISBLANK(E173),0,0+IF(ISBLANK(F173),0,0+IF(ISBLANK(G173),0,0+IF(ISBLANK(H173),0,10)))))</f>
        <v>0</v>
      </c>
      <c r="J173" s="2231"/>
      <c r="K173" s="2232"/>
      <c r="M173" s="1360"/>
      <c r="O173" s="474" t="s">
        <v>378</v>
      </c>
      <c r="P173" s="500">
        <f t="shared" si="40"/>
        <v>0</v>
      </c>
      <c r="Q173" s="2018"/>
      <c r="R173" s="2019"/>
      <c r="AC173" s="984"/>
    </row>
    <row r="174" spans="1:29" s="623" customFormat="1" ht="13.8" x14ac:dyDescent="0.3">
      <c r="A174" s="295">
        <v>8</v>
      </c>
      <c r="B174" s="2229"/>
      <c r="C174" s="2230"/>
      <c r="D174" s="2230"/>
      <c r="E174" s="1647"/>
      <c r="F174" s="455"/>
      <c r="G174" s="455"/>
      <c r="H174" s="335"/>
      <c r="I174" s="336">
        <f t="shared" ref="I174" si="44">IF(ISBLANK(B174),0,0+IF(ISBLANK(E174),0,0+IF(ISBLANK(F174),0,0+IF(ISBLANK(G174),0,0+IF(ISBLANK(H174),0,10)))))</f>
        <v>0</v>
      </c>
      <c r="J174" s="2231"/>
      <c r="K174" s="2232"/>
      <c r="M174" s="1360"/>
      <c r="O174" s="474" t="s">
        <v>378</v>
      </c>
      <c r="P174" s="500">
        <f t="shared" si="40"/>
        <v>0</v>
      </c>
      <c r="Q174" s="2018"/>
      <c r="R174" s="2019"/>
      <c r="AC174" s="984"/>
    </row>
    <row r="175" spans="1:29" s="623" customFormat="1" ht="13.8" x14ac:dyDescent="0.3">
      <c r="A175" s="295">
        <v>9</v>
      </c>
      <c r="B175" s="2229"/>
      <c r="C175" s="2230"/>
      <c r="D175" s="2230"/>
      <c r="E175" s="1647"/>
      <c r="F175" s="455"/>
      <c r="G175" s="455"/>
      <c r="H175" s="335"/>
      <c r="I175" s="336">
        <f t="shared" si="41"/>
        <v>0</v>
      </c>
      <c r="J175" s="2231"/>
      <c r="K175" s="2232"/>
      <c r="M175" s="1360"/>
      <c r="O175" s="474" t="s">
        <v>378</v>
      </c>
      <c r="P175" s="500">
        <f t="shared" si="40"/>
        <v>0</v>
      </c>
      <c r="Q175" s="2018"/>
      <c r="R175" s="2019"/>
      <c r="AC175" s="984"/>
    </row>
    <row r="176" spans="1:29" s="623" customFormat="1" ht="14.4" thickBot="1" x14ac:dyDescent="0.35">
      <c r="A176" s="295">
        <v>10</v>
      </c>
      <c r="B176" s="1552"/>
      <c r="C176" s="1553"/>
      <c r="D176" s="1553"/>
      <c r="E176" s="1647"/>
      <c r="F176" s="455"/>
      <c r="G176" s="455"/>
      <c r="H176" s="335"/>
      <c r="I176" s="336">
        <f t="shared" si="41"/>
        <v>0</v>
      </c>
      <c r="J176" s="2231"/>
      <c r="K176" s="2232"/>
      <c r="M176" s="1360"/>
      <c r="O176" s="474" t="s">
        <v>378</v>
      </c>
      <c r="P176" s="501">
        <f t="shared" si="40"/>
        <v>0</v>
      </c>
      <c r="Q176" s="2053"/>
      <c r="R176" s="2054"/>
      <c r="AC176" s="984"/>
    </row>
    <row r="177" spans="1:29" s="623" customFormat="1" ht="15" customHeight="1" thickBot="1" x14ac:dyDescent="0.35">
      <c r="A177" s="991"/>
      <c r="B177" s="878"/>
      <c r="C177" s="931"/>
      <c r="D177" s="931"/>
      <c r="E177" s="879"/>
      <c r="F177" s="893"/>
      <c r="G177" s="878"/>
      <c r="H177" s="880" t="s">
        <v>14</v>
      </c>
      <c r="I177" s="996">
        <f>SUM(I167:I176)</f>
        <v>0</v>
      </c>
      <c r="J177" s="2261"/>
      <c r="K177" s="2262"/>
      <c r="M177" s="1361"/>
      <c r="O177" s="469"/>
      <c r="P177" s="503">
        <f>SUM(P167:P176)</f>
        <v>0</v>
      </c>
      <c r="Q177" s="2123"/>
      <c r="R177" s="2124"/>
      <c r="S177" s="881"/>
      <c r="AC177" s="984"/>
    </row>
    <row r="178" spans="1:29" s="881" customFormat="1" ht="14.4" thickBot="1" x14ac:dyDescent="0.35">
      <c r="A178" s="1007"/>
      <c r="B178" s="906"/>
      <c r="C178" s="906"/>
      <c r="D178" s="906"/>
      <c r="E178" s="906"/>
      <c r="F178" s="906"/>
      <c r="G178" s="906"/>
      <c r="H178" s="906"/>
      <c r="I178" s="906"/>
      <c r="J178" s="906"/>
      <c r="K178" s="995"/>
      <c r="O178" s="623"/>
      <c r="P178" s="623"/>
      <c r="Q178" s="623"/>
      <c r="R178" s="623"/>
      <c r="S178" s="623"/>
      <c r="AC178" s="993"/>
    </row>
    <row r="179" spans="1:29" s="623" customFormat="1" ht="14.4" thickBot="1" x14ac:dyDescent="0.35">
      <c r="A179" s="2267" t="s">
        <v>32</v>
      </c>
      <c r="B179" s="2268"/>
      <c r="C179" s="2268"/>
      <c r="D179" s="2268"/>
      <c r="E179" s="2268"/>
      <c r="F179" s="2268"/>
      <c r="G179" s="2268"/>
      <c r="H179" s="2268"/>
      <c r="I179" s="2268"/>
      <c r="J179" s="2268"/>
      <c r="K179" s="2269"/>
      <c r="M179" s="1240" t="str">
        <f>A179</f>
        <v>WITH MULTIPLE DEVELOPERS</v>
      </c>
      <c r="O179" s="1008" t="str">
        <f>A179</f>
        <v>WITH MULTIPLE DEVELOPERS</v>
      </c>
      <c r="P179" s="888"/>
      <c r="Q179" s="888"/>
      <c r="R179" s="888"/>
      <c r="S179" s="888"/>
      <c r="AC179" s="984"/>
    </row>
    <row r="180" spans="1:29" s="888" customFormat="1" ht="28.2" thickBot="1" x14ac:dyDescent="0.35">
      <c r="A180" s="293" t="s">
        <v>7</v>
      </c>
      <c r="B180" s="2192" t="s">
        <v>546</v>
      </c>
      <c r="C180" s="2193"/>
      <c r="D180" s="2228"/>
      <c r="E180" s="681" t="s">
        <v>320</v>
      </c>
      <c r="F180" s="681" t="s">
        <v>304</v>
      </c>
      <c r="G180" s="681" t="s">
        <v>319</v>
      </c>
      <c r="H180" s="673" t="s">
        <v>440</v>
      </c>
      <c r="I180" s="712" t="s">
        <v>629</v>
      </c>
      <c r="J180" s="681" t="s">
        <v>168</v>
      </c>
      <c r="K180" s="677" t="s">
        <v>186</v>
      </c>
      <c r="M180" s="1363" t="s">
        <v>435</v>
      </c>
      <c r="O180" s="254" t="s">
        <v>180</v>
      </c>
      <c r="P180" s="666" t="s">
        <v>433</v>
      </c>
      <c r="Q180" s="688" t="s">
        <v>171</v>
      </c>
      <c r="R180" s="472" t="s">
        <v>169</v>
      </c>
      <c r="S180" s="623"/>
      <c r="AC180" s="990"/>
    </row>
    <row r="181" spans="1:29" s="623" customFormat="1" ht="13.8" x14ac:dyDescent="0.3">
      <c r="A181" s="294">
        <v>1</v>
      </c>
      <c r="B181" s="2254"/>
      <c r="C181" s="2255"/>
      <c r="D181" s="2255"/>
      <c r="E181" s="1641"/>
      <c r="F181" s="456"/>
      <c r="G181" s="456"/>
      <c r="H181" s="334"/>
      <c r="I181" s="313">
        <v>0</v>
      </c>
      <c r="J181" s="308">
        <f t="shared" ref="J181:J189" si="45">IF(ISBLANK(B181),0,0+IF(ISBLANK(E181),0,0+IF(ISBLANK(F181),0,0+IF(ISBLANK(G181),0,0+IF(ISBLANK(H181),0,10)))))*I181</f>
        <v>0</v>
      </c>
      <c r="K181" s="1648"/>
      <c r="M181" s="1362"/>
      <c r="O181" s="473" t="s">
        <v>378</v>
      </c>
      <c r="P181" s="1567">
        <f t="shared" ref="P181:P190" si="46">IF(O181="Acceptable",I181,0)</f>
        <v>0</v>
      </c>
      <c r="Q181" s="528">
        <f t="shared" ref="Q181:Q190" si="47">IF(ISBLANK(B181),0,0+IF(ISBLANK(E181),0,0+IF(ISBLANK(F181),0,0+IF(ISBLANK(G181),0,0+IF(ISBLANK(H181),0,10)))))*P181</f>
        <v>0</v>
      </c>
      <c r="R181" s="1569"/>
      <c r="AC181" s="984"/>
    </row>
    <row r="182" spans="1:29" s="623" customFormat="1" ht="13.8" x14ac:dyDescent="0.3">
      <c r="A182" s="295">
        <v>2</v>
      </c>
      <c r="B182" s="2256"/>
      <c r="C182" s="2257"/>
      <c r="D182" s="2258"/>
      <c r="E182" s="1641"/>
      <c r="F182" s="456"/>
      <c r="G182" s="455"/>
      <c r="H182" s="455"/>
      <c r="I182" s="312">
        <v>0</v>
      </c>
      <c r="J182" s="308">
        <f t="shared" si="45"/>
        <v>0</v>
      </c>
      <c r="K182" s="1648"/>
      <c r="M182" s="1360"/>
      <c r="O182" s="474" t="s">
        <v>378</v>
      </c>
      <c r="P182" s="1567">
        <f t="shared" si="46"/>
        <v>0</v>
      </c>
      <c r="Q182" s="529">
        <f t="shared" si="47"/>
        <v>0</v>
      </c>
      <c r="R182" s="1570"/>
      <c r="AC182" s="984"/>
    </row>
    <row r="183" spans="1:29" s="623" customFormat="1" ht="13.8" x14ac:dyDescent="0.3">
      <c r="A183" s="295">
        <v>3</v>
      </c>
      <c r="B183" s="2229"/>
      <c r="C183" s="2230"/>
      <c r="D183" s="2233"/>
      <c r="E183" s="1649"/>
      <c r="F183" s="455"/>
      <c r="G183" s="455"/>
      <c r="H183" s="455"/>
      <c r="I183" s="312">
        <v>0</v>
      </c>
      <c r="J183" s="308">
        <f t="shared" si="45"/>
        <v>0</v>
      </c>
      <c r="K183" s="1648"/>
      <c r="M183" s="1360"/>
      <c r="O183" s="474" t="s">
        <v>378</v>
      </c>
      <c r="P183" s="1567">
        <f t="shared" si="46"/>
        <v>0</v>
      </c>
      <c r="Q183" s="529">
        <f t="shared" si="47"/>
        <v>0</v>
      </c>
      <c r="R183" s="1570"/>
      <c r="AC183" s="984"/>
    </row>
    <row r="184" spans="1:29" s="623" customFormat="1" ht="13.8" x14ac:dyDescent="0.3">
      <c r="A184" s="295">
        <v>4</v>
      </c>
      <c r="B184" s="2229"/>
      <c r="C184" s="2230"/>
      <c r="D184" s="2233"/>
      <c r="E184" s="1649"/>
      <c r="F184" s="455"/>
      <c r="G184" s="455"/>
      <c r="H184" s="455"/>
      <c r="I184" s="312">
        <v>0</v>
      </c>
      <c r="J184" s="308">
        <f t="shared" si="45"/>
        <v>0</v>
      </c>
      <c r="K184" s="1648"/>
      <c r="M184" s="1360"/>
      <c r="O184" s="474" t="s">
        <v>378</v>
      </c>
      <c r="P184" s="1567">
        <f t="shared" si="46"/>
        <v>0</v>
      </c>
      <c r="Q184" s="529">
        <f t="shared" si="47"/>
        <v>0</v>
      </c>
      <c r="R184" s="1570"/>
      <c r="AC184" s="984"/>
    </row>
    <row r="185" spans="1:29" s="623" customFormat="1" ht="13.8" x14ac:dyDescent="0.3">
      <c r="A185" s="295">
        <v>5</v>
      </c>
      <c r="B185" s="2229"/>
      <c r="C185" s="2230"/>
      <c r="D185" s="2233"/>
      <c r="E185" s="1649"/>
      <c r="F185" s="455"/>
      <c r="G185" s="455"/>
      <c r="H185" s="455"/>
      <c r="I185" s="312">
        <v>0</v>
      </c>
      <c r="J185" s="308">
        <f t="shared" si="45"/>
        <v>0</v>
      </c>
      <c r="K185" s="1648"/>
      <c r="M185" s="1360"/>
      <c r="O185" s="474" t="s">
        <v>378</v>
      </c>
      <c r="P185" s="1567">
        <f t="shared" si="46"/>
        <v>0</v>
      </c>
      <c r="Q185" s="529">
        <f t="shared" si="47"/>
        <v>0</v>
      </c>
      <c r="R185" s="1570"/>
      <c r="AC185" s="984"/>
    </row>
    <row r="186" spans="1:29" s="623" customFormat="1" ht="13.8" x14ac:dyDescent="0.3">
      <c r="A186" s="295">
        <v>6</v>
      </c>
      <c r="B186" s="2229"/>
      <c r="C186" s="2230"/>
      <c r="D186" s="2233"/>
      <c r="E186" s="1649"/>
      <c r="F186" s="455"/>
      <c r="G186" s="455"/>
      <c r="H186" s="455"/>
      <c r="I186" s="312">
        <v>0</v>
      </c>
      <c r="J186" s="308">
        <f t="shared" si="45"/>
        <v>0</v>
      </c>
      <c r="K186" s="1648"/>
      <c r="M186" s="1360"/>
      <c r="O186" s="474" t="s">
        <v>378</v>
      </c>
      <c r="P186" s="1567">
        <f t="shared" si="46"/>
        <v>0</v>
      </c>
      <c r="Q186" s="529">
        <f t="shared" si="47"/>
        <v>0</v>
      </c>
      <c r="R186" s="1570"/>
      <c r="AC186" s="984"/>
    </row>
    <row r="187" spans="1:29" s="623" customFormat="1" ht="13.8" x14ac:dyDescent="0.3">
      <c r="A187" s="295">
        <v>7</v>
      </c>
      <c r="B187" s="2229"/>
      <c r="C187" s="2230"/>
      <c r="D187" s="2233"/>
      <c r="E187" s="1649"/>
      <c r="F187" s="455"/>
      <c r="G187" s="455"/>
      <c r="H187" s="455"/>
      <c r="I187" s="312">
        <v>0</v>
      </c>
      <c r="J187" s="308">
        <f t="shared" si="45"/>
        <v>0</v>
      </c>
      <c r="K187" s="1648"/>
      <c r="M187" s="1360"/>
      <c r="O187" s="474" t="s">
        <v>378</v>
      </c>
      <c r="P187" s="1567">
        <f t="shared" si="46"/>
        <v>0</v>
      </c>
      <c r="Q187" s="529">
        <f t="shared" si="47"/>
        <v>0</v>
      </c>
      <c r="R187" s="1570"/>
      <c r="AC187" s="984"/>
    </row>
    <row r="188" spans="1:29" s="623" customFormat="1" ht="13.8" x14ac:dyDescent="0.3">
      <c r="A188" s="295">
        <v>8</v>
      </c>
      <c r="B188" s="2229"/>
      <c r="C188" s="2230"/>
      <c r="D188" s="2233"/>
      <c r="E188" s="1649"/>
      <c r="F188" s="455"/>
      <c r="G188" s="455"/>
      <c r="H188" s="455"/>
      <c r="I188" s="312">
        <v>0</v>
      </c>
      <c r="J188" s="308">
        <f t="shared" si="45"/>
        <v>0</v>
      </c>
      <c r="K188" s="1648"/>
      <c r="M188" s="1360"/>
      <c r="O188" s="474" t="s">
        <v>378</v>
      </c>
      <c r="P188" s="1567">
        <f t="shared" si="46"/>
        <v>0</v>
      </c>
      <c r="Q188" s="529">
        <f t="shared" si="47"/>
        <v>0</v>
      </c>
      <c r="R188" s="1570"/>
      <c r="AC188" s="984"/>
    </row>
    <row r="189" spans="1:29" s="623" customFormat="1" ht="13.8" x14ac:dyDescent="0.3">
      <c r="A189" s="295">
        <v>9</v>
      </c>
      <c r="B189" s="2229"/>
      <c r="C189" s="2230"/>
      <c r="D189" s="2233"/>
      <c r="E189" s="1649"/>
      <c r="F189" s="455"/>
      <c r="G189" s="455"/>
      <c r="H189" s="455"/>
      <c r="I189" s="312">
        <v>0</v>
      </c>
      <c r="J189" s="308">
        <f t="shared" si="45"/>
        <v>0</v>
      </c>
      <c r="K189" s="1648"/>
      <c r="M189" s="1360"/>
      <c r="O189" s="474" t="s">
        <v>378</v>
      </c>
      <c r="P189" s="1567">
        <f t="shared" si="46"/>
        <v>0</v>
      </c>
      <c r="Q189" s="529">
        <f t="shared" si="47"/>
        <v>0</v>
      </c>
      <c r="R189" s="1570"/>
      <c r="AC189" s="984"/>
    </row>
    <row r="190" spans="1:29" s="623" customFormat="1" ht="14.4" thickBot="1" x14ac:dyDescent="0.35">
      <c r="A190" s="295">
        <v>10</v>
      </c>
      <c r="B190" s="2229"/>
      <c r="C190" s="2230"/>
      <c r="D190" s="2233"/>
      <c r="E190" s="1649"/>
      <c r="F190" s="455"/>
      <c r="G190" s="455"/>
      <c r="H190" s="455"/>
      <c r="I190" s="312">
        <v>0</v>
      </c>
      <c r="J190" s="308">
        <f t="shared" ref="J190" si="48">IF(ISBLANK(B190),0,0+IF(ISBLANK(E190),0,0+IF(ISBLANK(F190),0,0+IF(ISBLANK(G190),0,0+IF(ISBLANK(H190),0,10)))))*I190</f>
        <v>0</v>
      </c>
      <c r="K190" s="1648"/>
      <c r="M190" s="1360"/>
      <c r="O190" s="474" t="s">
        <v>378</v>
      </c>
      <c r="P190" s="1567">
        <f t="shared" si="46"/>
        <v>0</v>
      </c>
      <c r="Q190" s="530">
        <f t="shared" si="47"/>
        <v>0</v>
      </c>
      <c r="R190" s="1596"/>
      <c r="AC190" s="984"/>
    </row>
    <row r="191" spans="1:29" s="623" customFormat="1" ht="14.4" thickBot="1" x14ac:dyDescent="0.35">
      <c r="A191" s="991"/>
      <c r="B191" s="2188"/>
      <c r="C191" s="2189"/>
      <c r="D191" s="2189"/>
      <c r="E191" s="879"/>
      <c r="F191" s="893"/>
      <c r="G191" s="879"/>
      <c r="H191" s="879"/>
      <c r="I191" s="880" t="s">
        <v>240</v>
      </c>
      <c r="J191" s="1003">
        <f>SUM(J181:J190)</f>
        <v>0</v>
      </c>
      <c r="K191" s="933"/>
      <c r="M191" s="1361"/>
      <c r="O191" s="469"/>
      <c r="P191" s="997"/>
      <c r="Q191" s="531">
        <f>SUM(Q181:Q190)</f>
        <v>0</v>
      </c>
      <c r="R191" s="475"/>
      <c r="AC191" s="984"/>
    </row>
    <row r="192" spans="1:29" ht="13.8" x14ac:dyDescent="0.3">
      <c r="G192" s="614"/>
      <c r="H192" s="714"/>
      <c r="I192" s="714"/>
    </row>
    <row r="193" spans="2:29" s="1837" customFormat="1" ht="15.75" customHeight="1" x14ac:dyDescent="0.3">
      <c r="B193" s="18" t="s">
        <v>2</v>
      </c>
      <c r="C193" s="1759"/>
      <c r="D193" s="1759"/>
      <c r="F193" s="1583" t="s">
        <v>175</v>
      </c>
      <c r="G193" s="47"/>
      <c r="H193" s="47"/>
      <c r="I193" s="47"/>
      <c r="J193" s="47"/>
      <c r="K193" s="47"/>
      <c r="L193" s="1859"/>
      <c r="M193" s="1859"/>
      <c r="N193" s="1859"/>
      <c r="O193" s="1583" t="s">
        <v>177</v>
      </c>
      <c r="AC193" s="1860"/>
    </row>
    <row r="194" spans="2:29" s="1837" customFormat="1" ht="12" customHeight="1" x14ac:dyDescent="0.3">
      <c r="B194" s="18"/>
      <c r="C194" s="1759"/>
      <c r="D194" s="1759"/>
      <c r="G194" s="47"/>
      <c r="H194" s="47"/>
      <c r="I194" s="47"/>
      <c r="J194" s="1850"/>
      <c r="K194" s="47"/>
      <c r="L194" s="1859"/>
      <c r="M194" s="1859"/>
      <c r="N194" s="1859"/>
      <c r="AC194" s="1860"/>
    </row>
    <row r="195" spans="2:29" s="1837" customFormat="1" ht="12" customHeight="1" x14ac:dyDescent="0.3">
      <c r="B195" s="19"/>
      <c r="C195" s="1759"/>
      <c r="D195" s="1759"/>
      <c r="G195" s="47"/>
      <c r="H195" s="47"/>
      <c r="I195" s="47"/>
      <c r="J195" s="1850"/>
      <c r="K195" s="47"/>
      <c r="L195" s="1859"/>
      <c r="M195" s="1859"/>
      <c r="N195" s="1859"/>
      <c r="AC195" s="1860"/>
    </row>
    <row r="196" spans="2:29" s="1837" customFormat="1" ht="15.75" customHeight="1" x14ac:dyDescent="0.3">
      <c r="B196" s="19" t="s">
        <v>11</v>
      </c>
      <c r="C196" s="1759"/>
      <c r="D196" s="1759"/>
      <c r="F196" s="19" t="s">
        <v>649</v>
      </c>
      <c r="G196" s="47"/>
      <c r="H196" s="47"/>
      <c r="I196" s="47"/>
      <c r="J196" s="47"/>
      <c r="K196" s="47"/>
      <c r="L196" s="1859"/>
      <c r="M196" s="1859"/>
      <c r="N196" s="1859"/>
      <c r="O196" s="19" t="s">
        <v>648</v>
      </c>
      <c r="AC196" s="1860"/>
    </row>
    <row r="197" spans="2:29" s="1837" customFormat="1" ht="15.75" customHeight="1" x14ac:dyDescent="0.3">
      <c r="B197" s="19" t="s">
        <v>3</v>
      </c>
      <c r="C197" s="1759"/>
      <c r="D197" s="1759"/>
      <c r="F197" s="19" t="s">
        <v>3</v>
      </c>
      <c r="G197" s="47"/>
      <c r="H197" s="47"/>
      <c r="I197" s="47"/>
      <c r="J197" s="47"/>
      <c r="K197" s="47"/>
      <c r="L197" s="1859"/>
      <c r="M197" s="1859"/>
      <c r="N197" s="1859"/>
      <c r="O197" s="19" t="s">
        <v>3</v>
      </c>
      <c r="AC197" s="1860"/>
    </row>
    <row r="198" spans="2:29" s="1837" customFormat="1" ht="12" customHeight="1" x14ac:dyDescent="0.3">
      <c r="F198" s="47"/>
      <c r="G198" s="47"/>
      <c r="H198" s="47"/>
      <c r="I198" s="47"/>
      <c r="J198" s="47"/>
      <c r="K198" s="47"/>
      <c r="L198" s="1859"/>
      <c r="M198" s="1859"/>
      <c r="N198" s="1859"/>
      <c r="O198" s="1709"/>
      <c r="AC198" s="1860"/>
    </row>
    <row r="199" spans="2:29" s="1837" customFormat="1" ht="12" customHeight="1" x14ac:dyDescent="0.3">
      <c r="F199" s="47"/>
      <c r="H199" s="1583"/>
      <c r="I199" s="1583"/>
      <c r="O199" s="1709"/>
      <c r="AC199" s="1860"/>
    </row>
    <row r="200" spans="2:29" s="1837" customFormat="1" ht="13.8" x14ac:dyDescent="0.3">
      <c r="F200" s="19" t="s">
        <v>650</v>
      </c>
      <c r="H200" s="1583"/>
      <c r="I200" s="1583"/>
      <c r="O200" s="19" t="s">
        <v>646</v>
      </c>
      <c r="AC200" s="1860"/>
    </row>
    <row r="201" spans="2:29" s="1837" customFormat="1" ht="15.75" customHeight="1" x14ac:dyDescent="0.3">
      <c r="F201" s="19" t="s">
        <v>3</v>
      </c>
      <c r="H201" s="1583"/>
      <c r="I201" s="1583"/>
      <c r="O201" s="19" t="s">
        <v>3</v>
      </c>
      <c r="AC201" s="1860"/>
    </row>
    <row r="202" spans="2:29" s="602" customFormat="1" ht="15.75" customHeight="1" x14ac:dyDescent="0.3">
      <c r="H202" s="1529"/>
      <c r="I202" s="1529"/>
      <c r="AC202" s="1651"/>
    </row>
    <row r="203" spans="2:29" s="602" customFormat="1" ht="15.75" customHeight="1" x14ac:dyDescent="0.3">
      <c r="H203" s="1529"/>
      <c r="I203" s="1529"/>
      <c r="AC203" s="1651"/>
    </row>
    <row r="204" spans="2:29" ht="15.75" customHeight="1" x14ac:dyDescent="0.3">
      <c r="G204" s="614"/>
      <c r="H204" s="714"/>
      <c r="I204" s="714"/>
    </row>
    <row r="205" spans="2:29" ht="15.75" customHeight="1" x14ac:dyDescent="0.3">
      <c r="G205" s="614"/>
      <c r="H205" s="714"/>
      <c r="I205" s="714"/>
    </row>
    <row r="206" spans="2:29" ht="15.75" customHeight="1" x14ac:dyDescent="0.3">
      <c r="G206" s="614"/>
      <c r="H206" s="714"/>
      <c r="I206" s="714"/>
    </row>
    <row r="207" spans="2:29" ht="15.75" customHeight="1" x14ac:dyDescent="0.3">
      <c r="G207" s="614"/>
      <c r="H207" s="714"/>
      <c r="I207" s="714"/>
    </row>
    <row r="208" spans="2:29" ht="15.75" customHeight="1" x14ac:dyDescent="0.3">
      <c r="G208" s="614"/>
      <c r="H208" s="714"/>
      <c r="I208" s="714"/>
    </row>
    <row r="209" spans="7:9" ht="15.75" customHeight="1" x14ac:dyDescent="0.3">
      <c r="G209" s="614"/>
      <c r="H209" s="714"/>
      <c r="I209" s="714"/>
    </row>
    <row r="210" spans="7:9" ht="15.75" customHeight="1" x14ac:dyDescent="0.3">
      <c r="G210" s="614"/>
      <c r="H210" s="714"/>
      <c r="I210" s="714"/>
    </row>
    <row r="211" spans="7:9" ht="15.75" customHeight="1" x14ac:dyDescent="0.3">
      <c r="G211" s="614"/>
      <c r="H211" s="714"/>
      <c r="I211" s="714"/>
    </row>
    <row r="212" spans="7:9" ht="15.75" customHeight="1" x14ac:dyDescent="0.3">
      <c r="G212" s="614"/>
      <c r="H212" s="714"/>
      <c r="I212" s="714"/>
    </row>
    <row r="213" spans="7:9" ht="15.75" customHeight="1" x14ac:dyDescent="0.3">
      <c r="G213" s="614"/>
      <c r="H213" s="714"/>
      <c r="I213" s="714"/>
    </row>
    <row r="214" spans="7:9" ht="15.75" customHeight="1" x14ac:dyDescent="0.3">
      <c r="G214" s="614"/>
      <c r="H214" s="714"/>
      <c r="I214" s="714"/>
    </row>
    <row r="215" spans="7:9" ht="15.75" customHeight="1" x14ac:dyDescent="0.3">
      <c r="G215" s="614"/>
      <c r="H215" s="714"/>
      <c r="I215" s="714"/>
    </row>
    <row r="216" spans="7:9" ht="15.75" customHeight="1" x14ac:dyDescent="0.3">
      <c r="G216" s="614"/>
      <c r="H216" s="714"/>
      <c r="I216" s="714"/>
    </row>
    <row r="217" spans="7:9" ht="15.75" customHeight="1" x14ac:dyDescent="0.3">
      <c r="G217" s="614"/>
      <c r="H217" s="714"/>
      <c r="I217" s="714"/>
    </row>
    <row r="218" spans="7:9" ht="15.75" customHeight="1" x14ac:dyDescent="0.3">
      <c r="G218" s="614"/>
      <c r="H218" s="714"/>
      <c r="I218" s="714"/>
    </row>
    <row r="219" spans="7:9" ht="15.75" customHeight="1" x14ac:dyDescent="0.3">
      <c r="G219" s="614"/>
      <c r="H219" s="714"/>
      <c r="I219" s="714"/>
    </row>
    <row r="220" spans="7:9" ht="15.75" customHeight="1" x14ac:dyDescent="0.3">
      <c r="G220" s="614"/>
      <c r="H220" s="714"/>
      <c r="I220" s="714"/>
    </row>
    <row r="221" spans="7:9" ht="15.75" customHeight="1" x14ac:dyDescent="0.3">
      <c r="G221" s="614"/>
      <c r="H221" s="714"/>
      <c r="I221" s="714"/>
    </row>
    <row r="222" spans="7:9" ht="15.75" customHeight="1" x14ac:dyDescent="0.3">
      <c r="G222" s="614"/>
      <c r="H222" s="714"/>
      <c r="I222" s="714"/>
    </row>
    <row r="223" spans="7:9" ht="15.75" customHeight="1" x14ac:dyDescent="0.3">
      <c r="G223" s="614"/>
      <c r="H223" s="714"/>
      <c r="I223" s="714"/>
    </row>
    <row r="224" spans="7:9" ht="15.75" customHeight="1" x14ac:dyDescent="0.3">
      <c r="G224" s="614"/>
      <c r="H224" s="714"/>
      <c r="I224" s="714"/>
    </row>
    <row r="225" spans="7:9" ht="15.75" customHeight="1" x14ac:dyDescent="0.3">
      <c r="G225" s="614"/>
      <c r="H225" s="714"/>
      <c r="I225" s="714"/>
    </row>
    <row r="226" spans="7:9" ht="15.75" customHeight="1" x14ac:dyDescent="0.3">
      <c r="G226" s="614"/>
      <c r="H226" s="714"/>
      <c r="I226" s="714"/>
    </row>
    <row r="227" spans="7:9" ht="15.75" customHeight="1" x14ac:dyDescent="0.3">
      <c r="G227" s="614"/>
      <c r="H227" s="714"/>
      <c r="I227" s="714"/>
    </row>
    <row r="228" spans="7:9" ht="15.75" customHeight="1" x14ac:dyDescent="0.3">
      <c r="G228" s="614"/>
      <c r="H228" s="714"/>
      <c r="I228" s="714"/>
    </row>
    <row r="229" spans="7:9" ht="15.75" customHeight="1" x14ac:dyDescent="0.3">
      <c r="G229" s="614"/>
      <c r="H229" s="714"/>
      <c r="I229" s="714"/>
    </row>
    <row r="230" spans="7:9" ht="15.75" customHeight="1" x14ac:dyDescent="0.3">
      <c r="G230" s="614"/>
      <c r="H230" s="714"/>
      <c r="I230" s="714"/>
    </row>
    <row r="231" spans="7:9" ht="15.75" customHeight="1" x14ac:dyDescent="0.3">
      <c r="G231" s="614"/>
      <c r="H231" s="714"/>
      <c r="I231" s="714"/>
    </row>
    <row r="232" spans="7:9" ht="15.75" customHeight="1" x14ac:dyDescent="0.3">
      <c r="G232" s="614"/>
      <c r="H232" s="714"/>
      <c r="I232" s="714"/>
    </row>
    <row r="233" spans="7:9" ht="15.75" customHeight="1" x14ac:dyDescent="0.3">
      <c r="G233" s="614"/>
      <c r="H233" s="714"/>
      <c r="I233" s="714"/>
    </row>
    <row r="234" spans="7:9" ht="15.75" customHeight="1" x14ac:dyDescent="0.3">
      <c r="G234" s="614"/>
      <c r="H234" s="714"/>
      <c r="I234" s="714"/>
    </row>
    <row r="235" spans="7:9" ht="15.75" customHeight="1" x14ac:dyDescent="0.3">
      <c r="G235" s="614"/>
      <c r="H235" s="714"/>
      <c r="I235" s="714"/>
    </row>
    <row r="236" spans="7:9" ht="15.75" customHeight="1" x14ac:dyDescent="0.3">
      <c r="G236" s="614"/>
      <c r="H236" s="714"/>
      <c r="I236" s="714"/>
    </row>
    <row r="237" spans="7:9" ht="15.75" customHeight="1" x14ac:dyDescent="0.3">
      <c r="G237" s="614"/>
      <c r="H237" s="714"/>
      <c r="I237" s="714"/>
    </row>
    <row r="238" spans="7:9" ht="15.75" customHeight="1" x14ac:dyDescent="0.3">
      <c r="G238" s="614"/>
      <c r="H238" s="714"/>
      <c r="I238" s="714"/>
    </row>
    <row r="239" spans="7:9" ht="15.75" customHeight="1" x14ac:dyDescent="0.3">
      <c r="G239" s="614"/>
      <c r="H239" s="714"/>
      <c r="I239" s="714"/>
    </row>
    <row r="240" spans="7:9" ht="15.75" customHeight="1" x14ac:dyDescent="0.3">
      <c r="G240" s="614"/>
      <c r="H240" s="714"/>
      <c r="I240" s="714"/>
    </row>
    <row r="241" spans="7:9" ht="15.75" customHeight="1" x14ac:dyDescent="0.3">
      <c r="G241" s="614"/>
      <c r="H241" s="714"/>
      <c r="I241" s="714"/>
    </row>
    <row r="242" spans="7:9" ht="15.75" customHeight="1" x14ac:dyDescent="0.3">
      <c r="G242" s="614"/>
      <c r="H242" s="714"/>
      <c r="I242" s="714"/>
    </row>
    <row r="243" spans="7:9" ht="15.75" customHeight="1" x14ac:dyDescent="0.3">
      <c r="G243" s="614"/>
      <c r="H243" s="714"/>
      <c r="I243" s="714"/>
    </row>
    <row r="244" spans="7:9" ht="15.75" customHeight="1" x14ac:dyDescent="0.3">
      <c r="G244" s="614"/>
      <c r="H244" s="714"/>
      <c r="I244" s="714"/>
    </row>
    <row r="245" spans="7:9" ht="15.75" customHeight="1" x14ac:dyDescent="0.3">
      <c r="G245" s="614"/>
      <c r="H245" s="714"/>
      <c r="I245" s="714"/>
    </row>
    <row r="246" spans="7:9" ht="15.75" customHeight="1" x14ac:dyDescent="0.3">
      <c r="G246" s="614"/>
      <c r="H246" s="714"/>
      <c r="I246" s="714"/>
    </row>
    <row r="247" spans="7:9" ht="15.75" customHeight="1" x14ac:dyDescent="0.3">
      <c r="G247" s="614"/>
      <c r="H247" s="714"/>
      <c r="I247" s="714"/>
    </row>
    <row r="248" spans="7:9" ht="15.75" customHeight="1" x14ac:dyDescent="0.3">
      <c r="G248" s="614"/>
      <c r="H248" s="714"/>
      <c r="I248" s="714"/>
    </row>
    <row r="249" spans="7:9" ht="15.75" customHeight="1" x14ac:dyDescent="0.3">
      <c r="G249" s="614"/>
      <c r="H249" s="714"/>
      <c r="I249" s="714"/>
    </row>
    <row r="250" spans="7:9" ht="15.75" customHeight="1" x14ac:dyDescent="0.3">
      <c r="G250" s="614"/>
      <c r="H250" s="714"/>
      <c r="I250" s="714"/>
    </row>
    <row r="251" spans="7:9" ht="15.75" customHeight="1" x14ac:dyDescent="0.3">
      <c r="G251" s="614"/>
      <c r="H251" s="714"/>
      <c r="I251" s="714"/>
    </row>
    <row r="252" spans="7:9" ht="15.75" customHeight="1" x14ac:dyDescent="0.3">
      <c r="G252" s="614"/>
      <c r="H252" s="714"/>
      <c r="I252" s="714"/>
    </row>
    <row r="253" spans="7:9" ht="15.75" customHeight="1" x14ac:dyDescent="0.3">
      <c r="G253" s="614"/>
      <c r="H253" s="714"/>
      <c r="I253" s="714"/>
    </row>
    <row r="254" spans="7:9" ht="15.75" customHeight="1" x14ac:dyDescent="0.3">
      <c r="G254" s="614"/>
      <c r="H254" s="714"/>
      <c r="I254" s="714"/>
    </row>
    <row r="255" spans="7:9" ht="15.75" customHeight="1" x14ac:dyDescent="0.3">
      <c r="G255" s="614"/>
      <c r="H255" s="714"/>
      <c r="I255" s="714"/>
    </row>
    <row r="256" spans="7:9" ht="15.75" customHeight="1" x14ac:dyDescent="0.3">
      <c r="G256" s="614"/>
      <c r="H256" s="714"/>
      <c r="I256" s="714"/>
    </row>
    <row r="257" spans="7:9" ht="15.75" customHeight="1" x14ac:dyDescent="0.3">
      <c r="G257" s="614"/>
      <c r="H257" s="714"/>
      <c r="I257" s="714"/>
    </row>
    <row r="258" spans="7:9" ht="15.75" customHeight="1" x14ac:dyDescent="0.3">
      <c r="G258" s="614"/>
      <c r="H258" s="714"/>
      <c r="I258" s="714"/>
    </row>
    <row r="259" spans="7:9" ht="15.75" customHeight="1" x14ac:dyDescent="0.3">
      <c r="G259" s="614"/>
      <c r="H259" s="714"/>
      <c r="I259" s="714"/>
    </row>
    <row r="260" spans="7:9" ht="15.75" customHeight="1" x14ac:dyDescent="0.3">
      <c r="G260" s="614"/>
      <c r="H260" s="714"/>
      <c r="I260" s="714"/>
    </row>
    <row r="261" spans="7:9" ht="15.75" customHeight="1" x14ac:dyDescent="0.3">
      <c r="G261" s="614"/>
      <c r="H261" s="714"/>
      <c r="I261" s="714"/>
    </row>
    <row r="262" spans="7:9" ht="15.75" customHeight="1" x14ac:dyDescent="0.3">
      <c r="G262" s="614"/>
      <c r="H262" s="714"/>
      <c r="I262" s="714"/>
    </row>
    <row r="263" spans="7:9" ht="15.75" customHeight="1" x14ac:dyDescent="0.3">
      <c r="G263" s="614"/>
      <c r="H263" s="714"/>
      <c r="I263" s="714"/>
    </row>
    <row r="264" spans="7:9" ht="15.75" customHeight="1" x14ac:dyDescent="0.3">
      <c r="G264" s="614"/>
      <c r="H264" s="714"/>
      <c r="I264" s="714"/>
    </row>
    <row r="265" spans="7:9" ht="15.75" customHeight="1" x14ac:dyDescent="0.3">
      <c r="G265" s="614"/>
      <c r="H265" s="714"/>
      <c r="I265" s="714"/>
    </row>
    <row r="266" spans="7:9" ht="15.75" customHeight="1" x14ac:dyDescent="0.3">
      <c r="G266" s="614"/>
      <c r="H266" s="714"/>
      <c r="I266" s="714"/>
    </row>
    <row r="267" spans="7:9" ht="15.75" customHeight="1" x14ac:dyDescent="0.3">
      <c r="G267" s="614"/>
      <c r="H267" s="714"/>
      <c r="I267" s="714"/>
    </row>
    <row r="268" spans="7:9" ht="15.75" customHeight="1" x14ac:dyDescent="0.3">
      <c r="G268" s="614"/>
      <c r="H268" s="714"/>
      <c r="I268" s="714"/>
    </row>
    <row r="269" spans="7:9" ht="15.75" customHeight="1" x14ac:dyDescent="0.3">
      <c r="G269" s="614"/>
      <c r="H269" s="714"/>
      <c r="I269" s="714"/>
    </row>
    <row r="270" spans="7:9" ht="15.75" customHeight="1" x14ac:dyDescent="0.3">
      <c r="G270" s="614"/>
      <c r="H270" s="714"/>
      <c r="I270" s="714"/>
    </row>
    <row r="271" spans="7:9" ht="15.75" customHeight="1" x14ac:dyDescent="0.3">
      <c r="G271" s="614"/>
      <c r="H271" s="714"/>
      <c r="I271" s="714"/>
    </row>
    <row r="272" spans="7:9" ht="15.75" customHeight="1" x14ac:dyDescent="0.3">
      <c r="G272" s="614"/>
      <c r="H272" s="714"/>
      <c r="I272" s="714"/>
    </row>
    <row r="273" spans="7:9" ht="15.75" customHeight="1" x14ac:dyDescent="0.3">
      <c r="G273" s="614"/>
      <c r="H273" s="714"/>
      <c r="I273" s="714"/>
    </row>
    <row r="274" spans="7:9" ht="15.75" customHeight="1" x14ac:dyDescent="0.3">
      <c r="G274" s="614"/>
      <c r="H274" s="714"/>
      <c r="I274" s="714"/>
    </row>
    <row r="275" spans="7:9" ht="15.75" customHeight="1" x14ac:dyDescent="0.3">
      <c r="G275" s="614"/>
      <c r="H275" s="714"/>
      <c r="I275" s="714"/>
    </row>
    <row r="276" spans="7:9" ht="15.75" customHeight="1" x14ac:dyDescent="0.3">
      <c r="G276" s="614"/>
      <c r="H276" s="714"/>
      <c r="I276" s="714"/>
    </row>
    <row r="277" spans="7:9" ht="15.75" customHeight="1" x14ac:dyDescent="0.3">
      <c r="G277" s="614"/>
      <c r="H277" s="714"/>
      <c r="I277" s="714"/>
    </row>
    <row r="278" spans="7:9" ht="15.75" customHeight="1" x14ac:dyDescent="0.3">
      <c r="G278" s="614"/>
      <c r="H278" s="714"/>
      <c r="I278" s="714"/>
    </row>
    <row r="279" spans="7:9" ht="15.75" customHeight="1" x14ac:dyDescent="0.3">
      <c r="G279" s="614"/>
      <c r="H279" s="714"/>
      <c r="I279" s="714"/>
    </row>
    <row r="280" spans="7:9" ht="15.75" customHeight="1" x14ac:dyDescent="0.3">
      <c r="G280" s="614"/>
      <c r="H280" s="714"/>
      <c r="I280" s="714"/>
    </row>
    <row r="281" spans="7:9" ht="15.75" customHeight="1" x14ac:dyDescent="0.3">
      <c r="G281" s="614"/>
      <c r="H281" s="714"/>
      <c r="I281" s="714"/>
    </row>
    <row r="282" spans="7:9" ht="15.75" customHeight="1" x14ac:dyDescent="0.3">
      <c r="G282" s="614"/>
      <c r="H282" s="714"/>
      <c r="I282" s="714"/>
    </row>
    <row r="283" spans="7:9" ht="15.75" customHeight="1" x14ac:dyDescent="0.3">
      <c r="G283" s="614"/>
      <c r="H283" s="714"/>
      <c r="I283" s="714"/>
    </row>
    <row r="284" spans="7:9" ht="15.75" customHeight="1" x14ac:dyDescent="0.3">
      <c r="G284" s="614"/>
      <c r="H284" s="714"/>
      <c r="I284" s="714"/>
    </row>
    <row r="285" spans="7:9" ht="15.75" customHeight="1" x14ac:dyDescent="0.3">
      <c r="G285" s="614"/>
      <c r="H285" s="714"/>
      <c r="I285" s="714"/>
    </row>
    <row r="286" spans="7:9" ht="15.75" customHeight="1" x14ac:dyDescent="0.3">
      <c r="G286" s="614"/>
      <c r="H286" s="714"/>
      <c r="I286" s="714"/>
    </row>
    <row r="287" spans="7:9" ht="15.75" customHeight="1" x14ac:dyDescent="0.3">
      <c r="G287" s="614"/>
      <c r="H287" s="714"/>
      <c r="I287" s="714"/>
    </row>
    <row r="288" spans="7:9" ht="15.75" customHeight="1" x14ac:dyDescent="0.3">
      <c r="G288" s="614"/>
      <c r="H288" s="714"/>
      <c r="I288" s="714"/>
    </row>
    <row r="289" spans="7:9" ht="15.75" customHeight="1" x14ac:dyDescent="0.3">
      <c r="G289" s="614"/>
      <c r="H289" s="714"/>
      <c r="I289" s="714"/>
    </row>
    <row r="290" spans="7:9" ht="15.75" customHeight="1" x14ac:dyDescent="0.3">
      <c r="G290" s="614"/>
      <c r="H290" s="714"/>
      <c r="I290" s="714"/>
    </row>
    <row r="291" spans="7:9" ht="15.75" customHeight="1" x14ac:dyDescent="0.3">
      <c r="G291" s="614"/>
      <c r="H291" s="714"/>
      <c r="I291" s="714"/>
    </row>
    <row r="292" spans="7:9" ht="15.75" customHeight="1" x14ac:dyDescent="0.3">
      <c r="G292" s="614"/>
      <c r="H292" s="714"/>
      <c r="I292" s="714"/>
    </row>
    <row r="293" spans="7:9" ht="15.75" customHeight="1" x14ac:dyDescent="0.3">
      <c r="G293" s="614"/>
      <c r="H293" s="714"/>
      <c r="I293" s="714"/>
    </row>
    <row r="294" spans="7:9" ht="15.75" customHeight="1" x14ac:dyDescent="0.3">
      <c r="G294" s="614"/>
      <c r="H294" s="714"/>
      <c r="I294" s="714"/>
    </row>
    <row r="295" spans="7:9" ht="15.75" customHeight="1" x14ac:dyDescent="0.3">
      <c r="G295" s="614"/>
      <c r="H295" s="714"/>
      <c r="I295" s="714"/>
    </row>
    <row r="296" spans="7:9" ht="15.75" customHeight="1" x14ac:dyDescent="0.3">
      <c r="G296" s="614"/>
      <c r="H296" s="714"/>
      <c r="I296" s="714"/>
    </row>
    <row r="297" spans="7:9" ht="15.75" customHeight="1" x14ac:dyDescent="0.3">
      <c r="G297" s="614"/>
      <c r="H297" s="714"/>
      <c r="I297" s="714"/>
    </row>
    <row r="298" spans="7:9" ht="15.75" customHeight="1" x14ac:dyDescent="0.3">
      <c r="G298" s="614"/>
      <c r="H298" s="714"/>
      <c r="I298" s="714"/>
    </row>
    <row r="299" spans="7:9" ht="15.75" customHeight="1" x14ac:dyDescent="0.3">
      <c r="G299" s="614"/>
      <c r="H299" s="714"/>
      <c r="I299" s="714"/>
    </row>
    <row r="300" spans="7:9" ht="15.75" customHeight="1" x14ac:dyDescent="0.3">
      <c r="G300" s="614"/>
      <c r="H300" s="714"/>
      <c r="I300" s="714"/>
    </row>
    <row r="301" spans="7:9" ht="15.75" customHeight="1" x14ac:dyDescent="0.3">
      <c r="G301" s="614"/>
      <c r="H301" s="714"/>
      <c r="I301" s="714"/>
    </row>
    <row r="302" spans="7:9" ht="15.75" customHeight="1" x14ac:dyDescent="0.3">
      <c r="G302" s="614"/>
      <c r="H302" s="714"/>
      <c r="I302" s="714"/>
    </row>
    <row r="303" spans="7:9" ht="15.75" customHeight="1" x14ac:dyDescent="0.3">
      <c r="G303" s="614"/>
      <c r="H303" s="714"/>
      <c r="I303" s="714"/>
    </row>
    <row r="304" spans="7:9" ht="15.75" customHeight="1" x14ac:dyDescent="0.3">
      <c r="G304" s="614"/>
      <c r="H304" s="714"/>
      <c r="I304" s="714"/>
    </row>
    <row r="305" spans="7:9" ht="15.75" customHeight="1" x14ac:dyDescent="0.3">
      <c r="G305" s="614"/>
      <c r="H305" s="714"/>
      <c r="I305" s="714"/>
    </row>
    <row r="306" spans="7:9" ht="15.75" customHeight="1" x14ac:dyDescent="0.3">
      <c r="G306" s="614"/>
      <c r="H306" s="714"/>
      <c r="I306" s="714"/>
    </row>
    <row r="307" spans="7:9" ht="15.75" customHeight="1" x14ac:dyDescent="0.3">
      <c r="G307" s="614"/>
      <c r="H307" s="714"/>
      <c r="I307" s="714"/>
    </row>
    <row r="308" spans="7:9" ht="15.75" customHeight="1" x14ac:dyDescent="0.3">
      <c r="G308" s="614"/>
      <c r="H308" s="714"/>
      <c r="I308" s="714"/>
    </row>
    <row r="309" spans="7:9" ht="15.75" customHeight="1" x14ac:dyDescent="0.3">
      <c r="G309" s="614"/>
      <c r="H309" s="714"/>
      <c r="I309" s="714"/>
    </row>
    <row r="310" spans="7:9" ht="15.75" customHeight="1" x14ac:dyDescent="0.3">
      <c r="G310" s="614"/>
      <c r="H310" s="714"/>
      <c r="I310" s="714"/>
    </row>
    <row r="311" spans="7:9" ht="15.75" customHeight="1" x14ac:dyDescent="0.3">
      <c r="G311" s="614"/>
      <c r="H311" s="714"/>
      <c r="I311" s="714"/>
    </row>
    <row r="312" spans="7:9" ht="15.75" customHeight="1" x14ac:dyDescent="0.3">
      <c r="G312" s="614"/>
      <c r="H312" s="714"/>
      <c r="I312" s="714"/>
    </row>
    <row r="313" spans="7:9" ht="15.75" customHeight="1" x14ac:dyDescent="0.3">
      <c r="G313" s="614"/>
      <c r="H313" s="714"/>
      <c r="I313" s="714"/>
    </row>
    <row r="314" spans="7:9" ht="15.75" customHeight="1" x14ac:dyDescent="0.3">
      <c r="G314" s="614"/>
      <c r="H314" s="714"/>
      <c r="I314" s="714"/>
    </row>
    <row r="315" spans="7:9" ht="15.75" customHeight="1" x14ac:dyDescent="0.3">
      <c r="G315" s="614"/>
      <c r="H315" s="714"/>
      <c r="I315" s="714"/>
    </row>
    <row r="316" spans="7:9" ht="15.75" customHeight="1" x14ac:dyDescent="0.3">
      <c r="G316" s="614"/>
      <c r="H316" s="714"/>
      <c r="I316" s="714"/>
    </row>
    <row r="317" spans="7:9" ht="15.75" customHeight="1" x14ac:dyDescent="0.3">
      <c r="G317" s="614"/>
      <c r="H317" s="714"/>
      <c r="I317" s="714"/>
    </row>
    <row r="318" spans="7:9" ht="15.75" customHeight="1" x14ac:dyDescent="0.3">
      <c r="G318" s="614"/>
      <c r="H318" s="714"/>
      <c r="I318" s="714"/>
    </row>
    <row r="319" spans="7:9" ht="15.75" customHeight="1" x14ac:dyDescent="0.3">
      <c r="G319" s="614"/>
      <c r="H319" s="714"/>
      <c r="I319" s="714"/>
    </row>
    <row r="320" spans="7:9" ht="15.75" customHeight="1" x14ac:dyDescent="0.3">
      <c r="G320" s="614"/>
      <c r="H320" s="714"/>
      <c r="I320" s="714"/>
    </row>
    <row r="321" spans="7:9" ht="15.75" customHeight="1" x14ac:dyDescent="0.3">
      <c r="G321" s="614"/>
      <c r="H321" s="714"/>
      <c r="I321" s="714"/>
    </row>
    <row r="322" spans="7:9" ht="15.75" customHeight="1" x14ac:dyDescent="0.3">
      <c r="G322" s="614"/>
      <c r="H322" s="714"/>
      <c r="I322" s="714"/>
    </row>
    <row r="323" spans="7:9" ht="15.75" customHeight="1" x14ac:dyDescent="0.3">
      <c r="G323" s="614"/>
      <c r="H323" s="714"/>
      <c r="I323" s="714"/>
    </row>
    <row r="324" spans="7:9" ht="15.75" customHeight="1" x14ac:dyDescent="0.3">
      <c r="G324" s="614"/>
      <c r="H324" s="714"/>
      <c r="I324" s="714"/>
    </row>
    <row r="325" spans="7:9" ht="15.75" customHeight="1" x14ac:dyDescent="0.3">
      <c r="G325" s="614"/>
      <c r="H325" s="714"/>
      <c r="I325" s="714"/>
    </row>
    <row r="326" spans="7:9" ht="15.75" customHeight="1" x14ac:dyDescent="0.3">
      <c r="G326" s="614"/>
      <c r="H326" s="714"/>
      <c r="I326" s="714"/>
    </row>
    <row r="327" spans="7:9" ht="15.75" customHeight="1" x14ac:dyDescent="0.3">
      <c r="G327" s="614"/>
      <c r="H327" s="714"/>
      <c r="I327" s="714"/>
    </row>
    <row r="328" spans="7:9" ht="15.75" customHeight="1" x14ac:dyDescent="0.3">
      <c r="G328" s="614"/>
      <c r="H328" s="714"/>
      <c r="I328" s="714"/>
    </row>
    <row r="329" spans="7:9" ht="15.75" customHeight="1" x14ac:dyDescent="0.3">
      <c r="G329" s="614"/>
      <c r="H329" s="714"/>
      <c r="I329" s="714"/>
    </row>
    <row r="330" spans="7:9" ht="15.75" customHeight="1" x14ac:dyDescent="0.3">
      <c r="G330" s="614"/>
      <c r="H330" s="714"/>
      <c r="I330" s="714"/>
    </row>
    <row r="331" spans="7:9" ht="15.75" customHeight="1" x14ac:dyDescent="0.3">
      <c r="G331" s="614"/>
      <c r="H331" s="714"/>
      <c r="I331" s="714"/>
    </row>
    <row r="332" spans="7:9" ht="15.75" customHeight="1" x14ac:dyDescent="0.3">
      <c r="G332" s="614"/>
      <c r="H332" s="714"/>
      <c r="I332" s="714"/>
    </row>
    <row r="333" spans="7:9" ht="15.75" customHeight="1" x14ac:dyDescent="0.3">
      <c r="G333" s="614"/>
      <c r="H333" s="714"/>
      <c r="I333" s="714"/>
    </row>
    <row r="334" spans="7:9" ht="15.75" customHeight="1" x14ac:dyDescent="0.3">
      <c r="G334" s="614"/>
      <c r="H334" s="714"/>
      <c r="I334" s="714"/>
    </row>
    <row r="335" spans="7:9" ht="15.75" customHeight="1" x14ac:dyDescent="0.3">
      <c r="G335" s="614"/>
      <c r="H335" s="714"/>
      <c r="I335" s="714"/>
    </row>
    <row r="336" spans="7:9" ht="15.75" customHeight="1" x14ac:dyDescent="0.3">
      <c r="G336" s="614"/>
      <c r="H336" s="714"/>
      <c r="I336" s="714"/>
    </row>
    <row r="337" spans="7:9" ht="15.75" customHeight="1" x14ac:dyDescent="0.3">
      <c r="G337" s="614"/>
      <c r="H337" s="714"/>
      <c r="I337" s="714"/>
    </row>
    <row r="338" spans="7:9" ht="15.75" customHeight="1" x14ac:dyDescent="0.3">
      <c r="G338" s="614"/>
      <c r="H338" s="714"/>
      <c r="I338" s="714"/>
    </row>
    <row r="339" spans="7:9" ht="15.75" customHeight="1" x14ac:dyDescent="0.3">
      <c r="G339" s="614"/>
      <c r="H339" s="714"/>
      <c r="I339" s="714"/>
    </row>
    <row r="340" spans="7:9" ht="15.75" customHeight="1" x14ac:dyDescent="0.3">
      <c r="G340" s="614"/>
      <c r="H340" s="714"/>
      <c r="I340" s="714"/>
    </row>
    <row r="341" spans="7:9" ht="15.75" customHeight="1" x14ac:dyDescent="0.3">
      <c r="G341" s="614"/>
      <c r="H341" s="714"/>
      <c r="I341" s="714"/>
    </row>
    <row r="342" spans="7:9" ht="15.75" customHeight="1" x14ac:dyDescent="0.3">
      <c r="G342" s="614"/>
      <c r="H342" s="714"/>
      <c r="I342" s="714"/>
    </row>
    <row r="343" spans="7:9" ht="15.75" customHeight="1" x14ac:dyDescent="0.3">
      <c r="G343" s="614"/>
      <c r="H343" s="714"/>
      <c r="I343" s="714"/>
    </row>
    <row r="344" spans="7:9" ht="15.75" customHeight="1" x14ac:dyDescent="0.3">
      <c r="G344" s="614"/>
      <c r="H344" s="714"/>
      <c r="I344" s="714"/>
    </row>
    <row r="345" spans="7:9" ht="15.75" customHeight="1" x14ac:dyDescent="0.3">
      <c r="G345" s="614"/>
      <c r="H345" s="714"/>
      <c r="I345" s="714"/>
    </row>
    <row r="346" spans="7:9" ht="15.75" customHeight="1" x14ac:dyDescent="0.3">
      <c r="G346" s="614"/>
      <c r="H346" s="714"/>
      <c r="I346" s="714"/>
    </row>
    <row r="347" spans="7:9" ht="15.75" customHeight="1" x14ac:dyDescent="0.3">
      <c r="G347" s="614"/>
      <c r="H347" s="714"/>
      <c r="I347" s="714"/>
    </row>
    <row r="348" spans="7:9" ht="15.75" customHeight="1" x14ac:dyDescent="0.3">
      <c r="G348" s="614"/>
      <c r="H348" s="714"/>
      <c r="I348" s="714"/>
    </row>
    <row r="349" spans="7:9" ht="15.75" customHeight="1" x14ac:dyDescent="0.3">
      <c r="G349" s="614"/>
      <c r="H349" s="714"/>
      <c r="I349" s="714"/>
    </row>
    <row r="350" spans="7:9" ht="15.75" customHeight="1" x14ac:dyDescent="0.3">
      <c r="G350" s="614"/>
      <c r="H350" s="714"/>
      <c r="I350" s="714"/>
    </row>
    <row r="351" spans="7:9" ht="15.75" customHeight="1" x14ac:dyDescent="0.3">
      <c r="G351" s="614"/>
      <c r="H351" s="714"/>
      <c r="I351" s="714"/>
    </row>
    <row r="352" spans="7:9" ht="15.75" customHeight="1" x14ac:dyDescent="0.3">
      <c r="G352" s="614"/>
      <c r="H352" s="714"/>
      <c r="I352" s="714"/>
    </row>
    <row r="353" spans="7:9" ht="15.75" customHeight="1" x14ac:dyDescent="0.3">
      <c r="G353" s="614"/>
      <c r="H353" s="714"/>
      <c r="I353" s="714"/>
    </row>
    <row r="354" spans="7:9" ht="15.75" customHeight="1" x14ac:dyDescent="0.3">
      <c r="G354" s="614"/>
      <c r="H354" s="714"/>
      <c r="I354" s="714"/>
    </row>
    <row r="355" spans="7:9" ht="15.75" customHeight="1" x14ac:dyDescent="0.3">
      <c r="G355" s="614"/>
      <c r="H355" s="714"/>
      <c r="I355" s="714"/>
    </row>
    <row r="356" spans="7:9" ht="15.75" customHeight="1" x14ac:dyDescent="0.3">
      <c r="G356" s="614"/>
      <c r="H356" s="714"/>
      <c r="I356" s="714"/>
    </row>
    <row r="357" spans="7:9" ht="15.75" customHeight="1" x14ac:dyDescent="0.3">
      <c r="G357" s="614"/>
      <c r="H357" s="714"/>
      <c r="I357" s="714"/>
    </row>
    <row r="358" spans="7:9" ht="15.75" customHeight="1" x14ac:dyDescent="0.3">
      <c r="G358" s="614"/>
      <c r="H358" s="714"/>
      <c r="I358" s="714"/>
    </row>
    <row r="359" spans="7:9" ht="15.75" customHeight="1" x14ac:dyDescent="0.3">
      <c r="G359" s="614"/>
      <c r="H359" s="714"/>
      <c r="I359" s="714"/>
    </row>
    <row r="360" spans="7:9" ht="15.75" customHeight="1" x14ac:dyDescent="0.3">
      <c r="G360" s="614"/>
      <c r="H360" s="714"/>
      <c r="I360" s="714"/>
    </row>
    <row r="361" spans="7:9" ht="15.75" customHeight="1" x14ac:dyDescent="0.3">
      <c r="G361" s="614"/>
      <c r="H361" s="714"/>
      <c r="I361" s="714"/>
    </row>
    <row r="362" spans="7:9" ht="15.75" customHeight="1" x14ac:dyDescent="0.3">
      <c r="G362" s="614"/>
      <c r="H362" s="714"/>
      <c r="I362" s="714"/>
    </row>
    <row r="363" spans="7:9" ht="15.75" customHeight="1" x14ac:dyDescent="0.3">
      <c r="G363" s="614"/>
      <c r="H363" s="714"/>
      <c r="I363" s="714"/>
    </row>
    <row r="364" spans="7:9" ht="15.75" customHeight="1" x14ac:dyDescent="0.3">
      <c r="G364" s="614"/>
      <c r="H364" s="714"/>
      <c r="I364" s="714"/>
    </row>
    <row r="365" spans="7:9" ht="15.75" customHeight="1" x14ac:dyDescent="0.3">
      <c r="G365" s="614"/>
      <c r="H365" s="714"/>
      <c r="I365" s="714"/>
    </row>
    <row r="366" spans="7:9" ht="15.75" customHeight="1" x14ac:dyDescent="0.3">
      <c r="G366" s="614"/>
      <c r="H366" s="714"/>
      <c r="I366" s="714"/>
    </row>
    <row r="367" spans="7:9" ht="15.75" customHeight="1" x14ac:dyDescent="0.3">
      <c r="G367" s="614"/>
      <c r="H367" s="714"/>
      <c r="I367" s="714"/>
    </row>
    <row r="368" spans="7:9" ht="15.75" customHeight="1" x14ac:dyDescent="0.3">
      <c r="G368" s="614"/>
      <c r="H368" s="714"/>
      <c r="I368" s="714"/>
    </row>
    <row r="369" spans="7:9" ht="15.75" customHeight="1" x14ac:dyDescent="0.3">
      <c r="G369" s="614"/>
      <c r="H369" s="714"/>
      <c r="I369" s="714"/>
    </row>
    <row r="370" spans="7:9" ht="15.75" customHeight="1" x14ac:dyDescent="0.3">
      <c r="G370" s="614"/>
      <c r="H370" s="714"/>
      <c r="I370" s="714"/>
    </row>
    <row r="371" spans="7:9" ht="15.75" customHeight="1" x14ac:dyDescent="0.3">
      <c r="G371" s="614"/>
      <c r="H371" s="714"/>
      <c r="I371" s="714"/>
    </row>
    <row r="372" spans="7:9" ht="15.75" customHeight="1" x14ac:dyDescent="0.3">
      <c r="G372" s="614"/>
      <c r="H372" s="714"/>
      <c r="I372" s="714"/>
    </row>
    <row r="373" spans="7:9" ht="15.75" customHeight="1" x14ac:dyDescent="0.3">
      <c r="G373" s="614"/>
      <c r="H373" s="714"/>
      <c r="I373" s="714"/>
    </row>
    <row r="374" spans="7:9" ht="15.75" customHeight="1" x14ac:dyDescent="0.3">
      <c r="G374" s="614"/>
      <c r="H374" s="714"/>
      <c r="I374" s="714"/>
    </row>
    <row r="375" spans="7:9" ht="15.75" customHeight="1" x14ac:dyDescent="0.3">
      <c r="G375" s="614"/>
      <c r="H375" s="714"/>
      <c r="I375" s="714"/>
    </row>
    <row r="376" spans="7:9" ht="15.75" customHeight="1" x14ac:dyDescent="0.3">
      <c r="G376" s="614"/>
      <c r="H376" s="714"/>
      <c r="I376" s="714"/>
    </row>
    <row r="377" spans="7:9" ht="15.75" customHeight="1" x14ac:dyDescent="0.3">
      <c r="G377" s="614"/>
      <c r="H377" s="714"/>
      <c r="I377" s="714"/>
    </row>
    <row r="378" spans="7:9" ht="15.75" customHeight="1" x14ac:dyDescent="0.3">
      <c r="G378" s="614"/>
      <c r="H378" s="714"/>
      <c r="I378" s="714"/>
    </row>
    <row r="379" spans="7:9" ht="15.75" customHeight="1" x14ac:dyDescent="0.3">
      <c r="G379" s="614"/>
      <c r="H379" s="714"/>
      <c r="I379" s="714"/>
    </row>
    <row r="380" spans="7:9" ht="15.75" customHeight="1" x14ac:dyDescent="0.3">
      <c r="G380" s="614"/>
      <c r="H380" s="714"/>
      <c r="I380" s="714"/>
    </row>
    <row r="381" spans="7:9" ht="15.75" customHeight="1" x14ac:dyDescent="0.3">
      <c r="G381" s="614"/>
      <c r="H381" s="714"/>
      <c r="I381" s="714"/>
    </row>
    <row r="382" spans="7:9" ht="15.75" customHeight="1" x14ac:dyDescent="0.3">
      <c r="G382" s="614"/>
      <c r="H382" s="714"/>
      <c r="I382" s="714"/>
    </row>
    <row r="383" spans="7:9" ht="15.75" customHeight="1" x14ac:dyDescent="0.3">
      <c r="G383" s="614"/>
      <c r="H383" s="714"/>
      <c r="I383" s="714"/>
    </row>
    <row r="384" spans="7:9" ht="15.75" customHeight="1" x14ac:dyDescent="0.3">
      <c r="G384" s="614"/>
      <c r="H384" s="714"/>
      <c r="I384" s="714"/>
    </row>
    <row r="385" spans="7:9" ht="15.75" customHeight="1" x14ac:dyDescent="0.3">
      <c r="G385" s="614"/>
      <c r="H385" s="714"/>
      <c r="I385" s="714"/>
    </row>
    <row r="386" spans="7:9" ht="15.75" customHeight="1" x14ac:dyDescent="0.3">
      <c r="G386" s="614"/>
      <c r="H386" s="714"/>
      <c r="I386" s="714"/>
    </row>
    <row r="387" spans="7:9" ht="15.75" customHeight="1" x14ac:dyDescent="0.3">
      <c r="G387" s="614"/>
      <c r="H387" s="714"/>
      <c r="I387" s="714"/>
    </row>
    <row r="388" spans="7:9" ht="15.75" customHeight="1" x14ac:dyDescent="0.3">
      <c r="G388" s="614"/>
      <c r="H388" s="714"/>
      <c r="I388" s="714"/>
    </row>
    <row r="389" spans="7:9" ht="15.75" customHeight="1" x14ac:dyDescent="0.3">
      <c r="G389" s="614"/>
      <c r="H389" s="714"/>
      <c r="I389" s="714"/>
    </row>
    <row r="390" spans="7:9" ht="15.75" customHeight="1" x14ac:dyDescent="0.3">
      <c r="G390" s="614"/>
      <c r="H390" s="714"/>
      <c r="I390" s="714"/>
    </row>
    <row r="391" spans="7:9" ht="15.75" customHeight="1" x14ac:dyDescent="0.3">
      <c r="G391" s="614"/>
      <c r="H391" s="714"/>
      <c r="I391" s="714"/>
    </row>
    <row r="392" spans="7:9" ht="15.75" customHeight="1" x14ac:dyDescent="0.3">
      <c r="G392" s="614"/>
      <c r="H392" s="714"/>
      <c r="I392" s="714"/>
    </row>
    <row r="393" spans="7:9" ht="15.75" customHeight="1" x14ac:dyDescent="0.3">
      <c r="G393" s="614"/>
      <c r="H393" s="714"/>
      <c r="I393" s="714"/>
    </row>
    <row r="394" spans="7:9" ht="15.75" customHeight="1" x14ac:dyDescent="0.3">
      <c r="G394" s="614"/>
      <c r="H394" s="714"/>
      <c r="I394" s="714"/>
    </row>
    <row r="395" spans="7:9" ht="15.75" customHeight="1" x14ac:dyDescent="0.3">
      <c r="G395" s="614"/>
      <c r="H395" s="714"/>
      <c r="I395" s="714"/>
    </row>
    <row r="396" spans="7:9" ht="15.75" customHeight="1" x14ac:dyDescent="0.3">
      <c r="G396" s="614"/>
      <c r="H396" s="714"/>
      <c r="I396" s="714"/>
    </row>
    <row r="397" spans="7:9" ht="15.75" customHeight="1" x14ac:dyDescent="0.3">
      <c r="G397" s="614"/>
      <c r="H397" s="714"/>
      <c r="I397" s="714"/>
    </row>
    <row r="398" spans="7:9" ht="15.75" customHeight="1" x14ac:dyDescent="0.3">
      <c r="G398" s="614"/>
      <c r="H398" s="714"/>
      <c r="I398" s="714"/>
    </row>
    <row r="399" spans="7:9" ht="15.75" customHeight="1" x14ac:dyDescent="0.3">
      <c r="G399" s="614"/>
      <c r="H399" s="714"/>
      <c r="I399" s="714"/>
    </row>
    <row r="400" spans="7:9" ht="15.75" customHeight="1" x14ac:dyDescent="0.3">
      <c r="G400" s="614"/>
      <c r="H400" s="714"/>
      <c r="I400" s="714"/>
    </row>
    <row r="401" spans="7:9" ht="15.75" customHeight="1" x14ac:dyDescent="0.3">
      <c r="G401" s="614"/>
      <c r="H401" s="714"/>
      <c r="I401" s="714"/>
    </row>
    <row r="402" spans="7:9" ht="15.75" customHeight="1" x14ac:dyDescent="0.3">
      <c r="G402" s="614"/>
      <c r="H402" s="714"/>
      <c r="I402" s="714"/>
    </row>
    <row r="403" spans="7:9" ht="15.75" customHeight="1" x14ac:dyDescent="0.3">
      <c r="G403" s="614"/>
      <c r="H403" s="714"/>
      <c r="I403" s="714"/>
    </row>
    <row r="404" spans="7:9" ht="15.75" customHeight="1" x14ac:dyDescent="0.3">
      <c r="G404" s="614"/>
      <c r="H404" s="714"/>
      <c r="I404" s="714"/>
    </row>
    <row r="405" spans="7:9" ht="15.75" customHeight="1" x14ac:dyDescent="0.3">
      <c r="G405" s="614"/>
      <c r="H405" s="714"/>
      <c r="I405" s="714"/>
    </row>
    <row r="406" spans="7:9" ht="15.75" customHeight="1" x14ac:dyDescent="0.3">
      <c r="G406" s="614"/>
      <c r="H406" s="714"/>
      <c r="I406" s="714"/>
    </row>
    <row r="407" spans="7:9" ht="15.75" customHeight="1" x14ac:dyDescent="0.3">
      <c r="G407" s="614"/>
      <c r="H407" s="714"/>
      <c r="I407" s="714"/>
    </row>
    <row r="408" spans="7:9" ht="15.75" customHeight="1" x14ac:dyDescent="0.3">
      <c r="G408" s="614"/>
      <c r="H408" s="714"/>
      <c r="I408" s="714"/>
    </row>
    <row r="409" spans="7:9" ht="15.75" customHeight="1" x14ac:dyDescent="0.3">
      <c r="G409" s="614"/>
      <c r="H409" s="714"/>
      <c r="I409" s="714"/>
    </row>
    <row r="410" spans="7:9" ht="15.75" customHeight="1" x14ac:dyDescent="0.3">
      <c r="G410" s="614"/>
      <c r="H410" s="714"/>
      <c r="I410" s="714"/>
    </row>
    <row r="411" spans="7:9" ht="15.75" customHeight="1" x14ac:dyDescent="0.3">
      <c r="G411" s="614"/>
      <c r="H411" s="714"/>
      <c r="I411" s="714"/>
    </row>
    <row r="412" spans="7:9" ht="15.75" customHeight="1" x14ac:dyDescent="0.3">
      <c r="G412" s="614"/>
      <c r="H412" s="714"/>
      <c r="I412" s="714"/>
    </row>
    <row r="413" spans="7:9" ht="15.75" customHeight="1" x14ac:dyDescent="0.3">
      <c r="G413" s="614"/>
      <c r="H413" s="714"/>
      <c r="I413" s="714"/>
    </row>
    <row r="414" spans="7:9" ht="15.75" customHeight="1" x14ac:dyDescent="0.3">
      <c r="G414" s="614"/>
      <c r="H414" s="714"/>
      <c r="I414" s="714"/>
    </row>
    <row r="415" spans="7:9" ht="15.75" customHeight="1" x14ac:dyDescent="0.3">
      <c r="G415" s="614"/>
      <c r="H415" s="714"/>
      <c r="I415" s="714"/>
    </row>
    <row r="416" spans="7:9" ht="15.75" customHeight="1" x14ac:dyDescent="0.3">
      <c r="G416" s="614"/>
      <c r="H416" s="714"/>
      <c r="I416" s="714"/>
    </row>
    <row r="417" spans="7:9" ht="15.75" customHeight="1" x14ac:dyDescent="0.3">
      <c r="G417" s="614"/>
      <c r="H417" s="714"/>
      <c r="I417" s="714"/>
    </row>
    <row r="418" spans="7:9" ht="15.75" customHeight="1" x14ac:dyDescent="0.3">
      <c r="G418" s="614"/>
      <c r="H418" s="714"/>
      <c r="I418" s="714"/>
    </row>
    <row r="419" spans="7:9" ht="15.75" customHeight="1" x14ac:dyDescent="0.3">
      <c r="G419" s="614"/>
      <c r="H419" s="714"/>
      <c r="I419" s="714"/>
    </row>
    <row r="420" spans="7:9" ht="15.75" customHeight="1" x14ac:dyDescent="0.3">
      <c r="G420" s="614"/>
      <c r="H420" s="714"/>
      <c r="I420" s="714"/>
    </row>
    <row r="421" spans="7:9" ht="15.75" customHeight="1" x14ac:dyDescent="0.3">
      <c r="G421" s="614"/>
      <c r="H421" s="714"/>
      <c r="I421" s="714"/>
    </row>
    <row r="422" spans="7:9" ht="15.75" customHeight="1" x14ac:dyDescent="0.3">
      <c r="G422" s="614"/>
      <c r="H422" s="714"/>
      <c r="I422" s="714"/>
    </row>
    <row r="423" spans="7:9" ht="15.75" customHeight="1" x14ac:dyDescent="0.3">
      <c r="G423" s="614"/>
      <c r="H423" s="714"/>
      <c r="I423" s="714"/>
    </row>
    <row r="424" spans="7:9" ht="15.75" customHeight="1" x14ac:dyDescent="0.3">
      <c r="G424" s="614"/>
      <c r="H424" s="714"/>
      <c r="I424" s="714"/>
    </row>
    <row r="425" spans="7:9" ht="15.75" customHeight="1" x14ac:dyDescent="0.3">
      <c r="G425" s="614"/>
      <c r="H425" s="714"/>
      <c r="I425" s="714"/>
    </row>
    <row r="426" spans="7:9" ht="15.75" customHeight="1" x14ac:dyDescent="0.3">
      <c r="G426" s="614"/>
      <c r="H426" s="714"/>
      <c r="I426" s="714"/>
    </row>
    <row r="427" spans="7:9" ht="15.75" customHeight="1" x14ac:dyDescent="0.3">
      <c r="G427" s="614"/>
      <c r="H427" s="714"/>
      <c r="I427" s="714"/>
    </row>
    <row r="428" spans="7:9" ht="15.75" customHeight="1" x14ac:dyDescent="0.3">
      <c r="G428" s="614"/>
      <c r="H428" s="714"/>
      <c r="I428" s="714"/>
    </row>
    <row r="429" spans="7:9" ht="15.75" customHeight="1" x14ac:dyDescent="0.3">
      <c r="G429" s="614"/>
      <c r="H429" s="714"/>
      <c r="I429" s="714"/>
    </row>
    <row r="430" spans="7:9" ht="15.75" customHeight="1" x14ac:dyDescent="0.3">
      <c r="G430" s="614"/>
      <c r="H430" s="714"/>
      <c r="I430" s="714"/>
    </row>
    <row r="431" spans="7:9" ht="15.75" customHeight="1" x14ac:dyDescent="0.3">
      <c r="G431" s="614"/>
      <c r="H431" s="714"/>
      <c r="I431" s="714"/>
    </row>
    <row r="432" spans="7:9" ht="15.75" customHeight="1" x14ac:dyDescent="0.3">
      <c r="G432" s="614"/>
      <c r="H432" s="714"/>
      <c r="I432" s="714"/>
    </row>
    <row r="433" spans="7:9" ht="15.75" customHeight="1" x14ac:dyDescent="0.3">
      <c r="G433" s="614"/>
      <c r="H433" s="714"/>
      <c r="I433" s="714"/>
    </row>
    <row r="434" spans="7:9" ht="15.75" customHeight="1" x14ac:dyDescent="0.3">
      <c r="G434" s="614"/>
      <c r="H434" s="714"/>
      <c r="I434" s="714"/>
    </row>
    <row r="435" spans="7:9" ht="15.75" customHeight="1" x14ac:dyDescent="0.3">
      <c r="G435" s="614"/>
      <c r="H435" s="714"/>
      <c r="I435" s="714"/>
    </row>
    <row r="436" spans="7:9" ht="15.75" customHeight="1" x14ac:dyDescent="0.3">
      <c r="G436" s="614"/>
      <c r="H436" s="714"/>
      <c r="I436" s="714"/>
    </row>
    <row r="437" spans="7:9" ht="15.75" customHeight="1" x14ac:dyDescent="0.3">
      <c r="G437" s="614"/>
      <c r="H437" s="714"/>
      <c r="I437" s="714"/>
    </row>
    <row r="438" spans="7:9" ht="15.75" customHeight="1" x14ac:dyDescent="0.3">
      <c r="G438" s="614"/>
      <c r="H438" s="714"/>
      <c r="I438" s="714"/>
    </row>
    <row r="439" spans="7:9" ht="15.75" customHeight="1" x14ac:dyDescent="0.3">
      <c r="G439" s="614"/>
      <c r="H439" s="714"/>
      <c r="I439" s="714"/>
    </row>
    <row r="440" spans="7:9" ht="15.75" customHeight="1" x14ac:dyDescent="0.3">
      <c r="G440" s="614"/>
      <c r="H440" s="714"/>
      <c r="I440" s="714"/>
    </row>
    <row r="441" spans="7:9" ht="15.75" customHeight="1" x14ac:dyDescent="0.3">
      <c r="G441" s="614"/>
      <c r="H441" s="714"/>
      <c r="I441" s="714"/>
    </row>
    <row r="442" spans="7:9" ht="15.75" customHeight="1" x14ac:dyDescent="0.3">
      <c r="G442" s="614"/>
      <c r="H442" s="714"/>
      <c r="I442" s="714"/>
    </row>
    <row r="443" spans="7:9" ht="15.75" customHeight="1" x14ac:dyDescent="0.3">
      <c r="G443" s="614"/>
      <c r="H443" s="714"/>
      <c r="I443" s="714"/>
    </row>
    <row r="444" spans="7:9" ht="15.75" customHeight="1" x14ac:dyDescent="0.3">
      <c r="G444" s="614"/>
      <c r="H444" s="714"/>
      <c r="I444" s="714"/>
    </row>
    <row r="445" spans="7:9" ht="15.75" customHeight="1" x14ac:dyDescent="0.3">
      <c r="G445" s="614"/>
      <c r="H445" s="714"/>
      <c r="I445" s="714"/>
    </row>
    <row r="446" spans="7:9" ht="15.75" customHeight="1" x14ac:dyDescent="0.3">
      <c r="G446" s="614"/>
      <c r="H446" s="714"/>
      <c r="I446" s="714"/>
    </row>
    <row r="447" spans="7:9" ht="15.75" customHeight="1" x14ac:dyDescent="0.3">
      <c r="G447" s="614"/>
      <c r="H447" s="714"/>
      <c r="I447" s="714"/>
    </row>
    <row r="448" spans="7:9" ht="15.75" customHeight="1" x14ac:dyDescent="0.3">
      <c r="G448" s="614"/>
      <c r="H448" s="714"/>
      <c r="I448" s="714"/>
    </row>
    <row r="449" spans="7:9" ht="15.75" customHeight="1" x14ac:dyDescent="0.3">
      <c r="G449" s="614"/>
      <c r="H449" s="714"/>
      <c r="I449" s="714"/>
    </row>
    <row r="450" spans="7:9" ht="15.75" customHeight="1" x14ac:dyDescent="0.3">
      <c r="G450" s="614"/>
      <c r="H450" s="714"/>
      <c r="I450" s="714"/>
    </row>
    <row r="451" spans="7:9" ht="15.75" customHeight="1" x14ac:dyDescent="0.3">
      <c r="G451" s="614"/>
      <c r="H451" s="714"/>
      <c r="I451" s="714"/>
    </row>
    <row r="452" spans="7:9" ht="15.75" customHeight="1" x14ac:dyDescent="0.3">
      <c r="G452" s="614"/>
      <c r="H452" s="714"/>
      <c r="I452" s="714"/>
    </row>
    <row r="453" spans="7:9" ht="15.75" customHeight="1" x14ac:dyDescent="0.3">
      <c r="G453" s="614"/>
      <c r="H453" s="714"/>
      <c r="I453" s="714"/>
    </row>
    <row r="454" spans="7:9" ht="15.75" customHeight="1" x14ac:dyDescent="0.3">
      <c r="G454" s="614"/>
      <c r="H454" s="714"/>
      <c r="I454" s="714"/>
    </row>
    <row r="455" spans="7:9" ht="15.75" customHeight="1" x14ac:dyDescent="0.3">
      <c r="G455" s="614"/>
      <c r="H455" s="714"/>
      <c r="I455" s="714"/>
    </row>
    <row r="456" spans="7:9" ht="15.75" customHeight="1" x14ac:dyDescent="0.3">
      <c r="G456" s="614"/>
      <c r="H456" s="714"/>
      <c r="I456" s="714"/>
    </row>
    <row r="457" spans="7:9" ht="15.75" customHeight="1" x14ac:dyDescent="0.3">
      <c r="G457" s="614"/>
      <c r="H457" s="714"/>
      <c r="I457" s="714"/>
    </row>
    <row r="458" spans="7:9" ht="15.75" customHeight="1" x14ac:dyDescent="0.3">
      <c r="G458" s="614"/>
      <c r="H458" s="714"/>
      <c r="I458" s="714"/>
    </row>
    <row r="459" spans="7:9" ht="15.75" customHeight="1" x14ac:dyDescent="0.3">
      <c r="G459" s="614"/>
      <c r="H459" s="714"/>
      <c r="I459" s="714"/>
    </row>
    <row r="460" spans="7:9" ht="15.75" customHeight="1" x14ac:dyDescent="0.3">
      <c r="G460" s="614"/>
      <c r="H460" s="714"/>
      <c r="I460" s="714"/>
    </row>
    <row r="461" spans="7:9" ht="15.75" customHeight="1" x14ac:dyDescent="0.3">
      <c r="G461" s="614"/>
      <c r="H461" s="714"/>
      <c r="I461" s="714"/>
    </row>
    <row r="462" spans="7:9" ht="15.75" customHeight="1" x14ac:dyDescent="0.3">
      <c r="G462" s="614"/>
      <c r="H462" s="714"/>
      <c r="I462" s="714"/>
    </row>
    <row r="463" spans="7:9" ht="15.75" customHeight="1" x14ac:dyDescent="0.3">
      <c r="G463" s="614"/>
      <c r="H463" s="714"/>
      <c r="I463" s="714"/>
    </row>
    <row r="464" spans="7:9" ht="15.75" customHeight="1" x14ac:dyDescent="0.3">
      <c r="G464" s="614"/>
      <c r="H464" s="714"/>
      <c r="I464" s="714"/>
    </row>
    <row r="465" spans="7:9" ht="15.75" customHeight="1" x14ac:dyDescent="0.3">
      <c r="G465" s="614"/>
      <c r="H465" s="714"/>
      <c r="I465" s="714"/>
    </row>
    <row r="466" spans="7:9" ht="15.75" customHeight="1" x14ac:dyDescent="0.3">
      <c r="G466" s="614"/>
      <c r="H466" s="714"/>
      <c r="I466" s="714"/>
    </row>
    <row r="467" spans="7:9" ht="15.75" customHeight="1" x14ac:dyDescent="0.3">
      <c r="G467" s="614"/>
      <c r="H467" s="714"/>
      <c r="I467" s="714"/>
    </row>
    <row r="468" spans="7:9" ht="15.75" customHeight="1" x14ac:dyDescent="0.3">
      <c r="G468" s="614"/>
      <c r="H468" s="714"/>
      <c r="I468" s="714"/>
    </row>
    <row r="469" spans="7:9" ht="15.75" customHeight="1" x14ac:dyDescent="0.3">
      <c r="G469" s="614"/>
      <c r="H469" s="714"/>
      <c r="I469" s="714"/>
    </row>
    <row r="470" spans="7:9" ht="15.75" customHeight="1" x14ac:dyDescent="0.3">
      <c r="G470" s="614"/>
      <c r="H470" s="714"/>
      <c r="I470" s="714"/>
    </row>
    <row r="471" spans="7:9" ht="15.75" customHeight="1" x14ac:dyDescent="0.3">
      <c r="G471" s="614"/>
      <c r="H471" s="714"/>
      <c r="I471" s="714"/>
    </row>
    <row r="472" spans="7:9" ht="15.75" customHeight="1" x14ac:dyDescent="0.3">
      <c r="G472" s="614"/>
      <c r="H472" s="714"/>
      <c r="I472" s="714"/>
    </row>
    <row r="473" spans="7:9" ht="15.75" customHeight="1" x14ac:dyDescent="0.3">
      <c r="G473" s="614"/>
      <c r="H473" s="714"/>
      <c r="I473" s="714"/>
    </row>
    <row r="474" spans="7:9" ht="15.75" customHeight="1" x14ac:dyDescent="0.3">
      <c r="G474" s="614"/>
      <c r="H474" s="714"/>
      <c r="I474" s="714"/>
    </row>
    <row r="475" spans="7:9" ht="15.75" customHeight="1" x14ac:dyDescent="0.3">
      <c r="G475" s="614"/>
      <c r="H475" s="714"/>
      <c r="I475" s="714"/>
    </row>
    <row r="476" spans="7:9" ht="15.75" customHeight="1" x14ac:dyDescent="0.3">
      <c r="G476" s="614"/>
      <c r="H476" s="714"/>
      <c r="I476" s="714"/>
    </row>
    <row r="477" spans="7:9" ht="15.75" customHeight="1" x14ac:dyDescent="0.3">
      <c r="G477" s="614"/>
      <c r="H477" s="714"/>
      <c r="I477" s="714"/>
    </row>
    <row r="478" spans="7:9" ht="15.75" customHeight="1" x14ac:dyDescent="0.3">
      <c r="G478" s="614"/>
      <c r="H478" s="714"/>
      <c r="I478" s="714"/>
    </row>
    <row r="479" spans="7:9" ht="15.75" customHeight="1" x14ac:dyDescent="0.3">
      <c r="G479" s="614"/>
      <c r="H479" s="714"/>
      <c r="I479" s="714"/>
    </row>
    <row r="480" spans="7:9" ht="15.75" customHeight="1" x14ac:dyDescent="0.3">
      <c r="G480" s="614"/>
      <c r="H480" s="714"/>
      <c r="I480" s="714"/>
    </row>
    <row r="481" spans="7:9" ht="15.75" customHeight="1" x14ac:dyDescent="0.3">
      <c r="G481" s="614"/>
      <c r="H481" s="714"/>
      <c r="I481" s="714"/>
    </row>
    <row r="482" spans="7:9" ht="15.75" customHeight="1" x14ac:dyDescent="0.3">
      <c r="G482" s="614"/>
      <c r="H482" s="714"/>
      <c r="I482" s="714"/>
    </row>
    <row r="483" spans="7:9" ht="15.75" customHeight="1" x14ac:dyDescent="0.3">
      <c r="G483" s="614"/>
      <c r="H483" s="714"/>
      <c r="I483" s="714"/>
    </row>
    <row r="484" spans="7:9" ht="15.75" customHeight="1" x14ac:dyDescent="0.3">
      <c r="G484" s="614"/>
      <c r="H484" s="714"/>
      <c r="I484" s="714"/>
    </row>
    <row r="485" spans="7:9" ht="15.75" customHeight="1" x14ac:dyDescent="0.3">
      <c r="G485" s="614"/>
      <c r="H485" s="714"/>
      <c r="I485" s="714"/>
    </row>
    <row r="486" spans="7:9" ht="15.75" customHeight="1" x14ac:dyDescent="0.3">
      <c r="G486" s="614"/>
      <c r="H486" s="714"/>
      <c r="I486" s="714"/>
    </row>
    <row r="487" spans="7:9" ht="15.75" customHeight="1" x14ac:dyDescent="0.3">
      <c r="G487" s="614"/>
      <c r="H487" s="714"/>
      <c r="I487" s="714"/>
    </row>
    <row r="488" spans="7:9" ht="15.75" customHeight="1" x14ac:dyDescent="0.3">
      <c r="G488" s="614"/>
      <c r="H488" s="714"/>
      <c r="I488" s="714"/>
    </row>
    <row r="489" spans="7:9" ht="15.75" customHeight="1" x14ac:dyDescent="0.3">
      <c r="G489" s="614"/>
      <c r="H489" s="714"/>
      <c r="I489" s="714"/>
    </row>
    <row r="490" spans="7:9" ht="15.75" customHeight="1" x14ac:dyDescent="0.3">
      <c r="G490" s="614"/>
      <c r="H490" s="714"/>
      <c r="I490" s="714"/>
    </row>
    <row r="491" spans="7:9" ht="15.75" customHeight="1" x14ac:dyDescent="0.3">
      <c r="G491" s="614"/>
      <c r="H491" s="714"/>
      <c r="I491" s="714"/>
    </row>
    <row r="492" spans="7:9" ht="15.75" customHeight="1" x14ac:dyDescent="0.3">
      <c r="G492" s="614"/>
      <c r="H492" s="714"/>
      <c r="I492" s="714"/>
    </row>
    <row r="493" spans="7:9" ht="15.75" customHeight="1" x14ac:dyDescent="0.3">
      <c r="G493" s="614"/>
      <c r="H493" s="714"/>
      <c r="I493" s="714"/>
    </row>
    <row r="494" spans="7:9" ht="15.75" customHeight="1" x14ac:dyDescent="0.3">
      <c r="G494" s="614"/>
      <c r="H494" s="714"/>
      <c r="I494" s="714"/>
    </row>
    <row r="495" spans="7:9" ht="15.75" customHeight="1" x14ac:dyDescent="0.3">
      <c r="G495" s="614"/>
      <c r="H495" s="714"/>
      <c r="I495" s="714"/>
    </row>
    <row r="496" spans="7:9" ht="15.75" customHeight="1" x14ac:dyDescent="0.3">
      <c r="G496" s="614"/>
      <c r="H496" s="714"/>
      <c r="I496" s="714"/>
    </row>
    <row r="497" spans="7:9" ht="15.75" customHeight="1" x14ac:dyDescent="0.3">
      <c r="G497" s="614"/>
      <c r="H497" s="714"/>
      <c r="I497" s="714"/>
    </row>
    <row r="498" spans="7:9" ht="15.75" customHeight="1" x14ac:dyDescent="0.3">
      <c r="G498" s="614"/>
      <c r="H498" s="714"/>
      <c r="I498" s="714"/>
    </row>
    <row r="499" spans="7:9" ht="15.75" customHeight="1" x14ac:dyDescent="0.3">
      <c r="G499" s="614"/>
      <c r="H499" s="714"/>
      <c r="I499" s="714"/>
    </row>
    <row r="500" spans="7:9" ht="15.75" customHeight="1" x14ac:dyDescent="0.3">
      <c r="G500" s="614"/>
      <c r="H500" s="714"/>
      <c r="I500" s="714"/>
    </row>
    <row r="501" spans="7:9" ht="15.75" customHeight="1" x14ac:dyDescent="0.3">
      <c r="G501" s="614"/>
      <c r="H501" s="714"/>
      <c r="I501" s="714"/>
    </row>
    <row r="502" spans="7:9" ht="15.75" customHeight="1" x14ac:dyDescent="0.3">
      <c r="G502" s="614"/>
      <c r="H502" s="714"/>
      <c r="I502" s="714"/>
    </row>
    <row r="503" spans="7:9" ht="15.75" customHeight="1" x14ac:dyDescent="0.3">
      <c r="G503" s="614"/>
      <c r="H503" s="714"/>
      <c r="I503" s="714"/>
    </row>
    <row r="504" spans="7:9" ht="15.75" customHeight="1" x14ac:dyDescent="0.3">
      <c r="G504" s="614"/>
      <c r="H504" s="714"/>
      <c r="I504" s="714"/>
    </row>
    <row r="505" spans="7:9" ht="15.75" customHeight="1" x14ac:dyDescent="0.3">
      <c r="G505" s="614"/>
      <c r="H505" s="714"/>
      <c r="I505" s="714"/>
    </row>
    <row r="506" spans="7:9" ht="15.75" customHeight="1" x14ac:dyDescent="0.3">
      <c r="G506" s="614"/>
      <c r="H506" s="714"/>
      <c r="I506" s="714"/>
    </row>
    <row r="507" spans="7:9" ht="15.75" customHeight="1" x14ac:dyDescent="0.3">
      <c r="G507" s="614"/>
      <c r="H507" s="714"/>
      <c r="I507" s="714"/>
    </row>
    <row r="508" spans="7:9" ht="15.75" customHeight="1" x14ac:dyDescent="0.3">
      <c r="G508" s="614"/>
      <c r="H508" s="714"/>
      <c r="I508" s="714"/>
    </row>
    <row r="509" spans="7:9" ht="15.75" customHeight="1" x14ac:dyDescent="0.3">
      <c r="G509" s="614"/>
      <c r="H509" s="714"/>
      <c r="I509" s="714"/>
    </row>
    <row r="510" spans="7:9" ht="15.75" customHeight="1" x14ac:dyDescent="0.3">
      <c r="G510" s="614"/>
      <c r="H510" s="714"/>
      <c r="I510" s="714"/>
    </row>
    <row r="511" spans="7:9" ht="15.75" customHeight="1" x14ac:dyDescent="0.3">
      <c r="G511" s="614"/>
      <c r="H511" s="714"/>
      <c r="I511" s="714"/>
    </row>
    <row r="512" spans="7:9" ht="15.75" customHeight="1" x14ac:dyDescent="0.3">
      <c r="G512" s="614"/>
      <c r="H512" s="714"/>
      <c r="I512" s="714"/>
    </row>
    <row r="513" spans="7:9" ht="15.75" customHeight="1" x14ac:dyDescent="0.3">
      <c r="G513" s="614"/>
      <c r="H513" s="714"/>
      <c r="I513" s="714"/>
    </row>
    <row r="514" spans="7:9" ht="15.75" customHeight="1" x14ac:dyDescent="0.3">
      <c r="G514" s="614"/>
      <c r="H514" s="714"/>
      <c r="I514" s="714"/>
    </row>
    <row r="515" spans="7:9" ht="15.75" customHeight="1" x14ac:dyDescent="0.3">
      <c r="G515" s="614"/>
      <c r="H515" s="714"/>
      <c r="I515" s="714"/>
    </row>
    <row r="516" spans="7:9" ht="15.75" customHeight="1" x14ac:dyDescent="0.3">
      <c r="G516" s="614"/>
      <c r="H516" s="714"/>
      <c r="I516" s="714"/>
    </row>
    <row r="517" spans="7:9" ht="15.75" customHeight="1" x14ac:dyDescent="0.3">
      <c r="G517" s="614"/>
      <c r="H517" s="714"/>
      <c r="I517" s="714"/>
    </row>
    <row r="518" spans="7:9" ht="15.75" customHeight="1" x14ac:dyDescent="0.3">
      <c r="G518" s="614"/>
      <c r="H518" s="714"/>
      <c r="I518" s="714"/>
    </row>
    <row r="519" spans="7:9" ht="15.75" customHeight="1" x14ac:dyDescent="0.3">
      <c r="G519" s="614"/>
      <c r="H519" s="714"/>
      <c r="I519" s="714"/>
    </row>
    <row r="520" spans="7:9" ht="15.75" customHeight="1" x14ac:dyDescent="0.3">
      <c r="G520" s="614"/>
      <c r="H520" s="714"/>
      <c r="I520" s="714"/>
    </row>
    <row r="521" spans="7:9" ht="15.75" customHeight="1" x14ac:dyDescent="0.3">
      <c r="G521" s="614"/>
      <c r="H521" s="714"/>
      <c r="I521" s="714"/>
    </row>
    <row r="522" spans="7:9" ht="15.75" customHeight="1" x14ac:dyDescent="0.3">
      <c r="G522" s="614"/>
      <c r="H522" s="714"/>
      <c r="I522" s="714"/>
    </row>
    <row r="523" spans="7:9" ht="15.75" customHeight="1" x14ac:dyDescent="0.3">
      <c r="G523" s="614"/>
      <c r="H523" s="714"/>
      <c r="I523" s="714"/>
    </row>
    <row r="524" spans="7:9" ht="15.75" customHeight="1" x14ac:dyDescent="0.3">
      <c r="G524" s="614"/>
      <c r="H524" s="714"/>
      <c r="I524" s="714"/>
    </row>
    <row r="525" spans="7:9" ht="15.75" customHeight="1" x14ac:dyDescent="0.3">
      <c r="G525" s="614"/>
      <c r="H525" s="714"/>
      <c r="I525" s="714"/>
    </row>
    <row r="526" spans="7:9" ht="15.75" customHeight="1" x14ac:dyDescent="0.3">
      <c r="G526" s="614"/>
      <c r="H526" s="714"/>
      <c r="I526" s="714"/>
    </row>
    <row r="527" spans="7:9" ht="15.75" customHeight="1" x14ac:dyDescent="0.3">
      <c r="G527" s="614"/>
      <c r="H527" s="714"/>
      <c r="I527" s="714"/>
    </row>
    <row r="528" spans="7:9" ht="15.75" customHeight="1" x14ac:dyDescent="0.3">
      <c r="G528" s="614"/>
      <c r="H528" s="714"/>
      <c r="I528" s="714"/>
    </row>
    <row r="529" spans="7:9" ht="15.75" customHeight="1" x14ac:dyDescent="0.3">
      <c r="G529" s="614"/>
      <c r="H529" s="714"/>
      <c r="I529" s="714"/>
    </row>
    <row r="530" spans="7:9" ht="15.75" customHeight="1" x14ac:dyDescent="0.3">
      <c r="G530" s="614"/>
      <c r="H530" s="714"/>
      <c r="I530" s="714"/>
    </row>
    <row r="531" spans="7:9" ht="15.75" customHeight="1" x14ac:dyDescent="0.3">
      <c r="G531" s="614"/>
      <c r="H531" s="714"/>
      <c r="I531" s="714"/>
    </row>
    <row r="532" spans="7:9" ht="15.75" customHeight="1" x14ac:dyDescent="0.3">
      <c r="G532" s="614"/>
      <c r="H532" s="714"/>
      <c r="I532" s="714"/>
    </row>
    <row r="533" spans="7:9" ht="15.75" customHeight="1" x14ac:dyDescent="0.3">
      <c r="G533" s="614"/>
      <c r="H533" s="714"/>
      <c r="I533" s="714"/>
    </row>
    <row r="534" spans="7:9" ht="15.75" customHeight="1" x14ac:dyDescent="0.3">
      <c r="G534" s="614"/>
      <c r="H534" s="714"/>
      <c r="I534" s="714"/>
    </row>
    <row r="535" spans="7:9" ht="15.75" customHeight="1" x14ac:dyDescent="0.3">
      <c r="G535" s="614"/>
      <c r="H535" s="714"/>
      <c r="I535" s="714"/>
    </row>
    <row r="536" spans="7:9" ht="15.75" customHeight="1" x14ac:dyDescent="0.3">
      <c r="G536" s="614"/>
      <c r="H536" s="714"/>
      <c r="I536" s="714"/>
    </row>
    <row r="537" spans="7:9" ht="15.75" customHeight="1" x14ac:dyDescent="0.3">
      <c r="G537" s="614"/>
      <c r="H537" s="714"/>
      <c r="I537" s="714"/>
    </row>
    <row r="538" spans="7:9" ht="15.75" customHeight="1" x14ac:dyDescent="0.3">
      <c r="G538" s="614"/>
      <c r="H538" s="714"/>
      <c r="I538" s="714"/>
    </row>
    <row r="539" spans="7:9" ht="15.75" customHeight="1" x14ac:dyDescent="0.3">
      <c r="G539" s="614"/>
      <c r="H539" s="714"/>
      <c r="I539" s="714"/>
    </row>
    <row r="540" spans="7:9" ht="15.75" customHeight="1" x14ac:dyDescent="0.3">
      <c r="G540" s="614"/>
      <c r="H540" s="714"/>
      <c r="I540" s="714"/>
    </row>
    <row r="541" spans="7:9" ht="15.75" customHeight="1" x14ac:dyDescent="0.3">
      <c r="G541" s="614"/>
      <c r="H541" s="714"/>
      <c r="I541" s="714"/>
    </row>
    <row r="542" spans="7:9" ht="15.75" customHeight="1" x14ac:dyDescent="0.3">
      <c r="G542" s="614"/>
      <c r="H542" s="714"/>
      <c r="I542" s="714"/>
    </row>
    <row r="543" spans="7:9" ht="15.75" customHeight="1" x14ac:dyDescent="0.3">
      <c r="G543" s="614"/>
      <c r="H543" s="714"/>
      <c r="I543" s="714"/>
    </row>
    <row r="544" spans="7:9" ht="15.75" customHeight="1" x14ac:dyDescent="0.3">
      <c r="G544" s="614"/>
      <c r="H544" s="714"/>
      <c r="I544" s="714"/>
    </row>
    <row r="545" spans="7:9" ht="15.75" customHeight="1" x14ac:dyDescent="0.3">
      <c r="G545" s="614"/>
      <c r="H545" s="714"/>
      <c r="I545" s="714"/>
    </row>
    <row r="546" spans="7:9" ht="15.75" customHeight="1" x14ac:dyDescent="0.3">
      <c r="G546" s="614"/>
      <c r="H546" s="714"/>
      <c r="I546" s="714"/>
    </row>
    <row r="547" spans="7:9" ht="15.75" customHeight="1" x14ac:dyDescent="0.3">
      <c r="G547" s="614"/>
      <c r="H547" s="714"/>
      <c r="I547" s="714"/>
    </row>
    <row r="548" spans="7:9" ht="15.75" customHeight="1" x14ac:dyDescent="0.3">
      <c r="G548" s="614"/>
      <c r="H548" s="714"/>
      <c r="I548" s="714"/>
    </row>
    <row r="549" spans="7:9" ht="15.75" customHeight="1" x14ac:dyDescent="0.3">
      <c r="G549" s="614"/>
      <c r="H549" s="714"/>
      <c r="I549" s="714"/>
    </row>
    <row r="550" spans="7:9" ht="15.75" customHeight="1" x14ac:dyDescent="0.3">
      <c r="G550" s="614"/>
      <c r="H550" s="714"/>
      <c r="I550" s="714"/>
    </row>
    <row r="551" spans="7:9" ht="15.75" customHeight="1" x14ac:dyDescent="0.3">
      <c r="G551" s="614"/>
      <c r="H551" s="714"/>
      <c r="I551" s="714"/>
    </row>
    <row r="552" spans="7:9" ht="15.75" customHeight="1" x14ac:dyDescent="0.3">
      <c r="G552" s="614"/>
      <c r="H552" s="714"/>
      <c r="I552" s="714"/>
    </row>
    <row r="553" spans="7:9" ht="15.75" customHeight="1" x14ac:dyDescent="0.3">
      <c r="G553" s="614"/>
      <c r="H553" s="714"/>
      <c r="I553" s="714"/>
    </row>
    <row r="554" spans="7:9" ht="15.75" customHeight="1" x14ac:dyDescent="0.3">
      <c r="G554" s="614"/>
      <c r="H554" s="714"/>
      <c r="I554" s="714"/>
    </row>
    <row r="555" spans="7:9" ht="15.75" customHeight="1" x14ac:dyDescent="0.3">
      <c r="G555" s="614"/>
      <c r="H555" s="714"/>
      <c r="I555" s="714"/>
    </row>
    <row r="556" spans="7:9" ht="15.75" customHeight="1" x14ac:dyDescent="0.3">
      <c r="G556" s="614"/>
      <c r="H556" s="714"/>
      <c r="I556" s="714"/>
    </row>
    <row r="557" spans="7:9" ht="15.75" customHeight="1" x14ac:dyDescent="0.3">
      <c r="G557" s="614"/>
      <c r="H557" s="714"/>
      <c r="I557" s="714"/>
    </row>
    <row r="558" spans="7:9" ht="15.75" customHeight="1" x14ac:dyDescent="0.3">
      <c r="G558" s="614"/>
      <c r="H558" s="714"/>
      <c r="I558" s="714"/>
    </row>
    <row r="559" spans="7:9" ht="15.75" customHeight="1" x14ac:dyDescent="0.3">
      <c r="G559" s="614"/>
      <c r="H559" s="714"/>
      <c r="I559" s="714"/>
    </row>
    <row r="560" spans="7:9" ht="15.75" customHeight="1" x14ac:dyDescent="0.3">
      <c r="G560" s="614"/>
      <c r="H560" s="714"/>
      <c r="I560" s="714"/>
    </row>
    <row r="561" spans="7:9" ht="15.75" customHeight="1" x14ac:dyDescent="0.3">
      <c r="G561" s="614"/>
      <c r="H561" s="714"/>
      <c r="I561" s="714"/>
    </row>
    <row r="562" spans="7:9" ht="15.75" customHeight="1" x14ac:dyDescent="0.3">
      <c r="G562" s="614"/>
      <c r="H562" s="714"/>
      <c r="I562" s="714"/>
    </row>
    <row r="563" spans="7:9" ht="15.75" customHeight="1" x14ac:dyDescent="0.3">
      <c r="G563" s="614"/>
      <c r="H563" s="714"/>
      <c r="I563" s="714"/>
    </row>
    <row r="564" spans="7:9" ht="15.75" customHeight="1" x14ac:dyDescent="0.3">
      <c r="G564" s="614"/>
      <c r="H564" s="714"/>
      <c r="I564" s="714"/>
    </row>
    <row r="565" spans="7:9" ht="15.75" customHeight="1" x14ac:dyDescent="0.3">
      <c r="G565" s="614"/>
      <c r="H565" s="714"/>
      <c r="I565" s="714"/>
    </row>
    <row r="566" spans="7:9" ht="15.75" customHeight="1" x14ac:dyDescent="0.3">
      <c r="G566" s="614"/>
      <c r="H566" s="714"/>
      <c r="I566" s="714"/>
    </row>
    <row r="567" spans="7:9" ht="15.75" customHeight="1" x14ac:dyDescent="0.3">
      <c r="G567" s="614"/>
      <c r="H567" s="714"/>
      <c r="I567" s="714"/>
    </row>
    <row r="568" spans="7:9" ht="15.75" customHeight="1" x14ac:dyDescent="0.3">
      <c r="G568" s="614"/>
      <c r="H568" s="714"/>
      <c r="I568" s="714"/>
    </row>
    <row r="569" spans="7:9" ht="15.75" customHeight="1" x14ac:dyDescent="0.3">
      <c r="G569" s="614"/>
      <c r="H569" s="714"/>
      <c r="I569" s="714"/>
    </row>
    <row r="570" spans="7:9" ht="15.75" customHeight="1" x14ac:dyDescent="0.3">
      <c r="G570" s="614"/>
      <c r="H570" s="714"/>
      <c r="I570" s="714"/>
    </row>
    <row r="571" spans="7:9" ht="15.75" customHeight="1" x14ac:dyDescent="0.3">
      <c r="G571" s="614"/>
      <c r="H571" s="714"/>
      <c r="I571" s="714"/>
    </row>
    <row r="572" spans="7:9" ht="15.75" customHeight="1" x14ac:dyDescent="0.3">
      <c r="G572" s="614"/>
      <c r="H572" s="714"/>
      <c r="I572" s="714"/>
    </row>
    <row r="573" spans="7:9" ht="15.75" customHeight="1" x14ac:dyDescent="0.3">
      <c r="G573" s="614"/>
      <c r="H573" s="714"/>
      <c r="I573" s="714"/>
    </row>
    <row r="574" spans="7:9" ht="15.75" customHeight="1" x14ac:dyDescent="0.3">
      <c r="G574" s="614"/>
      <c r="H574" s="714"/>
      <c r="I574" s="714"/>
    </row>
    <row r="575" spans="7:9" ht="15.75" customHeight="1" x14ac:dyDescent="0.3">
      <c r="G575" s="614"/>
      <c r="H575" s="714"/>
      <c r="I575" s="714"/>
    </row>
    <row r="576" spans="7:9" ht="15.75" customHeight="1" x14ac:dyDescent="0.3">
      <c r="G576" s="614"/>
      <c r="H576" s="714"/>
      <c r="I576" s="714"/>
    </row>
    <row r="577" spans="7:9" ht="15.75" customHeight="1" x14ac:dyDescent="0.3">
      <c r="G577" s="614"/>
      <c r="H577" s="714"/>
      <c r="I577" s="714"/>
    </row>
    <row r="578" spans="7:9" ht="15.75" customHeight="1" x14ac:dyDescent="0.3">
      <c r="G578" s="614"/>
      <c r="H578" s="714"/>
      <c r="I578" s="714"/>
    </row>
    <row r="579" spans="7:9" ht="15.75" customHeight="1" x14ac:dyDescent="0.3">
      <c r="G579" s="614"/>
      <c r="H579" s="714"/>
      <c r="I579" s="714"/>
    </row>
    <row r="580" spans="7:9" ht="15.75" customHeight="1" x14ac:dyDescent="0.3">
      <c r="G580" s="614"/>
      <c r="H580" s="714"/>
      <c r="I580" s="714"/>
    </row>
    <row r="581" spans="7:9" ht="15.75" customHeight="1" x14ac:dyDescent="0.3">
      <c r="G581" s="614"/>
      <c r="H581" s="714"/>
      <c r="I581" s="714"/>
    </row>
    <row r="582" spans="7:9" ht="15.75" customHeight="1" x14ac:dyDescent="0.3">
      <c r="G582" s="614"/>
      <c r="H582" s="714"/>
      <c r="I582" s="714"/>
    </row>
    <row r="583" spans="7:9" ht="15.75" customHeight="1" x14ac:dyDescent="0.3">
      <c r="G583" s="614"/>
      <c r="H583" s="714"/>
      <c r="I583" s="714"/>
    </row>
    <row r="584" spans="7:9" ht="15.75" customHeight="1" x14ac:dyDescent="0.3">
      <c r="G584" s="614"/>
      <c r="H584" s="714"/>
      <c r="I584" s="714"/>
    </row>
    <row r="585" spans="7:9" ht="15.75" customHeight="1" x14ac:dyDescent="0.3">
      <c r="G585" s="614"/>
      <c r="H585" s="714"/>
      <c r="I585" s="714"/>
    </row>
    <row r="586" spans="7:9" ht="15.75" customHeight="1" x14ac:dyDescent="0.3">
      <c r="G586" s="614"/>
      <c r="H586" s="714"/>
      <c r="I586" s="714"/>
    </row>
    <row r="587" spans="7:9" ht="15.75" customHeight="1" x14ac:dyDescent="0.3">
      <c r="G587" s="614"/>
      <c r="H587" s="714"/>
      <c r="I587" s="714"/>
    </row>
    <row r="588" spans="7:9" ht="15.75" customHeight="1" x14ac:dyDescent="0.3">
      <c r="G588" s="614"/>
      <c r="H588" s="714"/>
      <c r="I588" s="714"/>
    </row>
    <row r="589" spans="7:9" ht="15.75" customHeight="1" x14ac:dyDescent="0.3">
      <c r="G589" s="614"/>
      <c r="H589" s="714"/>
      <c r="I589" s="714"/>
    </row>
    <row r="590" spans="7:9" ht="15.75" customHeight="1" x14ac:dyDescent="0.3">
      <c r="G590" s="614"/>
      <c r="H590" s="714"/>
      <c r="I590" s="714"/>
    </row>
    <row r="591" spans="7:9" ht="15.75" customHeight="1" x14ac:dyDescent="0.3">
      <c r="G591" s="614"/>
      <c r="H591" s="714"/>
      <c r="I591" s="714"/>
    </row>
    <row r="592" spans="7:9" ht="15.75" customHeight="1" x14ac:dyDescent="0.3">
      <c r="G592" s="614"/>
      <c r="H592" s="714"/>
      <c r="I592" s="714"/>
    </row>
    <row r="593" spans="7:9" ht="15.75" customHeight="1" x14ac:dyDescent="0.3">
      <c r="G593" s="614"/>
      <c r="H593" s="714"/>
      <c r="I593" s="714"/>
    </row>
    <row r="594" spans="7:9" ht="15.75" customHeight="1" x14ac:dyDescent="0.3">
      <c r="G594" s="614"/>
      <c r="H594" s="714"/>
      <c r="I594" s="714"/>
    </row>
    <row r="595" spans="7:9" ht="15.75" customHeight="1" x14ac:dyDescent="0.3">
      <c r="G595" s="614"/>
      <c r="H595" s="714"/>
      <c r="I595" s="714"/>
    </row>
    <row r="596" spans="7:9" ht="15.75" customHeight="1" x14ac:dyDescent="0.3">
      <c r="G596" s="614"/>
      <c r="H596" s="714"/>
      <c r="I596" s="714"/>
    </row>
    <row r="597" spans="7:9" ht="15.75" customHeight="1" x14ac:dyDescent="0.3">
      <c r="G597" s="614"/>
      <c r="H597" s="714"/>
      <c r="I597" s="714"/>
    </row>
    <row r="598" spans="7:9" ht="15.75" customHeight="1" x14ac:dyDescent="0.3">
      <c r="G598" s="614"/>
      <c r="H598" s="714"/>
      <c r="I598" s="714"/>
    </row>
    <row r="599" spans="7:9" ht="15.75" customHeight="1" x14ac:dyDescent="0.3">
      <c r="G599" s="614"/>
      <c r="H599" s="714"/>
      <c r="I599" s="714"/>
    </row>
    <row r="600" spans="7:9" ht="15.75" customHeight="1" x14ac:dyDescent="0.3">
      <c r="G600" s="614"/>
      <c r="H600" s="714"/>
      <c r="I600" s="714"/>
    </row>
    <row r="601" spans="7:9" ht="15.75" customHeight="1" x14ac:dyDescent="0.3">
      <c r="G601" s="614"/>
      <c r="H601" s="714"/>
      <c r="I601" s="714"/>
    </row>
    <row r="602" spans="7:9" ht="15.75" customHeight="1" x14ac:dyDescent="0.3">
      <c r="G602" s="614"/>
      <c r="H602" s="714"/>
      <c r="I602" s="714"/>
    </row>
    <row r="603" spans="7:9" ht="15.75" customHeight="1" x14ac:dyDescent="0.3">
      <c r="G603" s="614"/>
      <c r="H603" s="714"/>
      <c r="I603" s="714"/>
    </row>
    <row r="604" spans="7:9" ht="15.75" customHeight="1" x14ac:dyDescent="0.3">
      <c r="G604" s="614"/>
      <c r="H604" s="714"/>
      <c r="I604" s="714"/>
    </row>
    <row r="605" spans="7:9" ht="15.75" customHeight="1" x14ac:dyDescent="0.3">
      <c r="G605" s="614"/>
      <c r="H605" s="714"/>
      <c r="I605" s="714"/>
    </row>
    <row r="606" spans="7:9" ht="15.75" customHeight="1" x14ac:dyDescent="0.3">
      <c r="G606" s="614"/>
      <c r="H606" s="714"/>
      <c r="I606" s="714"/>
    </row>
    <row r="607" spans="7:9" ht="15.75" customHeight="1" x14ac:dyDescent="0.3">
      <c r="G607" s="614"/>
      <c r="H607" s="714"/>
      <c r="I607" s="714"/>
    </row>
    <row r="608" spans="7:9" ht="15.75" customHeight="1" x14ac:dyDescent="0.3">
      <c r="G608" s="614"/>
      <c r="H608" s="714"/>
      <c r="I608" s="714"/>
    </row>
    <row r="609" spans="7:9" ht="15.75" customHeight="1" x14ac:dyDescent="0.3">
      <c r="G609" s="614"/>
      <c r="H609" s="714"/>
      <c r="I609" s="714"/>
    </row>
    <row r="610" spans="7:9" ht="15.75" customHeight="1" x14ac:dyDescent="0.3">
      <c r="G610" s="614"/>
      <c r="H610" s="714"/>
      <c r="I610" s="714"/>
    </row>
    <row r="611" spans="7:9" ht="15.75" customHeight="1" x14ac:dyDescent="0.3">
      <c r="G611" s="614"/>
      <c r="H611" s="714"/>
      <c r="I611" s="714"/>
    </row>
    <row r="612" spans="7:9" ht="15.75" customHeight="1" x14ac:dyDescent="0.3">
      <c r="G612" s="614"/>
      <c r="H612" s="714"/>
      <c r="I612" s="714"/>
    </row>
    <row r="613" spans="7:9" ht="15.75" customHeight="1" x14ac:dyDescent="0.3">
      <c r="G613" s="614"/>
      <c r="H613" s="714"/>
      <c r="I613" s="714"/>
    </row>
    <row r="614" spans="7:9" ht="15.75" customHeight="1" x14ac:dyDescent="0.3">
      <c r="G614" s="614"/>
      <c r="H614" s="714"/>
      <c r="I614" s="714"/>
    </row>
    <row r="615" spans="7:9" ht="15.75" customHeight="1" x14ac:dyDescent="0.3">
      <c r="G615" s="614"/>
      <c r="H615" s="714"/>
      <c r="I615" s="714"/>
    </row>
    <row r="616" spans="7:9" ht="15.75" customHeight="1" x14ac:dyDescent="0.3">
      <c r="G616" s="614"/>
      <c r="H616" s="714"/>
      <c r="I616" s="714"/>
    </row>
    <row r="617" spans="7:9" ht="15.75" customHeight="1" x14ac:dyDescent="0.3">
      <c r="G617" s="614"/>
      <c r="H617" s="714"/>
      <c r="I617" s="714"/>
    </row>
    <row r="618" spans="7:9" ht="15.75" customHeight="1" x14ac:dyDescent="0.3">
      <c r="G618" s="614"/>
      <c r="H618" s="714"/>
      <c r="I618" s="714"/>
    </row>
    <row r="619" spans="7:9" ht="15.75" customHeight="1" x14ac:dyDescent="0.3">
      <c r="G619" s="614"/>
      <c r="H619" s="714"/>
      <c r="I619" s="714"/>
    </row>
    <row r="620" spans="7:9" ht="15.75" customHeight="1" x14ac:dyDescent="0.3">
      <c r="G620" s="614"/>
      <c r="H620" s="714"/>
      <c r="I620" s="714"/>
    </row>
    <row r="621" spans="7:9" ht="15.75" customHeight="1" x14ac:dyDescent="0.3">
      <c r="G621" s="614"/>
      <c r="H621" s="714"/>
      <c r="I621" s="714"/>
    </row>
    <row r="622" spans="7:9" ht="15.75" customHeight="1" x14ac:dyDescent="0.3">
      <c r="G622" s="614"/>
      <c r="H622" s="714"/>
      <c r="I622" s="714"/>
    </row>
    <row r="623" spans="7:9" ht="15.75" customHeight="1" x14ac:dyDescent="0.3">
      <c r="G623" s="614"/>
      <c r="H623" s="714"/>
      <c r="I623" s="714"/>
    </row>
    <row r="624" spans="7:9" ht="15.75" customHeight="1" x14ac:dyDescent="0.3">
      <c r="G624" s="614"/>
      <c r="H624" s="714"/>
      <c r="I624" s="714"/>
    </row>
    <row r="625" spans="7:9" ht="15.75" customHeight="1" x14ac:dyDescent="0.3">
      <c r="G625" s="614"/>
      <c r="H625" s="714"/>
      <c r="I625" s="714"/>
    </row>
    <row r="626" spans="7:9" ht="15.75" customHeight="1" x14ac:dyDescent="0.3">
      <c r="G626" s="614"/>
      <c r="H626" s="714"/>
      <c r="I626" s="714"/>
    </row>
    <row r="627" spans="7:9" ht="15.75" customHeight="1" x14ac:dyDescent="0.3">
      <c r="G627" s="614"/>
      <c r="H627" s="714"/>
      <c r="I627" s="714"/>
    </row>
    <row r="628" spans="7:9" ht="15.75" customHeight="1" x14ac:dyDescent="0.3">
      <c r="G628" s="614"/>
      <c r="H628" s="714"/>
      <c r="I628" s="714"/>
    </row>
    <row r="629" spans="7:9" ht="15.75" customHeight="1" x14ac:dyDescent="0.3">
      <c r="G629" s="614"/>
      <c r="H629" s="714"/>
      <c r="I629" s="714"/>
    </row>
    <row r="630" spans="7:9" ht="15.75" customHeight="1" x14ac:dyDescent="0.3">
      <c r="G630" s="614"/>
      <c r="H630" s="714"/>
      <c r="I630" s="714"/>
    </row>
    <row r="631" spans="7:9" ht="15.75" customHeight="1" x14ac:dyDescent="0.3">
      <c r="G631" s="614"/>
      <c r="H631" s="714"/>
      <c r="I631" s="714"/>
    </row>
    <row r="632" spans="7:9" ht="15.75" customHeight="1" x14ac:dyDescent="0.3">
      <c r="G632" s="614"/>
      <c r="H632" s="714"/>
      <c r="I632" s="714"/>
    </row>
    <row r="633" spans="7:9" ht="15.75" customHeight="1" x14ac:dyDescent="0.3">
      <c r="G633" s="614"/>
      <c r="H633" s="714"/>
      <c r="I633" s="714"/>
    </row>
    <row r="634" spans="7:9" ht="15.75" customHeight="1" x14ac:dyDescent="0.3">
      <c r="G634" s="614"/>
      <c r="H634" s="714"/>
      <c r="I634" s="714"/>
    </row>
    <row r="635" spans="7:9" ht="15.75" customHeight="1" x14ac:dyDescent="0.3">
      <c r="G635" s="614"/>
      <c r="H635" s="714"/>
      <c r="I635" s="714"/>
    </row>
    <row r="636" spans="7:9" ht="15.75" customHeight="1" x14ac:dyDescent="0.3">
      <c r="G636" s="614"/>
      <c r="H636" s="714"/>
      <c r="I636" s="714"/>
    </row>
    <row r="637" spans="7:9" ht="15.75" customHeight="1" x14ac:dyDescent="0.3">
      <c r="G637" s="614"/>
      <c r="H637" s="714"/>
      <c r="I637" s="714"/>
    </row>
    <row r="638" spans="7:9" ht="15.75" customHeight="1" x14ac:dyDescent="0.3">
      <c r="G638" s="614"/>
      <c r="H638" s="714"/>
      <c r="I638" s="714"/>
    </row>
    <row r="639" spans="7:9" ht="15.75" customHeight="1" x14ac:dyDescent="0.3">
      <c r="G639" s="614"/>
      <c r="H639" s="714"/>
      <c r="I639" s="714"/>
    </row>
    <row r="640" spans="7:9" ht="15.75" customHeight="1" x14ac:dyDescent="0.3">
      <c r="G640" s="614"/>
      <c r="H640" s="714"/>
      <c r="I640" s="714"/>
    </row>
    <row r="641" spans="7:9" ht="15.75" customHeight="1" x14ac:dyDescent="0.3">
      <c r="G641" s="614"/>
      <c r="H641" s="714"/>
      <c r="I641" s="714"/>
    </row>
    <row r="642" spans="7:9" ht="15.75" customHeight="1" x14ac:dyDescent="0.3">
      <c r="G642" s="614"/>
      <c r="H642" s="714"/>
      <c r="I642" s="714"/>
    </row>
    <row r="643" spans="7:9" ht="15.75" customHeight="1" x14ac:dyDescent="0.3">
      <c r="G643" s="614"/>
      <c r="H643" s="714"/>
      <c r="I643" s="714"/>
    </row>
    <row r="644" spans="7:9" ht="15.75" customHeight="1" x14ac:dyDescent="0.3">
      <c r="G644" s="614"/>
      <c r="H644" s="714"/>
      <c r="I644" s="714"/>
    </row>
    <row r="645" spans="7:9" ht="15.75" customHeight="1" x14ac:dyDescent="0.3">
      <c r="G645" s="614"/>
      <c r="H645" s="714"/>
      <c r="I645" s="714"/>
    </row>
    <row r="646" spans="7:9" ht="15.75" customHeight="1" x14ac:dyDescent="0.3">
      <c r="G646" s="614"/>
      <c r="H646" s="714"/>
      <c r="I646" s="714"/>
    </row>
    <row r="647" spans="7:9" ht="15.75" customHeight="1" x14ac:dyDescent="0.3">
      <c r="G647" s="614"/>
      <c r="H647" s="714"/>
      <c r="I647" s="714"/>
    </row>
    <row r="648" spans="7:9" ht="15.75" customHeight="1" x14ac:dyDescent="0.3">
      <c r="G648" s="614"/>
      <c r="H648" s="714"/>
      <c r="I648" s="714"/>
    </row>
    <row r="649" spans="7:9" ht="15.75" customHeight="1" x14ac:dyDescent="0.3">
      <c r="G649" s="614"/>
      <c r="H649" s="714"/>
      <c r="I649" s="714"/>
    </row>
    <row r="650" spans="7:9" ht="15.75" customHeight="1" x14ac:dyDescent="0.3">
      <c r="G650" s="614"/>
      <c r="H650" s="714"/>
      <c r="I650" s="714"/>
    </row>
    <row r="651" spans="7:9" ht="15.75" customHeight="1" x14ac:dyDescent="0.3">
      <c r="G651" s="614"/>
      <c r="H651" s="714"/>
      <c r="I651" s="714"/>
    </row>
    <row r="652" spans="7:9" ht="15.75" customHeight="1" x14ac:dyDescent="0.3">
      <c r="G652" s="614"/>
      <c r="H652" s="714"/>
      <c r="I652" s="714"/>
    </row>
    <row r="653" spans="7:9" ht="15.75" customHeight="1" x14ac:dyDescent="0.3">
      <c r="G653" s="614"/>
      <c r="H653" s="714"/>
      <c r="I653" s="714"/>
    </row>
    <row r="654" spans="7:9" ht="15.75" customHeight="1" x14ac:dyDescent="0.3">
      <c r="G654" s="614"/>
      <c r="H654" s="714"/>
      <c r="I654" s="714"/>
    </row>
    <row r="655" spans="7:9" ht="15.75" customHeight="1" x14ac:dyDescent="0.3">
      <c r="G655" s="614"/>
      <c r="H655" s="714"/>
      <c r="I655" s="714"/>
    </row>
    <row r="656" spans="7:9" ht="15.75" customHeight="1" x14ac:dyDescent="0.3">
      <c r="G656" s="614"/>
      <c r="H656" s="714"/>
      <c r="I656" s="714"/>
    </row>
    <row r="657" spans="7:9" ht="15.75" customHeight="1" x14ac:dyDescent="0.3">
      <c r="G657" s="614"/>
      <c r="H657" s="714"/>
      <c r="I657" s="714"/>
    </row>
    <row r="658" spans="7:9" ht="15.75" customHeight="1" x14ac:dyDescent="0.3">
      <c r="G658" s="614"/>
      <c r="H658" s="714"/>
      <c r="I658" s="714"/>
    </row>
    <row r="659" spans="7:9" ht="15.75" customHeight="1" x14ac:dyDescent="0.3">
      <c r="G659" s="614"/>
      <c r="H659" s="714"/>
      <c r="I659" s="714"/>
    </row>
    <row r="660" spans="7:9" ht="15.75" customHeight="1" x14ac:dyDescent="0.3">
      <c r="G660" s="614"/>
      <c r="H660" s="714"/>
      <c r="I660" s="714"/>
    </row>
    <row r="661" spans="7:9" ht="15.75" customHeight="1" x14ac:dyDescent="0.3">
      <c r="G661" s="614"/>
      <c r="H661" s="714"/>
      <c r="I661" s="714"/>
    </row>
    <row r="662" spans="7:9" ht="15.75" customHeight="1" x14ac:dyDescent="0.3">
      <c r="G662" s="614"/>
      <c r="H662" s="714"/>
      <c r="I662" s="714"/>
    </row>
    <row r="663" spans="7:9" ht="15.75" customHeight="1" x14ac:dyDescent="0.3">
      <c r="G663" s="614"/>
      <c r="H663" s="714"/>
      <c r="I663" s="714"/>
    </row>
    <row r="664" spans="7:9" ht="15.75" customHeight="1" x14ac:dyDescent="0.3">
      <c r="G664" s="614"/>
      <c r="H664" s="714"/>
      <c r="I664" s="714"/>
    </row>
    <row r="665" spans="7:9" ht="15.75" customHeight="1" x14ac:dyDescent="0.3">
      <c r="G665" s="614"/>
      <c r="H665" s="714"/>
      <c r="I665" s="714"/>
    </row>
    <row r="666" spans="7:9" ht="15.75" customHeight="1" x14ac:dyDescent="0.3">
      <c r="G666" s="614"/>
      <c r="H666" s="714"/>
      <c r="I666" s="714"/>
    </row>
    <row r="667" spans="7:9" ht="15.75" customHeight="1" x14ac:dyDescent="0.3">
      <c r="G667" s="614"/>
      <c r="H667" s="714"/>
      <c r="I667" s="714"/>
    </row>
    <row r="668" spans="7:9" ht="15.75" customHeight="1" x14ac:dyDescent="0.3">
      <c r="G668" s="614"/>
      <c r="H668" s="714"/>
      <c r="I668" s="714"/>
    </row>
    <row r="669" spans="7:9" ht="15.75" customHeight="1" x14ac:dyDescent="0.3">
      <c r="G669" s="614"/>
      <c r="H669" s="714"/>
      <c r="I669" s="714"/>
    </row>
    <row r="670" spans="7:9" ht="15.75" customHeight="1" x14ac:dyDescent="0.3">
      <c r="G670" s="614"/>
      <c r="H670" s="714"/>
      <c r="I670" s="714"/>
    </row>
    <row r="671" spans="7:9" ht="15.75" customHeight="1" x14ac:dyDescent="0.3">
      <c r="G671" s="614"/>
      <c r="H671" s="714"/>
      <c r="I671" s="714"/>
    </row>
    <row r="672" spans="7:9" ht="15.75" customHeight="1" x14ac:dyDescent="0.3">
      <c r="G672" s="614"/>
      <c r="H672" s="714"/>
      <c r="I672" s="714"/>
    </row>
    <row r="673" spans="7:9" ht="15.75" customHeight="1" x14ac:dyDescent="0.3">
      <c r="G673" s="614"/>
      <c r="H673" s="714"/>
      <c r="I673" s="714"/>
    </row>
    <row r="674" spans="7:9" ht="15.75" customHeight="1" x14ac:dyDescent="0.3">
      <c r="G674" s="614"/>
      <c r="H674" s="714"/>
      <c r="I674" s="714"/>
    </row>
    <row r="675" spans="7:9" ht="15.75" customHeight="1" x14ac:dyDescent="0.3">
      <c r="G675" s="614"/>
      <c r="H675" s="714"/>
      <c r="I675" s="714"/>
    </row>
    <row r="676" spans="7:9" ht="15.75" customHeight="1" x14ac:dyDescent="0.3">
      <c r="G676" s="614"/>
      <c r="H676" s="714"/>
      <c r="I676" s="714"/>
    </row>
    <row r="677" spans="7:9" ht="15.75" customHeight="1" x14ac:dyDescent="0.3">
      <c r="G677" s="614"/>
      <c r="H677" s="714"/>
      <c r="I677" s="714"/>
    </row>
    <row r="678" spans="7:9" ht="15.75" customHeight="1" x14ac:dyDescent="0.3">
      <c r="G678" s="614"/>
      <c r="H678" s="714"/>
      <c r="I678" s="714"/>
    </row>
    <row r="679" spans="7:9" ht="15.75" customHeight="1" x14ac:dyDescent="0.3">
      <c r="G679" s="614"/>
      <c r="H679" s="714"/>
      <c r="I679" s="714"/>
    </row>
    <row r="680" spans="7:9" ht="15.75" customHeight="1" x14ac:dyDescent="0.3">
      <c r="G680" s="614"/>
      <c r="H680" s="714"/>
      <c r="I680" s="714"/>
    </row>
    <row r="681" spans="7:9" ht="15.75" customHeight="1" x14ac:dyDescent="0.3">
      <c r="G681" s="614"/>
      <c r="H681" s="714"/>
      <c r="I681" s="714"/>
    </row>
    <row r="682" spans="7:9" ht="15.75" customHeight="1" x14ac:dyDescent="0.3">
      <c r="G682" s="614"/>
      <c r="H682" s="714"/>
      <c r="I682" s="714"/>
    </row>
    <row r="683" spans="7:9" ht="15.75" customHeight="1" x14ac:dyDescent="0.3">
      <c r="G683" s="614"/>
      <c r="H683" s="714"/>
      <c r="I683" s="714"/>
    </row>
    <row r="684" spans="7:9" ht="15.75" customHeight="1" x14ac:dyDescent="0.3">
      <c r="G684" s="614"/>
      <c r="H684" s="714"/>
      <c r="I684" s="714"/>
    </row>
    <row r="685" spans="7:9" ht="15.75" customHeight="1" x14ac:dyDescent="0.3">
      <c r="G685" s="614"/>
      <c r="H685" s="714"/>
      <c r="I685" s="714"/>
    </row>
    <row r="686" spans="7:9" ht="15.75" customHeight="1" x14ac:dyDescent="0.3">
      <c r="G686" s="614"/>
      <c r="H686" s="714"/>
      <c r="I686" s="714"/>
    </row>
    <row r="687" spans="7:9" ht="15.75" customHeight="1" x14ac:dyDescent="0.3">
      <c r="G687" s="614"/>
      <c r="H687" s="714"/>
      <c r="I687" s="714"/>
    </row>
    <row r="688" spans="7:9" ht="15.75" customHeight="1" x14ac:dyDescent="0.3">
      <c r="G688" s="614"/>
      <c r="H688" s="714"/>
      <c r="I688" s="714"/>
    </row>
    <row r="689" spans="7:9" ht="15.75" customHeight="1" x14ac:dyDescent="0.3">
      <c r="G689" s="614"/>
      <c r="H689" s="714"/>
      <c r="I689" s="714"/>
    </row>
    <row r="690" spans="7:9" ht="15.75" customHeight="1" x14ac:dyDescent="0.3">
      <c r="G690" s="614"/>
      <c r="H690" s="714"/>
      <c r="I690" s="714"/>
    </row>
    <row r="691" spans="7:9" ht="15.75" customHeight="1" x14ac:dyDescent="0.3">
      <c r="G691" s="614"/>
      <c r="H691" s="714"/>
      <c r="I691" s="714"/>
    </row>
    <row r="692" spans="7:9" ht="15.75" customHeight="1" x14ac:dyDescent="0.3">
      <c r="G692" s="614"/>
      <c r="H692" s="714"/>
      <c r="I692" s="714"/>
    </row>
    <row r="693" spans="7:9" ht="15.75" customHeight="1" x14ac:dyDescent="0.3">
      <c r="G693" s="614"/>
      <c r="H693" s="714"/>
      <c r="I693" s="714"/>
    </row>
    <row r="694" spans="7:9" ht="15.75" customHeight="1" x14ac:dyDescent="0.3">
      <c r="G694" s="614"/>
      <c r="H694" s="714"/>
      <c r="I694" s="714"/>
    </row>
    <row r="695" spans="7:9" ht="15.75" customHeight="1" x14ac:dyDescent="0.3">
      <c r="G695" s="614"/>
      <c r="H695" s="714"/>
      <c r="I695" s="714"/>
    </row>
    <row r="696" spans="7:9" ht="15.75" customHeight="1" x14ac:dyDescent="0.3">
      <c r="G696" s="614"/>
      <c r="H696" s="714"/>
      <c r="I696" s="714"/>
    </row>
    <row r="697" spans="7:9" ht="15.75" customHeight="1" x14ac:dyDescent="0.3">
      <c r="G697" s="614"/>
      <c r="H697" s="714"/>
      <c r="I697" s="714"/>
    </row>
    <row r="698" spans="7:9" ht="15.75" customHeight="1" x14ac:dyDescent="0.3">
      <c r="G698" s="614"/>
      <c r="H698" s="714"/>
      <c r="I698" s="714"/>
    </row>
    <row r="699" spans="7:9" ht="15.75" customHeight="1" x14ac:dyDescent="0.3">
      <c r="G699" s="614"/>
      <c r="H699" s="714"/>
      <c r="I699" s="714"/>
    </row>
    <row r="700" spans="7:9" ht="15.75" customHeight="1" x14ac:dyDescent="0.3">
      <c r="G700" s="614"/>
      <c r="H700" s="714"/>
      <c r="I700" s="714"/>
    </row>
    <row r="701" spans="7:9" ht="15.75" customHeight="1" x14ac:dyDescent="0.3">
      <c r="G701" s="614"/>
      <c r="H701" s="714"/>
      <c r="I701" s="714"/>
    </row>
    <row r="702" spans="7:9" ht="15.75" customHeight="1" x14ac:dyDescent="0.3">
      <c r="G702" s="614"/>
      <c r="H702" s="714"/>
      <c r="I702" s="714"/>
    </row>
    <row r="703" spans="7:9" ht="15.75" customHeight="1" x14ac:dyDescent="0.3">
      <c r="G703" s="614"/>
      <c r="H703" s="714"/>
      <c r="I703" s="714"/>
    </row>
    <row r="704" spans="7:9" ht="15.75" customHeight="1" x14ac:dyDescent="0.3">
      <c r="G704" s="614"/>
      <c r="H704" s="714"/>
      <c r="I704" s="714"/>
    </row>
    <row r="705" spans="7:9" ht="15.75" customHeight="1" x14ac:dyDescent="0.3">
      <c r="G705" s="614"/>
      <c r="H705" s="714"/>
      <c r="I705" s="714"/>
    </row>
    <row r="706" spans="7:9" ht="15.75" customHeight="1" x14ac:dyDescent="0.3">
      <c r="G706" s="614"/>
      <c r="H706" s="714"/>
      <c r="I706" s="714"/>
    </row>
    <row r="707" spans="7:9" ht="15.75" customHeight="1" x14ac:dyDescent="0.3">
      <c r="G707" s="614"/>
      <c r="H707" s="714"/>
      <c r="I707" s="714"/>
    </row>
    <row r="708" spans="7:9" ht="15.75" customHeight="1" x14ac:dyDescent="0.3">
      <c r="G708" s="614"/>
      <c r="H708" s="714"/>
      <c r="I708" s="714"/>
    </row>
    <row r="709" spans="7:9" ht="15.75" customHeight="1" x14ac:dyDescent="0.3">
      <c r="G709" s="614"/>
      <c r="H709" s="714"/>
      <c r="I709" s="714"/>
    </row>
    <row r="710" spans="7:9" ht="15.75" customHeight="1" x14ac:dyDescent="0.3">
      <c r="G710" s="614"/>
      <c r="H710" s="714"/>
      <c r="I710" s="714"/>
    </row>
    <row r="711" spans="7:9" ht="15.75" customHeight="1" x14ac:dyDescent="0.3">
      <c r="G711" s="614"/>
      <c r="H711" s="714"/>
      <c r="I711" s="714"/>
    </row>
    <row r="712" spans="7:9" ht="15.75" customHeight="1" x14ac:dyDescent="0.3">
      <c r="G712" s="614"/>
      <c r="H712" s="714"/>
      <c r="I712" s="714"/>
    </row>
    <row r="713" spans="7:9" ht="15.75" customHeight="1" x14ac:dyDescent="0.3">
      <c r="G713" s="614"/>
      <c r="H713" s="714"/>
      <c r="I713" s="714"/>
    </row>
    <row r="714" spans="7:9" ht="15.75" customHeight="1" x14ac:dyDescent="0.3">
      <c r="G714" s="614"/>
      <c r="H714" s="714"/>
      <c r="I714" s="714"/>
    </row>
    <row r="715" spans="7:9" ht="15.75" customHeight="1" x14ac:dyDescent="0.3">
      <c r="G715" s="614"/>
      <c r="H715" s="714"/>
      <c r="I715" s="714"/>
    </row>
    <row r="716" spans="7:9" ht="15.75" customHeight="1" x14ac:dyDescent="0.3">
      <c r="G716" s="614"/>
      <c r="H716" s="714"/>
      <c r="I716" s="714"/>
    </row>
    <row r="717" spans="7:9" ht="15.75" customHeight="1" x14ac:dyDescent="0.3">
      <c r="G717" s="614"/>
      <c r="H717" s="714"/>
      <c r="I717" s="714"/>
    </row>
    <row r="718" spans="7:9" ht="15.75" customHeight="1" x14ac:dyDescent="0.3">
      <c r="G718" s="614"/>
      <c r="H718" s="714"/>
      <c r="I718" s="714"/>
    </row>
    <row r="719" spans="7:9" ht="15.75" customHeight="1" x14ac:dyDescent="0.3">
      <c r="G719" s="614"/>
      <c r="H719" s="714"/>
      <c r="I719" s="714"/>
    </row>
    <row r="720" spans="7:9" ht="15.75" customHeight="1" x14ac:dyDescent="0.3">
      <c r="G720" s="614"/>
      <c r="H720" s="714"/>
      <c r="I720" s="714"/>
    </row>
    <row r="721" spans="7:9" ht="15.75" customHeight="1" x14ac:dyDescent="0.3">
      <c r="G721" s="614"/>
      <c r="H721" s="714"/>
      <c r="I721" s="714"/>
    </row>
    <row r="722" spans="7:9" ht="15.75" customHeight="1" x14ac:dyDescent="0.3">
      <c r="G722" s="614"/>
      <c r="H722" s="714"/>
      <c r="I722" s="714"/>
    </row>
    <row r="723" spans="7:9" ht="15.75" customHeight="1" x14ac:dyDescent="0.3">
      <c r="G723" s="614"/>
      <c r="H723" s="714"/>
      <c r="I723" s="714"/>
    </row>
    <row r="724" spans="7:9" ht="15.75" customHeight="1" x14ac:dyDescent="0.3">
      <c r="G724" s="614"/>
      <c r="H724" s="714"/>
      <c r="I724" s="714"/>
    </row>
    <row r="725" spans="7:9" ht="15.75" customHeight="1" x14ac:dyDescent="0.3">
      <c r="G725" s="614"/>
      <c r="H725" s="714"/>
      <c r="I725" s="714"/>
    </row>
    <row r="726" spans="7:9" ht="15.75" customHeight="1" x14ac:dyDescent="0.3">
      <c r="G726" s="614"/>
      <c r="H726" s="714"/>
      <c r="I726" s="714"/>
    </row>
    <row r="727" spans="7:9" ht="15.75" customHeight="1" x14ac:dyDescent="0.3">
      <c r="G727" s="614"/>
      <c r="H727" s="714"/>
      <c r="I727" s="714"/>
    </row>
    <row r="728" spans="7:9" ht="15.75" customHeight="1" x14ac:dyDescent="0.3">
      <c r="G728" s="614"/>
      <c r="H728" s="714"/>
      <c r="I728" s="714"/>
    </row>
    <row r="729" spans="7:9" ht="15.75" customHeight="1" x14ac:dyDescent="0.3">
      <c r="G729" s="614"/>
      <c r="H729" s="714"/>
      <c r="I729" s="714"/>
    </row>
    <row r="730" spans="7:9" ht="15.75" customHeight="1" x14ac:dyDescent="0.3">
      <c r="G730" s="614"/>
      <c r="H730" s="714"/>
      <c r="I730" s="714"/>
    </row>
    <row r="731" spans="7:9" ht="15.75" customHeight="1" x14ac:dyDescent="0.3">
      <c r="G731" s="614"/>
      <c r="H731" s="714"/>
      <c r="I731" s="714"/>
    </row>
    <row r="732" spans="7:9" ht="15.75" customHeight="1" x14ac:dyDescent="0.3">
      <c r="G732" s="614"/>
      <c r="H732" s="714"/>
      <c r="I732" s="714"/>
    </row>
    <row r="733" spans="7:9" ht="15.75" customHeight="1" x14ac:dyDescent="0.3">
      <c r="G733" s="614"/>
      <c r="H733" s="714"/>
      <c r="I733" s="714"/>
    </row>
    <row r="734" spans="7:9" ht="15.75" customHeight="1" x14ac:dyDescent="0.3">
      <c r="G734" s="614"/>
      <c r="H734" s="714"/>
      <c r="I734" s="714"/>
    </row>
    <row r="735" spans="7:9" ht="15.75" customHeight="1" x14ac:dyDescent="0.3">
      <c r="G735" s="614"/>
      <c r="H735" s="714"/>
      <c r="I735" s="714"/>
    </row>
    <row r="736" spans="7:9" ht="15.75" customHeight="1" x14ac:dyDescent="0.3">
      <c r="G736" s="614"/>
      <c r="H736" s="714"/>
      <c r="I736" s="714"/>
    </row>
    <row r="737" spans="7:9" ht="15.75" customHeight="1" x14ac:dyDescent="0.3">
      <c r="G737" s="614"/>
      <c r="H737" s="714"/>
      <c r="I737" s="714"/>
    </row>
    <row r="738" spans="7:9" ht="15.75" customHeight="1" x14ac:dyDescent="0.3">
      <c r="G738" s="614"/>
      <c r="H738" s="714"/>
      <c r="I738" s="714"/>
    </row>
    <row r="739" spans="7:9" ht="15.75" customHeight="1" x14ac:dyDescent="0.3">
      <c r="G739" s="614"/>
      <c r="H739" s="714"/>
      <c r="I739" s="714"/>
    </row>
    <row r="740" spans="7:9" ht="15.75" customHeight="1" x14ac:dyDescent="0.3">
      <c r="G740" s="614"/>
      <c r="H740" s="714"/>
      <c r="I740" s="714"/>
    </row>
    <row r="741" spans="7:9" ht="15.75" customHeight="1" x14ac:dyDescent="0.3">
      <c r="G741" s="614"/>
      <c r="H741" s="714"/>
      <c r="I741" s="714"/>
    </row>
    <row r="742" spans="7:9" ht="15.75" customHeight="1" x14ac:dyDescent="0.3">
      <c r="G742" s="614"/>
      <c r="H742" s="714"/>
      <c r="I742" s="714"/>
    </row>
    <row r="743" spans="7:9" ht="15.75" customHeight="1" x14ac:dyDescent="0.3">
      <c r="G743" s="614"/>
      <c r="H743" s="714"/>
      <c r="I743" s="714"/>
    </row>
    <row r="744" spans="7:9" ht="15.75" customHeight="1" x14ac:dyDescent="0.3">
      <c r="G744" s="614"/>
      <c r="H744" s="714"/>
      <c r="I744" s="714"/>
    </row>
    <row r="745" spans="7:9" ht="15.75" customHeight="1" x14ac:dyDescent="0.3">
      <c r="G745" s="614"/>
      <c r="H745" s="714"/>
      <c r="I745" s="714"/>
    </row>
    <row r="746" spans="7:9" ht="15.75" customHeight="1" x14ac:dyDescent="0.3">
      <c r="G746" s="614"/>
      <c r="H746" s="714"/>
      <c r="I746" s="714"/>
    </row>
    <row r="747" spans="7:9" ht="15.75" customHeight="1" x14ac:dyDescent="0.3">
      <c r="G747" s="614"/>
      <c r="H747" s="714"/>
      <c r="I747" s="714"/>
    </row>
    <row r="748" spans="7:9" ht="15.75" customHeight="1" x14ac:dyDescent="0.3">
      <c r="G748" s="614"/>
      <c r="H748" s="714"/>
      <c r="I748" s="714"/>
    </row>
    <row r="749" spans="7:9" ht="15.75" customHeight="1" x14ac:dyDescent="0.3">
      <c r="G749" s="614"/>
      <c r="H749" s="714"/>
      <c r="I749" s="714"/>
    </row>
    <row r="750" spans="7:9" ht="15.75" customHeight="1" x14ac:dyDescent="0.3">
      <c r="G750" s="614"/>
      <c r="H750" s="714"/>
      <c r="I750" s="714"/>
    </row>
    <row r="751" spans="7:9" ht="15.75" customHeight="1" x14ac:dyDescent="0.3">
      <c r="G751" s="614"/>
      <c r="H751" s="714"/>
      <c r="I751" s="714"/>
    </row>
    <row r="752" spans="7:9" ht="15.75" customHeight="1" x14ac:dyDescent="0.3">
      <c r="G752" s="614"/>
      <c r="H752" s="714"/>
      <c r="I752" s="714"/>
    </row>
    <row r="753" spans="7:9" ht="15.75" customHeight="1" x14ac:dyDescent="0.3">
      <c r="G753" s="614"/>
      <c r="H753" s="714"/>
      <c r="I753" s="714"/>
    </row>
    <row r="754" spans="7:9" ht="15.75" customHeight="1" x14ac:dyDescent="0.3">
      <c r="G754" s="614"/>
      <c r="H754" s="714"/>
      <c r="I754" s="714"/>
    </row>
    <row r="755" spans="7:9" ht="15.75" customHeight="1" x14ac:dyDescent="0.3">
      <c r="G755" s="614"/>
      <c r="H755" s="714"/>
      <c r="I755" s="714"/>
    </row>
    <row r="756" spans="7:9" ht="15.75" customHeight="1" x14ac:dyDescent="0.3">
      <c r="G756" s="614"/>
      <c r="H756" s="714"/>
      <c r="I756" s="714"/>
    </row>
    <row r="757" spans="7:9" ht="15.75" customHeight="1" x14ac:dyDescent="0.3">
      <c r="G757" s="614"/>
      <c r="H757" s="714"/>
      <c r="I757" s="714"/>
    </row>
    <row r="758" spans="7:9" ht="15.75" customHeight="1" x14ac:dyDescent="0.3">
      <c r="G758" s="614"/>
      <c r="H758" s="714"/>
      <c r="I758" s="714"/>
    </row>
    <row r="759" spans="7:9" ht="15.75" customHeight="1" x14ac:dyDescent="0.3">
      <c r="G759" s="614"/>
      <c r="H759" s="714"/>
      <c r="I759" s="714"/>
    </row>
    <row r="760" spans="7:9" ht="15.75" customHeight="1" x14ac:dyDescent="0.3">
      <c r="G760" s="614"/>
      <c r="H760" s="714"/>
      <c r="I760" s="714"/>
    </row>
    <row r="761" spans="7:9" ht="15.75" customHeight="1" x14ac:dyDescent="0.3">
      <c r="G761" s="614"/>
      <c r="H761" s="714"/>
      <c r="I761" s="714"/>
    </row>
    <row r="762" spans="7:9" ht="15.75" customHeight="1" x14ac:dyDescent="0.3">
      <c r="G762" s="614"/>
      <c r="H762" s="714"/>
      <c r="I762" s="714"/>
    </row>
    <row r="763" spans="7:9" ht="15.75" customHeight="1" x14ac:dyDescent="0.3">
      <c r="G763" s="614"/>
      <c r="H763" s="714"/>
      <c r="I763" s="714"/>
    </row>
    <row r="764" spans="7:9" ht="15.75" customHeight="1" x14ac:dyDescent="0.3">
      <c r="G764" s="614"/>
      <c r="H764" s="714"/>
      <c r="I764" s="714"/>
    </row>
    <row r="765" spans="7:9" ht="15.75" customHeight="1" x14ac:dyDescent="0.3">
      <c r="G765" s="614"/>
      <c r="H765" s="714"/>
      <c r="I765" s="714"/>
    </row>
    <row r="766" spans="7:9" ht="15.75" customHeight="1" x14ac:dyDescent="0.3">
      <c r="G766" s="614"/>
      <c r="H766" s="714"/>
      <c r="I766" s="714"/>
    </row>
    <row r="767" spans="7:9" ht="15.75" customHeight="1" x14ac:dyDescent="0.3">
      <c r="G767" s="614"/>
      <c r="H767" s="714"/>
      <c r="I767" s="714"/>
    </row>
    <row r="768" spans="7:9" ht="15.75" customHeight="1" x14ac:dyDescent="0.3">
      <c r="G768" s="614"/>
      <c r="H768" s="714"/>
      <c r="I768" s="714"/>
    </row>
    <row r="769" spans="7:9" ht="15.75" customHeight="1" x14ac:dyDescent="0.3">
      <c r="G769" s="614"/>
      <c r="H769" s="714"/>
      <c r="I769" s="714"/>
    </row>
    <row r="770" spans="7:9" ht="15.75" customHeight="1" x14ac:dyDescent="0.3">
      <c r="G770" s="614"/>
      <c r="H770" s="714"/>
      <c r="I770" s="714"/>
    </row>
    <row r="771" spans="7:9" ht="15.75" customHeight="1" x14ac:dyDescent="0.3">
      <c r="G771" s="614"/>
      <c r="H771" s="714"/>
      <c r="I771" s="714"/>
    </row>
    <row r="772" spans="7:9" ht="15.75" customHeight="1" x14ac:dyDescent="0.3">
      <c r="G772" s="614"/>
      <c r="H772" s="714"/>
      <c r="I772" s="714"/>
    </row>
    <row r="773" spans="7:9" ht="15.75" customHeight="1" x14ac:dyDescent="0.3">
      <c r="G773" s="614"/>
      <c r="H773" s="714"/>
      <c r="I773" s="714"/>
    </row>
    <row r="774" spans="7:9" ht="15.75" customHeight="1" x14ac:dyDescent="0.3">
      <c r="G774" s="614"/>
      <c r="H774" s="714"/>
      <c r="I774" s="714"/>
    </row>
    <row r="775" spans="7:9" ht="15.75" customHeight="1" x14ac:dyDescent="0.3">
      <c r="G775" s="614"/>
      <c r="H775" s="714"/>
      <c r="I775" s="714"/>
    </row>
    <row r="776" spans="7:9" ht="15.75" customHeight="1" x14ac:dyDescent="0.3">
      <c r="G776" s="614"/>
      <c r="H776" s="714"/>
      <c r="I776" s="714"/>
    </row>
    <row r="777" spans="7:9" ht="15.75" customHeight="1" x14ac:dyDescent="0.3">
      <c r="G777" s="614"/>
      <c r="H777" s="714"/>
      <c r="I777" s="714"/>
    </row>
    <row r="778" spans="7:9" ht="15.75" customHeight="1" x14ac:dyDescent="0.3">
      <c r="G778" s="614"/>
      <c r="H778" s="714"/>
      <c r="I778" s="714"/>
    </row>
    <row r="779" spans="7:9" ht="15.75" customHeight="1" x14ac:dyDescent="0.3">
      <c r="G779" s="614"/>
      <c r="H779" s="714"/>
      <c r="I779" s="714"/>
    </row>
    <row r="780" spans="7:9" ht="15.75" customHeight="1" x14ac:dyDescent="0.3">
      <c r="G780" s="614"/>
      <c r="H780" s="714"/>
      <c r="I780" s="714"/>
    </row>
    <row r="781" spans="7:9" ht="15.75" customHeight="1" x14ac:dyDescent="0.3">
      <c r="G781" s="614"/>
      <c r="H781" s="714"/>
      <c r="I781" s="714"/>
    </row>
    <row r="782" spans="7:9" ht="15.75" customHeight="1" x14ac:dyDescent="0.3">
      <c r="G782" s="614"/>
      <c r="H782" s="714"/>
      <c r="I782" s="714"/>
    </row>
    <row r="783" spans="7:9" ht="15.75" customHeight="1" x14ac:dyDescent="0.3">
      <c r="G783" s="614"/>
      <c r="H783" s="714"/>
      <c r="I783" s="714"/>
    </row>
    <row r="784" spans="7:9" ht="15.75" customHeight="1" x14ac:dyDescent="0.3">
      <c r="G784" s="614"/>
      <c r="H784" s="714"/>
      <c r="I784" s="714"/>
    </row>
    <row r="785" spans="7:9" ht="15.75" customHeight="1" x14ac:dyDescent="0.3">
      <c r="G785" s="614"/>
      <c r="H785" s="714"/>
      <c r="I785" s="714"/>
    </row>
    <row r="786" spans="7:9" ht="15.75" customHeight="1" x14ac:dyDescent="0.3">
      <c r="G786" s="614"/>
      <c r="H786" s="714"/>
      <c r="I786" s="714"/>
    </row>
    <row r="787" spans="7:9" ht="15.75" customHeight="1" x14ac:dyDescent="0.3">
      <c r="G787" s="614"/>
      <c r="H787" s="714"/>
      <c r="I787" s="714"/>
    </row>
    <row r="788" spans="7:9" ht="15.75" customHeight="1" x14ac:dyDescent="0.3">
      <c r="G788" s="614"/>
      <c r="H788" s="714"/>
      <c r="I788" s="714"/>
    </row>
    <row r="789" spans="7:9" ht="15.75" customHeight="1" x14ac:dyDescent="0.3">
      <c r="G789" s="614"/>
      <c r="H789" s="714"/>
      <c r="I789" s="714"/>
    </row>
    <row r="790" spans="7:9" ht="15.75" customHeight="1" x14ac:dyDescent="0.3">
      <c r="G790" s="614"/>
      <c r="H790" s="714"/>
      <c r="I790" s="714"/>
    </row>
    <row r="791" spans="7:9" ht="15.75" customHeight="1" x14ac:dyDescent="0.3">
      <c r="G791" s="614"/>
      <c r="H791" s="714"/>
      <c r="I791" s="714"/>
    </row>
    <row r="792" spans="7:9" ht="15.75" customHeight="1" x14ac:dyDescent="0.3">
      <c r="G792" s="614"/>
      <c r="H792" s="714"/>
      <c r="I792" s="714"/>
    </row>
    <row r="793" spans="7:9" ht="15.75" customHeight="1" x14ac:dyDescent="0.3">
      <c r="G793" s="614"/>
      <c r="H793" s="714"/>
      <c r="I793" s="714"/>
    </row>
    <row r="794" spans="7:9" ht="15.75" customHeight="1" x14ac:dyDescent="0.3">
      <c r="G794" s="614"/>
      <c r="H794" s="714"/>
      <c r="I794" s="714"/>
    </row>
    <row r="795" spans="7:9" ht="15.75" customHeight="1" x14ac:dyDescent="0.3">
      <c r="G795" s="614"/>
      <c r="H795" s="714"/>
      <c r="I795" s="714"/>
    </row>
    <row r="796" spans="7:9" ht="15.75" customHeight="1" x14ac:dyDescent="0.3">
      <c r="G796" s="614"/>
      <c r="H796" s="714"/>
      <c r="I796" s="714"/>
    </row>
    <row r="797" spans="7:9" ht="15.75" customHeight="1" x14ac:dyDescent="0.3">
      <c r="G797" s="614"/>
      <c r="H797" s="714"/>
      <c r="I797" s="714"/>
    </row>
    <row r="798" spans="7:9" ht="15.75" customHeight="1" x14ac:dyDescent="0.3">
      <c r="G798" s="614"/>
      <c r="H798" s="714"/>
      <c r="I798" s="714"/>
    </row>
    <row r="799" spans="7:9" ht="15.75" customHeight="1" x14ac:dyDescent="0.3">
      <c r="G799" s="614"/>
      <c r="H799" s="714"/>
      <c r="I799" s="714"/>
    </row>
    <row r="800" spans="7:9" ht="15.75" customHeight="1" x14ac:dyDescent="0.3">
      <c r="G800" s="614"/>
      <c r="H800" s="714"/>
      <c r="I800" s="714"/>
    </row>
    <row r="801" spans="7:9" ht="15.75" customHeight="1" x14ac:dyDescent="0.3">
      <c r="G801" s="614"/>
      <c r="H801" s="714"/>
      <c r="I801" s="714"/>
    </row>
    <row r="802" spans="7:9" ht="15.75" customHeight="1" x14ac:dyDescent="0.3">
      <c r="G802" s="614"/>
      <c r="H802" s="714"/>
      <c r="I802" s="714"/>
    </row>
    <row r="803" spans="7:9" ht="15.75" customHeight="1" x14ac:dyDescent="0.3">
      <c r="G803" s="614"/>
      <c r="H803" s="714"/>
      <c r="I803" s="714"/>
    </row>
    <row r="804" spans="7:9" ht="15.75" customHeight="1" x14ac:dyDescent="0.3">
      <c r="G804" s="614"/>
      <c r="H804" s="714"/>
      <c r="I804" s="714"/>
    </row>
    <row r="805" spans="7:9" ht="15.75" customHeight="1" x14ac:dyDescent="0.3">
      <c r="G805" s="614"/>
      <c r="H805" s="714"/>
      <c r="I805" s="714"/>
    </row>
    <row r="806" spans="7:9" ht="15.75" customHeight="1" x14ac:dyDescent="0.3">
      <c r="G806" s="614"/>
      <c r="H806" s="714"/>
      <c r="I806" s="714"/>
    </row>
    <row r="807" spans="7:9" ht="15.75" customHeight="1" x14ac:dyDescent="0.3">
      <c r="G807" s="614"/>
      <c r="H807" s="714"/>
      <c r="I807" s="714"/>
    </row>
    <row r="808" spans="7:9" ht="15.75" customHeight="1" x14ac:dyDescent="0.3">
      <c r="G808" s="614"/>
      <c r="H808" s="714"/>
      <c r="I808" s="714"/>
    </row>
    <row r="809" spans="7:9" ht="15.75" customHeight="1" x14ac:dyDescent="0.3">
      <c r="G809" s="614"/>
      <c r="H809" s="714"/>
      <c r="I809" s="714"/>
    </row>
    <row r="810" spans="7:9" ht="15.75" customHeight="1" x14ac:dyDescent="0.3">
      <c r="G810" s="614"/>
      <c r="H810" s="714"/>
      <c r="I810" s="714"/>
    </row>
    <row r="811" spans="7:9" ht="15.75" customHeight="1" x14ac:dyDescent="0.3">
      <c r="G811" s="614"/>
      <c r="H811" s="714"/>
      <c r="I811" s="714"/>
    </row>
    <row r="812" spans="7:9" ht="15.75" customHeight="1" x14ac:dyDescent="0.3">
      <c r="G812" s="614"/>
      <c r="H812" s="714"/>
      <c r="I812" s="714"/>
    </row>
    <row r="813" spans="7:9" ht="15.75" customHeight="1" x14ac:dyDescent="0.3">
      <c r="G813" s="614"/>
      <c r="H813" s="714"/>
      <c r="I813" s="714"/>
    </row>
    <row r="814" spans="7:9" ht="15.75" customHeight="1" x14ac:dyDescent="0.3">
      <c r="G814" s="614"/>
      <c r="H814" s="714"/>
      <c r="I814" s="714"/>
    </row>
    <row r="815" spans="7:9" ht="15.75" customHeight="1" x14ac:dyDescent="0.3">
      <c r="G815" s="614"/>
      <c r="H815" s="714"/>
      <c r="I815" s="714"/>
    </row>
    <row r="816" spans="7:9" ht="15.75" customHeight="1" x14ac:dyDescent="0.3">
      <c r="G816" s="614"/>
      <c r="H816" s="714"/>
      <c r="I816" s="714"/>
    </row>
    <row r="817" spans="7:9" ht="15.75" customHeight="1" x14ac:dyDescent="0.3">
      <c r="G817" s="614"/>
      <c r="H817" s="714"/>
      <c r="I817" s="714"/>
    </row>
    <row r="818" spans="7:9" ht="15.75" customHeight="1" x14ac:dyDescent="0.3">
      <c r="G818" s="614"/>
      <c r="H818" s="714"/>
      <c r="I818" s="714"/>
    </row>
    <row r="819" spans="7:9" ht="15.75" customHeight="1" x14ac:dyDescent="0.3">
      <c r="G819" s="614"/>
      <c r="H819" s="714"/>
      <c r="I819" s="714"/>
    </row>
    <row r="820" spans="7:9" ht="15.75" customHeight="1" x14ac:dyDescent="0.3">
      <c r="G820" s="614"/>
      <c r="H820" s="714"/>
      <c r="I820" s="714"/>
    </row>
    <row r="821" spans="7:9" ht="15.75" customHeight="1" x14ac:dyDescent="0.3">
      <c r="G821" s="614"/>
      <c r="H821" s="714"/>
      <c r="I821" s="714"/>
    </row>
    <row r="822" spans="7:9" ht="15.75" customHeight="1" x14ac:dyDescent="0.3">
      <c r="G822" s="614"/>
      <c r="H822" s="714"/>
      <c r="I822" s="714"/>
    </row>
    <row r="823" spans="7:9" ht="15.75" customHeight="1" x14ac:dyDescent="0.3">
      <c r="G823" s="614"/>
      <c r="H823" s="714"/>
      <c r="I823" s="714"/>
    </row>
    <row r="824" spans="7:9" ht="15.75" customHeight="1" x14ac:dyDescent="0.3">
      <c r="G824" s="614"/>
      <c r="H824" s="714"/>
      <c r="I824" s="714"/>
    </row>
    <row r="825" spans="7:9" ht="15.75" customHeight="1" x14ac:dyDescent="0.3">
      <c r="G825" s="614"/>
      <c r="H825" s="714"/>
      <c r="I825" s="714"/>
    </row>
    <row r="826" spans="7:9" ht="15.75" customHeight="1" x14ac:dyDescent="0.3">
      <c r="G826" s="614"/>
      <c r="H826" s="714"/>
      <c r="I826" s="714"/>
    </row>
    <row r="827" spans="7:9" ht="15.75" customHeight="1" x14ac:dyDescent="0.3">
      <c r="G827" s="614"/>
      <c r="H827" s="714"/>
      <c r="I827" s="714"/>
    </row>
    <row r="828" spans="7:9" ht="15.75" customHeight="1" x14ac:dyDescent="0.3">
      <c r="G828" s="614"/>
      <c r="H828" s="714"/>
      <c r="I828" s="714"/>
    </row>
    <row r="829" spans="7:9" ht="15.75" customHeight="1" x14ac:dyDescent="0.3">
      <c r="G829" s="614"/>
      <c r="H829" s="714"/>
      <c r="I829" s="714"/>
    </row>
    <row r="830" spans="7:9" ht="15.75" customHeight="1" x14ac:dyDescent="0.3">
      <c r="G830" s="614"/>
      <c r="H830" s="714"/>
      <c r="I830" s="714"/>
    </row>
    <row r="831" spans="7:9" ht="15.75" customHeight="1" x14ac:dyDescent="0.3">
      <c r="G831" s="614"/>
      <c r="H831" s="714"/>
      <c r="I831" s="714"/>
    </row>
    <row r="832" spans="7:9" ht="15.75" customHeight="1" x14ac:dyDescent="0.3">
      <c r="G832" s="614"/>
      <c r="H832" s="714"/>
      <c r="I832" s="714"/>
    </row>
    <row r="833" spans="7:9" ht="15.75" customHeight="1" x14ac:dyDescent="0.3">
      <c r="G833" s="614"/>
      <c r="H833" s="714"/>
      <c r="I833" s="714"/>
    </row>
    <row r="834" spans="7:9" ht="15.75" customHeight="1" x14ac:dyDescent="0.3">
      <c r="G834" s="614"/>
      <c r="H834" s="714"/>
      <c r="I834" s="714"/>
    </row>
    <row r="835" spans="7:9" ht="15.75" customHeight="1" x14ac:dyDescent="0.3">
      <c r="G835" s="614"/>
      <c r="H835" s="714"/>
      <c r="I835" s="714"/>
    </row>
    <row r="836" spans="7:9" ht="15.75" customHeight="1" x14ac:dyDescent="0.3">
      <c r="G836" s="614"/>
      <c r="H836" s="714"/>
      <c r="I836" s="714"/>
    </row>
    <row r="837" spans="7:9" ht="15.75" customHeight="1" x14ac:dyDescent="0.3">
      <c r="G837" s="614"/>
      <c r="H837" s="714"/>
      <c r="I837" s="714"/>
    </row>
    <row r="838" spans="7:9" ht="15.75" customHeight="1" x14ac:dyDescent="0.3">
      <c r="G838" s="614"/>
      <c r="H838" s="714"/>
      <c r="I838" s="714"/>
    </row>
    <row r="839" spans="7:9" ht="15.75" customHeight="1" x14ac:dyDescent="0.3">
      <c r="G839" s="614"/>
      <c r="H839" s="714"/>
      <c r="I839" s="714"/>
    </row>
    <row r="840" spans="7:9" ht="15.75" customHeight="1" x14ac:dyDescent="0.3">
      <c r="G840" s="614"/>
      <c r="H840" s="714"/>
      <c r="I840" s="714"/>
    </row>
    <row r="841" spans="7:9" ht="15.75" customHeight="1" x14ac:dyDescent="0.3">
      <c r="G841" s="614"/>
      <c r="H841" s="714"/>
      <c r="I841" s="714"/>
    </row>
    <row r="842" spans="7:9" ht="15.75" customHeight="1" x14ac:dyDescent="0.3">
      <c r="G842" s="614"/>
      <c r="H842" s="714"/>
      <c r="I842" s="714"/>
    </row>
    <row r="843" spans="7:9" ht="15.75" customHeight="1" x14ac:dyDescent="0.3">
      <c r="G843" s="614"/>
      <c r="H843" s="714"/>
      <c r="I843" s="714"/>
    </row>
    <row r="844" spans="7:9" ht="15.75" customHeight="1" x14ac:dyDescent="0.3">
      <c r="G844" s="614"/>
      <c r="H844" s="714"/>
      <c r="I844" s="714"/>
    </row>
    <row r="845" spans="7:9" ht="15.75" customHeight="1" x14ac:dyDescent="0.3">
      <c r="G845" s="614"/>
      <c r="H845" s="714"/>
      <c r="I845" s="714"/>
    </row>
    <row r="846" spans="7:9" ht="15.75" customHeight="1" x14ac:dyDescent="0.3">
      <c r="G846" s="614"/>
      <c r="H846" s="714"/>
      <c r="I846" s="714"/>
    </row>
    <row r="847" spans="7:9" ht="15.75" customHeight="1" x14ac:dyDescent="0.3">
      <c r="G847" s="614"/>
      <c r="H847" s="714"/>
      <c r="I847" s="714"/>
    </row>
    <row r="848" spans="7:9" ht="15.75" customHeight="1" x14ac:dyDescent="0.3">
      <c r="G848" s="614"/>
      <c r="H848" s="714"/>
      <c r="I848" s="714"/>
    </row>
    <row r="849" spans="7:9" ht="15.75" customHeight="1" x14ac:dyDescent="0.3">
      <c r="G849" s="614"/>
      <c r="H849" s="714"/>
      <c r="I849" s="714"/>
    </row>
    <row r="850" spans="7:9" ht="15.75" customHeight="1" x14ac:dyDescent="0.3">
      <c r="G850" s="614"/>
      <c r="H850" s="714"/>
      <c r="I850" s="714"/>
    </row>
    <row r="851" spans="7:9" ht="15.75" customHeight="1" x14ac:dyDescent="0.3">
      <c r="G851" s="614"/>
      <c r="H851" s="714"/>
      <c r="I851" s="714"/>
    </row>
    <row r="852" spans="7:9" ht="15.75" customHeight="1" x14ac:dyDescent="0.3">
      <c r="G852" s="614"/>
      <c r="H852" s="714"/>
      <c r="I852" s="714"/>
    </row>
    <row r="853" spans="7:9" ht="15.75" customHeight="1" x14ac:dyDescent="0.3">
      <c r="G853" s="614"/>
      <c r="H853" s="714"/>
      <c r="I853" s="714"/>
    </row>
    <row r="854" spans="7:9" ht="15.75" customHeight="1" x14ac:dyDescent="0.3">
      <c r="G854" s="614"/>
      <c r="H854" s="714"/>
      <c r="I854" s="714"/>
    </row>
    <row r="855" spans="7:9" ht="15.75" customHeight="1" x14ac:dyDescent="0.3">
      <c r="G855" s="614"/>
      <c r="H855" s="714"/>
      <c r="I855" s="714"/>
    </row>
    <row r="856" spans="7:9" ht="15.75" customHeight="1" x14ac:dyDescent="0.3">
      <c r="G856" s="614"/>
      <c r="H856" s="714"/>
      <c r="I856" s="714"/>
    </row>
    <row r="857" spans="7:9" ht="15.75" customHeight="1" x14ac:dyDescent="0.3">
      <c r="G857" s="614"/>
      <c r="H857" s="714"/>
      <c r="I857" s="714"/>
    </row>
    <row r="858" spans="7:9" ht="15.75" customHeight="1" x14ac:dyDescent="0.3">
      <c r="G858" s="614"/>
      <c r="H858" s="714"/>
      <c r="I858" s="714"/>
    </row>
    <row r="859" spans="7:9" ht="15.75" customHeight="1" x14ac:dyDescent="0.3">
      <c r="G859" s="614"/>
      <c r="H859" s="714"/>
      <c r="I859" s="714"/>
    </row>
    <row r="860" spans="7:9" ht="15.75" customHeight="1" x14ac:dyDescent="0.3">
      <c r="G860" s="614"/>
      <c r="H860" s="714"/>
      <c r="I860" s="714"/>
    </row>
    <row r="861" spans="7:9" ht="15.75" customHeight="1" x14ac:dyDescent="0.3">
      <c r="G861" s="614"/>
      <c r="H861" s="714"/>
      <c r="I861" s="714"/>
    </row>
    <row r="862" spans="7:9" ht="15.75" customHeight="1" x14ac:dyDescent="0.3">
      <c r="G862" s="614"/>
      <c r="H862" s="714"/>
      <c r="I862" s="714"/>
    </row>
    <row r="863" spans="7:9" ht="15.75" customHeight="1" x14ac:dyDescent="0.3">
      <c r="G863" s="614"/>
      <c r="H863" s="714"/>
      <c r="I863" s="714"/>
    </row>
    <row r="864" spans="7:9" ht="15.75" customHeight="1" x14ac:dyDescent="0.3">
      <c r="G864" s="614"/>
      <c r="H864" s="714"/>
      <c r="I864" s="714"/>
    </row>
    <row r="865" spans="7:9" ht="15.75" customHeight="1" x14ac:dyDescent="0.3">
      <c r="G865" s="614"/>
      <c r="H865" s="714"/>
      <c r="I865" s="714"/>
    </row>
    <row r="866" spans="7:9" ht="15.75" customHeight="1" x14ac:dyDescent="0.3">
      <c r="G866" s="614"/>
      <c r="H866" s="714"/>
      <c r="I866" s="714"/>
    </row>
    <row r="867" spans="7:9" ht="15.75" customHeight="1" x14ac:dyDescent="0.3">
      <c r="G867" s="614"/>
      <c r="H867" s="714"/>
      <c r="I867" s="714"/>
    </row>
    <row r="868" spans="7:9" ht="15.75" customHeight="1" x14ac:dyDescent="0.3">
      <c r="G868" s="614"/>
      <c r="H868" s="714"/>
      <c r="I868" s="714"/>
    </row>
    <row r="869" spans="7:9" ht="15.75" customHeight="1" x14ac:dyDescent="0.3">
      <c r="G869" s="614"/>
      <c r="H869" s="714"/>
      <c r="I869" s="714"/>
    </row>
    <row r="870" spans="7:9" ht="15.75" customHeight="1" x14ac:dyDescent="0.3">
      <c r="G870" s="614"/>
      <c r="H870" s="714"/>
      <c r="I870" s="714"/>
    </row>
    <row r="871" spans="7:9" ht="15.75" customHeight="1" x14ac:dyDescent="0.3">
      <c r="G871" s="614"/>
      <c r="H871" s="714"/>
      <c r="I871" s="714"/>
    </row>
    <row r="872" spans="7:9" ht="15.75" customHeight="1" x14ac:dyDescent="0.3">
      <c r="G872" s="614"/>
      <c r="H872" s="714"/>
      <c r="I872" s="714"/>
    </row>
    <row r="873" spans="7:9" ht="15.75" customHeight="1" x14ac:dyDescent="0.3">
      <c r="G873" s="614"/>
      <c r="H873" s="714"/>
      <c r="I873" s="714"/>
    </row>
    <row r="874" spans="7:9" ht="15.75" customHeight="1" x14ac:dyDescent="0.3">
      <c r="G874" s="614"/>
      <c r="H874" s="714"/>
      <c r="I874" s="714"/>
    </row>
    <row r="875" spans="7:9" ht="15.75" customHeight="1" x14ac:dyDescent="0.3">
      <c r="G875" s="614"/>
      <c r="H875" s="714"/>
      <c r="I875" s="714"/>
    </row>
    <row r="876" spans="7:9" ht="15.75" customHeight="1" x14ac:dyDescent="0.3">
      <c r="G876" s="614"/>
      <c r="H876" s="714"/>
      <c r="I876" s="714"/>
    </row>
    <row r="877" spans="7:9" ht="15.75" customHeight="1" x14ac:dyDescent="0.3">
      <c r="G877" s="614"/>
      <c r="H877" s="714"/>
      <c r="I877" s="714"/>
    </row>
    <row r="878" spans="7:9" ht="15.75" customHeight="1" x14ac:dyDescent="0.3">
      <c r="G878" s="614"/>
      <c r="H878" s="714"/>
      <c r="I878" s="714"/>
    </row>
    <row r="879" spans="7:9" ht="15.75" customHeight="1" x14ac:dyDescent="0.3">
      <c r="G879" s="614"/>
      <c r="H879" s="714"/>
      <c r="I879" s="714"/>
    </row>
    <row r="880" spans="7:9" ht="15.75" customHeight="1" x14ac:dyDescent="0.3">
      <c r="G880" s="614"/>
      <c r="H880" s="714"/>
      <c r="I880" s="714"/>
    </row>
    <row r="881" spans="7:9" ht="15.75" customHeight="1" x14ac:dyDescent="0.3">
      <c r="G881" s="614"/>
      <c r="H881" s="714"/>
      <c r="I881" s="714"/>
    </row>
    <row r="882" spans="7:9" ht="15.75" customHeight="1" x14ac:dyDescent="0.3">
      <c r="G882" s="614"/>
      <c r="H882" s="714"/>
      <c r="I882" s="714"/>
    </row>
    <row r="883" spans="7:9" ht="15.75" customHeight="1" x14ac:dyDescent="0.3">
      <c r="G883" s="614"/>
      <c r="H883" s="714"/>
      <c r="I883" s="714"/>
    </row>
    <row r="884" spans="7:9" ht="15.75" customHeight="1" x14ac:dyDescent="0.3">
      <c r="G884" s="614"/>
      <c r="H884" s="714"/>
      <c r="I884" s="714"/>
    </row>
    <row r="885" spans="7:9" ht="15.75" customHeight="1" x14ac:dyDescent="0.3">
      <c r="G885" s="614"/>
      <c r="H885" s="714"/>
      <c r="I885" s="714"/>
    </row>
    <row r="886" spans="7:9" ht="15.75" customHeight="1" x14ac:dyDescent="0.3">
      <c r="G886" s="614"/>
      <c r="H886" s="714"/>
      <c r="I886" s="714"/>
    </row>
    <row r="887" spans="7:9" ht="15.75" customHeight="1" x14ac:dyDescent="0.3">
      <c r="G887" s="614"/>
      <c r="H887" s="714"/>
      <c r="I887" s="714"/>
    </row>
    <row r="888" spans="7:9" ht="15.75" customHeight="1" x14ac:dyDescent="0.3">
      <c r="G888" s="614"/>
      <c r="H888" s="714"/>
      <c r="I888" s="714"/>
    </row>
    <row r="889" spans="7:9" ht="15.75" customHeight="1" x14ac:dyDescent="0.3">
      <c r="G889" s="614"/>
      <c r="H889" s="714"/>
      <c r="I889" s="714"/>
    </row>
    <row r="890" spans="7:9" ht="15.75" customHeight="1" x14ac:dyDescent="0.3">
      <c r="G890" s="614"/>
      <c r="H890" s="714"/>
      <c r="I890" s="714"/>
    </row>
    <row r="891" spans="7:9" ht="15.75" customHeight="1" x14ac:dyDescent="0.3">
      <c r="G891" s="614"/>
      <c r="H891" s="714"/>
      <c r="I891" s="714"/>
    </row>
    <row r="892" spans="7:9" ht="15.75" customHeight="1" x14ac:dyDescent="0.3">
      <c r="G892" s="614"/>
      <c r="H892" s="714"/>
      <c r="I892" s="714"/>
    </row>
    <row r="893" spans="7:9" ht="15.75" customHeight="1" x14ac:dyDescent="0.3">
      <c r="G893" s="614"/>
      <c r="H893" s="714"/>
      <c r="I893" s="714"/>
    </row>
    <row r="894" spans="7:9" ht="15.75" customHeight="1" x14ac:dyDescent="0.3">
      <c r="G894" s="614"/>
      <c r="H894" s="714"/>
      <c r="I894" s="714"/>
    </row>
    <row r="895" spans="7:9" ht="15.75" customHeight="1" x14ac:dyDescent="0.3">
      <c r="G895" s="614"/>
      <c r="H895" s="714"/>
      <c r="I895" s="714"/>
    </row>
    <row r="896" spans="7:9" ht="15.75" customHeight="1" x14ac:dyDescent="0.3">
      <c r="G896" s="614"/>
      <c r="H896" s="714"/>
      <c r="I896" s="714"/>
    </row>
    <row r="897" spans="7:9" ht="15.75" customHeight="1" x14ac:dyDescent="0.3">
      <c r="G897" s="614"/>
      <c r="H897" s="714"/>
      <c r="I897" s="714"/>
    </row>
    <row r="898" spans="7:9" ht="15.75" customHeight="1" x14ac:dyDescent="0.3">
      <c r="G898" s="614"/>
      <c r="H898" s="714"/>
      <c r="I898" s="714"/>
    </row>
    <row r="899" spans="7:9" ht="15.75" customHeight="1" x14ac:dyDescent="0.3">
      <c r="G899" s="614"/>
      <c r="H899" s="714"/>
      <c r="I899" s="714"/>
    </row>
    <row r="900" spans="7:9" ht="15.75" customHeight="1" x14ac:dyDescent="0.3">
      <c r="G900" s="614"/>
      <c r="H900" s="714"/>
      <c r="I900" s="714"/>
    </row>
    <row r="901" spans="7:9" ht="15.75" customHeight="1" x14ac:dyDescent="0.3">
      <c r="G901" s="614"/>
      <c r="H901" s="714"/>
      <c r="I901" s="714"/>
    </row>
    <row r="902" spans="7:9" ht="15.75" customHeight="1" x14ac:dyDescent="0.3">
      <c r="G902" s="614"/>
      <c r="H902" s="714"/>
      <c r="I902" s="714"/>
    </row>
    <row r="903" spans="7:9" ht="15.75" customHeight="1" x14ac:dyDescent="0.3">
      <c r="G903" s="614"/>
      <c r="H903" s="714"/>
      <c r="I903" s="714"/>
    </row>
    <row r="904" spans="7:9" ht="15.75" customHeight="1" x14ac:dyDescent="0.3">
      <c r="G904" s="614"/>
      <c r="H904" s="714"/>
      <c r="I904" s="714"/>
    </row>
    <row r="905" spans="7:9" ht="15.75" customHeight="1" x14ac:dyDescent="0.3">
      <c r="G905" s="614"/>
      <c r="H905" s="714"/>
      <c r="I905" s="714"/>
    </row>
    <row r="906" spans="7:9" ht="15.75" customHeight="1" x14ac:dyDescent="0.3">
      <c r="G906" s="614"/>
      <c r="H906" s="714"/>
      <c r="I906" s="714"/>
    </row>
    <row r="907" spans="7:9" ht="15.75" customHeight="1" x14ac:dyDescent="0.3">
      <c r="G907" s="614"/>
      <c r="H907" s="714"/>
      <c r="I907" s="714"/>
    </row>
    <row r="908" spans="7:9" ht="15.75" customHeight="1" x14ac:dyDescent="0.3">
      <c r="G908" s="614"/>
      <c r="H908" s="714"/>
      <c r="I908" s="714"/>
    </row>
    <row r="909" spans="7:9" ht="15.75" customHeight="1" x14ac:dyDescent="0.3">
      <c r="G909" s="614"/>
      <c r="H909" s="714"/>
      <c r="I909" s="714"/>
    </row>
    <row r="910" spans="7:9" ht="15.75" customHeight="1" x14ac:dyDescent="0.3">
      <c r="G910" s="614"/>
      <c r="H910" s="714"/>
      <c r="I910" s="714"/>
    </row>
    <row r="911" spans="7:9" ht="15.75" customHeight="1" x14ac:dyDescent="0.3">
      <c r="G911" s="614"/>
      <c r="H911" s="714"/>
      <c r="I911" s="714"/>
    </row>
    <row r="912" spans="7:9" ht="15.75" customHeight="1" x14ac:dyDescent="0.3">
      <c r="G912" s="614"/>
      <c r="H912" s="714"/>
      <c r="I912" s="714"/>
    </row>
    <row r="913" spans="7:9" ht="15.75" customHeight="1" x14ac:dyDescent="0.3">
      <c r="G913" s="614"/>
      <c r="H913" s="714"/>
      <c r="I913" s="714"/>
    </row>
    <row r="914" spans="7:9" ht="15.75" customHeight="1" x14ac:dyDescent="0.3">
      <c r="G914" s="614"/>
      <c r="H914" s="714"/>
      <c r="I914" s="714"/>
    </row>
    <row r="915" spans="7:9" ht="15.75" customHeight="1" x14ac:dyDescent="0.3">
      <c r="G915" s="614"/>
      <c r="H915" s="714"/>
      <c r="I915" s="714"/>
    </row>
    <row r="916" spans="7:9" ht="15.75" customHeight="1" x14ac:dyDescent="0.3">
      <c r="G916" s="614"/>
      <c r="H916" s="714"/>
      <c r="I916" s="714"/>
    </row>
    <row r="917" spans="7:9" ht="15.75" customHeight="1" x14ac:dyDescent="0.3">
      <c r="G917" s="614"/>
      <c r="H917" s="714"/>
      <c r="I917" s="714"/>
    </row>
    <row r="918" spans="7:9" ht="15.75" customHeight="1" x14ac:dyDescent="0.3">
      <c r="G918" s="614"/>
      <c r="H918" s="714"/>
      <c r="I918" s="714"/>
    </row>
    <row r="919" spans="7:9" ht="15.75" customHeight="1" x14ac:dyDescent="0.3">
      <c r="G919" s="614"/>
      <c r="H919" s="714"/>
      <c r="I919" s="714"/>
    </row>
    <row r="920" spans="7:9" ht="15.75" customHeight="1" x14ac:dyDescent="0.3">
      <c r="G920" s="614"/>
      <c r="H920" s="714"/>
      <c r="I920" s="714"/>
    </row>
    <row r="921" spans="7:9" ht="15.75" customHeight="1" x14ac:dyDescent="0.3">
      <c r="G921" s="614"/>
      <c r="H921" s="714"/>
      <c r="I921" s="714"/>
    </row>
    <row r="922" spans="7:9" ht="15.75" customHeight="1" x14ac:dyDescent="0.3">
      <c r="G922" s="614"/>
      <c r="H922" s="714"/>
      <c r="I922" s="714"/>
    </row>
    <row r="923" spans="7:9" ht="15.75" customHeight="1" x14ac:dyDescent="0.3">
      <c r="G923" s="614"/>
      <c r="H923" s="714"/>
      <c r="I923" s="714"/>
    </row>
    <row r="924" spans="7:9" ht="15.75" customHeight="1" x14ac:dyDescent="0.3">
      <c r="G924" s="614"/>
      <c r="H924" s="714"/>
      <c r="I924" s="714"/>
    </row>
    <row r="925" spans="7:9" ht="15.75" customHeight="1" x14ac:dyDescent="0.3">
      <c r="G925" s="614"/>
      <c r="H925" s="714"/>
      <c r="I925" s="714"/>
    </row>
    <row r="926" spans="7:9" ht="15.75" customHeight="1" x14ac:dyDescent="0.3">
      <c r="G926" s="614"/>
      <c r="H926" s="714"/>
      <c r="I926" s="714"/>
    </row>
    <row r="927" spans="7:9" ht="15.75" customHeight="1" x14ac:dyDescent="0.3">
      <c r="G927" s="614"/>
      <c r="H927" s="714"/>
      <c r="I927" s="714"/>
    </row>
    <row r="928" spans="7:9" ht="15.75" customHeight="1" x14ac:dyDescent="0.3">
      <c r="G928" s="614"/>
      <c r="H928" s="714"/>
      <c r="I928" s="714"/>
    </row>
    <row r="929" spans="7:9" ht="15.75" customHeight="1" x14ac:dyDescent="0.3">
      <c r="G929" s="614"/>
      <c r="H929" s="714"/>
      <c r="I929" s="714"/>
    </row>
    <row r="930" spans="7:9" ht="15.75" customHeight="1" x14ac:dyDescent="0.3">
      <c r="G930" s="614"/>
      <c r="H930" s="714"/>
      <c r="I930" s="714"/>
    </row>
    <row r="931" spans="7:9" ht="15.75" customHeight="1" x14ac:dyDescent="0.3">
      <c r="G931" s="614"/>
      <c r="H931" s="714"/>
      <c r="I931" s="714"/>
    </row>
    <row r="932" spans="7:9" ht="15.75" customHeight="1" x14ac:dyDescent="0.3">
      <c r="G932" s="614"/>
      <c r="H932" s="714"/>
      <c r="I932" s="714"/>
    </row>
    <row r="933" spans="7:9" ht="15.75" customHeight="1" x14ac:dyDescent="0.3">
      <c r="G933" s="614"/>
      <c r="H933" s="714"/>
      <c r="I933" s="714"/>
    </row>
    <row r="934" spans="7:9" ht="15.75" customHeight="1" x14ac:dyDescent="0.3">
      <c r="G934" s="614"/>
      <c r="H934" s="714"/>
      <c r="I934" s="714"/>
    </row>
    <row r="935" spans="7:9" ht="15.75" customHeight="1" x14ac:dyDescent="0.3">
      <c r="G935" s="614"/>
      <c r="H935" s="714"/>
      <c r="I935" s="714"/>
    </row>
    <row r="936" spans="7:9" ht="15.75" customHeight="1" x14ac:dyDescent="0.3">
      <c r="G936" s="614"/>
      <c r="H936" s="714"/>
      <c r="I936" s="714"/>
    </row>
    <row r="937" spans="7:9" ht="15.75" customHeight="1" x14ac:dyDescent="0.3">
      <c r="G937" s="614"/>
      <c r="H937" s="714"/>
      <c r="I937" s="714"/>
    </row>
    <row r="938" spans="7:9" ht="15.75" customHeight="1" x14ac:dyDescent="0.3">
      <c r="G938" s="614"/>
      <c r="H938" s="714"/>
      <c r="I938" s="714"/>
    </row>
    <row r="939" spans="7:9" ht="15.75" customHeight="1" x14ac:dyDescent="0.3">
      <c r="G939" s="614"/>
      <c r="H939" s="714"/>
      <c r="I939" s="714"/>
    </row>
    <row r="940" spans="7:9" ht="15.75" customHeight="1" x14ac:dyDescent="0.3">
      <c r="G940" s="614"/>
      <c r="H940" s="714"/>
      <c r="I940" s="714"/>
    </row>
    <row r="941" spans="7:9" ht="15.75" customHeight="1" x14ac:dyDescent="0.3">
      <c r="G941" s="614"/>
      <c r="H941" s="714"/>
      <c r="I941" s="714"/>
    </row>
    <row r="942" spans="7:9" ht="15.75" customHeight="1" x14ac:dyDescent="0.3">
      <c r="G942" s="614"/>
      <c r="H942" s="714"/>
      <c r="I942" s="714"/>
    </row>
    <row r="943" spans="7:9" ht="15.75" customHeight="1" x14ac:dyDescent="0.3">
      <c r="G943" s="614"/>
      <c r="H943" s="714"/>
      <c r="I943" s="714"/>
    </row>
    <row r="944" spans="7:9" ht="15.75" customHeight="1" x14ac:dyDescent="0.3">
      <c r="G944" s="614"/>
      <c r="H944" s="714"/>
      <c r="I944" s="714"/>
    </row>
    <row r="945" spans="7:9" ht="15.75" customHeight="1" x14ac:dyDescent="0.3">
      <c r="G945" s="614"/>
      <c r="H945" s="714"/>
      <c r="I945" s="714"/>
    </row>
    <row r="946" spans="7:9" ht="15.75" customHeight="1" x14ac:dyDescent="0.3">
      <c r="G946" s="614"/>
      <c r="H946" s="714"/>
      <c r="I946" s="714"/>
    </row>
    <row r="947" spans="7:9" ht="15.75" customHeight="1" x14ac:dyDescent="0.3">
      <c r="G947" s="614"/>
      <c r="H947" s="714"/>
      <c r="I947" s="714"/>
    </row>
    <row r="948" spans="7:9" ht="15.75" customHeight="1" x14ac:dyDescent="0.3">
      <c r="G948" s="614"/>
      <c r="H948" s="714"/>
      <c r="I948" s="714"/>
    </row>
    <row r="949" spans="7:9" ht="15.75" customHeight="1" x14ac:dyDescent="0.3">
      <c r="G949" s="614"/>
      <c r="H949" s="714"/>
      <c r="I949" s="714"/>
    </row>
    <row r="950" spans="7:9" ht="15.75" customHeight="1" x14ac:dyDescent="0.3">
      <c r="G950" s="614"/>
      <c r="H950" s="714"/>
      <c r="I950" s="714"/>
    </row>
    <row r="951" spans="7:9" ht="15.75" customHeight="1" x14ac:dyDescent="0.3">
      <c r="G951" s="614"/>
      <c r="H951" s="714"/>
      <c r="I951" s="714"/>
    </row>
    <row r="952" spans="7:9" ht="15.75" customHeight="1" x14ac:dyDescent="0.3">
      <c r="G952" s="614"/>
      <c r="H952" s="714"/>
      <c r="I952" s="714"/>
    </row>
    <row r="953" spans="7:9" ht="15.75" customHeight="1" x14ac:dyDescent="0.3">
      <c r="G953" s="614"/>
      <c r="H953" s="714"/>
      <c r="I953" s="714"/>
    </row>
    <row r="954" spans="7:9" ht="15.75" customHeight="1" x14ac:dyDescent="0.3">
      <c r="G954" s="614"/>
      <c r="H954" s="714"/>
      <c r="I954" s="714"/>
    </row>
    <row r="955" spans="7:9" ht="15.75" customHeight="1" x14ac:dyDescent="0.3">
      <c r="G955" s="614"/>
      <c r="H955" s="714"/>
      <c r="I955" s="714"/>
    </row>
    <row r="956" spans="7:9" ht="15.75" customHeight="1" x14ac:dyDescent="0.3">
      <c r="G956" s="614"/>
      <c r="H956" s="714"/>
      <c r="I956" s="714"/>
    </row>
    <row r="957" spans="7:9" ht="15.75" customHeight="1" x14ac:dyDescent="0.3">
      <c r="G957" s="614"/>
      <c r="H957" s="714"/>
      <c r="I957" s="714"/>
    </row>
    <row r="958" spans="7:9" ht="15.75" customHeight="1" x14ac:dyDescent="0.3">
      <c r="G958" s="614"/>
      <c r="H958" s="714"/>
      <c r="I958" s="714"/>
    </row>
    <row r="959" spans="7:9" ht="15.75" customHeight="1" x14ac:dyDescent="0.3">
      <c r="G959" s="614"/>
      <c r="H959" s="714"/>
      <c r="I959" s="714"/>
    </row>
    <row r="960" spans="7:9" ht="15.75" customHeight="1" x14ac:dyDescent="0.3">
      <c r="G960" s="614"/>
      <c r="H960" s="714"/>
      <c r="I960" s="714"/>
    </row>
    <row r="961" spans="7:9" ht="15.75" customHeight="1" x14ac:dyDescent="0.3">
      <c r="G961" s="614"/>
      <c r="H961" s="714"/>
      <c r="I961" s="714"/>
    </row>
    <row r="962" spans="7:9" ht="15.75" customHeight="1" x14ac:dyDescent="0.3">
      <c r="G962" s="614"/>
      <c r="H962" s="714"/>
      <c r="I962" s="714"/>
    </row>
    <row r="963" spans="7:9" ht="15.75" customHeight="1" x14ac:dyDescent="0.3">
      <c r="G963" s="614"/>
      <c r="H963" s="714"/>
      <c r="I963" s="714"/>
    </row>
    <row r="964" spans="7:9" ht="15.75" customHeight="1" x14ac:dyDescent="0.3">
      <c r="G964" s="614"/>
      <c r="H964" s="714"/>
      <c r="I964" s="714"/>
    </row>
    <row r="965" spans="7:9" ht="15.75" customHeight="1" x14ac:dyDescent="0.3">
      <c r="G965" s="614"/>
      <c r="H965" s="714"/>
      <c r="I965" s="714"/>
    </row>
    <row r="966" spans="7:9" ht="15.75" customHeight="1" x14ac:dyDescent="0.3">
      <c r="G966" s="614"/>
      <c r="H966" s="714"/>
      <c r="I966" s="714"/>
    </row>
    <row r="967" spans="7:9" ht="15.75" customHeight="1" x14ac:dyDescent="0.3">
      <c r="G967" s="614"/>
      <c r="H967" s="714"/>
      <c r="I967" s="714"/>
    </row>
    <row r="968" spans="7:9" ht="15.75" customHeight="1" x14ac:dyDescent="0.3">
      <c r="G968" s="614"/>
      <c r="H968" s="714"/>
      <c r="I968" s="714"/>
    </row>
    <row r="969" spans="7:9" ht="15.75" customHeight="1" x14ac:dyDescent="0.3">
      <c r="G969" s="614"/>
      <c r="H969" s="714"/>
      <c r="I969" s="714"/>
    </row>
    <row r="970" spans="7:9" ht="15.75" customHeight="1" x14ac:dyDescent="0.3">
      <c r="G970" s="614"/>
      <c r="H970" s="714"/>
      <c r="I970" s="714"/>
    </row>
    <row r="971" spans="7:9" ht="15.75" customHeight="1" x14ac:dyDescent="0.3">
      <c r="G971" s="614"/>
      <c r="H971" s="714"/>
      <c r="I971" s="714"/>
    </row>
    <row r="972" spans="7:9" ht="15.75" customHeight="1" x14ac:dyDescent="0.3">
      <c r="G972" s="614"/>
      <c r="H972" s="714"/>
      <c r="I972" s="714"/>
    </row>
    <row r="973" spans="7:9" ht="15.75" customHeight="1" x14ac:dyDescent="0.3">
      <c r="G973" s="614"/>
      <c r="H973" s="714"/>
      <c r="I973" s="714"/>
    </row>
    <row r="974" spans="7:9" ht="15.75" customHeight="1" x14ac:dyDescent="0.3">
      <c r="G974" s="614"/>
      <c r="H974" s="714"/>
      <c r="I974" s="714"/>
    </row>
    <row r="975" spans="7:9" ht="15.75" customHeight="1" x14ac:dyDescent="0.3">
      <c r="G975" s="614"/>
      <c r="H975" s="714"/>
      <c r="I975" s="714"/>
    </row>
    <row r="976" spans="7:9" ht="15.75" customHeight="1" x14ac:dyDescent="0.3">
      <c r="G976" s="614"/>
      <c r="H976" s="714"/>
      <c r="I976" s="714"/>
    </row>
    <row r="977" spans="7:9" ht="15.75" customHeight="1" x14ac:dyDescent="0.3">
      <c r="G977" s="614"/>
      <c r="H977" s="714"/>
      <c r="I977" s="714"/>
    </row>
    <row r="978" spans="7:9" ht="15.75" customHeight="1" x14ac:dyDescent="0.3">
      <c r="G978" s="614"/>
      <c r="H978" s="714"/>
      <c r="I978" s="714"/>
    </row>
    <row r="979" spans="7:9" ht="15.75" customHeight="1" x14ac:dyDescent="0.3">
      <c r="G979" s="614"/>
      <c r="H979" s="714"/>
      <c r="I979" s="714"/>
    </row>
    <row r="980" spans="7:9" ht="15.75" customHeight="1" x14ac:dyDescent="0.3">
      <c r="G980" s="614"/>
      <c r="H980" s="714"/>
      <c r="I980" s="714"/>
    </row>
    <row r="981" spans="7:9" ht="15.75" customHeight="1" x14ac:dyDescent="0.3">
      <c r="G981" s="614"/>
      <c r="H981" s="714"/>
      <c r="I981" s="714"/>
    </row>
    <row r="982" spans="7:9" ht="15.75" customHeight="1" x14ac:dyDescent="0.3">
      <c r="G982" s="614"/>
      <c r="H982" s="714"/>
      <c r="I982" s="714"/>
    </row>
    <row r="983" spans="7:9" ht="15.75" customHeight="1" x14ac:dyDescent="0.3">
      <c r="G983" s="614"/>
      <c r="H983" s="714"/>
      <c r="I983" s="714"/>
    </row>
    <row r="984" spans="7:9" ht="15.75" customHeight="1" x14ac:dyDescent="0.3">
      <c r="G984" s="614"/>
      <c r="H984" s="714"/>
      <c r="I984" s="714"/>
    </row>
    <row r="985" spans="7:9" ht="15.75" customHeight="1" x14ac:dyDescent="0.3">
      <c r="G985" s="614"/>
      <c r="H985" s="714"/>
      <c r="I985" s="714"/>
    </row>
    <row r="986" spans="7:9" ht="15.75" customHeight="1" x14ac:dyDescent="0.3">
      <c r="G986" s="614"/>
      <c r="H986" s="714"/>
      <c r="I986" s="714"/>
    </row>
    <row r="987" spans="7:9" ht="15.75" customHeight="1" x14ac:dyDescent="0.3">
      <c r="G987" s="614"/>
      <c r="H987" s="714"/>
      <c r="I987" s="714"/>
    </row>
    <row r="988" spans="7:9" ht="15.75" customHeight="1" x14ac:dyDescent="0.3">
      <c r="G988" s="614"/>
      <c r="H988" s="714"/>
      <c r="I988" s="714"/>
    </row>
    <row r="989" spans="7:9" ht="15.75" customHeight="1" x14ac:dyDescent="0.3">
      <c r="G989" s="614"/>
      <c r="H989" s="714"/>
      <c r="I989" s="714"/>
    </row>
    <row r="990" spans="7:9" ht="15.75" customHeight="1" x14ac:dyDescent="0.3">
      <c r="G990" s="614"/>
      <c r="H990" s="714"/>
      <c r="I990" s="714"/>
    </row>
    <row r="991" spans="7:9" ht="15.75" customHeight="1" x14ac:dyDescent="0.3">
      <c r="G991" s="614"/>
      <c r="H991" s="714"/>
      <c r="I991" s="714"/>
    </row>
    <row r="992" spans="7:9" ht="15.75" customHeight="1" x14ac:dyDescent="0.3">
      <c r="G992" s="614"/>
      <c r="H992" s="714"/>
      <c r="I992" s="714"/>
    </row>
    <row r="993" spans="7:9" ht="15.75" customHeight="1" x14ac:dyDescent="0.3">
      <c r="G993" s="614"/>
      <c r="H993" s="714"/>
      <c r="I993" s="714"/>
    </row>
    <row r="994" spans="7:9" ht="15.75" customHeight="1" x14ac:dyDescent="0.3">
      <c r="G994" s="614"/>
      <c r="H994" s="714"/>
      <c r="I994" s="714"/>
    </row>
    <row r="995" spans="7:9" ht="15.75" customHeight="1" x14ac:dyDescent="0.3">
      <c r="G995" s="614"/>
      <c r="H995" s="714"/>
      <c r="I995" s="714"/>
    </row>
    <row r="996" spans="7:9" ht="15.75" customHeight="1" x14ac:dyDescent="0.3">
      <c r="G996" s="614"/>
      <c r="H996" s="714"/>
      <c r="I996" s="714"/>
    </row>
    <row r="997" spans="7:9" ht="15.75" customHeight="1" x14ac:dyDescent="0.3">
      <c r="G997" s="614"/>
      <c r="H997" s="714"/>
      <c r="I997" s="714"/>
    </row>
    <row r="998" spans="7:9" ht="15.75" customHeight="1" x14ac:dyDescent="0.3">
      <c r="G998" s="614"/>
      <c r="H998" s="714"/>
      <c r="I998" s="714"/>
    </row>
    <row r="999" spans="7:9" ht="15.75" customHeight="1" x14ac:dyDescent="0.3">
      <c r="G999" s="614"/>
      <c r="H999" s="714"/>
      <c r="I999" s="714"/>
    </row>
    <row r="1000" spans="7:9" ht="15.75" customHeight="1" x14ac:dyDescent="0.3">
      <c r="G1000" s="614"/>
      <c r="H1000" s="714"/>
      <c r="I1000" s="714"/>
    </row>
    <row r="1001" spans="7:9" ht="15.75" customHeight="1" x14ac:dyDescent="0.3">
      <c r="G1001" s="614"/>
      <c r="H1001" s="714"/>
      <c r="I1001" s="714"/>
    </row>
  </sheetData>
  <sheetProtection algorithmName="SHA-512" hashValue="MiiqFwi7NWL2otBQhkuD+aEseCN+CaSymyGSztMR9FnCUxe8mIRbi8Cah8NKwGgrYOiLBUsOiJ1OFMoOgI3qgg==" saltValue="T/BDF3s+WUD9FECmV1Asrg==" spinCount="100000" sheet="1" formatCells="0" formatRows="0" insertHyperlinks="0"/>
  <dataConsolidate/>
  <mergeCells count="441">
    <mergeCell ref="G114:H114"/>
    <mergeCell ref="G91:H91"/>
    <mergeCell ref="B72:D72"/>
    <mergeCell ref="B73:D73"/>
    <mergeCell ref="B74:D74"/>
    <mergeCell ref="B85:D85"/>
    <mergeCell ref="B84:D84"/>
    <mergeCell ref="B91:D91"/>
    <mergeCell ref="B92:D92"/>
    <mergeCell ref="B98:D98"/>
    <mergeCell ref="G92:H92"/>
    <mergeCell ref="G85:H85"/>
    <mergeCell ref="G84:H84"/>
    <mergeCell ref="G87:H87"/>
    <mergeCell ref="B93:D93"/>
    <mergeCell ref="G93:H93"/>
    <mergeCell ref="B94:D94"/>
    <mergeCell ref="G94:H94"/>
    <mergeCell ref="B95:D95"/>
    <mergeCell ref="G95:H95"/>
    <mergeCell ref="B99:D99"/>
    <mergeCell ref="G99:H99"/>
    <mergeCell ref="G112:H112"/>
    <mergeCell ref="J16:K16"/>
    <mergeCell ref="J17:K17"/>
    <mergeCell ref="J25:K25"/>
    <mergeCell ref="J26:K26"/>
    <mergeCell ref="B16:D16"/>
    <mergeCell ref="G16:H16"/>
    <mergeCell ref="B17:D17"/>
    <mergeCell ref="G17:H17"/>
    <mergeCell ref="A1:K1"/>
    <mergeCell ref="A7:K7"/>
    <mergeCell ref="B13:D13"/>
    <mergeCell ref="B14:D14"/>
    <mergeCell ref="B15:D15"/>
    <mergeCell ref="A3:C3"/>
    <mergeCell ref="A4:C4"/>
    <mergeCell ref="A5:C5"/>
    <mergeCell ref="D3:K3"/>
    <mergeCell ref="D4:K4"/>
    <mergeCell ref="D5:K5"/>
    <mergeCell ref="G13:H13"/>
    <mergeCell ref="A12:K12"/>
    <mergeCell ref="J13:K13"/>
    <mergeCell ref="J14:K14"/>
    <mergeCell ref="J15:K15"/>
    <mergeCell ref="B115:D115"/>
    <mergeCell ref="B116:D116"/>
    <mergeCell ref="B106:D106"/>
    <mergeCell ref="B113:D113"/>
    <mergeCell ref="B114:D114"/>
    <mergeCell ref="B101:D101"/>
    <mergeCell ref="B102:D102"/>
    <mergeCell ref="B105:D105"/>
    <mergeCell ref="B100:D100"/>
    <mergeCell ref="B112:D112"/>
    <mergeCell ref="J29:K29"/>
    <mergeCell ref="A51:K51"/>
    <mergeCell ref="G50:H50"/>
    <mergeCell ref="G71:H71"/>
    <mergeCell ref="B35:D35"/>
    <mergeCell ref="G35:H35"/>
    <mergeCell ref="B34:D34"/>
    <mergeCell ref="G34:H34"/>
    <mergeCell ref="B26:D26"/>
    <mergeCell ref="G26:H26"/>
    <mergeCell ref="B52:D52"/>
    <mergeCell ref="B29:D29"/>
    <mergeCell ref="B32:D32"/>
    <mergeCell ref="B33:D33"/>
    <mergeCell ref="A31:K31"/>
    <mergeCell ref="G32:H32"/>
    <mergeCell ref="B36:D36"/>
    <mergeCell ref="G36:H36"/>
    <mergeCell ref="B37:D37"/>
    <mergeCell ref="G37:H37"/>
    <mergeCell ref="J52:K52"/>
    <mergeCell ref="J53:K53"/>
    <mergeCell ref="J54:K54"/>
    <mergeCell ref="J55:K55"/>
    <mergeCell ref="G29:H29"/>
    <mergeCell ref="G52:H52"/>
    <mergeCell ref="G55:H55"/>
    <mergeCell ref="G67:H67"/>
    <mergeCell ref="B25:D25"/>
    <mergeCell ref="G25:H25"/>
    <mergeCell ref="B27:D27"/>
    <mergeCell ref="G27:H27"/>
    <mergeCell ref="B28:D28"/>
    <mergeCell ref="B56:D56"/>
    <mergeCell ref="G56:H56"/>
    <mergeCell ref="B66:D66"/>
    <mergeCell ref="B67:D67"/>
    <mergeCell ref="B53:D53"/>
    <mergeCell ref="B54:D54"/>
    <mergeCell ref="B55:D55"/>
    <mergeCell ref="G33:H33"/>
    <mergeCell ref="B46:D46"/>
    <mergeCell ref="B45:D45"/>
    <mergeCell ref="B43:D43"/>
    <mergeCell ref="G43:H43"/>
    <mergeCell ref="B44:D44"/>
    <mergeCell ref="B38:D38"/>
    <mergeCell ref="G38:H38"/>
    <mergeCell ref="O12:R12"/>
    <mergeCell ref="G101:H101"/>
    <mergeCell ref="G102:H102"/>
    <mergeCell ref="G105:H105"/>
    <mergeCell ref="G106:H106"/>
    <mergeCell ref="G113:H113"/>
    <mergeCell ref="G115:H115"/>
    <mergeCell ref="Q67:R67"/>
    <mergeCell ref="B47:D47"/>
    <mergeCell ref="B57:D57"/>
    <mergeCell ref="B75:D75"/>
    <mergeCell ref="B58:D58"/>
    <mergeCell ref="B71:D71"/>
    <mergeCell ref="E68:F68"/>
    <mergeCell ref="G86:H86"/>
    <mergeCell ref="B83:D83"/>
    <mergeCell ref="B86:D86"/>
    <mergeCell ref="Q106:R106"/>
    <mergeCell ref="Q114:R114"/>
    <mergeCell ref="Q115:R115"/>
    <mergeCell ref="G14:H14"/>
    <mergeCell ref="G15:H15"/>
    <mergeCell ref="A70:K70"/>
    <mergeCell ref="G53:H53"/>
    <mergeCell ref="G116:H116"/>
    <mergeCell ref="G46:H46"/>
    <mergeCell ref="G45:H45"/>
    <mergeCell ref="J67:K67"/>
    <mergeCell ref="J68:K68"/>
    <mergeCell ref="G48:H48"/>
    <mergeCell ref="J66:K66"/>
    <mergeCell ref="J27:K27"/>
    <mergeCell ref="J28:K28"/>
    <mergeCell ref="G28:H28"/>
    <mergeCell ref="G100:H100"/>
    <mergeCell ref="G72:H72"/>
    <mergeCell ref="G73:H73"/>
    <mergeCell ref="G74:H74"/>
    <mergeCell ref="G83:H83"/>
    <mergeCell ref="J56:K56"/>
    <mergeCell ref="G58:H58"/>
    <mergeCell ref="G47:H47"/>
    <mergeCell ref="G57:H57"/>
    <mergeCell ref="J57:K57"/>
    <mergeCell ref="G75:H75"/>
    <mergeCell ref="G98:H98"/>
    <mergeCell ref="J58:K58"/>
    <mergeCell ref="G68:H68"/>
    <mergeCell ref="A121:K121"/>
    <mergeCell ref="B122:D122"/>
    <mergeCell ref="G122:H122"/>
    <mergeCell ref="J122:K122"/>
    <mergeCell ref="B123:D123"/>
    <mergeCell ref="G123:H123"/>
    <mergeCell ref="J123:K123"/>
    <mergeCell ref="B124:D124"/>
    <mergeCell ref="G124:H124"/>
    <mergeCell ref="J124:K124"/>
    <mergeCell ref="B125:D125"/>
    <mergeCell ref="G125:H125"/>
    <mergeCell ref="J125:K125"/>
    <mergeCell ref="B131:D131"/>
    <mergeCell ref="G131:H131"/>
    <mergeCell ref="J131:K131"/>
    <mergeCell ref="B132:D132"/>
    <mergeCell ref="G132:H132"/>
    <mergeCell ref="J132:K132"/>
    <mergeCell ref="B126:D126"/>
    <mergeCell ref="G126:H126"/>
    <mergeCell ref="J126:K126"/>
    <mergeCell ref="B130:D130"/>
    <mergeCell ref="G130:H130"/>
    <mergeCell ref="J130:K130"/>
    <mergeCell ref="B133:D133"/>
    <mergeCell ref="G133:H133"/>
    <mergeCell ref="J133:K133"/>
    <mergeCell ref="A135:K135"/>
    <mergeCell ref="B136:D136"/>
    <mergeCell ref="G136:H136"/>
    <mergeCell ref="B137:D137"/>
    <mergeCell ref="G137:H137"/>
    <mergeCell ref="B138:D138"/>
    <mergeCell ref="G138:H138"/>
    <mergeCell ref="B140:D140"/>
    <mergeCell ref="G140:H140"/>
    <mergeCell ref="B145:D145"/>
    <mergeCell ref="G145:H145"/>
    <mergeCell ref="B146:D146"/>
    <mergeCell ref="G146:H146"/>
    <mergeCell ref="G147:H147"/>
    <mergeCell ref="A150:K150"/>
    <mergeCell ref="B151:D151"/>
    <mergeCell ref="B141:D141"/>
    <mergeCell ref="G141:H141"/>
    <mergeCell ref="B142:D142"/>
    <mergeCell ref="G142:H142"/>
    <mergeCell ref="B144:D144"/>
    <mergeCell ref="G144:H144"/>
    <mergeCell ref="B143:D143"/>
    <mergeCell ref="G143:H143"/>
    <mergeCell ref="B153:D153"/>
    <mergeCell ref="B158:D158"/>
    <mergeCell ref="B161:D161"/>
    <mergeCell ref="B162:D162"/>
    <mergeCell ref="A165:K165"/>
    <mergeCell ref="B166:D166"/>
    <mergeCell ref="J166:K166"/>
    <mergeCell ref="A179:K179"/>
    <mergeCell ref="B154:D154"/>
    <mergeCell ref="B159:D159"/>
    <mergeCell ref="B160:D160"/>
    <mergeCell ref="B155:D155"/>
    <mergeCell ref="B157:D157"/>
    <mergeCell ref="B156:D156"/>
    <mergeCell ref="Q113:R113"/>
    <mergeCell ref="B180:D180"/>
    <mergeCell ref="B181:D181"/>
    <mergeCell ref="B182:D182"/>
    <mergeCell ref="B189:D189"/>
    <mergeCell ref="B190:D190"/>
    <mergeCell ref="B191:D191"/>
    <mergeCell ref="B167:D167"/>
    <mergeCell ref="J167:K167"/>
    <mergeCell ref="B168:D168"/>
    <mergeCell ref="J168:K168"/>
    <mergeCell ref="B175:D175"/>
    <mergeCell ref="J175:K175"/>
    <mergeCell ref="J176:K176"/>
    <mergeCell ref="J177:K177"/>
    <mergeCell ref="B174:D174"/>
    <mergeCell ref="J174:K174"/>
    <mergeCell ref="B169:D169"/>
    <mergeCell ref="J169:K169"/>
    <mergeCell ref="B171:D171"/>
    <mergeCell ref="J171:K171"/>
    <mergeCell ref="B170:D170"/>
    <mergeCell ref="J170:K170"/>
    <mergeCell ref="B152:D152"/>
    <mergeCell ref="Q94:R94"/>
    <mergeCell ref="Q95:R95"/>
    <mergeCell ref="B139:D139"/>
    <mergeCell ref="G139:H139"/>
    <mergeCell ref="O1:R1"/>
    <mergeCell ref="O7:R7"/>
    <mergeCell ref="O31:R31"/>
    <mergeCell ref="Q13:R13"/>
    <mergeCell ref="Q14:R14"/>
    <mergeCell ref="Q15:R15"/>
    <mergeCell ref="Q16:R16"/>
    <mergeCell ref="Q17:R17"/>
    <mergeCell ref="Q25:R25"/>
    <mergeCell ref="Q26:R26"/>
    <mergeCell ref="Q27:R27"/>
    <mergeCell ref="Q28:R28"/>
    <mergeCell ref="Q29:R29"/>
    <mergeCell ref="Q52:R52"/>
    <mergeCell ref="Q53:R53"/>
    <mergeCell ref="Q54:R54"/>
    <mergeCell ref="Q55:R55"/>
    <mergeCell ref="Q56:R56"/>
    <mergeCell ref="Q57:R57"/>
    <mergeCell ref="Q58:R58"/>
    <mergeCell ref="Q169:R169"/>
    <mergeCell ref="Q171:R171"/>
    <mergeCell ref="Q116:R116"/>
    <mergeCell ref="O51:R51"/>
    <mergeCell ref="O70:R70"/>
    <mergeCell ref="O121:R121"/>
    <mergeCell ref="O135:R135"/>
    <mergeCell ref="Q122:R122"/>
    <mergeCell ref="Q123:R123"/>
    <mergeCell ref="Q124:R124"/>
    <mergeCell ref="Q125:R125"/>
    <mergeCell ref="Q126:R126"/>
    <mergeCell ref="Q131:R131"/>
    <mergeCell ref="Q132:R132"/>
    <mergeCell ref="Q133:R133"/>
    <mergeCell ref="Q68:R68"/>
    <mergeCell ref="Q91:R91"/>
    <mergeCell ref="Q92:R92"/>
    <mergeCell ref="Q98:R98"/>
    <mergeCell ref="Q100:R100"/>
    <mergeCell ref="Q101:R101"/>
    <mergeCell ref="Q102:R102"/>
    <mergeCell ref="Q105:R105"/>
    <mergeCell ref="Q93:R93"/>
    <mergeCell ref="Q151:R151"/>
    <mergeCell ref="Q152:R152"/>
    <mergeCell ref="Q153:R153"/>
    <mergeCell ref="Q158:R158"/>
    <mergeCell ref="Q161:R161"/>
    <mergeCell ref="Q162:R162"/>
    <mergeCell ref="Q166:R166"/>
    <mergeCell ref="Q167:R167"/>
    <mergeCell ref="Q168:R168"/>
    <mergeCell ref="Q154:R154"/>
    <mergeCell ref="Q159:R159"/>
    <mergeCell ref="Q160:R160"/>
    <mergeCell ref="Q155:R155"/>
    <mergeCell ref="Q157:R157"/>
    <mergeCell ref="Q156:R156"/>
    <mergeCell ref="B21:D21"/>
    <mergeCell ref="G21:H21"/>
    <mergeCell ref="J21:K21"/>
    <mergeCell ref="Q21:R21"/>
    <mergeCell ref="B22:D22"/>
    <mergeCell ref="G22:H22"/>
    <mergeCell ref="J22:K22"/>
    <mergeCell ref="Q22:R22"/>
    <mergeCell ref="B24:D24"/>
    <mergeCell ref="G24:H24"/>
    <mergeCell ref="J24:K24"/>
    <mergeCell ref="Q24:R24"/>
    <mergeCell ref="B23:D23"/>
    <mergeCell ref="G23:H23"/>
    <mergeCell ref="J23:K23"/>
    <mergeCell ref="Q23:R23"/>
    <mergeCell ref="B18:D18"/>
    <mergeCell ref="G18:H18"/>
    <mergeCell ref="J18:K18"/>
    <mergeCell ref="Q18:R18"/>
    <mergeCell ref="B19:D19"/>
    <mergeCell ref="G19:H19"/>
    <mergeCell ref="J19:K19"/>
    <mergeCell ref="Q19:R19"/>
    <mergeCell ref="B20:D20"/>
    <mergeCell ref="G20:H20"/>
    <mergeCell ref="J20:K20"/>
    <mergeCell ref="Q20:R20"/>
    <mergeCell ref="B42:D42"/>
    <mergeCell ref="G42:H42"/>
    <mergeCell ref="B39:D39"/>
    <mergeCell ref="G39:H39"/>
    <mergeCell ref="B40:D40"/>
    <mergeCell ref="G40:H40"/>
    <mergeCell ref="B41:D41"/>
    <mergeCell ref="G41:H41"/>
    <mergeCell ref="B62:D62"/>
    <mergeCell ref="G62:H62"/>
    <mergeCell ref="J62:K62"/>
    <mergeCell ref="Q62:R62"/>
    <mergeCell ref="B63:D63"/>
    <mergeCell ref="G63:H63"/>
    <mergeCell ref="J63:K63"/>
    <mergeCell ref="Q63:R63"/>
    <mergeCell ref="G44:H44"/>
    <mergeCell ref="G54:H54"/>
    <mergeCell ref="B59:D59"/>
    <mergeCell ref="G59:H59"/>
    <mergeCell ref="J59:K59"/>
    <mergeCell ref="Q59:R59"/>
    <mergeCell ref="B60:D60"/>
    <mergeCell ref="G60:H60"/>
    <mergeCell ref="J60:K60"/>
    <mergeCell ref="Q60:R60"/>
    <mergeCell ref="B61:D61"/>
    <mergeCell ref="G61:H61"/>
    <mergeCell ref="J61:K61"/>
    <mergeCell ref="Q61:R61"/>
    <mergeCell ref="B64:D64"/>
    <mergeCell ref="G64:H64"/>
    <mergeCell ref="J64:K64"/>
    <mergeCell ref="Q64:R64"/>
    <mergeCell ref="B79:D79"/>
    <mergeCell ref="G79:H79"/>
    <mergeCell ref="B80:D80"/>
    <mergeCell ref="G80:H80"/>
    <mergeCell ref="B82:D82"/>
    <mergeCell ref="G82:H82"/>
    <mergeCell ref="B76:D76"/>
    <mergeCell ref="G76:H76"/>
    <mergeCell ref="B77:D77"/>
    <mergeCell ref="G77:H77"/>
    <mergeCell ref="B78:D78"/>
    <mergeCell ref="G78:H78"/>
    <mergeCell ref="B81:D81"/>
    <mergeCell ref="G81:H81"/>
    <mergeCell ref="B65:D65"/>
    <mergeCell ref="G65:H65"/>
    <mergeCell ref="J65:K65"/>
    <mergeCell ref="Q65:R65"/>
    <mergeCell ref="Q66:R66"/>
    <mergeCell ref="G66:H66"/>
    <mergeCell ref="Q99:R99"/>
    <mergeCell ref="B96:D96"/>
    <mergeCell ref="G96:H96"/>
    <mergeCell ref="Q96:R96"/>
    <mergeCell ref="B97:D97"/>
    <mergeCell ref="G97:H97"/>
    <mergeCell ref="Q97:R97"/>
    <mergeCell ref="B111:D111"/>
    <mergeCell ref="G111:H111"/>
    <mergeCell ref="Q111:R111"/>
    <mergeCell ref="Q112:R112"/>
    <mergeCell ref="B109:D109"/>
    <mergeCell ref="G109:H109"/>
    <mergeCell ref="Q109:R109"/>
    <mergeCell ref="B110:D110"/>
    <mergeCell ref="G110:H110"/>
    <mergeCell ref="Q110:R110"/>
    <mergeCell ref="B107:D107"/>
    <mergeCell ref="G107:H107"/>
    <mergeCell ref="Q107:R107"/>
    <mergeCell ref="B108:D108"/>
    <mergeCell ref="G108:H108"/>
    <mergeCell ref="Q108:R108"/>
    <mergeCell ref="Q130:R130"/>
    <mergeCell ref="B129:D129"/>
    <mergeCell ref="G129:H129"/>
    <mergeCell ref="J129:K129"/>
    <mergeCell ref="Q129:R129"/>
    <mergeCell ref="B127:D127"/>
    <mergeCell ref="G127:H127"/>
    <mergeCell ref="J127:K127"/>
    <mergeCell ref="Q127:R127"/>
    <mergeCell ref="B128:D128"/>
    <mergeCell ref="G128:H128"/>
    <mergeCell ref="J128:K128"/>
    <mergeCell ref="Q128:R128"/>
    <mergeCell ref="Q170:R170"/>
    <mergeCell ref="B172:D172"/>
    <mergeCell ref="J172:K172"/>
    <mergeCell ref="Q172:R172"/>
    <mergeCell ref="B173:D173"/>
    <mergeCell ref="J173:K173"/>
    <mergeCell ref="Q173:R173"/>
    <mergeCell ref="B188:D188"/>
    <mergeCell ref="B185:D185"/>
    <mergeCell ref="B187:D187"/>
    <mergeCell ref="B183:D183"/>
    <mergeCell ref="B184:D184"/>
    <mergeCell ref="B186:D186"/>
    <mergeCell ref="Q175:R175"/>
    <mergeCell ref="Q176:R176"/>
    <mergeCell ref="Q177:R177"/>
    <mergeCell ref="Q174:R174"/>
  </mergeCells>
  <dataValidations count="4">
    <dataValidation type="list" allowBlank="1" showInputMessage="1" showErrorMessage="1" sqref="F14:F28 F33:F47">
      <formula1>$AC$12:$AC$15</formula1>
    </dataValidation>
    <dataValidation type="list" allowBlank="1" showInputMessage="1" showErrorMessage="1" sqref="E53:E67 E72:E86">
      <formula1>$AC$53:$AC$55</formula1>
    </dataValidation>
    <dataValidation type="list" allowBlank="1" showInputMessage="1" showErrorMessage="1" sqref="O167:O176 O14:O28 O33:O47 O53:O67 O72:O86 O92:O101 O106:O115 O123:O132 O137:O146 O152:O161 O181:O190">
      <formula1>$AC$9:$AC$10</formula1>
    </dataValidation>
    <dataValidation type="list" allowBlank="1" showInputMessage="1" showErrorMessage="1" sqref="G152:G161">
      <formula1>$AB$152:$AB$154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&amp;R&amp;"Arial Narrow,Regular"&amp;10&amp;A</oddHeader>
    <oddFooter>&amp;R&amp;"Arial Narrow,Regular"&amp;10Page &amp;P of &amp;N</oddFooter>
  </headerFooter>
  <ignoredErrors>
    <ignoredError sqref="A89 A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showGridLines="0" zoomScaleNormal="100" zoomScaleSheetLayoutView="130" workbookViewId="0">
      <selection activeCell="F40" sqref="F40"/>
    </sheetView>
  </sheetViews>
  <sheetFormatPr defaultColWidth="14.44140625" defaultRowHeight="13.8" x14ac:dyDescent="0.3"/>
  <cols>
    <col min="1" max="1" width="4.21875" style="623" customWidth="1"/>
    <col min="2" max="2" width="3.109375" style="623" customWidth="1"/>
    <col min="3" max="3" width="10.77734375" style="623" customWidth="1"/>
    <col min="4" max="4" width="14.33203125" style="623" customWidth="1"/>
    <col min="5" max="5" width="16.5546875" style="623" customWidth="1"/>
    <col min="6" max="6" width="14.77734375" style="623" customWidth="1"/>
    <col min="7" max="7" width="17.77734375" style="623" customWidth="1"/>
    <col min="8" max="8" width="11.6640625" style="623" customWidth="1"/>
    <col min="9" max="9" width="7.5546875" style="623" customWidth="1"/>
    <col min="10" max="10" width="21.5546875" style="623" customWidth="1"/>
    <col min="11" max="11" width="6.44140625" style="623" customWidth="1"/>
    <col min="12" max="12" width="15.5546875" style="623" customWidth="1"/>
    <col min="13" max="13" width="0.88671875" style="881" customWidth="1"/>
    <col min="14" max="14" width="80.77734375" style="881" customWidth="1"/>
    <col min="15" max="15" width="1.77734375" style="884" customWidth="1"/>
    <col min="16" max="16" width="19.88671875" style="623" hidden="1" customWidth="1"/>
    <col min="17" max="17" width="15.77734375" style="623" hidden="1" customWidth="1"/>
    <col min="18" max="18" width="103.77734375" style="623" hidden="1" customWidth="1"/>
    <col min="19" max="19" width="8.6640625" style="623" customWidth="1"/>
    <col min="20" max="20" width="11.33203125" style="623" hidden="1" customWidth="1"/>
    <col min="21" max="26" width="8.6640625" style="623" customWidth="1"/>
    <col min="27" max="27" width="9.5546875" style="623" hidden="1" customWidth="1"/>
    <col min="28" max="28" width="8.6640625" style="623" hidden="1" customWidth="1"/>
    <col min="29" max="29" width="8.6640625" style="623" customWidth="1"/>
    <col min="30" max="30" width="8.6640625" style="623" hidden="1" customWidth="1"/>
    <col min="31" max="31" width="8.6640625" style="623" customWidth="1"/>
    <col min="32" max="32" width="14.44140625" style="623" hidden="1" customWidth="1"/>
    <col min="33" max="16384" width="14.44140625" style="623"/>
  </cols>
  <sheetData>
    <row r="1" spans="1:30" ht="15.6" x14ac:dyDescent="0.3">
      <c r="A1" s="2339" t="s">
        <v>515</v>
      </c>
      <c r="B1" s="2339"/>
      <c r="C1" s="2339"/>
      <c r="D1" s="2339"/>
      <c r="E1" s="2339"/>
      <c r="F1" s="2339"/>
      <c r="G1" s="2339"/>
      <c r="H1" s="2339"/>
      <c r="I1" s="2339"/>
      <c r="J1" s="2339"/>
      <c r="K1" s="2339"/>
      <c r="L1" s="2339"/>
      <c r="M1" s="1241"/>
      <c r="N1" s="1241" t="str">
        <f>A1</f>
        <v>KRA II - RESEARCH, INNOVATION AND CREATIVE WORK</v>
      </c>
      <c r="O1" s="885"/>
      <c r="P1" s="2328" t="str">
        <f>A1</f>
        <v>KRA II - RESEARCH, INNOVATION AND CREATIVE WORK</v>
      </c>
      <c r="Q1" s="2328"/>
      <c r="R1" s="2328"/>
    </row>
    <row r="3" spans="1:30" x14ac:dyDescent="0.3">
      <c r="A3" s="2338" t="str">
        <f>'Request Form'!B6</f>
        <v>LAST NAME:</v>
      </c>
      <c r="B3" s="2338"/>
      <c r="C3" s="2338"/>
      <c r="D3" s="2340" t="str">
        <f>Form1_A!E3</f>
        <v>MAALIW</v>
      </c>
      <c r="E3" s="2340"/>
      <c r="F3" s="2340"/>
      <c r="G3" s="2340"/>
      <c r="H3" s="2340"/>
      <c r="I3" s="2340"/>
      <c r="J3" s="2340"/>
      <c r="K3" s="2340"/>
      <c r="L3" s="2340"/>
      <c r="M3" s="1283"/>
      <c r="N3" s="1283"/>
      <c r="O3" s="1009"/>
      <c r="P3" s="623" t="str">
        <f>A3</f>
        <v>LAST NAME:</v>
      </c>
      <c r="Q3" s="1243" t="str">
        <f>D3</f>
        <v>MAALIW</v>
      </c>
    </row>
    <row r="4" spans="1:30" ht="13.8" customHeight="1" x14ac:dyDescent="0.3">
      <c r="A4" s="2338" t="str">
        <f>'Request Form'!B7</f>
        <v>FIRST NAME, EXT.:</v>
      </c>
      <c r="B4" s="2338"/>
      <c r="C4" s="2338"/>
      <c r="D4" s="2340" t="str">
        <f>Form1_A!E4</f>
        <v>RENATO III</v>
      </c>
      <c r="E4" s="2340"/>
      <c r="F4" s="2340"/>
      <c r="G4" s="2340"/>
      <c r="H4" s="2340"/>
      <c r="I4" s="2340"/>
      <c r="J4" s="2340"/>
      <c r="K4" s="2340"/>
      <c r="L4" s="2340"/>
      <c r="M4" s="1283"/>
      <c r="N4" s="1283"/>
      <c r="O4" s="1009"/>
      <c r="P4" s="623" t="str">
        <f>A4</f>
        <v>FIRST NAME, EXT.:</v>
      </c>
      <c r="Q4" s="1243" t="str">
        <f>D4</f>
        <v>RENATO III</v>
      </c>
    </row>
    <row r="5" spans="1:30" ht="13.8" customHeight="1" x14ac:dyDescent="0.3">
      <c r="A5" s="2338" t="str">
        <f>'Request Form'!B8</f>
        <v>MIDDLE NAME:</v>
      </c>
      <c r="B5" s="2338"/>
      <c r="C5" s="2338"/>
      <c r="D5" s="2340" t="str">
        <f>Form1_A!E5</f>
        <v>RACELIS</v>
      </c>
      <c r="E5" s="2340"/>
      <c r="F5" s="2340"/>
      <c r="G5" s="2340"/>
      <c r="H5" s="2340"/>
      <c r="I5" s="2340"/>
      <c r="J5" s="2340"/>
      <c r="K5" s="2340"/>
      <c r="L5" s="2340"/>
      <c r="M5" s="1283"/>
      <c r="N5" s="1283"/>
      <c r="O5" s="1009"/>
      <c r="P5" s="623" t="str">
        <f>A5</f>
        <v>MIDDLE NAME:</v>
      </c>
      <c r="Q5" s="1243" t="str">
        <f>D5</f>
        <v>RACELIS</v>
      </c>
    </row>
    <row r="6" spans="1:30" ht="14.4" thickBot="1" x14ac:dyDescent="0.35">
      <c r="AB6" s="858" t="s">
        <v>378</v>
      </c>
    </row>
    <row r="7" spans="1:30" ht="14.4" thickBot="1" x14ac:dyDescent="0.35">
      <c r="A7" s="2212" t="s">
        <v>113</v>
      </c>
      <c r="B7" s="2213"/>
      <c r="C7" s="2213"/>
      <c r="D7" s="2213"/>
      <c r="E7" s="2213"/>
      <c r="F7" s="2213"/>
      <c r="G7" s="2213"/>
      <c r="H7" s="2213"/>
      <c r="I7" s="2213"/>
      <c r="J7" s="2213"/>
      <c r="K7" s="2213"/>
      <c r="L7" s="2214"/>
      <c r="M7" s="1284"/>
      <c r="N7" s="1284" t="str">
        <f>A7</f>
        <v>CRITERION C - CREATIVE WORKS (MAX = 100 POINTS)</v>
      </c>
      <c r="O7" s="862"/>
      <c r="P7" s="2329" t="str">
        <f>A7</f>
        <v>CRITERION C - CREATIVE WORKS (MAX = 100 POINTS)</v>
      </c>
      <c r="Q7" s="2329"/>
      <c r="R7" s="2329"/>
      <c r="AB7" s="858" t="s">
        <v>379</v>
      </c>
    </row>
    <row r="8" spans="1:30" x14ac:dyDescent="0.3">
      <c r="A8" s="1010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7"/>
      <c r="M8" s="928"/>
      <c r="N8" s="928"/>
    </row>
    <row r="9" spans="1:30" x14ac:dyDescent="0.3">
      <c r="A9" s="899" t="s">
        <v>43</v>
      </c>
      <c r="B9" s="866" t="s">
        <v>544</v>
      </c>
      <c r="C9" s="889"/>
      <c r="D9" s="889"/>
      <c r="E9" s="889"/>
      <c r="F9" s="889"/>
      <c r="G9" s="889"/>
      <c r="H9" s="889"/>
      <c r="I9" s="889"/>
      <c r="J9" s="889"/>
      <c r="K9" s="889"/>
      <c r="L9" s="887"/>
      <c r="M9" s="928"/>
      <c r="N9" s="929" t="str">
        <f>B9</f>
        <v>FOR EVERY CREATIVE WORK CREATED, PERFORMED. PRESENTED, EXHIBITED AND PUBLISHED</v>
      </c>
      <c r="P9" s="2330" t="str">
        <f>B9</f>
        <v>FOR EVERY CREATIVE WORK CREATED, PERFORMED. PRESENTED, EXHIBITED AND PUBLISHED</v>
      </c>
      <c r="Q9" s="2330"/>
      <c r="R9" s="2330"/>
    </row>
    <row r="10" spans="1:30" ht="14.4" thickBot="1" x14ac:dyDescent="0.35">
      <c r="A10" s="899" t="s">
        <v>52</v>
      </c>
      <c r="B10" s="866" t="s">
        <v>545</v>
      </c>
      <c r="C10" s="884"/>
      <c r="D10" s="884"/>
      <c r="E10" s="884"/>
      <c r="H10" s="889"/>
      <c r="L10" s="887"/>
      <c r="M10" s="928"/>
      <c r="N10" s="929" t="str">
        <f>B10</f>
        <v>NEW CREATIVE PERFORMING ARTWORK (e.g. MUSIC, DANCE AND THEATRE)</v>
      </c>
      <c r="P10" s="2331" t="str">
        <f>B10</f>
        <v>NEW CREATIVE PERFORMING ARTWORK (e.g. MUSIC, DANCE AND THEATRE)</v>
      </c>
      <c r="Q10" s="2331"/>
      <c r="R10" s="2331"/>
      <c r="AB10" s="1011" t="s">
        <v>238</v>
      </c>
    </row>
    <row r="11" spans="1:30" x14ac:dyDescent="0.3">
      <c r="A11" s="2346" t="s">
        <v>7</v>
      </c>
      <c r="B11" s="2336" t="s">
        <v>449</v>
      </c>
      <c r="C11" s="2341"/>
      <c r="D11" s="2337"/>
      <c r="E11" s="2332" t="s">
        <v>450</v>
      </c>
      <c r="F11" s="2332" t="s">
        <v>241</v>
      </c>
      <c r="G11" s="2332" t="s">
        <v>452</v>
      </c>
      <c r="H11" s="2093" t="s">
        <v>451</v>
      </c>
      <c r="I11" s="2094"/>
      <c r="J11" s="2094" t="s">
        <v>635</v>
      </c>
      <c r="K11" s="2332" t="s">
        <v>187</v>
      </c>
      <c r="L11" s="2348" t="s">
        <v>186</v>
      </c>
      <c r="M11" s="1012"/>
      <c r="N11" s="2025" t="s">
        <v>435</v>
      </c>
      <c r="O11" s="1012"/>
      <c r="P11" s="2068" t="s">
        <v>180</v>
      </c>
      <c r="Q11" s="2070" t="s">
        <v>171</v>
      </c>
      <c r="R11" s="2334" t="s">
        <v>169</v>
      </c>
      <c r="AB11" s="1013" t="s">
        <v>193</v>
      </c>
    </row>
    <row r="12" spans="1:30" ht="14.4" thickBot="1" x14ac:dyDescent="0.35">
      <c r="A12" s="2347"/>
      <c r="B12" s="2342"/>
      <c r="C12" s="2343"/>
      <c r="D12" s="2344"/>
      <c r="E12" s="2333"/>
      <c r="F12" s="2333"/>
      <c r="G12" s="2333"/>
      <c r="H12" s="2095"/>
      <c r="I12" s="2096"/>
      <c r="J12" s="2096"/>
      <c r="K12" s="2333"/>
      <c r="L12" s="2349"/>
      <c r="M12" s="1012"/>
      <c r="N12" s="2026"/>
      <c r="O12" s="1012"/>
      <c r="P12" s="2069"/>
      <c r="Q12" s="2071"/>
      <c r="R12" s="2335"/>
      <c r="AB12" s="1013" t="s">
        <v>194</v>
      </c>
    </row>
    <row r="13" spans="1:30" ht="14.4" customHeight="1" x14ac:dyDescent="0.3">
      <c r="A13" s="339">
        <v>1</v>
      </c>
      <c r="B13" s="2345"/>
      <c r="C13" s="2345"/>
      <c r="D13" s="2345"/>
      <c r="E13" s="710" t="s">
        <v>238</v>
      </c>
      <c r="F13" s="710" t="s">
        <v>238</v>
      </c>
      <c r="G13" s="244"/>
      <c r="H13" s="2106"/>
      <c r="I13" s="2107"/>
      <c r="J13" s="1549"/>
      <c r="K13" s="266">
        <f>IF(ISBLANK(B13),0,0+IF(E13="SELECT OPTION",0,0+IF(ISBLANK(G13),0,0+IF(F13="New Creation",20,0+IF(F13="Own Work",10,0+IF(F13="Work of Others",10,0))))))</f>
        <v>0</v>
      </c>
      <c r="L13" s="1635"/>
      <c r="M13" s="641"/>
      <c r="N13" s="1652"/>
      <c r="P13" s="473" t="s">
        <v>378</v>
      </c>
      <c r="Q13" s="499">
        <f>IF(P13="Acceptable",K13,0)</f>
        <v>0</v>
      </c>
      <c r="R13" s="1569"/>
      <c r="AA13" s="875">
        <v>43647</v>
      </c>
      <c r="AB13" s="1013" t="s">
        <v>195</v>
      </c>
      <c r="AD13" s="858" t="s">
        <v>238</v>
      </c>
    </row>
    <row r="14" spans="1:30" ht="14.4" customHeight="1" x14ac:dyDescent="0.3">
      <c r="A14" s="329">
        <v>2</v>
      </c>
      <c r="B14" s="2020"/>
      <c r="C14" s="2021"/>
      <c r="D14" s="2022"/>
      <c r="E14" s="695" t="s">
        <v>238</v>
      </c>
      <c r="F14" s="711" t="s">
        <v>238</v>
      </c>
      <c r="G14" s="246"/>
      <c r="H14" s="2020"/>
      <c r="I14" s="2022"/>
      <c r="J14" s="1546"/>
      <c r="K14" s="266">
        <f>IF(ISBLANK(B14),0,0+IF(E14="SELECT OPTION",0,0+IF(ISBLANK(G14),0,0+IF(F14="New Creation",20,0+IF(F14="Own Work",10,0+IF(F14="Work of Others",10,0))))))</f>
        <v>0</v>
      </c>
      <c r="L14" s="1635"/>
      <c r="M14" s="641"/>
      <c r="N14" s="1653"/>
      <c r="P14" s="474" t="s">
        <v>378</v>
      </c>
      <c r="Q14" s="500">
        <f>IF(P14="Acceptable",K14,0)</f>
        <v>0</v>
      </c>
      <c r="R14" s="1570"/>
      <c r="AA14" s="875">
        <v>48426</v>
      </c>
      <c r="AD14" s="858" t="s">
        <v>456</v>
      </c>
    </row>
    <row r="15" spans="1:30" x14ac:dyDescent="0.3">
      <c r="A15" s="329">
        <v>3</v>
      </c>
      <c r="B15" s="2020"/>
      <c r="C15" s="2021"/>
      <c r="D15" s="2022"/>
      <c r="E15" s="1906" t="s">
        <v>238</v>
      </c>
      <c r="F15" s="711" t="s">
        <v>238</v>
      </c>
      <c r="G15" s="246"/>
      <c r="H15" s="2020"/>
      <c r="I15" s="2022"/>
      <c r="J15" s="1546"/>
      <c r="K15" s="266">
        <f>IF(ISBLANK(B15),0,0+IF(E15="SELECT OPTION",0,0+IF(ISBLANK(G15),0,0+IF(F15="New Creation",20,0+IF(F15="Own Work",10,0+IF(F15="Work of Others",10,0))))))</f>
        <v>0</v>
      </c>
      <c r="L15" s="1635"/>
      <c r="M15" s="641"/>
      <c r="N15" s="1653"/>
      <c r="P15" s="474" t="s">
        <v>378</v>
      </c>
      <c r="Q15" s="500">
        <f t="shared" ref="Q15:Q22" si="0">IF(P15="Acceptable",K15,0)</f>
        <v>0</v>
      </c>
      <c r="R15" s="1570"/>
      <c r="AD15" s="858" t="s">
        <v>455</v>
      </c>
    </row>
    <row r="16" spans="1:30" x14ac:dyDescent="0.3">
      <c r="A16" s="329">
        <v>4</v>
      </c>
      <c r="B16" s="2020"/>
      <c r="C16" s="2021"/>
      <c r="D16" s="2022"/>
      <c r="E16" s="1906" t="s">
        <v>238</v>
      </c>
      <c r="F16" s="711" t="s">
        <v>238</v>
      </c>
      <c r="G16" s="246"/>
      <c r="H16" s="2020"/>
      <c r="I16" s="2022"/>
      <c r="J16" s="1546"/>
      <c r="K16" s="266">
        <f t="shared" ref="K16:K21" si="1">IF(ISBLANK(B16),0,0+IF(E16="SELECT OPTION",0,0+IF(ISBLANK(G16),0,0+IF(F16="New Creation",20,0+IF(F16="Own Work",10,0+IF(F16="Work of Others",10,0))))))</f>
        <v>0</v>
      </c>
      <c r="L16" s="1635"/>
      <c r="M16" s="641"/>
      <c r="N16" s="1653"/>
      <c r="P16" s="474" t="s">
        <v>378</v>
      </c>
      <c r="Q16" s="500">
        <f t="shared" si="0"/>
        <v>0</v>
      </c>
      <c r="R16" s="1570"/>
      <c r="AD16" s="858" t="s">
        <v>454</v>
      </c>
    </row>
    <row r="17" spans="1:32" x14ac:dyDescent="0.3">
      <c r="A17" s="329">
        <v>5</v>
      </c>
      <c r="B17" s="2020"/>
      <c r="C17" s="2021"/>
      <c r="D17" s="2022"/>
      <c r="E17" s="1906" t="s">
        <v>238</v>
      </c>
      <c r="F17" s="711" t="s">
        <v>238</v>
      </c>
      <c r="G17" s="246"/>
      <c r="H17" s="2020"/>
      <c r="I17" s="2022"/>
      <c r="J17" s="1546"/>
      <c r="K17" s="266">
        <f t="shared" si="1"/>
        <v>0</v>
      </c>
      <c r="L17" s="1635"/>
      <c r="M17" s="641"/>
      <c r="N17" s="1653"/>
      <c r="P17" s="474" t="s">
        <v>378</v>
      </c>
      <c r="Q17" s="500">
        <f t="shared" si="0"/>
        <v>0</v>
      </c>
      <c r="R17" s="1570"/>
      <c r="AD17" s="623" t="s">
        <v>209</v>
      </c>
    </row>
    <row r="18" spans="1:32" x14ac:dyDescent="0.3">
      <c r="A18" s="329">
        <v>6</v>
      </c>
      <c r="B18" s="2020"/>
      <c r="C18" s="2021"/>
      <c r="D18" s="2022"/>
      <c r="E18" s="1906" t="s">
        <v>238</v>
      </c>
      <c r="F18" s="711" t="s">
        <v>238</v>
      </c>
      <c r="G18" s="246"/>
      <c r="H18" s="2020"/>
      <c r="I18" s="2022"/>
      <c r="J18" s="1546"/>
      <c r="K18" s="266">
        <f t="shared" si="1"/>
        <v>0</v>
      </c>
      <c r="L18" s="1635"/>
      <c r="M18" s="641"/>
      <c r="N18" s="1653"/>
      <c r="P18" s="474" t="s">
        <v>378</v>
      </c>
      <c r="Q18" s="500">
        <f t="shared" si="0"/>
        <v>0</v>
      </c>
      <c r="R18" s="1570"/>
    </row>
    <row r="19" spans="1:32" x14ac:dyDescent="0.3">
      <c r="A19" s="329">
        <v>7</v>
      </c>
      <c r="B19" s="2020"/>
      <c r="C19" s="2021"/>
      <c r="D19" s="2022"/>
      <c r="E19" s="1906" t="s">
        <v>238</v>
      </c>
      <c r="F19" s="1610" t="s">
        <v>238</v>
      </c>
      <c r="G19" s="246"/>
      <c r="H19" s="2020"/>
      <c r="I19" s="2022"/>
      <c r="J19" s="1894"/>
      <c r="K19" s="266">
        <f t="shared" si="1"/>
        <v>0</v>
      </c>
      <c r="L19" s="1635"/>
      <c r="M19" s="641"/>
      <c r="N19" s="1653"/>
      <c r="P19" s="474" t="s">
        <v>378</v>
      </c>
      <c r="Q19" s="500">
        <f t="shared" si="0"/>
        <v>0</v>
      </c>
      <c r="R19" s="1570"/>
    </row>
    <row r="20" spans="1:32" x14ac:dyDescent="0.3">
      <c r="A20" s="329">
        <v>8</v>
      </c>
      <c r="B20" s="2020"/>
      <c r="C20" s="2021"/>
      <c r="D20" s="2022"/>
      <c r="E20" s="1906" t="s">
        <v>238</v>
      </c>
      <c r="F20" s="1610" t="s">
        <v>238</v>
      </c>
      <c r="G20" s="246"/>
      <c r="H20" s="2020"/>
      <c r="I20" s="2022"/>
      <c r="J20" s="1894"/>
      <c r="K20" s="266">
        <f t="shared" ref="K20" si="2">IF(ISBLANK(B20),0,0+IF(E20="SELECT OPTION",0,0+IF(ISBLANK(G20),0,0+IF(F20="New Creation",20,0+IF(F20="Own Work",10,0+IF(F20="Work of Others",10,0))))))</f>
        <v>0</v>
      </c>
      <c r="L20" s="1635"/>
      <c r="M20" s="641"/>
      <c r="N20" s="1653"/>
      <c r="P20" s="474" t="s">
        <v>378</v>
      </c>
      <c r="Q20" s="500">
        <f t="shared" ref="Q20" si="3">IF(P20="Acceptable",K20,0)</f>
        <v>0</v>
      </c>
      <c r="R20" s="1570"/>
    </row>
    <row r="21" spans="1:32" x14ac:dyDescent="0.3">
      <c r="A21" s="329">
        <v>9</v>
      </c>
      <c r="B21" s="2020"/>
      <c r="C21" s="2021"/>
      <c r="D21" s="2022"/>
      <c r="E21" s="1906" t="s">
        <v>238</v>
      </c>
      <c r="F21" s="711" t="s">
        <v>238</v>
      </c>
      <c r="G21" s="246"/>
      <c r="H21" s="2020"/>
      <c r="I21" s="2022"/>
      <c r="J21" s="1546"/>
      <c r="K21" s="266">
        <f t="shared" si="1"/>
        <v>0</v>
      </c>
      <c r="L21" s="1635"/>
      <c r="M21" s="641"/>
      <c r="N21" s="1653"/>
      <c r="P21" s="474" t="s">
        <v>378</v>
      </c>
      <c r="Q21" s="500">
        <f t="shared" si="0"/>
        <v>0</v>
      </c>
      <c r="R21" s="1570"/>
    </row>
    <row r="22" spans="1:32" ht="14.4" thickBot="1" x14ac:dyDescent="0.35">
      <c r="A22" s="329">
        <v>10</v>
      </c>
      <c r="B22" s="2020"/>
      <c r="C22" s="2021"/>
      <c r="D22" s="2022"/>
      <c r="E22" s="1906" t="s">
        <v>238</v>
      </c>
      <c r="F22" s="250" t="s">
        <v>238</v>
      </c>
      <c r="G22" s="246"/>
      <c r="H22" s="2020"/>
      <c r="I22" s="2022"/>
      <c r="J22" s="1550"/>
      <c r="K22" s="266">
        <f>IF(ISBLANK(B22),0,0+IF(E22="SELECT OPTION",0,0+IF(ISBLANK(G22),0,0+IF(F22="New Creation",20,0+IF(F22="Own Work",10,0+IF(F22="Work of Others",10,0))))))</f>
        <v>0</v>
      </c>
      <c r="L22" s="1635"/>
      <c r="M22" s="641"/>
      <c r="N22" s="1653"/>
      <c r="P22" s="476" t="s">
        <v>378</v>
      </c>
      <c r="Q22" s="500">
        <f t="shared" si="0"/>
        <v>0</v>
      </c>
      <c r="R22" s="1596"/>
    </row>
    <row r="23" spans="1:32" ht="15" customHeight="1" thickBot="1" x14ac:dyDescent="0.35">
      <c r="A23" s="340"/>
      <c r="B23" s="2319"/>
      <c r="C23" s="2320"/>
      <c r="D23" s="2321"/>
      <c r="E23" s="1014"/>
      <c r="F23" s="1015"/>
      <c r="G23" s="997"/>
      <c r="H23" s="2197"/>
      <c r="I23" s="2325"/>
      <c r="J23" s="927" t="s">
        <v>14</v>
      </c>
      <c r="K23" s="838">
        <f>SUM(K13:K22)</f>
        <v>0</v>
      </c>
      <c r="L23" s="488"/>
      <c r="M23" s="928"/>
      <c r="N23" s="1364"/>
      <c r="P23" s="469"/>
      <c r="Q23" s="503">
        <f>SUM(Q13:Q22)</f>
        <v>0</v>
      </c>
      <c r="R23" s="475"/>
    </row>
    <row r="24" spans="1:32" x14ac:dyDescent="0.3">
      <c r="A24" s="1016"/>
      <c r="B24" s="1005"/>
      <c r="C24" s="884"/>
      <c r="D24" s="884"/>
      <c r="E24" s="884"/>
      <c r="F24" s="884"/>
      <c r="G24" s="884"/>
      <c r="H24" s="884"/>
      <c r="I24" s="884"/>
      <c r="J24" s="884"/>
      <c r="K24" s="884"/>
      <c r="L24" s="887"/>
      <c r="M24" s="928"/>
      <c r="N24" s="928"/>
    </row>
    <row r="25" spans="1:32" ht="14.4" thickBot="1" x14ac:dyDescent="0.35">
      <c r="A25" s="1017">
        <v>1.2</v>
      </c>
      <c r="B25" s="866" t="s">
        <v>462</v>
      </c>
      <c r="C25" s="884"/>
      <c r="D25" s="884"/>
      <c r="E25" s="884"/>
      <c r="F25" s="884"/>
      <c r="G25" s="884"/>
      <c r="H25" s="884"/>
      <c r="I25" s="884"/>
      <c r="J25" s="884"/>
      <c r="K25" s="884"/>
      <c r="L25" s="887"/>
      <c r="M25" s="928"/>
      <c r="N25" s="929" t="str">
        <f>B25</f>
        <v>EXHIBITION (e.g. VISUAL ART, ARCHITECTURE, FILM AND MULTIMEDIA)</v>
      </c>
    </row>
    <row r="26" spans="1:32" s="881" customFormat="1" ht="28.2" thickBot="1" x14ac:dyDescent="0.35">
      <c r="A26" s="260" t="s">
        <v>7</v>
      </c>
      <c r="B26" s="2033" t="s">
        <v>33</v>
      </c>
      <c r="C26" s="2089"/>
      <c r="D26" s="2034"/>
      <c r="E26" s="690" t="s">
        <v>200</v>
      </c>
      <c r="F26" s="676" t="s">
        <v>241</v>
      </c>
      <c r="G26" s="46" t="s">
        <v>323</v>
      </c>
      <c r="H26" s="2033" t="s">
        <v>453</v>
      </c>
      <c r="I26" s="2034"/>
      <c r="J26" s="691" t="s">
        <v>636</v>
      </c>
      <c r="K26" s="676" t="s">
        <v>187</v>
      </c>
      <c r="L26" s="315" t="s">
        <v>186</v>
      </c>
      <c r="M26" s="1012"/>
      <c r="N26" s="1347" t="s">
        <v>435</v>
      </c>
      <c r="O26" s="1012"/>
      <c r="P26" s="254" t="s">
        <v>180</v>
      </c>
      <c r="Q26" s="666" t="s">
        <v>171</v>
      </c>
      <c r="R26" s="472" t="s">
        <v>169</v>
      </c>
      <c r="AB26" s="858" t="s">
        <v>238</v>
      </c>
      <c r="AF26" s="881" t="s">
        <v>238</v>
      </c>
    </row>
    <row r="27" spans="1:32" ht="14.4" customHeight="1" x14ac:dyDescent="0.3">
      <c r="A27" s="342">
        <v>1</v>
      </c>
      <c r="B27" s="2106"/>
      <c r="C27" s="2194"/>
      <c r="D27" s="2107"/>
      <c r="E27" s="697" t="s">
        <v>238</v>
      </c>
      <c r="F27" s="710" t="s">
        <v>238</v>
      </c>
      <c r="G27" s="244"/>
      <c r="H27" s="2326"/>
      <c r="I27" s="2327"/>
      <c r="J27" s="1654"/>
      <c r="K27" s="341">
        <f>IF(ISBLANK(B27),0,0+IF(E27="SELECT OPTION",0,0+IF(F27="SELECT OPTION",0,0+IF(ISBLANK(H27),0,0+IF(ISBLANK(J27),0,0+IF(ISBLANK(G27),0,20))))))</f>
        <v>0</v>
      </c>
      <c r="L27" s="1635"/>
      <c r="M27" s="641"/>
      <c r="N27" s="1652"/>
      <c r="P27" s="473" t="s">
        <v>170</v>
      </c>
      <c r="Q27" s="499">
        <f t="shared" ref="Q27:Q34" si="4">IF(P27="Acceptable",K27,0)</f>
        <v>0</v>
      </c>
      <c r="R27" s="1569"/>
      <c r="AB27" s="1013" t="s">
        <v>196</v>
      </c>
      <c r="AF27" s="858" t="s">
        <v>460</v>
      </c>
    </row>
    <row r="28" spans="1:32" ht="13.8" customHeight="1" x14ac:dyDescent="0.3">
      <c r="A28" s="343">
        <v>2</v>
      </c>
      <c r="B28" s="2020"/>
      <c r="C28" s="2021"/>
      <c r="D28" s="2022"/>
      <c r="E28" s="695" t="s">
        <v>238</v>
      </c>
      <c r="F28" s="711" t="s">
        <v>238</v>
      </c>
      <c r="G28" s="246"/>
      <c r="H28" s="2317"/>
      <c r="I28" s="2318"/>
      <c r="J28" s="1639"/>
      <c r="K28" s="266">
        <f t="shared" ref="K28:K34" si="5">IF(ISBLANK(B28),0,0+IF(E28="SELECT OPTION",0,0+IF(F28="SELECT OPTION",0,0+IF(ISBLANK(H28),0,0+IF(ISBLANK(J28),0,0+IF(ISBLANK(G28),0,20))))))</f>
        <v>0</v>
      </c>
      <c r="L28" s="1635"/>
      <c r="M28" s="641"/>
      <c r="N28" s="1653"/>
      <c r="P28" s="474" t="s">
        <v>170</v>
      </c>
      <c r="Q28" s="500">
        <f t="shared" si="4"/>
        <v>0</v>
      </c>
      <c r="R28" s="1570"/>
      <c r="AB28" s="1013" t="s">
        <v>197</v>
      </c>
      <c r="AF28" s="623" t="s">
        <v>458</v>
      </c>
    </row>
    <row r="29" spans="1:32" x14ac:dyDescent="0.3">
      <c r="A29" s="343">
        <v>3</v>
      </c>
      <c r="B29" s="2020"/>
      <c r="C29" s="2021"/>
      <c r="D29" s="2022"/>
      <c r="E29" s="695" t="s">
        <v>238</v>
      </c>
      <c r="F29" s="1610" t="s">
        <v>238</v>
      </c>
      <c r="G29" s="246"/>
      <c r="H29" s="2317"/>
      <c r="I29" s="2318"/>
      <c r="J29" s="1639"/>
      <c r="K29" s="266">
        <f t="shared" si="5"/>
        <v>0</v>
      </c>
      <c r="L29" s="1635"/>
      <c r="M29" s="641"/>
      <c r="N29" s="1653"/>
      <c r="P29" s="474" t="s">
        <v>170</v>
      </c>
      <c r="Q29" s="500">
        <f t="shared" si="4"/>
        <v>0</v>
      </c>
      <c r="R29" s="1570"/>
      <c r="AB29" s="1013" t="s">
        <v>198</v>
      </c>
      <c r="AF29" s="858" t="s">
        <v>457</v>
      </c>
    </row>
    <row r="30" spans="1:32" x14ac:dyDescent="0.3">
      <c r="A30" s="343">
        <v>4</v>
      </c>
      <c r="B30" s="2020"/>
      <c r="C30" s="2021"/>
      <c r="D30" s="2022"/>
      <c r="E30" s="1896" t="s">
        <v>238</v>
      </c>
      <c r="F30" s="1610" t="s">
        <v>238</v>
      </c>
      <c r="G30" s="246"/>
      <c r="H30" s="2317"/>
      <c r="I30" s="2318"/>
      <c r="J30" s="1639"/>
      <c r="K30" s="266">
        <f t="shared" si="5"/>
        <v>0</v>
      </c>
      <c r="L30" s="1635"/>
      <c r="M30" s="641"/>
      <c r="N30" s="1653"/>
      <c r="P30" s="474" t="s">
        <v>170</v>
      </c>
      <c r="Q30" s="500">
        <f t="shared" si="4"/>
        <v>0</v>
      </c>
      <c r="R30" s="1570"/>
      <c r="AB30" s="1013" t="s">
        <v>199</v>
      </c>
      <c r="AF30" s="623" t="s">
        <v>199</v>
      </c>
    </row>
    <row r="31" spans="1:32" x14ac:dyDescent="0.3">
      <c r="A31" s="343">
        <v>5</v>
      </c>
      <c r="B31" s="2020"/>
      <c r="C31" s="2021"/>
      <c r="D31" s="2022"/>
      <c r="E31" s="1896" t="s">
        <v>238</v>
      </c>
      <c r="F31" s="1610" t="s">
        <v>238</v>
      </c>
      <c r="G31" s="246"/>
      <c r="H31" s="2317"/>
      <c r="I31" s="2318"/>
      <c r="J31" s="1639"/>
      <c r="K31" s="266">
        <f t="shared" si="5"/>
        <v>0</v>
      </c>
      <c r="L31" s="1635"/>
      <c r="M31" s="641"/>
      <c r="N31" s="1653"/>
      <c r="P31" s="474" t="s">
        <v>170</v>
      </c>
      <c r="Q31" s="500">
        <f t="shared" si="4"/>
        <v>0</v>
      </c>
      <c r="R31" s="1570"/>
      <c r="AB31" s="1013"/>
      <c r="AF31" s="623" t="s">
        <v>459</v>
      </c>
    </row>
    <row r="32" spans="1:32" x14ac:dyDescent="0.3">
      <c r="A32" s="343">
        <v>6</v>
      </c>
      <c r="B32" s="2020"/>
      <c r="C32" s="2021"/>
      <c r="D32" s="2022"/>
      <c r="E32" s="1896" t="s">
        <v>238</v>
      </c>
      <c r="F32" s="1610" t="s">
        <v>238</v>
      </c>
      <c r="G32" s="246"/>
      <c r="H32" s="2317"/>
      <c r="I32" s="2318"/>
      <c r="J32" s="1639"/>
      <c r="K32" s="266">
        <f t="shared" si="5"/>
        <v>0</v>
      </c>
      <c r="L32" s="1635"/>
      <c r="M32" s="641"/>
      <c r="N32" s="1653"/>
      <c r="P32" s="474" t="s">
        <v>170</v>
      </c>
      <c r="Q32" s="500">
        <f t="shared" si="4"/>
        <v>0</v>
      </c>
      <c r="R32" s="1570"/>
      <c r="AB32" s="1013"/>
      <c r="AF32" s="623" t="s">
        <v>461</v>
      </c>
    </row>
    <row r="33" spans="1:32" ht="15" customHeight="1" thickBot="1" x14ac:dyDescent="0.35">
      <c r="A33" s="343">
        <v>7</v>
      </c>
      <c r="B33" s="2020"/>
      <c r="C33" s="2021"/>
      <c r="D33" s="2022"/>
      <c r="E33" s="1896" t="s">
        <v>238</v>
      </c>
      <c r="F33" s="1610" t="s">
        <v>238</v>
      </c>
      <c r="G33" s="246"/>
      <c r="H33" s="2315"/>
      <c r="I33" s="2316"/>
      <c r="J33" s="1909"/>
      <c r="K33" s="267">
        <f t="shared" ref="K33" si="6">IF(ISBLANK(B33),0,0+IF(E33="SELECT OPTION",0,0+IF(F33="SELECT OPTION",0,0+IF(ISBLANK(H33),0,0+IF(ISBLANK(J33),0,0+IF(ISBLANK(G33),0,20))))))</f>
        <v>0</v>
      </c>
      <c r="L33" s="1635"/>
      <c r="M33" s="641"/>
      <c r="N33" s="1653"/>
      <c r="P33" s="476" t="s">
        <v>170</v>
      </c>
      <c r="Q33" s="501">
        <f t="shared" ref="Q33" si="7">IF(P33="Acceptable",K33,0)</f>
        <v>0</v>
      </c>
      <c r="R33" s="1596"/>
      <c r="T33" s="1005"/>
      <c r="AF33" s="623" t="s">
        <v>209</v>
      </c>
    </row>
    <row r="34" spans="1:32" ht="15" customHeight="1" thickBot="1" x14ac:dyDescent="0.35">
      <c r="A34" s="343">
        <v>8</v>
      </c>
      <c r="B34" s="2020"/>
      <c r="C34" s="2021"/>
      <c r="D34" s="2022"/>
      <c r="E34" s="1896" t="s">
        <v>238</v>
      </c>
      <c r="F34" s="711" t="s">
        <v>238</v>
      </c>
      <c r="G34" s="246"/>
      <c r="H34" s="2322"/>
      <c r="I34" s="2323"/>
      <c r="J34" s="1900"/>
      <c r="K34" s="344">
        <f t="shared" si="5"/>
        <v>0</v>
      </c>
      <c r="L34" s="1635"/>
      <c r="M34" s="641"/>
      <c r="N34" s="1653"/>
      <c r="P34" s="476" t="s">
        <v>170</v>
      </c>
      <c r="Q34" s="501">
        <f t="shared" si="4"/>
        <v>0</v>
      </c>
      <c r="R34" s="1596"/>
      <c r="T34" s="1005"/>
    </row>
    <row r="35" spans="1:32" ht="15" customHeight="1" thickBot="1" x14ac:dyDescent="0.35">
      <c r="A35" s="340"/>
      <c r="B35" s="2319"/>
      <c r="C35" s="2320"/>
      <c r="D35" s="2321"/>
      <c r="E35" s="1014"/>
      <c r="F35" s="1015"/>
      <c r="G35" s="997"/>
      <c r="H35" s="2261"/>
      <c r="I35" s="2324"/>
      <c r="J35" s="927" t="s">
        <v>14</v>
      </c>
      <c r="K35" s="838">
        <f>SUM(K27:K34)</f>
        <v>0</v>
      </c>
      <c r="L35" s="488"/>
      <c r="M35" s="928"/>
      <c r="N35" s="1364"/>
      <c r="P35" s="469"/>
      <c r="Q35" s="503">
        <f>SUM(Q27:Q34)</f>
        <v>0</v>
      </c>
      <c r="R35" s="475"/>
    </row>
    <row r="36" spans="1:32" ht="14.4" thickBot="1" x14ac:dyDescent="0.35">
      <c r="A36" s="883"/>
      <c r="B36" s="884"/>
      <c r="C36" s="884"/>
      <c r="D36" s="884"/>
      <c r="E36" s="884"/>
      <c r="F36" s="884"/>
      <c r="G36" s="884"/>
      <c r="H36" s="884"/>
      <c r="I36" s="884"/>
      <c r="J36" s="884"/>
      <c r="K36" s="884"/>
      <c r="L36" s="887"/>
      <c r="M36" s="928"/>
      <c r="N36" s="928"/>
    </row>
    <row r="37" spans="1:32" ht="14.4" thickBot="1" x14ac:dyDescent="0.35">
      <c r="A37" s="1018">
        <v>1.3</v>
      </c>
      <c r="B37" s="1001" t="s">
        <v>547</v>
      </c>
      <c r="C37" s="932"/>
      <c r="D37" s="932"/>
      <c r="E37" s="932"/>
      <c r="F37" s="932"/>
      <c r="G37" s="932"/>
      <c r="H37" s="932"/>
      <c r="I37" s="932"/>
      <c r="J37" s="932"/>
      <c r="K37" s="932"/>
      <c r="L37" s="933"/>
      <c r="M37" s="928"/>
      <c r="N37" s="929" t="str">
        <f>B37</f>
        <v>JURIED OR PEER-REVIEWED DESIGNS (e.g. ARCHITECTURE, ENGINEERING, INDUSTRIAL DESIGN)</v>
      </c>
    </row>
    <row r="38" spans="1:32" s="881" customFormat="1" ht="28.2" thickBot="1" x14ac:dyDescent="0.35">
      <c r="A38" s="316" t="s">
        <v>7</v>
      </c>
      <c r="B38" s="2049" t="s">
        <v>34</v>
      </c>
      <c r="C38" s="2220"/>
      <c r="D38" s="2221"/>
      <c r="E38" s="667" t="s">
        <v>241</v>
      </c>
      <c r="F38" s="712" t="s">
        <v>203</v>
      </c>
      <c r="G38" s="46" t="s">
        <v>465</v>
      </c>
      <c r="H38" s="2033" t="s">
        <v>464</v>
      </c>
      <c r="I38" s="2034"/>
      <c r="J38" s="691" t="s">
        <v>76</v>
      </c>
      <c r="K38" s="667" t="s">
        <v>187</v>
      </c>
      <c r="L38" s="315" t="s">
        <v>377</v>
      </c>
      <c r="M38" s="1012"/>
      <c r="N38" s="1347" t="s">
        <v>435</v>
      </c>
      <c r="O38" s="1012"/>
      <c r="P38" s="254" t="s">
        <v>180</v>
      </c>
      <c r="Q38" s="666" t="s">
        <v>171</v>
      </c>
      <c r="R38" s="472" t="s">
        <v>169</v>
      </c>
      <c r="AB38" s="858" t="s">
        <v>238</v>
      </c>
    </row>
    <row r="39" spans="1:32" ht="14.4" customHeight="1" x14ac:dyDescent="0.3">
      <c r="A39" s="339">
        <v>1</v>
      </c>
      <c r="B39" s="2106"/>
      <c r="C39" s="2194"/>
      <c r="D39" s="2107"/>
      <c r="E39" s="1223" t="s">
        <v>238</v>
      </c>
      <c r="F39" s="1646"/>
      <c r="G39" s="246"/>
      <c r="H39" s="2326"/>
      <c r="I39" s="2327"/>
      <c r="J39" s="1656"/>
      <c r="K39" s="266">
        <f>IF(ISBLANK(B39),0,0+IF(E39="SELECT OPTION",0,0+IF(ISBLANK(F39),0,0+IF(ISBLANK(H39),0,0+IF(ISBLANK(J39),0,0+IF(ISBLANK(G39),0,20))))))</f>
        <v>0</v>
      </c>
      <c r="L39" s="1635"/>
      <c r="M39" s="641"/>
      <c r="N39" s="1652"/>
      <c r="P39" s="473" t="s">
        <v>170</v>
      </c>
      <c r="Q39" s="499">
        <f t="shared" ref="Q39:Q48" si="8">IF(P39="Acceptable",K39,0)</f>
        <v>0</v>
      </c>
      <c r="R39" s="1569"/>
      <c r="AB39" s="1019" t="s">
        <v>197</v>
      </c>
    </row>
    <row r="40" spans="1:32" x14ac:dyDescent="0.3">
      <c r="A40" s="329">
        <v>2</v>
      </c>
      <c r="B40" s="2020"/>
      <c r="C40" s="2021"/>
      <c r="D40" s="2022"/>
      <c r="E40" s="1222" t="s">
        <v>238</v>
      </c>
      <c r="F40" s="1647"/>
      <c r="G40" s="246"/>
      <c r="H40" s="2317"/>
      <c r="I40" s="2318"/>
      <c r="J40" s="1508"/>
      <c r="K40" s="266">
        <f t="shared" ref="K40:K48" si="9">IF(ISBLANK(B40),0,0+IF(E40="SELECT OPTION",0,0+IF(ISBLANK(F40),0,0+IF(ISBLANK(H40),0,0+IF(ISBLANK(J40),0,0+IF(ISBLANK(G40),0,20))))))</f>
        <v>0</v>
      </c>
      <c r="L40" s="1635"/>
      <c r="M40" s="641"/>
      <c r="N40" s="1653"/>
      <c r="P40" s="474" t="s">
        <v>170</v>
      </c>
      <c r="Q40" s="500">
        <f t="shared" si="8"/>
        <v>0</v>
      </c>
      <c r="R40" s="1570"/>
      <c r="AB40" s="1013" t="s">
        <v>201</v>
      </c>
    </row>
    <row r="41" spans="1:32" x14ac:dyDescent="0.3">
      <c r="A41" s="329">
        <v>3</v>
      </c>
      <c r="B41" s="2020"/>
      <c r="C41" s="2021"/>
      <c r="D41" s="2022"/>
      <c r="E41" s="1222" t="s">
        <v>238</v>
      </c>
      <c r="F41" s="1647"/>
      <c r="G41" s="246"/>
      <c r="H41" s="2317"/>
      <c r="I41" s="2318"/>
      <c r="J41" s="1508"/>
      <c r="K41" s="266">
        <f>IF(ISBLANK(B41),0,0+IF(E41="SELECT OPTION",0,0+IF(ISBLANK(F41),0,0+IF(ISBLANK(H41),0,0+IF(ISBLANK(J41),0,0+IF(ISBLANK(G41),0,20))))))</f>
        <v>0</v>
      </c>
      <c r="L41" s="1635"/>
      <c r="M41" s="641"/>
      <c r="N41" s="1653"/>
      <c r="P41" s="474" t="s">
        <v>170</v>
      </c>
      <c r="Q41" s="500">
        <f t="shared" si="8"/>
        <v>0</v>
      </c>
      <c r="R41" s="1570"/>
      <c r="AB41" s="1013" t="s">
        <v>202</v>
      </c>
    </row>
    <row r="42" spans="1:32" x14ac:dyDescent="0.3">
      <c r="A42" s="329">
        <v>4</v>
      </c>
      <c r="B42" s="2020"/>
      <c r="C42" s="2021"/>
      <c r="D42" s="2022"/>
      <c r="E42" s="1601" t="s">
        <v>238</v>
      </c>
      <c r="F42" s="1647"/>
      <c r="G42" s="246"/>
      <c r="H42" s="2317"/>
      <c r="I42" s="2318"/>
      <c r="J42" s="1508"/>
      <c r="K42" s="266">
        <f t="shared" si="9"/>
        <v>0</v>
      </c>
      <c r="L42" s="1635"/>
      <c r="M42" s="641"/>
      <c r="N42" s="1653"/>
      <c r="P42" s="474" t="s">
        <v>170</v>
      </c>
      <c r="Q42" s="500">
        <f t="shared" si="8"/>
        <v>0</v>
      </c>
      <c r="R42" s="1570"/>
    </row>
    <row r="43" spans="1:32" x14ac:dyDescent="0.3">
      <c r="A43" s="329">
        <v>5</v>
      </c>
      <c r="B43" s="2020"/>
      <c r="C43" s="2021"/>
      <c r="D43" s="2022"/>
      <c r="E43" s="1601" t="s">
        <v>238</v>
      </c>
      <c r="F43" s="1647"/>
      <c r="G43" s="246"/>
      <c r="H43" s="2317"/>
      <c r="I43" s="2318"/>
      <c r="J43" s="1508"/>
      <c r="K43" s="266">
        <f t="shared" si="9"/>
        <v>0</v>
      </c>
      <c r="L43" s="1635"/>
      <c r="M43" s="641"/>
      <c r="N43" s="1653"/>
      <c r="P43" s="474" t="s">
        <v>170</v>
      </c>
      <c r="Q43" s="500">
        <f t="shared" si="8"/>
        <v>0</v>
      </c>
      <c r="R43" s="1570"/>
    </row>
    <row r="44" spans="1:32" x14ac:dyDescent="0.3">
      <c r="A44" s="329">
        <v>6</v>
      </c>
      <c r="B44" s="2020"/>
      <c r="C44" s="2021"/>
      <c r="D44" s="2022"/>
      <c r="E44" s="1895" t="s">
        <v>238</v>
      </c>
      <c r="F44" s="1899"/>
      <c r="G44" s="246"/>
      <c r="H44" s="2317"/>
      <c r="I44" s="2318"/>
      <c r="J44" s="1508"/>
      <c r="K44" s="266">
        <f t="shared" ref="K44:K46" si="10">IF(ISBLANK(B44),0,0+IF(E44="SELECT OPTION",0,0+IF(ISBLANK(F44),0,0+IF(ISBLANK(H44),0,0+IF(ISBLANK(J44),0,0+IF(ISBLANK(G44),0,20))))))</f>
        <v>0</v>
      </c>
      <c r="L44" s="1635"/>
      <c r="M44" s="641"/>
      <c r="N44" s="1653"/>
      <c r="P44" s="474" t="s">
        <v>170</v>
      </c>
      <c r="Q44" s="500">
        <f t="shared" ref="Q44:Q46" si="11">IF(P44="Acceptable",K44,0)</f>
        <v>0</v>
      </c>
      <c r="R44" s="1570"/>
    </row>
    <row r="45" spans="1:32" x14ac:dyDescent="0.3">
      <c r="A45" s="329">
        <v>7</v>
      </c>
      <c r="B45" s="2020"/>
      <c r="C45" s="2021"/>
      <c r="D45" s="2022"/>
      <c r="E45" s="1895" t="s">
        <v>238</v>
      </c>
      <c r="F45" s="1899"/>
      <c r="G45" s="246"/>
      <c r="H45" s="2317"/>
      <c r="I45" s="2318"/>
      <c r="J45" s="1508"/>
      <c r="K45" s="266">
        <f t="shared" si="10"/>
        <v>0</v>
      </c>
      <c r="L45" s="1635"/>
      <c r="M45" s="641"/>
      <c r="N45" s="1653"/>
      <c r="P45" s="474" t="s">
        <v>170</v>
      </c>
      <c r="Q45" s="500">
        <f t="shared" si="11"/>
        <v>0</v>
      </c>
      <c r="R45" s="1570"/>
    </row>
    <row r="46" spans="1:32" x14ac:dyDescent="0.3">
      <c r="A46" s="329">
        <v>8</v>
      </c>
      <c r="B46" s="2020"/>
      <c r="C46" s="2021"/>
      <c r="D46" s="2022"/>
      <c r="E46" s="1895" t="s">
        <v>238</v>
      </c>
      <c r="F46" s="1899"/>
      <c r="G46" s="246"/>
      <c r="H46" s="2317"/>
      <c r="I46" s="2318"/>
      <c r="J46" s="1508"/>
      <c r="K46" s="266">
        <f t="shared" si="10"/>
        <v>0</v>
      </c>
      <c r="L46" s="1635"/>
      <c r="M46" s="641"/>
      <c r="N46" s="1653"/>
      <c r="P46" s="474" t="s">
        <v>170</v>
      </c>
      <c r="Q46" s="500">
        <f t="shared" si="11"/>
        <v>0</v>
      </c>
      <c r="R46" s="1570"/>
    </row>
    <row r="47" spans="1:32" x14ac:dyDescent="0.3">
      <c r="A47" s="329">
        <v>9</v>
      </c>
      <c r="B47" s="2020"/>
      <c r="C47" s="2021"/>
      <c r="D47" s="2022"/>
      <c r="E47" s="1601" t="s">
        <v>238</v>
      </c>
      <c r="F47" s="1647"/>
      <c r="G47" s="246"/>
      <c r="H47" s="2317"/>
      <c r="I47" s="2318"/>
      <c r="J47" s="1508"/>
      <c r="K47" s="266">
        <f t="shared" si="9"/>
        <v>0</v>
      </c>
      <c r="L47" s="1635"/>
      <c r="M47" s="641"/>
      <c r="N47" s="1653"/>
      <c r="P47" s="474" t="s">
        <v>170</v>
      </c>
      <c r="Q47" s="500">
        <f t="shared" si="8"/>
        <v>0</v>
      </c>
      <c r="R47" s="1570"/>
    </row>
    <row r="48" spans="1:32" ht="15" customHeight="1" thickBot="1" x14ac:dyDescent="0.35">
      <c r="A48" s="329">
        <v>10</v>
      </c>
      <c r="B48" s="2020"/>
      <c r="C48" s="2021"/>
      <c r="D48" s="2022"/>
      <c r="E48" s="1601" t="s">
        <v>238</v>
      </c>
      <c r="F48" s="1655"/>
      <c r="G48" s="246"/>
      <c r="H48" s="2322"/>
      <c r="I48" s="2323"/>
      <c r="J48" s="1657"/>
      <c r="K48" s="266">
        <f t="shared" si="9"/>
        <v>0</v>
      </c>
      <c r="L48" s="1635"/>
      <c r="M48" s="641"/>
      <c r="N48" s="1653"/>
      <c r="P48" s="476" t="s">
        <v>170</v>
      </c>
      <c r="Q48" s="501">
        <f t="shared" si="8"/>
        <v>0</v>
      </c>
      <c r="R48" s="1596"/>
    </row>
    <row r="49" spans="1:20" ht="15" customHeight="1" thickBot="1" x14ac:dyDescent="0.35">
      <c r="A49" s="340"/>
      <c r="B49" s="2319"/>
      <c r="C49" s="2320"/>
      <c r="D49" s="2321"/>
      <c r="E49" s="1014"/>
      <c r="F49" s="1015"/>
      <c r="G49" s="997"/>
      <c r="H49" s="2261"/>
      <c r="I49" s="2324"/>
      <c r="J49" s="880" t="s">
        <v>14</v>
      </c>
      <c r="K49" s="838">
        <f>SUM(K39:K48)</f>
        <v>0</v>
      </c>
      <c r="L49" s="488"/>
      <c r="M49" s="928"/>
      <c r="N49" s="1364"/>
      <c r="P49" s="469"/>
      <c r="Q49" s="503">
        <f>SUM(Q39:Q48)</f>
        <v>0</v>
      </c>
      <c r="R49" s="475"/>
    </row>
    <row r="50" spans="1:20" x14ac:dyDescent="0.3">
      <c r="A50" s="1005"/>
      <c r="B50" s="1005"/>
      <c r="C50" s="885"/>
      <c r="D50" s="885"/>
      <c r="E50" s="885"/>
      <c r="F50" s="1005"/>
      <c r="G50" s="1005"/>
      <c r="H50" s="884"/>
      <c r="I50" s="884"/>
      <c r="J50" s="884"/>
      <c r="K50" s="885"/>
      <c r="L50" s="884"/>
      <c r="M50" s="928"/>
      <c r="N50" s="928"/>
    </row>
    <row r="51" spans="1:20" ht="14.4" thickBot="1" x14ac:dyDescent="0.35">
      <c r="A51" s="900">
        <v>1.4</v>
      </c>
      <c r="B51" s="866" t="s">
        <v>463</v>
      </c>
      <c r="C51" s="884"/>
      <c r="D51" s="884"/>
      <c r="E51" s="884"/>
      <c r="F51" s="884"/>
      <c r="G51" s="884"/>
      <c r="H51" s="884"/>
      <c r="I51" s="884"/>
      <c r="J51" s="884"/>
      <c r="K51" s="884"/>
      <c r="L51" s="884"/>
      <c r="M51" s="928"/>
      <c r="N51" s="929" t="str">
        <f>B51</f>
        <v>LITERARY PUBLICATIONS (e.g. NOVEL, SHORT STORY, ESSAY AND POETRY)</v>
      </c>
    </row>
    <row r="52" spans="1:20" s="881" customFormat="1" ht="28.2" thickBot="1" x14ac:dyDescent="0.35">
      <c r="A52" s="316" t="s">
        <v>7</v>
      </c>
      <c r="B52" s="2049" t="s">
        <v>35</v>
      </c>
      <c r="C52" s="2220"/>
      <c r="D52" s="2221"/>
      <c r="E52" s="667" t="s">
        <v>208</v>
      </c>
      <c r="F52" s="712" t="s">
        <v>203</v>
      </c>
      <c r="G52" s="712" t="s">
        <v>36</v>
      </c>
      <c r="H52" s="2336" t="s">
        <v>210</v>
      </c>
      <c r="I52" s="2337"/>
      <c r="J52" s="667" t="s">
        <v>280</v>
      </c>
      <c r="K52" s="346" t="s">
        <v>187</v>
      </c>
      <c r="L52" s="315" t="s">
        <v>186</v>
      </c>
      <c r="M52" s="1012"/>
      <c r="N52" s="1347" t="s">
        <v>435</v>
      </c>
      <c r="O52" s="1012"/>
      <c r="P52" s="254" t="s">
        <v>180</v>
      </c>
      <c r="Q52" s="666" t="s">
        <v>171</v>
      </c>
      <c r="R52" s="472" t="s">
        <v>169</v>
      </c>
      <c r="T52" s="858" t="s">
        <v>238</v>
      </c>
    </row>
    <row r="53" spans="1:20" ht="14.4" customHeight="1" x14ac:dyDescent="0.3">
      <c r="A53" s="339">
        <v>1</v>
      </c>
      <c r="B53" s="2106"/>
      <c r="C53" s="2194"/>
      <c r="D53" s="2107"/>
      <c r="E53" s="696" t="s">
        <v>238</v>
      </c>
      <c r="F53" s="1556"/>
      <c r="G53" s="1547"/>
      <c r="H53" s="2326"/>
      <c r="I53" s="2327"/>
      <c r="J53" s="693"/>
      <c r="K53" s="341">
        <f t="shared" ref="K53:K72" si="12">IF(ISBLANK(F53)+ISBLANK(G53),0,IF(E53="Novel",20,0+IF(E53="Short Story",10,0+IF(E53="Essay",10,0)+IF(E53="Poetry",10,0)+IF(E53="Others",10,0))))</f>
        <v>0</v>
      </c>
      <c r="L53" s="1635"/>
      <c r="M53" s="641"/>
      <c r="N53" s="1652"/>
      <c r="P53" s="1020" t="s">
        <v>170</v>
      </c>
      <c r="Q53" s="1127">
        <f t="shared" ref="Q53:Q64" si="13">IF(P53="Acceptable",K53,0)</f>
        <v>0</v>
      </c>
      <c r="R53" s="1663"/>
      <c r="T53" s="1005" t="s">
        <v>204</v>
      </c>
    </row>
    <row r="54" spans="1:20" x14ac:dyDescent="0.3">
      <c r="A54" s="329">
        <v>2</v>
      </c>
      <c r="B54" s="2020"/>
      <c r="C54" s="2021"/>
      <c r="D54" s="2022"/>
      <c r="E54" s="694" t="s">
        <v>238</v>
      </c>
      <c r="F54" s="1545"/>
      <c r="G54" s="1545"/>
      <c r="H54" s="2317"/>
      <c r="I54" s="2318"/>
      <c r="J54" s="347"/>
      <c r="K54" s="266">
        <f t="shared" si="12"/>
        <v>0</v>
      </c>
      <c r="L54" s="1635"/>
      <c r="M54" s="641"/>
      <c r="N54" s="1653"/>
      <c r="P54" s="1021" t="s">
        <v>170</v>
      </c>
      <c r="Q54" s="1128">
        <f>IF(P54="Acceptable",K54,0)</f>
        <v>0</v>
      </c>
      <c r="R54" s="1664"/>
      <c r="T54" s="1005" t="s">
        <v>205</v>
      </c>
    </row>
    <row r="55" spans="1:20" x14ac:dyDescent="0.3">
      <c r="A55" s="329">
        <v>3</v>
      </c>
      <c r="B55" s="2020"/>
      <c r="C55" s="2021"/>
      <c r="D55" s="2022"/>
      <c r="E55" s="1601" t="s">
        <v>238</v>
      </c>
      <c r="F55" s="1545"/>
      <c r="G55" s="1545"/>
      <c r="H55" s="2317"/>
      <c r="I55" s="2318"/>
      <c r="J55" s="347"/>
      <c r="K55" s="266">
        <f t="shared" si="12"/>
        <v>0</v>
      </c>
      <c r="L55" s="1635"/>
      <c r="M55" s="641"/>
      <c r="N55" s="1653"/>
      <c r="P55" s="1021" t="s">
        <v>170</v>
      </c>
      <c r="Q55" s="1128">
        <f t="shared" si="13"/>
        <v>0</v>
      </c>
      <c r="R55" s="1664"/>
      <c r="T55" s="1005" t="s">
        <v>206</v>
      </c>
    </row>
    <row r="56" spans="1:20" x14ac:dyDescent="0.3">
      <c r="A56" s="329">
        <v>4</v>
      </c>
      <c r="B56" s="2020"/>
      <c r="C56" s="2021"/>
      <c r="D56" s="2022"/>
      <c r="E56" s="1601" t="s">
        <v>238</v>
      </c>
      <c r="F56" s="1545"/>
      <c r="G56" s="1545"/>
      <c r="H56" s="2317"/>
      <c r="I56" s="2318"/>
      <c r="J56" s="347"/>
      <c r="K56" s="266">
        <f t="shared" si="12"/>
        <v>0</v>
      </c>
      <c r="L56" s="1635"/>
      <c r="M56" s="641"/>
      <c r="N56" s="1653"/>
      <c r="P56" s="1021" t="s">
        <v>170</v>
      </c>
      <c r="Q56" s="1128">
        <f t="shared" si="13"/>
        <v>0</v>
      </c>
      <c r="R56" s="1664"/>
      <c r="T56" s="1005" t="s">
        <v>207</v>
      </c>
    </row>
    <row r="57" spans="1:20" x14ac:dyDescent="0.3">
      <c r="A57" s="329">
        <v>5</v>
      </c>
      <c r="B57" s="2020"/>
      <c r="C57" s="2021"/>
      <c r="D57" s="2022"/>
      <c r="E57" s="1601" t="s">
        <v>238</v>
      </c>
      <c r="F57" s="1545"/>
      <c r="G57" s="1545"/>
      <c r="H57" s="2317"/>
      <c r="I57" s="2318"/>
      <c r="J57" s="347"/>
      <c r="K57" s="266">
        <f t="shared" si="12"/>
        <v>0</v>
      </c>
      <c r="L57" s="1635"/>
      <c r="M57" s="641"/>
      <c r="N57" s="1653"/>
      <c r="P57" s="1021" t="s">
        <v>170</v>
      </c>
      <c r="Q57" s="1128">
        <f t="shared" si="13"/>
        <v>0</v>
      </c>
      <c r="R57" s="1664"/>
      <c r="T57" s="1005" t="s">
        <v>209</v>
      </c>
    </row>
    <row r="58" spans="1:20" x14ac:dyDescent="0.3">
      <c r="A58" s="329">
        <v>6</v>
      </c>
      <c r="B58" s="2020"/>
      <c r="C58" s="2021"/>
      <c r="D58" s="2022"/>
      <c r="E58" s="1601" t="s">
        <v>238</v>
      </c>
      <c r="F58" s="1545"/>
      <c r="G58" s="1545"/>
      <c r="H58" s="2317"/>
      <c r="I58" s="2318"/>
      <c r="J58" s="347"/>
      <c r="K58" s="266">
        <f t="shared" si="12"/>
        <v>0</v>
      </c>
      <c r="L58" s="1635"/>
      <c r="M58" s="641"/>
      <c r="N58" s="1653"/>
      <c r="P58" s="1021" t="s">
        <v>170</v>
      </c>
      <c r="Q58" s="1128">
        <f t="shared" si="13"/>
        <v>0</v>
      </c>
      <c r="R58" s="1664"/>
      <c r="T58" s="1005"/>
    </row>
    <row r="59" spans="1:20" x14ac:dyDescent="0.3">
      <c r="A59" s="329">
        <v>7</v>
      </c>
      <c r="B59" s="2020"/>
      <c r="C59" s="2021"/>
      <c r="D59" s="2022"/>
      <c r="E59" s="1601" t="s">
        <v>238</v>
      </c>
      <c r="F59" s="1545"/>
      <c r="G59" s="1545"/>
      <c r="H59" s="2317"/>
      <c r="I59" s="2318"/>
      <c r="J59" s="347"/>
      <c r="K59" s="266">
        <f t="shared" ref="K59:K61" si="14">IF(ISBLANK(F59)+ISBLANK(G59),0,IF(E59="Novel",20,0+IF(E59="Short Story",10,0+IF(E59="Essay",10,0)+IF(E59="Poetry",10,0)+IF(E59="Others",10,0))))</f>
        <v>0</v>
      </c>
      <c r="L59" s="1635"/>
      <c r="M59" s="641"/>
      <c r="N59" s="1653"/>
      <c r="P59" s="1021" t="s">
        <v>170</v>
      </c>
      <c r="Q59" s="1128">
        <f t="shared" si="13"/>
        <v>0</v>
      </c>
      <c r="R59" s="1664"/>
      <c r="T59" s="1005"/>
    </row>
    <row r="60" spans="1:20" x14ac:dyDescent="0.3">
      <c r="A60" s="329">
        <v>8</v>
      </c>
      <c r="B60" s="2020"/>
      <c r="C60" s="2021"/>
      <c r="D60" s="2022"/>
      <c r="E60" s="1601" t="s">
        <v>238</v>
      </c>
      <c r="F60" s="1545"/>
      <c r="G60" s="1545"/>
      <c r="H60" s="2317"/>
      <c r="I60" s="2318"/>
      <c r="J60" s="347"/>
      <c r="K60" s="266">
        <f t="shared" ref="K60" si="15">IF(ISBLANK(F60)+ISBLANK(G60),0,IF(E60="Novel",20,0+IF(E60="Short Story",10,0+IF(E60="Essay",10,0)+IF(E60="Poetry",10,0)+IF(E60="Others",10,0))))</f>
        <v>0</v>
      </c>
      <c r="L60" s="1635"/>
      <c r="M60" s="641"/>
      <c r="N60" s="1653"/>
      <c r="P60" s="1021" t="s">
        <v>170</v>
      </c>
      <c r="Q60" s="1128">
        <f t="shared" si="13"/>
        <v>0</v>
      </c>
      <c r="R60" s="1664"/>
      <c r="T60" s="1005"/>
    </row>
    <row r="61" spans="1:20" x14ac:dyDescent="0.3">
      <c r="A61" s="329">
        <v>9</v>
      </c>
      <c r="B61" s="2020"/>
      <c r="C61" s="2021"/>
      <c r="D61" s="2022"/>
      <c r="E61" s="1601" t="s">
        <v>238</v>
      </c>
      <c r="F61" s="1545"/>
      <c r="G61" s="1545"/>
      <c r="H61" s="2317"/>
      <c r="I61" s="2318"/>
      <c r="J61" s="347"/>
      <c r="K61" s="266">
        <f t="shared" si="14"/>
        <v>0</v>
      </c>
      <c r="L61" s="1635"/>
      <c r="M61" s="641"/>
      <c r="N61" s="1653"/>
      <c r="P61" s="1021" t="s">
        <v>170</v>
      </c>
      <c r="Q61" s="1128">
        <f t="shared" si="13"/>
        <v>0</v>
      </c>
      <c r="R61" s="1664"/>
      <c r="T61" s="1005"/>
    </row>
    <row r="62" spans="1:20" x14ac:dyDescent="0.3">
      <c r="A62" s="329">
        <v>10</v>
      </c>
      <c r="B62" s="2020"/>
      <c r="C62" s="2021"/>
      <c r="D62" s="2022"/>
      <c r="E62" s="1601" t="s">
        <v>238</v>
      </c>
      <c r="F62" s="1545"/>
      <c r="G62" s="1545"/>
      <c r="H62" s="2317"/>
      <c r="I62" s="2318"/>
      <c r="J62" s="347"/>
      <c r="K62" s="266">
        <f t="shared" si="12"/>
        <v>0</v>
      </c>
      <c r="L62" s="1635"/>
      <c r="M62" s="641"/>
      <c r="N62" s="1653"/>
      <c r="P62" s="1021" t="s">
        <v>170</v>
      </c>
      <c r="Q62" s="1128">
        <f>IF(P62="Acceptable",K62,0)</f>
        <v>0</v>
      </c>
      <c r="R62" s="1664"/>
      <c r="T62" s="1005"/>
    </row>
    <row r="63" spans="1:20" x14ac:dyDescent="0.3">
      <c r="A63" s="329">
        <v>11</v>
      </c>
      <c r="B63" s="2020"/>
      <c r="C63" s="2021"/>
      <c r="D63" s="2022"/>
      <c r="E63" s="1601" t="s">
        <v>238</v>
      </c>
      <c r="F63" s="1545"/>
      <c r="G63" s="1545"/>
      <c r="H63" s="2317"/>
      <c r="I63" s="2318"/>
      <c r="J63" s="347"/>
      <c r="K63" s="266">
        <f t="shared" ref="K63" si="16">IF(ISBLANK(F63)+ISBLANK(G63),0,IF(E63="Novel",20,0+IF(E63="Short Story",10,0+IF(E63="Essay",10,0)+IF(E63="Poetry",10,0)+IF(E63="Others",10,0))))</f>
        <v>0</v>
      </c>
      <c r="L63" s="1635"/>
      <c r="M63" s="641"/>
      <c r="N63" s="1653"/>
      <c r="P63" s="1021" t="s">
        <v>170</v>
      </c>
      <c r="Q63" s="1128">
        <f t="shared" si="13"/>
        <v>0</v>
      </c>
      <c r="R63" s="1664"/>
      <c r="T63" s="1005"/>
    </row>
    <row r="64" spans="1:20" x14ac:dyDescent="0.3">
      <c r="A64" s="329">
        <v>12</v>
      </c>
      <c r="B64" s="2020"/>
      <c r="C64" s="2021"/>
      <c r="D64" s="2022"/>
      <c r="E64" s="1601" t="s">
        <v>238</v>
      </c>
      <c r="F64" s="1545"/>
      <c r="G64" s="1545"/>
      <c r="H64" s="2317"/>
      <c r="I64" s="2318"/>
      <c r="J64" s="347"/>
      <c r="K64" s="266">
        <f t="shared" si="12"/>
        <v>0</v>
      </c>
      <c r="L64" s="1635"/>
      <c r="M64" s="641"/>
      <c r="N64" s="1653"/>
      <c r="P64" s="1021" t="s">
        <v>170</v>
      </c>
      <c r="Q64" s="1128">
        <f t="shared" si="13"/>
        <v>0</v>
      </c>
      <c r="R64" s="1664"/>
      <c r="T64" s="1005"/>
    </row>
    <row r="65" spans="1:27" x14ac:dyDescent="0.3">
      <c r="A65" s="329">
        <v>13</v>
      </c>
      <c r="B65" s="2020"/>
      <c r="C65" s="2021"/>
      <c r="D65" s="2022"/>
      <c r="E65" s="1601" t="s">
        <v>238</v>
      </c>
      <c r="F65" s="1545"/>
      <c r="G65" s="1545"/>
      <c r="H65" s="2317"/>
      <c r="I65" s="2318"/>
      <c r="J65" s="347"/>
      <c r="K65" s="266">
        <f t="shared" ref="K65:K70" si="17">IF(ISBLANK(F65)+ISBLANK(G65),0,IF(E65="Novel",20,0+IF(E65="Short Story",10,0+IF(E65="Essay",10,0)+IF(E65="Poetry",10,0)+IF(E65="Others",10,0))))</f>
        <v>0</v>
      </c>
      <c r="L65" s="1635"/>
      <c r="M65" s="641"/>
      <c r="N65" s="1653"/>
      <c r="P65" s="1021" t="s">
        <v>170</v>
      </c>
      <c r="Q65" s="1128">
        <f t="shared" ref="Q65:Q72" si="18">IF(P65="Acceptable",K65,0)</f>
        <v>0</v>
      </c>
      <c r="R65" s="1664"/>
      <c r="T65" s="1005"/>
    </row>
    <row r="66" spans="1:27" x14ac:dyDescent="0.3">
      <c r="A66" s="329">
        <v>14</v>
      </c>
      <c r="B66" s="2020"/>
      <c r="C66" s="2021"/>
      <c r="D66" s="2022"/>
      <c r="E66" s="1895" t="s">
        <v>238</v>
      </c>
      <c r="F66" s="1893"/>
      <c r="G66" s="1893"/>
      <c r="H66" s="2317"/>
      <c r="I66" s="2318"/>
      <c r="J66" s="347"/>
      <c r="K66" s="266">
        <f t="shared" ref="K66" si="19">IF(ISBLANK(F66)+ISBLANK(G66),0,IF(E66="Novel",20,0+IF(E66="Short Story",10,0+IF(E66="Essay",10,0)+IF(E66="Poetry",10,0)+IF(E66="Others",10,0))))</f>
        <v>0</v>
      </c>
      <c r="L66" s="1635"/>
      <c r="M66" s="641"/>
      <c r="N66" s="1653"/>
      <c r="P66" s="1021" t="s">
        <v>170</v>
      </c>
      <c r="Q66" s="1128">
        <f t="shared" si="18"/>
        <v>0</v>
      </c>
      <c r="R66" s="1664"/>
      <c r="T66" s="1005"/>
    </row>
    <row r="67" spans="1:27" x14ac:dyDescent="0.3">
      <c r="A67" s="329">
        <v>15</v>
      </c>
      <c r="B67" s="2020"/>
      <c r="C67" s="2021"/>
      <c r="D67" s="2022"/>
      <c r="E67" s="1895" t="s">
        <v>238</v>
      </c>
      <c r="F67" s="1893"/>
      <c r="G67" s="1893"/>
      <c r="H67" s="2317"/>
      <c r="I67" s="2318"/>
      <c r="J67" s="347"/>
      <c r="K67" s="266">
        <f t="shared" si="17"/>
        <v>0</v>
      </c>
      <c r="L67" s="1635"/>
      <c r="M67" s="641"/>
      <c r="N67" s="1653"/>
      <c r="P67" s="1021" t="s">
        <v>170</v>
      </c>
      <c r="Q67" s="1128">
        <f t="shared" ref="Q67" si="20">IF(P67="Acceptable",K67,0)</f>
        <v>0</v>
      </c>
      <c r="R67" s="1664"/>
      <c r="T67" s="1005"/>
    </row>
    <row r="68" spans="1:27" x14ac:dyDescent="0.3">
      <c r="A68" s="329">
        <v>16</v>
      </c>
      <c r="B68" s="2020"/>
      <c r="C68" s="2021"/>
      <c r="D68" s="2022"/>
      <c r="E68" s="1895" t="s">
        <v>238</v>
      </c>
      <c r="F68" s="1893"/>
      <c r="G68" s="1893"/>
      <c r="H68" s="2317"/>
      <c r="I68" s="2318"/>
      <c r="J68" s="347"/>
      <c r="K68" s="266">
        <f t="shared" ref="K68" si="21">IF(ISBLANK(F68)+ISBLANK(G68),0,IF(E68="Novel",20,0+IF(E68="Short Story",10,0+IF(E68="Essay",10,0)+IF(E68="Poetry",10,0)+IF(E68="Others",10,0))))</f>
        <v>0</v>
      </c>
      <c r="L68" s="1635"/>
      <c r="M68" s="641"/>
      <c r="N68" s="1653"/>
      <c r="P68" s="1021" t="s">
        <v>170</v>
      </c>
      <c r="Q68" s="1128">
        <f t="shared" si="18"/>
        <v>0</v>
      </c>
      <c r="R68" s="1664"/>
      <c r="T68" s="1005"/>
    </row>
    <row r="69" spans="1:27" x14ac:dyDescent="0.3">
      <c r="A69" s="329">
        <v>17</v>
      </c>
      <c r="B69" s="2020"/>
      <c r="C69" s="2021"/>
      <c r="D69" s="2022"/>
      <c r="E69" s="1895" t="s">
        <v>238</v>
      </c>
      <c r="F69" s="1893"/>
      <c r="G69" s="1893"/>
      <c r="H69" s="2317"/>
      <c r="I69" s="2318"/>
      <c r="J69" s="347"/>
      <c r="K69" s="266">
        <f t="shared" si="17"/>
        <v>0</v>
      </c>
      <c r="L69" s="1635"/>
      <c r="M69" s="641"/>
      <c r="N69" s="1653"/>
      <c r="P69" s="1021" t="s">
        <v>170</v>
      </c>
      <c r="Q69" s="1128">
        <f t="shared" ref="Q69:Q70" si="22">IF(P69="Acceptable",K69,0)</f>
        <v>0</v>
      </c>
      <c r="R69" s="1664"/>
      <c r="T69" s="1005"/>
    </row>
    <row r="70" spans="1:27" x14ac:dyDescent="0.3">
      <c r="A70" s="329">
        <v>18</v>
      </c>
      <c r="B70" s="2020"/>
      <c r="C70" s="2021"/>
      <c r="D70" s="2022"/>
      <c r="E70" s="1895" t="s">
        <v>238</v>
      </c>
      <c r="F70" s="1893"/>
      <c r="G70" s="1893"/>
      <c r="H70" s="2317"/>
      <c r="I70" s="2318"/>
      <c r="J70" s="347"/>
      <c r="K70" s="266">
        <f t="shared" si="17"/>
        <v>0</v>
      </c>
      <c r="L70" s="1635"/>
      <c r="M70" s="641"/>
      <c r="N70" s="1653"/>
      <c r="P70" s="1021" t="s">
        <v>170</v>
      </c>
      <c r="Q70" s="1128">
        <f t="shared" si="22"/>
        <v>0</v>
      </c>
      <c r="R70" s="1664"/>
      <c r="T70" s="1005"/>
    </row>
    <row r="71" spans="1:27" x14ac:dyDescent="0.3">
      <c r="A71" s="329">
        <v>19</v>
      </c>
      <c r="B71" s="2020"/>
      <c r="C71" s="2021"/>
      <c r="D71" s="2022"/>
      <c r="E71" s="1601" t="s">
        <v>238</v>
      </c>
      <c r="F71" s="1545"/>
      <c r="G71" s="1545"/>
      <c r="H71" s="2317"/>
      <c r="I71" s="2318"/>
      <c r="J71" s="347"/>
      <c r="K71" s="266">
        <f t="shared" si="12"/>
        <v>0</v>
      </c>
      <c r="L71" s="1635"/>
      <c r="M71" s="641"/>
      <c r="N71" s="1653"/>
      <c r="P71" s="1021" t="s">
        <v>170</v>
      </c>
      <c r="Q71" s="1128">
        <f t="shared" si="18"/>
        <v>0</v>
      </c>
      <c r="R71" s="1664"/>
      <c r="T71" s="1005"/>
    </row>
    <row r="72" spans="1:27" ht="14.4" thickBot="1" x14ac:dyDescent="0.35">
      <c r="A72" s="329">
        <v>20</v>
      </c>
      <c r="B72" s="2020"/>
      <c r="C72" s="2021"/>
      <c r="D72" s="2022"/>
      <c r="E72" s="694" t="s">
        <v>238</v>
      </c>
      <c r="F72" s="1545"/>
      <c r="G72" s="1545"/>
      <c r="H72" s="2317"/>
      <c r="I72" s="2318"/>
      <c r="J72" s="347"/>
      <c r="K72" s="266">
        <f t="shared" si="12"/>
        <v>0</v>
      </c>
      <c r="L72" s="1635"/>
      <c r="M72" s="641"/>
      <c r="N72" s="1653"/>
      <c r="P72" s="1022" t="s">
        <v>170</v>
      </c>
      <c r="Q72" s="1128">
        <f t="shared" si="18"/>
        <v>0</v>
      </c>
      <c r="R72" s="1665"/>
      <c r="T72" s="1005"/>
    </row>
    <row r="73" spans="1:27" ht="15" customHeight="1" thickBot="1" x14ac:dyDescent="0.35">
      <c r="A73" s="340"/>
      <c r="B73" s="2319" t="s">
        <v>13</v>
      </c>
      <c r="C73" s="2320"/>
      <c r="D73" s="2321"/>
      <c r="E73" s="1014"/>
      <c r="F73" s="997"/>
      <c r="G73" s="1015"/>
      <c r="H73" s="2261"/>
      <c r="I73" s="2324"/>
      <c r="J73" s="1023" t="s">
        <v>14</v>
      </c>
      <c r="K73" s="838">
        <f>SUM(K53:K72)</f>
        <v>0</v>
      </c>
      <c r="L73" s="488"/>
      <c r="M73" s="928"/>
      <c r="N73" s="1364"/>
      <c r="P73" s="469"/>
      <c r="Q73" s="503">
        <f>SUM(Q53:Q72)</f>
        <v>0</v>
      </c>
      <c r="R73" s="475"/>
      <c r="T73" s="884"/>
    </row>
    <row r="74" spans="1:27" x14ac:dyDescent="0.3">
      <c r="A74" s="1005"/>
      <c r="B74" s="1005"/>
      <c r="C74" s="885"/>
      <c r="D74" s="885"/>
      <c r="E74" s="885"/>
      <c r="G74" s="1005"/>
      <c r="H74" s="884"/>
      <c r="I74" s="884"/>
      <c r="J74" s="884"/>
      <c r="K74" s="885"/>
      <c r="T74" s="884"/>
    </row>
    <row r="75" spans="1:27" s="1861" customFormat="1" x14ac:dyDescent="0.25">
      <c r="B75" s="1847" t="s">
        <v>2</v>
      </c>
      <c r="C75" s="1837"/>
      <c r="D75" s="1837"/>
      <c r="E75" s="1756" t="s">
        <v>175</v>
      </c>
      <c r="F75" s="1837"/>
      <c r="G75" s="1759"/>
      <c r="H75" s="1756"/>
      <c r="I75" s="1759"/>
      <c r="J75" s="1837"/>
      <c r="K75" s="1837"/>
      <c r="L75" s="1837"/>
      <c r="M75" s="1862"/>
      <c r="N75" s="1862"/>
      <c r="P75" s="1756" t="s">
        <v>177</v>
      </c>
      <c r="Q75" s="1847"/>
      <c r="R75" s="1847"/>
      <c r="S75" s="1847"/>
      <c r="T75" s="1863"/>
      <c r="U75" s="1847"/>
      <c r="V75" s="1847"/>
      <c r="W75" s="1847"/>
      <c r="X75" s="1847"/>
      <c r="Y75" s="1847"/>
      <c r="Z75" s="1847"/>
      <c r="AA75" s="1847"/>
    </row>
    <row r="76" spans="1:27" s="1861" customFormat="1" x14ac:dyDescent="0.25">
      <c r="B76" s="1847"/>
      <c r="C76" s="1837"/>
      <c r="D76" s="1837"/>
      <c r="E76" s="1759"/>
      <c r="F76" s="1837"/>
      <c r="G76" s="1759"/>
      <c r="H76" s="1756"/>
      <c r="I76" s="1759"/>
      <c r="J76" s="1837"/>
      <c r="K76" s="1837"/>
      <c r="L76" s="1837"/>
      <c r="M76" s="1862"/>
      <c r="N76" s="1862"/>
      <c r="P76" s="1760"/>
      <c r="Q76" s="1847"/>
      <c r="R76" s="1847"/>
      <c r="S76" s="1847"/>
      <c r="T76" s="1847"/>
      <c r="U76" s="1847"/>
      <c r="V76" s="1847"/>
      <c r="W76" s="1847"/>
      <c r="X76" s="1847"/>
      <c r="Y76" s="1847"/>
      <c r="Z76" s="1847"/>
      <c r="AA76" s="1847"/>
    </row>
    <row r="77" spans="1:27" s="1861" customFormat="1" x14ac:dyDescent="0.25">
      <c r="B77" s="47"/>
      <c r="C77" s="1837"/>
      <c r="D77" s="1837"/>
      <c r="E77" s="1759"/>
      <c r="F77" s="1837"/>
      <c r="G77" s="1759"/>
      <c r="H77" s="1756"/>
      <c r="I77" s="1759"/>
      <c r="J77" s="1837"/>
      <c r="K77" s="1837"/>
      <c r="L77" s="1837"/>
      <c r="M77" s="1862"/>
      <c r="N77" s="1862"/>
      <c r="P77" s="1760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s="1861" customFormat="1" x14ac:dyDescent="0.25">
      <c r="B78" s="47" t="s">
        <v>11</v>
      </c>
      <c r="C78" s="1837"/>
      <c r="D78" s="1837"/>
      <c r="E78" s="19" t="s">
        <v>649</v>
      </c>
      <c r="F78" s="1837"/>
      <c r="G78" s="19"/>
      <c r="H78" s="1756"/>
      <c r="I78" s="1759"/>
      <c r="J78" s="1837"/>
      <c r="K78" s="1837"/>
      <c r="L78" s="1837"/>
      <c r="M78" s="1862"/>
      <c r="N78" s="1862"/>
      <c r="P78" s="19" t="s">
        <v>648</v>
      </c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s="1861" customFormat="1" x14ac:dyDescent="0.25">
      <c r="B79" s="47" t="s">
        <v>3</v>
      </c>
      <c r="C79" s="1837"/>
      <c r="D79" s="1837"/>
      <c r="E79" s="19" t="s">
        <v>3</v>
      </c>
      <c r="F79" s="1837"/>
      <c r="G79" s="19"/>
      <c r="H79" s="1756"/>
      <c r="I79" s="1759"/>
      <c r="J79" s="1837"/>
      <c r="K79" s="1837"/>
      <c r="L79" s="1837"/>
      <c r="M79" s="1862"/>
      <c r="N79" s="1862"/>
      <c r="P79" s="19" t="s">
        <v>3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s="1861" customFormat="1" x14ac:dyDescent="0.25">
      <c r="C80" s="47"/>
      <c r="D80" s="1850"/>
      <c r="E80" s="47"/>
      <c r="F80" s="47"/>
      <c r="G80" s="47"/>
      <c r="I80" s="47"/>
      <c r="J80" s="47"/>
      <c r="K80" s="47"/>
      <c r="L80" s="1850"/>
      <c r="M80" s="1864"/>
      <c r="N80" s="1864"/>
      <c r="P80" s="1709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3:27" s="1861" customFormat="1" x14ac:dyDescent="0.25">
      <c r="C81" s="47"/>
      <c r="D81" s="47"/>
      <c r="E81" s="47"/>
      <c r="F81" s="47"/>
      <c r="G81" s="47"/>
      <c r="I81" s="47"/>
      <c r="J81" s="47"/>
      <c r="K81" s="47"/>
      <c r="L81" s="47"/>
      <c r="M81" s="1859"/>
      <c r="N81" s="1859"/>
      <c r="O81" s="1865"/>
      <c r="P81" s="1709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3:27" s="1837" customFormat="1" x14ac:dyDescent="0.3">
      <c r="E82" s="19" t="s">
        <v>650</v>
      </c>
      <c r="M82" s="1862"/>
      <c r="N82" s="1862"/>
      <c r="O82" s="1860"/>
      <c r="P82" s="19" t="s">
        <v>647</v>
      </c>
    </row>
    <row r="83" spans="3:27" s="1837" customFormat="1" x14ac:dyDescent="0.3">
      <c r="E83" s="19" t="s">
        <v>3</v>
      </c>
      <c r="M83" s="1862"/>
      <c r="N83" s="1862"/>
      <c r="O83" s="1860"/>
      <c r="P83" s="19" t="s">
        <v>3</v>
      </c>
    </row>
    <row r="84" spans="3:27" s="602" customFormat="1" x14ac:dyDescent="0.3">
      <c r="M84" s="1658"/>
      <c r="N84" s="1658"/>
      <c r="O84" s="1651"/>
    </row>
  </sheetData>
  <sheetProtection algorithmName="SHA-512" hashValue="UI1QNgbS990gpsFLUL290uUIzTW4s2sS6eaY2ymVILi2EQA0uRn1b+ezFbgIOJd9/zaNjU5ZdY9TY0Tj4IL7ag==" saltValue="7EYy8nK0tTcMoYCFaek5CQ==" spinCount="100000" sheet="1" formatRows="0" insertHyperlinks="0"/>
  <dataConsolidate/>
  <mergeCells count="135">
    <mergeCell ref="H29:I29"/>
    <mergeCell ref="H30:I30"/>
    <mergeCell ref="B44:D44"/>
    <mergeCell ref="B45:D45"/>
    <mergeCell ref="B46:D46"/>
    <mergeCell ref="B65:D65"/>
    <mergeCell ref="H65:I65"/>
    <mergeCell ref="B62:D62"/>
    <mergeCell ref="H62:I62"/>
    <mergeCell ref="B59:D59"/>
    <mergeCell ref="H59:I59"/>
    <mergeCell ref="B61:D61"/>
    <mergeCell ref="H61:I61"/>
    <mergeCell ref="B60:D60"/>
    <mergeCell ref="H60:I60"/>
    <mergeCell ref="A3:C3"/>
    <mergeCell ref="A1:L1"/>
    <mergeCell ref="D3:L3"/>
    <mergeCell ref="D4:L4"/>
    <mergeCell ref="B29:D29"/>
    <mergeCell ref="D5:L5"/>
    <mergeCell ref="A7:L7"/>
    <mergeCell ref="A4:C4"/>
    <mergeCell ref="A5:C5"/>
    <mergeCell ref="B11:D12"/>
    <mergeCell ref="F11:F12"/>
    <mergeCell ref="E11:E12"/>
    <mergeCell ref="B13:D13"/>
    <mergeCell ref="B14:D14"/>
    <mergeCell ref="B15:D15"/>
    <mergeCell ref="H21:I21"/>
    <mergeCell ref="H22:I22"/>
    <mergeCell ref="H16:I16"/>
    <mergeCell ref="H17:I17"/>
    <mergeCell ref="B17:D17"/>
    <mergeCell ref="A11:A12"/>
    <mergeCell ref="K11:K12"/>
    <mergeCell ref="L11:L12"/>
    <mergeCell ref="B21:D21"/>
    <mergeCell ref="B73:D73"/>
    <mergeCell ref="B52:D52"/>
    <mergeCell ref="B53:D53"/>
    <mergeCell ref="B54:D54"/>
    <mergeCell ref="B55:D55"/>
    <mergeCell ref="B72:D72"/>
    <mergeCell ref="B71:D71"/>
    <mergeCell ref="B57:D57"/>
    <mergeCell ref="H73:I73"/>
    <mergeCell ref="H52:I52"/>
    <mergeCell ref="H53:I53"/>
    <mergeCell ref="H54:I54"/>
    <mergeCell ref="H55:I55"/>
    <mergeCell ref="H72:I72"/>
    <mergeCell ref="H71:I71"/>
    <mergeCell ref="H57:I57"/>
    <mergeCell ref="B56:D56"/>
    <mergeCell ref="H56:I56"/>
    <mergeCell ref="B58:D58"/>
    <mergeCell ref="H58:I58"/>
    <mergeCell ref="B64:D64"/>
    <mergeCell ref="H64:I64"/>
    <mergeCell ref="B63:D63"/>
    <mergeCell ref="H63:I63"/>
    <mergeCell ref="H13:I13"/>
    <mergeCell ref="N11:N12"/>
    <mergeCell ref="H48:I48"/>
    <mergeCell ref="H49:I49"/>
    <mergeCell ref="B48:D48"/>
    <mergeCell ref="H38:I38"/>
    <mergeCell ref="B16:D16"/>
    <mergeCell ref="B41:D41"/>
    <mergeCell ref="B28:D28"/>
    <mergeCell ref="B35:D35"/>
    <mergeCell ref="B38:D38"/>
    <mergeCell ref="B39:D39"/>
    <mergeCell ref="B34:D34"/>
    <mergeCell ref="B18:D18"/>
    <mergeCell ref="B31:D31"/>
    <mergeCell ref="B30:D30"/>
    <mergeCell ref="B22:D22"/>
    <mergeCell ref="B42:D42"/>
    <mergeCell ref="H42:I42"/>
    <mergeCell ref="H32:I32"/>
    <mergeCell ref="B32:D32"/>
    <mergeCell ref="B47:D47"/>
    <mergeCell ref="B23:D23"/>
    <mergeCell ref="B26:D26"/>
    <mergeCell ref="B70:D70"/>
    <mergeCell ref="H70:I70"/>
    <mergeCell ref="P1:R1"/>
    <mergeCell ref="P7:R7"/>
    <mergeCell ref="P9:R9"/>
    <mergeCell ref="H43:I43"/>
    <mergeCell ref="H47:I47"/>
    <mergeCell ref="H18:I18"/>
    <mergeCell ref="H31:I31"/>
    <mergeCell ref="H39:I39"/>
    <mergeCell ref="H40:I40"/>
    <mergeCell ref="H41:I41"/>
    <mergeCell ref="P10:R10"/>
    <mergeCell ref="H14:I14"/>
    <mergeCell ref="H15:I15"/>
    <mergeCell ref="Q11:Q12"/>
    <mergeCell ref="P11:P12"/>
    <mergeCell ref="H44:I44"/>
    <mergeCell ref="H45:I45"/>
    <mergeCell ref="H46:I46"/>
    <mergeCell ref="G11:G12"/>
    <mergeCell ref="R11:R12"/>
    <mergeCell ref="H11:I12"/>
    <mergeCell ref="J11:J12"/>
    <mergeCell ref="B20:D20"/>
    <mergeCell ref="H20:I20"/>
    <mergeCell ref="B19:D19"/>
    <mergeCell ref="H19:I19"/>
    <mergeCell ref="B33:D33"/>
    <mergeCell ref="H33:I33"/>
    <mergeCell ref="B69:D69"/>
    <mergeCell ref="H69:I69"/>
    <mergeCell ref="B68:D68"/>
    <mergeCell ref="H68:I68"/>
    <mergeCell ref="B67:D67"/>
    <mergeCell ref="H67:I67"/>
    <mergeCell ref="B66:D66"/>
    <mergeCell ref="H66:I66"/>
    <mergeCell ref="B27:D27"/>
    <mergeCell ref="B40:D40"/>
    <mergeCell ref="B43:D43"/>
    <mergeCell ref="B49:D49"/>
    <mergeCell ref="H34:I34"/>
    <mergeCell ref="H35:I35"/>
    <mergeCell ref="H23:I23"/>
    <mergeCell ref="H26:I26"/>
    <mergeCell ref="H27:I27"/>
    <mergeCell ref="H28:I28"/>
  </mergeCells>
  <conditionalFormatting sqref="H13">
    <cfRule type="expression" dxfId="6" priority="13">
      <formula>$F13="New Creation"</formula>
    </cfRule>
  </conditionalFormatting>
  <conditionalFormatting sqref="H14">
    <cfRule type="expression" dxfId="5" priority="6">
      <formula>$F14="New Creation"</formula>
    </cfRule>
  </conditionalFormatting>
  <conditionalFormatting sqref="H16:H17 H21:H22">
    <cfRule type="expression" dxfId="4" priority="5">
      <formula>$F16="New Creation"</formula>
    </cfRule>
  </conditionalFormatting>
  <conditionalFormatting sqref="H18">
    <cfRule type="expression" dxfId="3" priority="4">
      <formula>$F18="New Creation"</formula>
    </cfRule>
  </conditionalFormatting>
  <conditionalFormatting sqref="H15">
    <cfRule type="expression" dxfId="2" priority="3">
      <formula>$F15="New Creation"</formula>
    </cfRule>
  </conditionalFormatting>
  <conditionalFormatting sqref="H20">
    <cfRule type="expression" dxfId="1" priority="2">
      <formula>$F20="New Creation"</formula>
    </cfRule>
  </conditionalFormatting>
  <conditionalFormatting sqref="H19">
    <cfRule type="expression" dxfId="0" priority="1">
      <formula>$F19="New Creation"</formula>
    </cfRule>
  </conditionalFormatting>
  <dataValidations count="9">
    <dataValidation type="list" allowBlank="1" showInputMessage="1" showErrorMessage="1" sqref="P39:P48 P53:P72 P27:P34">
      <formula1>$T$5:$T$5</formula1>
    </dataValidation>
    <dataValidation type="list" allowBlank="1" showInputMessage="1" showErrorMessage="1" sqref="E53:E72">
      <formula1>$T$52:$T$57</formula1>
    </dataValidation>
    <dataValidation type="custom" allowBlank="1" showInputMessage="1" showErrorMessage="1" sqref="H13:H22 I16:I22">
      <formula1>F13&lt;&gt;"New Creation"</formula1>
    </dataValidation>
    <dataValidation type="list" allowBlank="1" showInputMessage="1" showErrorMessage="1" sqref="F13:F22">
      <formula1>$AB$10:$AB$13</formula1>
    </dataValidation>
    <dataValidation type="list" allowBlank="1" showInputMessage="1" showErrorMessage="1" sqref="F27:F34">
      <formula1>$AB$26:$AB$30</formula1>
    </dataValidation>
    <dataValidation type="list" allowBlank="1" showInputMessage="1" showErrorMessage="1" sqref="E39:E48">
      <formula1>$AB$38:$AB$41</formula1>
    </dataValidation>
    <dataValidation type="list" allowBlank="1" showInputMessage="1" showErrorMessage="1" sqref="E13:E22">
      <formula1>$AD$13:$AD$17</formula1>
    </dataValidation>
    <dataValidation type="list" allowBlank="1" showInputMessage="1" showErrorMessage="1" sqref="E27:E34">
      <formula1>$AF$26:$AF$33</formula1>
    </dataValidation>
    <dataValidation type="list" allowBlank="1" showInputMessage="1" showErrorMessage="1" sqref="P13:P22">
      <formula1>$AB$6:$AB$7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&amp;R&amp;A</oddHeader>
    <oddFooter>&amp;R&amp;"Arial Narrow,Regular"&amp;10Page &amp;P of &amp;N</oddFooter>
  </headerFooter>
  <colBreaks count="1" manualBreakCount="1">
    <brk id="18" max="1048575" man="1"/>
  </colBreaks>
  <ignoredErrors>
    <ignoredError sqref="A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1"/>
  <sheetViews>
    <sheetView showGridLines="0" zoomScaleNormal="100" zoomScaleSheetLayoutView="100" workbookViewId="0">
      <selection activeCell="A7" sqref="A7:C7"/>
    </sheetView>
  </sheetViews>
  <sheetFormatPr defaultColWidth="14.44140625" defaultRowHeight="15" customHeight="1" x14ac:dyDescent="0.25"/>
  <cols>
    <col min="1" max="1" width="3.21875" style="94" customWidth="1"/>
    <col min="2" max="2" width="3.109375" style="94" customWidth="1"/>
    <col min="3" max="3" width="16.44140625" style="94" customWidth="1"/>
    <col min="4" max="4" width="17.88671875" style="94" customWidth="1"/>
    <col min="5" max="5" width="6.6640625" style="94" customWidth="1"/>
    <col min="6" max="6" width="5.6640625" style="94" customWidth="1"/>
    <col min="7" max="7" width="12.44140625" style="94" customWidth="1"/>
    <col min="8" max="8" width="10.77734375" style="157" customWidth="1"/>
    <col min="9" max="9" width="17.77734375" style="150" customWidth="1"/>
    <col min="10" max="10" width="0.88671875" style="1273" customWidth="1"/>
    <col min="11" max="11" width="80.77734375" style="1273" customWidth="1"/>
    <col min="12" max="12" width="1.77734375" style="94" customWidth="1"/>
    <col min="13" max="13" width="17" style="94" hidden="1" customWidth="1"/>
    <col min="14" max="14" width="17.44140625" style="94" hidden="1" customWidth="1"/>
    <col min="15" max="15" width="57.33203125" style="94" hidden="1" customWidth="1"/>
    <col min="16" max="29" width="14.44140625" style="94" customWidth="1"/>
    <col min="30" max="16384" width="14.44140625" style="94"/>
  </cols>
  <sheetData>
    <row r="1" spans="1:15" s="64" customFormat="1" ht="15.6" x14ac:dyDescent="0.3">
      <c r="A1" s="2172" t="s">
        <v>10</v>
      </c>
      <c r="B1" s="2172"/>
      <c r="C1" s="2172"/>
      <c r="D1" s="2172"/>
      <c r="E1" s="2172"/>
      <c r="F1" s="2172"/>
      <c r="G1" s="2172"/>
      <c r="H1" s="2172"/>
      <c r="I1" s="2172"/>
      <c r="J1" s="1266"/>
      <c r="K1" s="1266" t="str">
        <f>A1</f>
        <v>FACULTY POSITION RECLASSIFICATION FOR SUCs</v>
      </c>
      <c r="M1" s="2350" t="str">
        <f>A1</f>
        <v>FACULTY POSITION RECLASSIFICATION FOR SUCs</v>
      </c>
      <c r="N1" s="2350"/>
      <c r="O1" s="2350"/>
    </row>
    <row r="2" spans="1:15" s="64" customFormat="1" ht="13.8" x14ac:dyDescent="0.3">
      <c r="H2" s="65"/>
      <c r="I2" s="58"/>
      <c r="J2" s="87"/>
      <c r="K2" s="87"/>
    </row>
    <row r="3" spans="1:15" s="64" customFormat="1" ht="15.6" x14ac:dyDescent="0.3">
      <c r="A3" s="2172" t="s">
        <v>515</v>
      </c>
      <c r="B3" s="2172"/>
      <c r="C3" s="2172"/>
      <c r="D3" s="2172"/>
      <c r="E3" s="2172"/>
      <c r="F3" s="2172"/>
      <c r="G3" s="2172"/>
      <c r="H3" s="2172"/>
      <c r="I3" s="2172"/>
      <c r="J3" s="1266"/>
      <c r="K3" s="1266"/>
      <c r="M3" s="2350" t="str">
        <f>A3</f>
        <v>KRA II - RESEARCH, INNOVATION AND CREATIVE WORK</v>
      </c>
      <c r="N3" s="2350"/>
      <c r="O3" s="2350"/>
    </row>
    <row r="4" spans="1:15" s="64" customFormat="1" ht="13.8" x14ac:dyDescent="0.3">
      <c r="A4" s="2173" t="s">
        <v>16</v>
      </c>
      <c r="B4" s="2173"/>
      <c r="C4" s="2173"/>
      <c r="D4" s="2173"/>
      <c r="E4" s="2173"/>
      <c r="F4" s="2173"/>
      <c r="G4" s="2173"/>
      <c r="H4" s="2173"/>
      <c r="I4" s="2173"/>
      <c r="J4" s="1267"/>
      <c r="K4" s="1267" t="str">
        <f>A3</f>
        <v>KRA II - RESEARCH, INNOVATION AND CREATIVE WORK</v>
      </c>
      <c r="M4" s="2351" t="str">
        <f>A4</f>
        <v>SUMMARY OF POINTS</v>
      </c>
      <c r="N4" s="2351"/>
      <c r="O4" s="2351"/>
    </row>
    <row r="5" spans="1:15" s="64" customFormat="1" ht="14.4" thickBot="1" x14ac:dyDescent="0.35">
      <c r="H5" s="65"/>
      <c r="I5" s="58"/>
      <c r="J5" s="87"/>
      <c r="K5" s="1267" t="str">
        <f>A4</f>
        <v>SUMMARY OF POINTS</v>
      </c>
    </row>
    <row r="6" spans="1:15" s="64" customFormat="1" ht="13.8" x14ac:dyDescent="0.3">
      <c r="A6" s="2354" t="str">
        <f>'Request Form'!B6</f>
        <v>LAST NAME:</v>
      </c>
      <c r="B6" s="2138"/>
      <c r="C6" s="2355"/>
      <c r="D6" s="2178" t="str">
        <f>Form1_A!E3</f>
        <v>MAALIW</v>
      </c>
      <c r="E6" s="2179"/>
      <c r="F6" s="2179"/>
      <c r="G6" s="2179"/>
      <c r="H6" s="2179"/>
      <c r="I6" s="2180"/>
      <c r="J6" s="481"/>
      <c r="K6" s="481"/>
      <c r="M6" s="57" t="str">
        <f>A6</f>
        <v>LAST NAME:</v>
      </c>
      <c r="N6" s="64" t="str">
        <f>D6</f>
        <v>MAALIW</v>
      </c>
    </row>
    <row r="7" spans="1:15" s="64" customFormat="1" ht="13.8" x14ac:dyDescent="0.3">
      <c r="A7" s="2352" t="str">
        <f>'Request Form'!B7</f>
        <v>FIRST NAME, EXT.:</v>
      </c>
      <c r="B7" s="2160"/>
      <c r="C7" s="2353"/>
      <c r="D7" s="2139" t="str">
        <f>Form1_A!E4</f>
        <v>RENATO III</v>
      </c>
      <c r="E7" s="2140"/>
      <c r="F7" s="2140"/>
      <c r="G7" s="2140"/>
      <c r="H7" s="2140"/>
      <c r="I7" s="2141"/>
      <c r="J7" s="481"/>
      <c r="K7" s="481"/>
      <c r="M7" s="57" t="str">
        <f>A7</f>
        <v>FIRST NAME, EXT.:</v>
      </c>
      <c r="N7" s="64" t="str">
        <f>D7</f>
        <v>RENATO III</v>
      </c>
    </row>
    <row r="8" spans="1:15" s="64" customFormat="1" ht="13.8" x14ac:dyDescent="0.3">
      <c r="A8" s="2352" t="str">
        <f>'Request Form'!B8</f>
        <v>MIDDLE NAME:</v>
      </c>
      <c r="B8" s="2160"/>
      <c r="C8" s="2353"/>
      <c r="D8" s="2139" t="str">
        <f>Form1_A!E5</f>
        <v>RACELIS</v>
      </c>
      <c r="E8" s="2140"/>
      <c r="F8" s="2140"/>
      <c r="G8" s="2140"/>
      <c r="H8" s="2140"/>
      <c r="I8" s="2141"/>
      <c r="J8" s="481"/>
      <c r="K8" s="481"/>
      <c r="M8" s="57" t="str">
        <f>A8</f>
        <v>MIDDLE NAME:</v>
      </c>
      <c r="N8" s="64" t="str">
        <f>D8</f>
        <v>RACELIS</v>
      </c>
    </row>
    <row r="9" spans="1:15" s="64" customFormat="1" ht="14.4" thickBot="1" x14ac:dyDescent="0.35">
      <c r="C9" s="58"/>
      <c r="D9" s="58"/>
      <c r="E9" s="66"/>
      <c r="F9" s="66"/>
      <c r="G9" s="58"/>
      <c r="H9" s="65"/>
      <c r="I9" s="58"/>
      <c r="J9" s="87"/>
      <c r="K9" s="87"/>
      <c r="M9" s="58"/>
      <c r="N9" s="58"/>
      <c r="O9" s="58"/>
    </row>
    <row r="10" spans="1:15" s="58" customFormat="1" ht="15" customHeight="1" thickBot="1" x14ac:dyDescent="0.35">
      <c r="A10" s="2125" t="s">
        <v>100</v>
      </c>
      <c r="B10" s="2126"/>
      <c r="C10" s="2126"/>
      <c r="D10" s="2126"/>
      <c r="E10" s="2126"/>
      <c r="F10" s="2126"/>
      <c r="G10" s="2126"/>
      <c r="H10" s="2126"/>
      <c r="I10" s="2127"/>
      <c r="J10" s="1267"/>
      <c r="K10" s="1350" t="s">
        <v>435</v>
      </c>
      <c r="M10" s="2173" t="str">
        <f>A10</f>
        <v>CRITERION A - RESEARCH OUTPUTS (MAX = 100 POINTS)</v>
      </c>
      <c r="N10" s="2173"/>
      <c r="O10" s="2173"/>
    </row>
    <row r="11" spans="1:15" s="58" customFormat="1" ht="14.4" thickBot="1" x14ac:dyDescent="0.35">
      <c r="A11" s="553"/>
      <c r="B11" s="554"/>
      <c r="C11" s="554"/>
      <c r="D11" s="554"/>
      <c r="E11" s="554"/>
      <c r="F11" s="554"/>
      <c r="G11" s="554"/>
      <c r="H11" s="554"/>
      <c r="I11" s="555"/>
      <c r="J11" s="1267"/>
      <c r="K11" s="1367"/>
      <c r="M11" s="72" t="s">
        <v>171</v>
      </c>
      <c r="N11" s="72" t="s">
        <v>19</v>
      </c>
      <c r="O11" s="72" t="s">
        <v>262</v>
      </c>
    </row>
    <row r="12" spans="1:15" s="63" customFormat="1" ht="14.4" thickBot="1" x14ac:dyDescent="0.35">
      <c r="A12" s="67" t="s">
        <v>43</v>
      </c>
      <c r="B12" s="68" t="s">
        <v>548</v>
      </c>
      <c r="C12" s="68"/>
      <c r="D12" s="68"/>
      <c r="E12" s="68"/>
      <c r="F12" s="68"/>
      <c r="G12" s="69"/>
      <c r="H12" s="70" t="s">
        <v>0</v>
      </c>
      <c r="I12" s="71" t="s">
        <v>19</v>
      </c>
      <c r="J12" s="1286"/>
      <c r="K12" s="231" t="str">
        <f>B12</f>
        <v>SCHOLARLY RESEARCHE PAPERS PUBLISHED</v>
      </c>
      <c r="M12" s="148"/>
      <c r="N12" s="533"/>
      <c r="O12" s="549"/>
    </row>
    <row r="13" spans="1:15" s="64" customFormat="1" ht="13.8" x14ac:dyDescent="0.3">
      <c r="A13" s="74"/>
      <c r="B13" s="75" t="s">
        <v>52</v>
      </c>
      <c r="C13" s="76" t="s">
        <v>552</v>
      </c>
      <c r="D13" s="77"/>
      <c r="E13" s="78"/>
      <c r="F13" s="78"/>
      <c r="G13" s="77"/>
      <c r="H13" s="538">
        <f>Form2_A!I32</f>
        <v>0</v>
      </c>
      <c r="I13" s="79"/>
      <c r="J13" s="1287"/>
      <c r="K13" s="1667"/>
      <c r="M13" s="1130">
        <f>Form2_A!P32</f>
        <v>0</v>
      </c>
      <c r="N13" s="1130"/>
      <c r="O13" s="1687"/>
    </row>
    <row r="14" spans="1:15" s="64" customFormat="1" ht="14.4" thickBot="1" x14ac:dyDescent="0.35">
      <c r="A14" s="74"/>
      <c r="B14" s="75" t="s">
        <v>53</v>
      </c>
      <c r="C14" s="76" t="s">
        <v>553</v>
      </c>
      <c r="D14" s="77"/>
      <c r="E14" s="78"/>
      <c r="F14" s="78"/>
      <c r="G14" s="77"/>
      <c r="H14" s="538">
        <f>Form2_A!J57</f>
        <v>0</v>
      </c>
      <c r="I14" s="79"/>
      <c r="J14" s="1287"/>
      <c r="K14" s="1668"/>
      <c r="M14" s="513">
        <f>Form2_A!Q57</f>
        <v>0</v>
      </c>
      <c r="N14" s="513"/>
      <c r="O14" s="1688"/>
    </row>
    <row r="15" spans="1:15" ht="14.4" thickBot="1" x14ac:dyDescent="0.3">
      <c r="A15" s="96" t="s">
        <v>17</v>
      </c>
      <c r="B15" s="97"/>
      <c r="C15" s="98"/>
      <c r="D15" s="97"/>
      <c r="E15" s="97"/>
      <c r="F15" s="97"/>
      <c r="G15" s="98"/>
      <c r="H15" s="1119">
        <f>SUM(H13:H14)</f>
        <v>0</v>
      </c>
      <c r="I15" s="99"/>
      <c r="J15" s="1288"/>
      <c r="K15" s="1669"/>
      <c r="M15" s="1124">
        <f>SUM(M13:M14)</f>
        <v>0</v>
      </c>
      <c r="N15" s="1131"/>
      <c r="O15" s="487"/>
    </row>
    <row r="16" spans="1:15" ht="14.4" thickBot="1" x14ac:dyDescent="0.3">
      <c r="A16" s="96"/>
      <c r="B16" s="97"/>
      <c r="C16" s="98"/>
      <c r="D16" s="97"/>
      <c r="E16" s="97"/>
      <c r="F16" s="97"/>
      <c r="G16" s="98"/>
      <c r="H16" s="289"/>
      <c r="I16" s="99"/>
      <c r="J16" s="1288"/>
      <c r="K16" s="1368"/>
      <c r="M16" s="1132"/>
      <c r="N16" s="1133"/>
      <c r="O16" s="95"/>
    </row>
    <row r="17" spans="1:15" s="63" customFormat="1" ht="14.4" thickBot="1" x14ac:dyDescent="0.35">
      <c r="A17" s="67" t="s">
        <v>44</v>
      </c>
      <c r="B17" s="68" t="s">
        <v>110</v>
      </c>
      <c r="C17" s="68"/>
      <c r="D17" s="68"/>
      <c r="E17" s="68"/>
      <c r="F17" s="68"/>
      <c r="G17" s="69"/>
      <c r="H17" s="534"/>
      <c r="I17" s="100"/>
      <c r="J17" s="1289"/>
      <c r="K17" s="1369" t="str">
        <f>B17</f>
        <v>RESEARCH OUTPUT TRANSLATED INTO PROJECT, POLICY OR PRODUCT</v>
      </c>
      <c r="M17" s="1134"/>
      <c r="N17" s="1135"/>
      <c r="O17" s="101"/>
    </row>
    <row r="18" spans="1:15" s="63" customFormat="1" ht="13.8" x14ac:dyDescent="0.3">
      <c r="A18" s="102"/>
      <c r="B18" s="103" t="s">
        <v>56</v>
      </c>
      <c r="C18" s="104" t="s">
        <v>140</v>
      </c>
      <c r="D18" s="105"/>
      <c r="E18" s="105"/>
      <c r="F18" s="105"/>
      <c r="G18" s="106"/>
      <c r="H18" s="535">
        <f>Form2_A!I72</f>
        <v>0</v>
      </c>
      <c r="I18" s="107"/>
      <c r="J18" s="1289"/>
      <c r="K18" s="1670"/>
      <c r="M18" s="517">
        <f>Form2_A!P72</f>
        <v>0</v>
      </c>
      <c r="N18" s="1136"/>
      <c r="O18" s="1689"/>
    </row>
    <row r="19" spans="1:15" s="63" customFormat="1" ht="14.4" thickBot="1" x14ac:dyDescent="0.35">
      <c r="A19" s="108"/>
      <c r="B19" s="109" t="s">
        <v>57</v>
      </c>
      <c r="C19" s="110" t="s">
        <v>138</v>
      </c>
      <c r="D19" s="111"/>
      <c r="E19" s="111"/>
      <c r="F19" s="111"/>
      <c r="G19" s="112"/>
      <c r="H19" s="536">
        <f>Form2_A!J86</f>
        <v>0</v>
      </c>
      <c r="I19" s="113"/>
      <c r="J19" s="1289"/>
      <c r="K19" s="1671"/>
      <c r="M19" s="521">
        <f>Form2_A!Q86</f>
        <v>0</v>
      </c>
      <c r="N19" s="1137"/>
      <c r="O19" s="1690"/>
    </row>
    <row r="20" spans="1:15" ht="14.4" thickBot="1" x14ac:dyDescent="0.3">
      <c r="A20" s="96" t="s">
        <v>17</v>
      </c>
      <c r="B20" s="97"/>
      <c r="C20" s="98"/>
      <c r="D20" s="97"/>
      <c r="E20" s="97"/>
      <c r="F20" s="97"/>
      <c r="G20" s="98"/>
      <c r="H20" s="1119">
        <f>SUM(H18:H19)</f>
        <v>0</v>
      </c>
      <c r="I20" s="99"/>
      <c r="J20" s="1288"/>
      <c r="K20" s="1669"/>
      <c r="M20" s="522">
        <f>SUM(M18:M19)</f>
        <v>0</v>
      </c>
      <c r="N20" s="1131"/>
      <c r="O20" s="487"/>
    </row>
    <row r="21" spans="1:15" ht="14.4" thickBot="1" x14ac:dyDescent="0.3">
      <c r="A21" s="62"/>
      <c r="B21" s="58"/>
      <c r="C21" s="150"/>
      <c r="D21" s="58"/>
      <c r="E21" s="58"/>
      <c r="F21" s="58"/>
      <c r="G21" s="150"/>
      <c r="H21" s="550"/>
      <c r="I21" s="551"/>
      <c r="J21" s="1288"/>
      <c r="K21" s="1365"/>
      <c r="M21" s="1138"/>
      <c r="N21" s="1133"/>
      <c r="O21" s="95"/>
    </row>
    <row r="22" spans="1:15" s="63" customFormat="1" ht="14.4" thickBot="1" x14ac:dyDescent="0.3">
      <c r="A22" s="67" t="s">
        <v>45</v>
      </c>
      <c r="B22" s="68" t="s">
        <v>507</v>
      </c>
      <c r="C22" s="68"/>
      <c r="D22" s="68"/>
      <c r="E22" s="68"/>
      <c r="F22" s="68"/>
      <c r="G22" s="713"/>
      <c r="H22" s="70"/>
      <c r="I22" s="1168"/>
      <c r="J22" s="1287"/>
      <c r="K22" s="1370" t="str">
        <f>B22</f>
        <v>RESEARCH PUBLICATION CITED</v>
      </c>
      <c r="M22" s="1131"/>
      <c r="N22" s="1686"/>
      <c r="O22" s="533"/>
    </row>
    <row r="23" spans="1:15" s="63" customFormat="1" ht="13.8" x14ac:dyDescent="0.25">
      <c r="A23" s="1164"/>
      <c r="B23" s="1165" t="s">
        <v>637</v>
      </c>
      <c r="C23" s="1166"/>
      <c r="D23" s="1166"/>
      <c r="E23" s="1166"/>
      <c r="F23" s="1166"/>
      <c r="G23" s="1167"/>
      <c r="H23" s="1219">
        <f>Form2_A!J106</f>
        <v>0</v>
      </c>
      <c r="I23" s="348">
        <f>IF(H23&lt;=40,H23,40)</f>
        <v>0</v>
      </c>
      <c r="J23" s="1290"/>
      <c r="K23" s="1673"/>
      <c r="M23" s="1685">
        <f>Form2_A!Q106</f>
        <v>0</v>
      </c>
      <c r="N23" s="1685">
        <f>IF(M23&lt;=40,M23,40)</f>
        <v>0</v>
      </c>
      <c r="O23" s="1706"/>
    </row>
    <row r="24" spans="1:15" s="63" customFormat="1" ht="14.4" thickBot="1" x14ac:dyDescent="0.3">
      <c r="A24" s="115"/>
      <c r="B24" s="116" t="s">
        <v>638</v>
      </c>
      <c r="C24" s="117"/>
      <c r="D24" s="117"/>
      <c r="E24" s="117"/>
      <c r="F24" s="117"/>
      <c r="G24" s="118"/>
      <c r="H24" s="1220">
        <f>Form2_A!J125</f>
        <v>0</v>
      </c>
      <c r="I24" s="348">
        <f>IF(H24&lt;=60,H24,60)</f>
        <v>0</v>
      </c>
      <c r="J24" s="1290"/>
      <c r="K24" s="1674"/>
      <c r="M24" s="1141">
        <f>Form2_A!Q125</f>
        <v>0</v>
      </c>
      <c r="N24" s="1221">
        <f>IF(M24&lt;=60,M24,60)</f>
        <v>0</v>
      </c>
      <c r="O24" s="1690"/>
    </row>
    <row r="25" spans="1:15" ht="14.4" thickBot="1" x14ac:dyDescent="0.3">
      <c r="A25" s="96" t="s">
        <v>17</v>
      </c>
      <c r="B25" s="97"/>
      <c r="C25" s="98"/>
      <c r="D25" s="97"/>
      <c r="E25" s="97"/>
      <c r="F25" s="97"/>
      <c r="G25" s="98"/>
      <c r="H25" s="1119">
        <f>SUM(I23:I24)</f>
        <v>0</v>
      </c>
      <c r="I25" s="99"/>
      <c r="J25" s="1288"/>
      <c r="K25" s="1672"/>
      <c r="M25" s="1160">
        <f>SUM(N23:N24)</f>
        <v>0</v>
      </c>
      <c r="N25" s="1143"/>
      <c r="O25" s="487"/>
    </row>
    <row r="26" spans="1:15" s="64" customFormat="1" ht="14.4" thickBot="1" x14ac:dyDescent="0.3">
      <c r="A26" s="2356" t="s">
        <v>71</v>
      </c>
      <c r="B26" s="2357"/>
      <c r="C26" s="2357"/>
      <c r="D26" s="2357"/>
      <c r="E26" s="2357"/>
      <c r="F26" s="2357"/>
      <c r="G26" s="2358"/>
      <c r="H26" s="1118">
        <f>H15+H20+H25</f>
        <v>0</v>
      </c>
      <c r="I26" s="119">
        <f>IF(H26&gt;=100,100,H26)</f>
        <v>0</v>
      </c>
      <c r="J26" s="1291"/>
      <c r="K26" s="1366"/>
      <c r="M26" s="1159">
        <f>M15+M20+M25</f>
        <v>0</v>
      </c>
      <c r="N26" s="1144">
        <f>IF(M26&gt;=100,100,M26)</f>
        <v>0</v>
      </c>
      <c r="O26" s="532"/>
    </row>
    <row r="27" spans="1:15" s="64" customFormat="1" ht="14.4" thickBot="1" x14ac:dyDescent="0.3">
      <c r="C27" s="58"/>
      <c r="D27" s="58"/>
      <c r="E27" s="66"/>
      <c r="F27" s="66"/>
      <c r="G27" s="58"/>
      <c r="H27" s="120"/>
      <c r="I27" s="58"/>
      <c r="J27" s="87"/>
      <c r="K27" s="87"/>
      <c r="M27" s="1145"/>
      <c r="N27" s="1146"/>
    </row>
    <row r="28" spans="1:15" s="64" customFormat="1" ht="15" customHeight="1" thickBot="1" x14ac:dyDescent="0.35">
      <c r="A28" s="2125" t="s">
        <v>111</v>
      </c>
      <c r="B28" s="2126"/>
      <c r="C28" s="2126"/>
      <c r="D28" s="2126"/>
      <c r="E28" s="2126"/>
      <c r="F28" s="2126"/>
      <c r="G28" s="2126"/>
      <c r="H28" s="2126"/>
      <c r="I28" s="2127"/>
      <c r="J28" s="1267"/>
      <c r="K28" s="1350" t="s">
        <v>435</v>
      </c>
      <c r="M28" s="2173" t="str">
        <f>A28</f>
        <v>CRITERION B - INVENTIONS (MAX = 100 POINTS)</v>
      </c>
      <c r="N28" s="2173"/>
      <c r="O28" s="2173"/>
    </row>
    <row r="29" spans="1:15" s="64" customFormat="1" ht="14.4" thickBot="1" x14ac:dyDescent="0.35">
      <c r="A29" s="553"/>
      <c r="B29" s="554"/>
      <c r="C29" s="554"/>
      <c r="D29" s="554"/>
      <c r="E29" s="554"/>
      <c r="F29" s="554"/>
      <c r="G29" s="554"/>
      <c r="H29" s="554"/>
      <c r="I29" s="555"/>
      <c r="J29" s="1267"/>
      <c r="K29" s="1371"/>
      <c r="M29" s="72" t="s">
        <v>171</v>
      </c>
      <c r="N29" s="72" t="s">
        <v>19</v>
      </c>
      <c r="O29" s="72" t="s">
        <v>262</v>
      </c>
    </row>
    <row r="30" spans="1:15" s="63" customFormat="1" ht="14.4" thickBot="1" x14ac:dyDescent="0.35">
      <c r="A30" s="67" t="s">
        <v>43</v>
      </c>
      <c r="B30" s="68" t="s">
        <v>549</v>
      </c>
      <c r="C30" s="68"/>
      <c r="D30" s="68"/>
      <c r="E30" s="122"/>
      <c r="F30" s="122"/>
      <c r="G30" s="68"/>
      <c r="H30" s="70" t="s">
        <v>0</v>
      </c>
      <c r="I30" s="71" t="s">
        <v>19</v>
      </c>
      <c r="J30" s="1286"/>
      <c r="K30" s="231" t="str">
        <f>B30</f>
        <v>PATENTED INVENTIONS</v>
      </c>
      <c r="M30" s="533"/>
      <c r="N30" s="533"/>
      <c r="O30" s="533"/>
    </row>
    <row r="31" spans="1:15" s="64" customFormat="1" ht="13.8" x14ac:dyDescent="0.3">
      <c r="A31" s="123"/>
      <c r="B31" s="124" t="s">
        <v>52</v>
      </c>
      <c r="C31" s="77" t="s">
        <v>130</v>
      </c>
      <c r="D31" s="77"/>
      <c r="E31" s="78"/>
      <c r="F31" s="78"/>
      <c r="G31" s="77"/>
      <c r="H31" s="537"/>
      <c r="I31" s="79"/>
      <c r="J31" s="1287"/>
      <c r="K31" s="1675"/>
      <c r="M31" s="548"/>
      <c r="N31" s="548"/>
      <c r="O31" s="1702"/>
    </row>
    <row r="32" spans="1:15" s="64" customFormat="1" ht="13.8" x14ac:dyDescent="0.3">
      <c r="A32" s="74"/>
      <c r="B32" s="76"/>
      <c r="C32" s="76" t="s">
        <v>124</v>
      </c>
      <c r="D32" s="77"/>
      <c r="E32" s="78"/>
      <c r="F32" s="78"/>
      <c r="G32" s="77"/>
      <c r="H32" s="537"/>
      <c r="I32" s="79"/>
      <c r="J32" s="1287"/>
      <c r="K32" s="1676"/>
      <c r="M32" s="1147"/>
      <c r="N32" s="1147"/>
      <c r="O32" s="1703"/>
    </row>
    <row r="33" spans="1:15" s="64" customFormat="1" ht="13.8" x14ac:dyDescent="0.25">
      <c r="A33" s="74"/>
      <c r="B33" s="76"/>
      <c r="C33" s="76" t="s">
        <v>131</v>
      </c>
      <c r="D33" s="77"/>
      <c r="E33" s="78"/>
      <c r="F33" s="78"/>
      <c r="G33" s="77"/>
      <c r="H33" s="538">
        <f>'Form2-B'!I29</f>
        <v>0</v>
      </c>
      <c r="I33" s="79"/>
      <c r="J33" s="1287"/>
      <c r="K33" s="1676"/>
      <c r="M33" s="1148">
        <f>'Form2-B'!P29</f>
        <v>0</v>
      </c>
      <c r="N33" s="1147"/>
      <c r="O33" s="1703"/>
    </row>
    <row r="34" spans="1:15" s="64" customFormat="1" ht="13.8" x14ac:dyDescent="0.25">
      <c r="A34" s="74"/>
      <c r="B34" s="76"/>
      <c r="C34" s="76" t="s">
        <v>132</v>
      </c>
      <c r="D34" s="77"/>
      <c r="E34" s="78"/>
      <c r="F34" s="78"/>
      <c r="G34" s="77"/>
      <c r="H34" s="538">
        <f>'Form2-B'!J48</f>
        <v>0</v>
      </c>
      <c r="I34" s="79"/>
      <c r="J34" s="1287"/>
      <c r="K34" s="1676"/>
      <c r="M34" s="1148">
        <f>'Form2-B'!Q48</f>
        <v>0</v>
      </c>
      <c r="N34" s="1147"/>
      <c r="O34" s="1703"/>
    </row>
    <row r="35" spans="1:15" s="64" customFormat="1" ht="13.8" x14ac:dyDescent="0.3">
      <c r="A35" s="80"/>
      <c r="B35" s="82"/>
      <c r="C35" s="82" t="s">
        <v>324</v>
      </c>
      <c r="D35" s="83"/>
      <c r="E35" s="84"/>
      <c r="F35" s="84"/>
      <c r="G35" s="83"/>
      <c r="H35" s="539"/>
      <c r="I35" s="85"/>
      <c r="J35" s="1287"/>
      <c r="K35" s="1676"/>
      <c r="M35" s="1139"/>
      <c r="N35" s="1147"/>
      <c r="O35" s="1703"/>
    </row>
    <row r="36" spans="1:15" s="64" customFormat="1" ht="13.8" x14ac:dyDescent="0.25">
      <c r="A36" s="74"/>
      <c r="B36" s="76"/>
      <c r="C36" s="76" t="s">
        <v>131</v>
      </c>
      <c r="D36" s="77"/>
      <c r="E36" s="78"/>
      <c r="F36" s="78"/>
      <c r="G36" s="77"/>
      <c r="H36" s="538">
        <f>'Form2-B'!I68</f>
        <v>0</v>
      </c>
      <c r="I36" s="79"/>
      <c r="J36" s="1287"/>
      <c r="K36" s="1676"/>
      <c r="M36" s="1148">
        <f>'Form2-B'!P68</f>
        <v>0</v>
      </c>
      <c r="N36" s="1147"/>
      <c r="O36" s="1703"/>
    </row>
    <row r="37" spans="1:15" s="64" customFormat="1" ht="13.8" x14ac:dyDescent="0.25">
      <c r="A37" s="74"/>
      <c r="B37" s="76"/>
      <c r="C37" s="76" t="s">
        <v>132</v>
      </c>
      <c r="D37" s="77"/>
      <c r="E37" s="78"/>
      <c r="F37" s="78"/>
      <c r="G37" s="77"/>
      <c r="H37" s="538">
        <f>'Form2-B'!J87</f>
        <v>0</v>
      </c>
      <c r="I37" s="79"/>
      <c r="J37" s="1287"/>
      <c r="K37" s="1676"/>
      <c r="M37" s="1149">
        <f>'Form2-B'!Q87</f>
        <v>0</v>
      </c>
      <c r="N37" s="1150"/>
      <c r="O37" s="1704"/>
    </row>
    <row r="38" spans="1:15" s="64" customFormat="1" ht="13.8" x14ac:dyDescent="0.3">
      <c r="A38" s="86"/>
      <c r="B38" s="83" t="s">
        <v>125</v>
      </c>
      <c r="C38" s="83"/>
      <c r="D38" s="83"/>
      <c r="E38" s="84"/>
      <c r="F38" s="84"/>
      <c r="G38" s="83"/>
      <c r="H38" s="539"/>
      <c r="I38" s="85"/>
      <c r="J38" s="1287"/>
      <c r="K38" s="1676"/>
      <c r="M38" s="1147"/>
      <c r="N38" s="1147"/>
      <c r="O38" s="1703"/>
    </row>
    <row r="39" spans="1:15" s="64" customFormat="1" ht="13.8" x14ac:dyDescent="0.3">
      <c r="A39" s="127"/>
      <c r="B39" s="77"/>
      <c r="C39" s="76" t="s">
        <v>639</v>
      </c>
      <c r="D39" s="77"/>
      <c r="E39" s="78"/>
      <c r="F39" s="78"/>
      <c r="G39" s="77"/>
      <c r="H39" s="735">
        <f>'Form2-B'!J102</f>
        <v>0</v>
      </c>
      <c r="I39" s="348">
        <f>IF(H39&lt;=20,H39,20)</f>
        <v>0</v>
      </c>
      <c r="J39" s="1290"/>
      <c r="K39" s="1677"/>
      <c r="M39" s="1737">
        <f>'Form2-B'!P102</f>
        <v>0</v>
      </c>
      <c r="N39" s="1151">
        <f>IF(M39&lt;=20,M39,20)</f>
        <v>0</v>
      </c>
      <c r="O39" s="1703"/>
    </row>
    <row r="40" spans="1:15" s="64" customFormat="1" ht="14.4" thickBot="1" x14ac:dyDescent="0.35">
      <c r="A40" s="128"/>
      <c r="B40" s="129"/>
      <c r="C40" s="130" t="s">
        <v>640</v>
      </c>
      <c r="D40" s="129"/>
      <c r="E40" s="131"/>
      <c r="F40" s="131"/>
      <c r="G40" s="129"/>
      <c r="H40" s="736">
        <f>'Form2-B'!J116</f>
        <v>0</v>
      </c>
      <c r="I40" s="349">
        <f>IF(H40&lt;=30,H40,30)</f>
        <v>0</v>
      </c>
      <c r="J40" s="1290"/>
      <c r="K40" s="1678"/>
      <c r="M40" s="1738">
        <f>'Form2-B'!P116</f>
        <v>0</v>
      </c>
      <c r="N40" s="513">
        <f>IF(M40&lt;=30,M40,30)</f>
        <v>0</v>
      </c>
      <c r="O40" s="1705"/>
    </row>
    <row r="41" spans="1:15" ht="14.4" thickBot="1" x14ac:dyDescent="0.3">
      <c r="A41" s="96" t="s">
        <v>17</v>
      </c>
      <c r="B41" s="97"/>
      <c r="C41" s="98"/>
      <c r="D41" s="97"/>
      <c r="E41" s="97"/>
      <c r="F41" s="97"/>
      <c r="G41" s="98"/>
      <c r="H41" s="1119">
        <f>H33+H34+H36+H37+I39+I40</f>
        <v>0</v>
      </c>
      <c r="I41" s="1158"/>
      <c r="J41" s="1292"/>
      <c r="K41" s="1297"/>
      <c r="M41" s="1159">
        <f>M33+M34+M36+M37+N39+N40</f>
        <v>0</v>
      </c>
      <c r="N41" s="1143">
        <f>M33+M34+M36+M37+N39+N40</f>
        <v>0</v>
      </c>
      <c r="O41" s="547"/>
    </row>
    <row r="42" spans="1:15" ht="14.4" thickBot="1" x14ac:dyDescent="0.3">
      <c r="A42" s="96"/>
      <c r="B42" s="97"/>
      <c r="C42" s="98"/>
      <c r="D42" s="97"/>
      <c r="E42" s="97"/>
      <c r="F42" s="97"/>
      <c r="G42" s="98"/>
      <c r="H42" s="552"/>
      <c r="I42" s="350"/>
      <c r="J42" s="1293"/>
      <c r="K42" s="1372"/>
      <c r="M42" s="1144"/>
      <c r="N42" s="1143"/>
      <c r="O42" s="547"/>
    </row>
    <row r="43" spans="1:15" s="63" customFormat="1" ht="14.4" thickBot="1" x14ac:dyDescent="0.35">
      <c r="A43" s="67" t="s">
        <v>44</v>
      </c>
      <c r="B43" s="68" t="s">
        <v>550</v>
      </c>
      <c r="C43" s="68"/>
      <c r="D43" s="68"/>
      <c r="E43" s="68"/>
      <c r="F43" s="68"/>
      <c r="G43" s="68"/>
      <c r="H43" s="132"/>
      <c r="I43" s="133"/>
      <c r="J43" s="1294"/>
      <c r="K43" s="1373" t="str">
        <f>B43</f>
        <v>NON-PATENTABLE INVENTIONS</v>
      </c>
      <c r="M43" s="1152"/>
      <c r="N43" s="1152"/>
      <c r="O43" s="549"/>
    </row>
    <row r="44" spans="1:15" s="63" customFormat="1" ht="13.8" x14ac:dyDescent="0.3">
      <c r="A44" s="102"/>
      <c r="B44" s="105" t="s">
        <v>551</v>
      </c>
      <c r="C44" s="105"/>
      <c r="D44" s="105"/>
      <c r="E44" s="105"/>
      <c r="F44" s="105"/>
      <c r="G44" s="105"/>
      <c r="H44" s="540"/>
      <c r="I44" s="134"/>
      <c r="J44" s="1294"/>
      <c r="K44" s="1679"/>
      <c r="M44" s="1153"/>
      <c r="N44" s="1153"/>
      <c r="O44" s="1689"/>
    </row>
    <row r="45" spans="1:15" ht="13.8" x14ac:dyDescent="0.25">
      <c r="A45" s="123"/>
      <c r="B45" s="76"/>
      <c r="C45" s="135" t="s">
        <v>141</v>
      </c>
      <c r="D45" s="77"/>
      <c r="E45" s="77"/>
      <c r="F45" s="77"/>
      <c r="G45" s="136"/>
      <c r="H45" s="541"/>
      <c r="I45" s="137"/>
      <c r="J45" s="1295"/>
      <c r="K45" s="1680"/>
      <c r="M45" s="1154"/>
      <c r="N45" s="1154"/>
      <c r="O45" s="1700"/>
    </row>
    <row r="46" spans="1:15" ht="13.8" x14ac:dyDescent="0.25">
      <c r="A46" s="80"/>
      <c r="B46" s="82"/>
      <c r="C46" s="138" t="s">
        <v>557</v>
      </c>
      <c r="D46" s="83"/>
      <c r="E46" s="83"/>
      <c r="F46" s="83"/>
      <c r="G46" s="139"/>
      <c r="H46" s="539">
        <f>'Form2-B'!I133</f>
        <v>0</v>
      </c>
      <c r="I46" s="140"/>
      <c r="J46" s="1295"/>
      <c r="K46" s="1680"/>
      <c r="M46" s="1148">
        <f>'Form2-B'!P133</f>
        <v>0</v>
      </c>
      <c r="N46" s="1154"/>
      <c r="O46" s="1700"/>
    </row>
    <row r="47" spans="1:15" ht="13.8" x14ac:dyDescent="0.25">
      <c r="A47" s="90"/>
      <c r="B47" s="88"/>
      <c r="C47" s="92" t="s">
        <v>558</v>
      </c>
      <c r="D47" s="89"/>
      <c r="E47" s="89"/>
      <c r="F47" s="89"/>
      <c r="G47" s="93"/>
      <c r="H47" s="542">
        <f>'Form2-B'!J147</f>
        <v>0</v>
      </c>
      <c r="I47" s="141"/>
      <c r="J47" s="1295"/>
      <c r="K47" s="1680"/>
      <c r="M47" s="1148">
        <f>'Form2-B'!Q147</f>
        <v>0</v>
      </c>
      <c r="N47" s="1154"/>
      <c r="O47" s="1700"/>
    </row>
    <row r="48" spans="1:15" ht="13.8" x14ac:dyDescent="0.25">
      <c r="A48" s="80"/>
      <c r="B48" s="82"/>
      <c r="C48" s="138" t="s">
        <v>559</v>
      </c>
      <c r="D48" s="83"/>
      <c r="E48" s="83"/>
      <c r="F48" s="83"/>
      <c r="G48" s="139"/>
      <c r="H48" s="539">
        <f>'Form2-B'!J162</f>
        <v>0</v>
      </c>
      <c r="I48" s="140"/>
      <c r="J48" s="1295"/>
      <c r="K48" s="1680"/>
      <c r="M48" s="1148">
        <f>'Form2-B'!P162</f>
        <v>0</v>
      </c>
      <c r="N48" s="1154"/>
      <c r="O48" s="1700"/>
    </row>
    <row r="49" spans="1:15" ht="13.8" x14ac:dyDescent="0.25">
      <c r="A49" s="142" t="s">
        <v>112</v>
      </c>
      <c r="B49" s="83" t="s">
        <v>560</v>
      </c>
      <c r="C49" s="139"/>
      <c r="D49" s="83"/>
      <c r="E49" s="83"/>
      <c r="F49" s="83"/>
      <c r="G49" s="139"/>
      <c r="H49" s="543"/>
      <c r="I49" s="140"/>
      <c r="J49" s="1295"/>
      <c r="K49" s="1680"/>
      <c r="M49" s="1148"/>
      <c r="N49" s="1154"/>
      <c r="O49" s="1700"/>
    </row>
    <row r="50" spans="1:15" ht="13.8" x14ac:dyDescent="0.25">
      <c r="A50" s="80"/>
      <c r="B50" s="82" t="s">
        <v>128</v>
      </c>
      <c r="C50" s="139"/>
      <c r="D50" s="83"/>
      <c r="E50" s="83"/>
      <c r="F50" s="83"/>
      <c r="G50" s="139"/>
      <c r="H50" s="539">
        <f>'Form2-B'!I177</f>
        <v>0</v>
      </c>
      <c r="I50" s="140"/>
      <c r="J50" s="1295"/>
      <c r="K50" s="1680"/>
      <c r="M50" s="1148">
        <f>'Form2-B'!P177</f>
        <v>0</v>
      </c>
      <c r="N50" s="1154"/>
      <c r="O50" s="1700"/>
    </row>
    <row r="51" spans="1:15" ht="14.4" thickBot="1" x14ac:dyDescent="0.3">
      <c r="A51" s="143"/>
      <c r="B51" s="130" t="s">
        <v>129</v>
      </c>
      <c r="C51" s="144"/>
      <c r="D51" s="129"/>
      <c r="E51" s="129"/>
      <c r="F51" s="129"/>
      <c r="G51" s="144"/>
      <c r="H51" s="544">
        <f>'Form2-B'!J191</f>
        <v>0</v>
      </c>
      <c r="I51" s="145"/>
      <c r="J51" s="1295"/>
      <c r="K51" s="1680"/>
      <c r="M51" s="1149">
        <f>'Form2-B'!Q191</f>
        <v>0</v>
      </c>
      <c r="N51" s="1155"/>
      <c r="O51" s="1701"/>
    </row>
    <row r="52" spans="1:15" ht="14.4" thickBot="1" x14ac:dyDescent="0.3">
      <c r="A52" s="96" t="s">
        <v>17</v>
      </c>
      <c r="B52" s="97"/>
      <c r="C52" s="98"/>
      <c r="D52" s="97"/>
      <c r="E52" s="97"/>
      <c r="F52" s="97"/>
      <c r="G52" s="98"/>
      <c r="H52" s="724">
        <f>SUM(H46:H51)</f>
        <v>0</v>
      </c>
      <c r="I52" s="146"/>
      <c r="J52" s="1267"/>
      <c r="K52" s="1681"/>
      <c r="M52" s="1160">
        <f>SUM(M46:M51)</f>
        <v>0</v>
      </c>
      <c r="N52" s="1143"/>
      <c r="O52" s="487"/>
    </row>
    <row r="53" spans="1:15" ht="14.4" thickBot="1" x14ac:dyDescent="0.3">
      <c r="A53" s="2356" t="s">
        <v>38</v>
      </c>
      <c r="B53" s="2357"/>
      <c r="C53" s="2357"/>
      <c r="D53" s="2357"/>
      <c r="E53" s="2357"/>
      <c r="F53" s="2357"/>
      <c r="G53" s="2358"/>
      <c r="H53" s="1118">
        <f>H41+H52</f>
        <v>0</v>
      </c>
      <c r="I53" s="119">
        <f>IF(H53&gt;=100,100,H53)</f>
        <v>0</v>
      </c>
      <c r="J53" s="1291"/>
      <c r="K53" s="1296"/>
      <c r="M53" s="1160">
        <f>M41+M52</f>
        <v>0</v>
      </c>
      <c r="N53" s="1143">
        <f>IF(M53&gt;=100,100,M53)</f>
        <v>0</v>
      </c>
      <c r="O53" s="487"/>
    </row>
    <row r="54" spans="1:15" ht="14.4" thickBot="1" x14ac:dyDescent="0.3">
      <c r="D54" s="64"/>
      <c r="E54" s="64"/>
      <c r="F54" s="64"/>
      <c r="H54" s="147"/>
      <c r="I54" s="94"/>
      <c r="J54" s="204"/>
      <c r="K54" s="204"/>
      <c r="M54" s="121"/>
    </row>
    <row r="55" spans="1:15" ht="15" customHeight="1" thickBot="1" x14ac:dyDescent="0.3">
      <c r="A55" s="2153" t="s">
        <v>113</v>
      </c>
      <c r="B55" s="2154"/>
      <c r="C55" s="2154"/>
      <c r="D55" s="2154"/>
      <c r="E55" s="2154"/>
      <c r="F55" s="2154"/>
      <c r="G55" s="2154"/>
      <c r="H55" s="2154"/>
      <c r="I55" s="2155"/>
      <c r="J55" s="1272"/>
      <c r="K55" s="1352" t="s">
        <v>435</v>
      </c>
      <c r="M55" s="2173" t="str">
        <f>A55</f>
        <v>CRITERION C - CREATIVE WORKS (MAX = 100 POINTS)</v>
      </c>
      <c r="N55" s="2173"/>
      <c r="O55" s="2173"/>
    </row>
    <row r="56" spans="1:15" ht="14.4" thickBot="1" x14ac:dyDescent="0.3">
      <c r="A56" s="556"/>
      <c r="B56" s="557"/>
      <c r="C56" s="557"/>
      <c r="D56" s="557"/>
      <c r="E56" s="557"/>
      <c r="F56" s="557"/>
      <c r="G56" s="557"/>
      <c r="H56" s="557"/>
      <c r="I56" s="558"/>
      <c r="J56" s="1272"/>
      <c r="K56" s="1374"/>
      <c r="M56" s="72" t="s">
        <v>171</v>
      </c>
      <c r="N56" s="72" t="s">
        <v>19</v>
      </c>
      <c r="O56" s="72" t="s">
        <v>262</v>
      </c>
    </row>
    <row r="57" spans="1:15" s="63" customFormat="1" ht="14.4" thickBot="1" x14ac:dyDescent="0.35">
      <c r="A57" s="187" t="s">
        <v>43</v>
      </c>
      <c r="B57" s="1298" t="s">
        <v>593</v>
      </c>
      <c r="C57" s="68"/>
      <c r="D57" s="68"/>
      <c r="E57" s="68"/>
      <c r="F57" s="68"/>
      <c r="G57" s="68"/>
      <c r="H57" s="149" t="s">
        <v>0</v>
      </c>
      <c r="I57" s="71" t="s">
        <v>19</v>
      </c>
      <c r="J57" s="1286"/>
      <c r="K57" s="231" t="str">
        <f>B57</f>
        <v>CREATIVE WORKS PERFORMED, EXHIBITED, DESIGNED &amp; PUBLISHED</v>
      </c>
      <c r="M57" s="533"/>
      <c r="N57" s="533"/>
      <c r="O57" s="533"/>
    </row>
    <row r="58" spans="1:15" ht="13.8" x14ac:dyDescent="0.25">
      <c r="A58" s="74" t="s">
        <v>52</v>
      </c>
      <c r="B58" s="76" t="s">
        <v>114</v>
      </c>
      <c r="C58" s="136"/>
      <c r="D58" s="77"/>
      <c r="E58" s="77"/>
      <c r="F58" s="77"/>
      <c r="G58" s="136"/>
      <c r="H58" s="538">
        <f>Form2_C!K23</f>
        <v>0</v>
      </c>
      <c r="I58" s="137"/>
      <c r="J58" s="1295"/>
      <c r="K58" s="1682"/>
      <c r="M58" s="1691">
        <f>Form2_C!Q23</f>
        <v>0</v>
      </c>
      <c r="N58" s="1692"/>
      <c r="O58" s="1697"/>
    </row>
    <row r="59" spans="1:15" ht="13.8" x14ac:dyDescent="0.25">
      <c r="A59" s="80" t="s">
        <v>53</v>
      </c>
      <c r="B59" s="82" t="s">
        <v>115</v>
      </c>
      <c r="C59" s="139"/>
      <c r="D59" s="83"/>
      <c r="E59" s="83"/>
      <c r="F59" s="83"/>
      <c r="G59" s="139"/>
      <c r="H59" s="539">
        <f>Form2_C!K35</f>
        <v>0</v>
      </c>
      <c r="I59" s="140"/>
      <c r="J59" s="1295"/>
      <c r="K59" s="1683"/>
      <c r="M59" s="1693">
        <f>Form2_C!Q35</f>
        <v>0</v>
      </c>
      <c r="N59" s="1694"/>
      <c r="O59" s="1698"/>
    </row>
    <row r="60" spans="1:15" ht="13.8" x14ac:dyDescent="0.25">
      <c r="A60" s="125" t="s">
        <v>54</v>
      </c>
      <c r="B60" s="126" t="s">
        <v>116</v>
      </c>
      <c r="C60" s="150"/>
      <c r="D60" s="58"/>
      <c r="E60" s="58"/>
      <c r="F60" s="58"/>
      <c r="G60" s="150"/>
      <c r="H60" s="545">
        <f>Form2_C!K49</f>
        <v>0</v>
      </c>
      <c r="I60" s="151"/>
      <c r="J60" s="1295"/>
      <c r="K60" s="1683"/>
      <c r="M60" s="1693">
        <f>Form2_C!Q49</f>
        <v>0</v>
      </c>
      <c r="N60" s="1694"/>
      <c r="O60" s="1698"/>
    </row>
    <row r="61" spans="1:15" ht="14.4" thickBot="1" x14ac:dyDescent="0.3">
      <c r="A61" s="90" t="s">
        <v>51</v>
      </c>
      <c r="B61" s="88" t="s">
        <v>117</v>
      </c>
      <c r="C61" s="93"/>
      <c r="D61" s="89"/>
      <c r="E61" s="89"/>
      <c r="F61" s="89"/>
      <c r="G61" s="93"/>
      <c r="H61" s="542">
        <f>Form2_C!K73</f>
        <v>0</v>
      </c>
      <c r="I61" s="141"/>
      <c r="J61" s="1295"/>
      <c r="K61" s="1684"/>
      <c r="M61" s="1695">
        <f>Form2_C!Q73</f>
        <v>0</v>
      </c>
      <c r="N61" s="1696"/>
      <c r="O61" s="1699"/>
    </row>
    <row r="62" spans="1:15" ht="14.4" thickBot="1" x14ac:dyDescent="0.3">
      <c r="A62" s="152" t="s">
        <v>39</v>
      </c>
      <c r="B62" s="153"/>
      <c r="C62" s="154"/>
      <c r="D62" s="153"/>
      <c r="E62" s="153"/>
      <c r="F62" s="153"/>
      <c r="G62" s="154"/>
      <c r="H62" s="1118">
        <f>SUM(H58:H61)</f>
        <v>0</v>
      </c>
      <c r="I62" s="119">
        <f>IF(H62&gt;=100,100,H62)</f>
        <v>0</v>
      </c>
      <c r="J62" s="1291"/>
      <c r="K62" s="1375"/>
      <c r="M62" s="1161">
        <f>SUM(M58:M61)</f>
        <v>0</v>
      </c>
      <c r="N62" s="1156">
        <f>IF(M62&gt;=100,100,M62)</f>
        <v>0</v>
      </c>
      <c r="O62" s="487"/>
    </row>
    <row r="63" spans="1:15" s="156" customFormat="1" ht="18.600000000000001" thickBot="1" x14ac:dyDescent="0.4">
      <c r="A63" s="2145" t="s">
        <v>118</v>
      </c>
      <c r="B63" s="2146"/>
      <c r="C63" s="2146"/>
      <c r="D63" s="2146"/>
      <c r="E63" s="2146"/>
      <c r="F63" s="2146"/>
      <c r="G63" s="2146"/>
      <c r="H63" s="1163">
        <f>H26+H53+H62</f>
        <v>0</v>
      </c>
      <c r="I63" s="155">
        <f>IF((I26+I53+I62)&gt;=100,100,H63)</f>
        <v>0</v>
      </c>
      <c r="J63" s="1285"/>
      <c r="K63" s="1376"/>
      <c r="M63" s="1162">
        <f>M26+M53+M62</f>
        <v>0</v>
      </c>
      <c r="N63" s="1157">
        <f>IF(M63&gt;=100,100,M63)</f>
        <v>0</v>
      </c>
      <c r="O63" s="559"/>
    </row>
    <row r="64" spans="1:15" ht="13.8" x14ac:dyDescent="0.25">
      <c r="C64" s="64"/>
      <c r="D64" s="64"/>
      <c r="E64" s="64"/>
      <c r="F64" s="64"/>
      <c r="G64" s="64"/>
      <c r="H64" s="65"/>
      <c r="I64" s="58"/>
      <c r="J64" s="87"/>
      <c r="K64" s="87"/>
      <c r="M64" s="1145"/>
      <c r="N64" s="1145"/>
    </row>
    <row r="65" spans="3:14" s="1582" customFormat="1" ht="15.75" customHeight="1" x14ac:dyDescent="0.25">
      <c r="C65" s="1583" t="s">
        <v>184</v>
      </c>
      <c r="D65" s="1583"/>
      <c r="E65" s="18" t="s">
        <v>175</v>
      </c>
      <c r="G65" s="1583"/>
      <c r="H65" s="1563"/>
      <c r="I65" s="1563"/>
      <c r="J65" s="1584"/>
      <c r="K65" s="1584"/>
      <c r="L65" s="1563"/>
      <c r="M65" s="18" t="s">
        <v>177</v>
      </c>
      <c r="N65" s="1583"/>
    </row>
    <row r="66" spans="3:14" s="1582" customFormat="1" ht="15.75" customHeight="1" x14ac:dyDescent="0.25">
      <c r="C66" s="1583"/>
      <c r="D66" s="1583"/>
      <c r="E66" s="19"/>
      <c r="G66" s="1583"/>
      <c r="H66" s="1563"/>
      <c r="I66" s="1563"/>
      <c r="J66" s="1584"/>
      <c r="K66" s="1584"/>
      <c r="L66" s="1563"/>
      <c r="M66" s="1708"/>
      <c r="N66" s="1583"/>
    </row>
    <row r="67" spans="3:14" s="1582" customFormat="1" ht="15.75" customHeight="1" x14ac:dyDescent="0.25">
      <c r="C67" s="1583"/>
      <c r="D67" s="1583"/>
      <c r="E67" s="19"/>
      <c r="G67" s="1583"/>
      <c r="H67" s="1563"/>
      <c r="I67" s="1563"/>
      <c r="J67" s="1584"/>
      <c r="K67" s="1584"/>
      <c r="L67" s="1563"/>
      <c r="M67" s="1708"/>
      <c r="N67" s="1583"/>
    </row>
    <row r="68" spans="3:14" s="1582" customFormat="1" ht="15.75" customHeight="1" x14ac:dyDescent="0.25">
      <c r="C68" s="47" t="s">
        <v>11</v>
      </c>
      <c r="D68" s="1583"/>
      <c r="E68" s="19" t="s">
        <v>649</v>
      </c>
      <c r="G68" s="1583"/>
      <c r="H68" s="1563"/>
      <c r="I68" s="1563"/>
      <c r="J68" s="1584"/>
      <c r="K68" s="1584"/>
      <c r="L68" s="1563"/>
      <c r="M68" s="19" t="s">
        <v>648</v>
      </c>
      <c r="N68" s="1583"/>
    </row>
    <row r="69" spans="3:14" s="1582" customFormat="1" ht="15.75" customHeight="1" x14ac:dyDescent="0.25">
      <c r="C69" s="47" t="s">
        <v>3</v>
      </c>
      <c r="D69" s="1583"/>
      <c r="E69" s="19" t="s">
        <v>3</v>
      </c>
      <c r="G69" s="1583"/>
      <c r="H69" s="1563"/>
      <c r="I69" s="1563"/>
      <c r="J69" s="1584"/>
      <c r="K69" s="1584"/>
      <c r="L69" s="1563"/>
      <c r="M69" s="19" t="s">
        <v>3</v>
      </c>
      <c r="N69" s="1583"/>
    </row>
    <row r="70" spans="3:14" s="1582" customFormat="1" ht="15.75" customHeight="1" x14ac:dyDescent="0.25">
      <c r="C70" s="1583"/>
      <c r="D70" s="1583"/>
      <c r="E70" s="47"/>
      <c r="F70" s="1583"/>
      <c r="G70" s="1583"/>
      <c r="H70" s="1563"/>
      <c r="I70" s="1563"/>
      <c r="J70" s="1584"/>
      <c r="K70" s="1584"/>
      <c r="L70" s="1563"/>
      <c r="M70" s="1709"/>
      <c r="N70" s="1583"/>
    </row>
    <row r="71" spans="3:14" s="1582" customFormat="1" ht="15.75" customHeight="1" x14ac:dyDescent="0.25">
      <c r="C71" s="1583"/>
      <c r="D71" s="1583"/>
      <c r="E71" s="47"/>
      <c r="F71" s="1583"/>
      <c r="G71" s="1583"/>
      <c r="H71" s="1563"/>
      <c r="I71" s="1563"/>
      <c r="J71" s="1584"/>
      <c r="K71" s="1584"/>
      <c r="L71" s="1563"/>
      <c r="M71" s="1709"/>
      <c r="N71" s="1583"/>
    </row>
    <row r="72" spans="3:14" s="1582" customFormat="1" ht="15.75" customHeight="1" x14ac:dyDescent="0.25">
      <c r="C72" s="1583"/>
      <c r="D72" s="1583"/>
      <c r="E72" s="19" t="s">
        <v>650</v>
      </c>
      <c r="F72" s="1583"/>
      <c r="G72" s="1583"/>
      <c r="H72" s="1563"/>
      <c r="I72" s="1563"/>
      <c r="J72" s="1584"/>
      <c r="K72" s="1584"/>
      <c r="L72" s="1563"/>
      <c r="M72" s="19" t="s">
        <v>648</v>
      </c>
      <c r="N72" s="1583"/>
    </row>
    <row r="73" spans="3:14" s="1582" customFormat="1" ht="15.75" customHeight="1" x14ac:dyDescent="0.25">
      <c r="C73" s="1583"/>
      <c r="D73" s="1583"/>
      <c r="E73" s="19" t="s">
        <v>3</v>
      </c>
      <c r="F73" s="1583"/>
      <c r="G73" s="1583"/>
      <c r="H73" s="1563"/>
      <c r="I73" s="1563"/>
      <c r="J73" s="1584"/>
      <c r="K73" s="1584"/>
      <c r="L73" s="1563"/>
      <c r="M73" s="19" t="s">
        <v>3</v>
      </c>
      <c r="N73" s="1583"/>
    </row>
    <row r="74" spans="3:14" s="1582" customFormat="1" ht="15.75" customHeight="1" x14ac:dyDescent="0.25">
      <c r="C74" s="1583"/>
      <c r="D74" s="1583"/>
      <c r="E74" s="1583"/>
      <c r="F74" s="1583"/>
      <c r="G74" s="1583"/>
      <c r="H74" s="1563"/>
      <c r="I74" s="1563"/>
      <c r="J74" s="1584"/>
      <c r="K74" s="1584"/>
      <c r="L74" s="1563"/>
      <c r="M74" s="1563"/>
      <c r="N74" s="1583"/>
    </row>
    <row r="75" spans="3:14" s="1582" customFormat="1" ht="15.75" customHeight="1" x14ac:dyDescent="0.25">
      <c r="C75" s="1583"/>
      <c r="D75" s="1583"/>
      <c r="E75" s="1583"/>
      <c r="F75" s="1583"/>
      <c r="G75" s="1583"/>
      <c r="H75" s="1707"/>
      <c r="I75" s="1563"/>
      <c r="J75" s="1584"/>
      <c r="K75" s="1584"/>
    </row>
    <row r="76" spans="3:14" ht="15.75" customHeight="1" x14ac:dyDescent="0.25">
      <c r="C76" s="64"/>
      <c r="D76" s="64"/>
      <c r="E76" s="64"/>
      <c r="F76" s="64"/>
      <c r="G76" s="64"/>
      <c r="H76" s="65"/>
      <c r="I76" s="58"/>
      <c r="J76" s="87"/>
      <c r="K76" s="87"/>
    </row>
    <row r="77" spans="3:14" ht="15.75" customHeight="1" x14ac:dyDescent="0.25">
      <c r="C77" s="64"/>
      <c r="D77" s="64"/>
      <c r="E77" s="64"/>
      <c r="F77" s="64"/>
      <c r="G77" s="64"/>
      <c r="H77" s="65"/>
      <c r="I77" s="58"/>
      <c r="J77" s="87"/>
      <c r="K77" s="87"/>
    </row>
    <row r="78" spans="3:14" ht="15.75" customHeight="1" x14ac:dyDescent="0.25">
      <c r="C78" s="64"/>
      <c r="D78" s="64"/>
      <c r="E78" s="64"/>
      <c r="F78" s="64"/>
      <c r="G78" s="64"/>
      <c r="H78" s="65"/>
      <c r="I78" s="58"/>
      <c r="J78" s="87"/>
      <c r="K78" s="87"/>
    </row>
    <row r="79" spans="3:14" ht="15.75" customHeight="1" x14ac:dyDescent="0.25">
      <c r="C79" s="64"/>
      <c r="D79" s="64"/>
      <c r="E79" s="64"/>
      <c r="F79" s="64"/>
      <c r="G79" s="64"/>
      <c r="H79" s="65"/>
      <c r="I79" s="58"/>
      <c r="J79" s="87"/>
      <c r="K79" s="87"/>
    </row>
    <row r="80" spans="3:14" ht="15.75" customHeight="1" x14ac:dyDescent="0.25">
      <c r="C80" s="64"/>
      <c r="D80" s="64"/>
      <c r="E80" s="64"/>
      <c r="F80" s="64"/>
      <c r="G80" s="64"/>
      <c r="H80" s="65"/>
      <c r="I80" s="58"/>
      <c r="J80" s="87"/>
      <c r="K80" s="87"/>
    </row>
    <row r="81" spans="3:11" ht="15.75" customHeight="1" x14ac:dyDescent="0.25">
      <c r="C81" s="64"/>
      <c r="D81" s="64"/>
      <c r="E81" s="64"/>
      <c r="F81" s="64"/>
      <c r="G81" s="64"/>
      <c r="H81" s="65"/>
      <c r="I81" s="58"/>
      <c r="J81" s="87"/>
      <c r="K81" s="87"/>
    </row>
    <row r="82" spans="3:11" ht="15.75" customHeight="1" x14ac:dyDescent="0.25">
      <c r="C82" s="64"/>
      <c r="D82" s="64"/>
      <c r="E82" s="64"/>
      <c r="F82" s="64"/>
      <c r="G82" s="64"/>
      <c r="H82" s="65"/>
      <c r="I82" s="58"/>
      <c r="J82" s="87"/>
      <c r="K82" s="87"/>
    </row>
    <row r="83" spans="3:11" ht="15.75" customHeight="1" x14ac:dyDescent="0.25">
      <c r="C83" s="64"/>
      <c r="D83" s="64"/>
      <c r="E83" s="64"/>
      <c r="F83" s="64"/>
      <c r="G83" s="64"/>
      <c r="H83" s="65"/>
      <c r="I83" s="58"/>
      <c r="J83" s="87"/>
      <c r="K83" s="87"/>
    </row>
    <row r="84" spans="3:11" ht="15.75" customHeight="1" x14ac:dyDescent="0.25">
      <c r="C84" s="64"/>
      <c r="D84" s="64"/>
      <c r="E84" s="64"/>
      <c r="F84" s="64"/>
      <c r="G84" s="64"/>
      <c r="H84" s="65"/>
      <c r="I84" s="58"/>
      <c r="J84" s="87"/>
      <c r="K84" s="87"/>
    </row>
    <row r="85" spans="3:11" ht="15.75" customHeight="1" x14ac:dyDescent="0.25">
      <c r="C85" s="64"/>
      <c r="D85" s="64"/>
      <c r="E85" s="64"/>
      <c r="F85" s="64"/>
      <c r="G85" s="64"/>
      <c r="H85" s="65"/>
      <c r="I85" s="58"/>
      <c r="J85" s="87"/>
      <c r="K85" s="87"/>
    </row>
    <row r="86" spans="3:11" ht="15.75" customHeight="1" x14ac:dyDescent="0.25">
      <c r="C86" s="64"/>
      <c r="D86" s="64"/>
      <c r="E86" s="64"/>
      <c r="F86" s="64"/>
      <c r="G86" s="64"/>
      <c r="H86" s="65"/>
      <c r="I86" s="58"/>
      <c r="J86" s="87"/>
      <c r="K86" s="87"/>
    </row>
    <row r="87" spans="3:11" ht="15.75" customHeight="1" x14ac:dyDescent="0.25">
      <c r="C87" s="64"/>
      <c r="D87" s="64"/>
      <c r="E87" s="64"/>
      <c r="F87" s="64"/>
      <c r="G87" s="64"/>
      <c r="H87" s="65"/>
      <c r="I87" s="58"/>
      <c r="J87" s="87"/>
      <c r="K87" s="87"/>
    </row>
    <row r="88" spans="3:11" ht="15.75" customHeight="1" x14ac:dyDescent="0.25">
      <c r="C88" s="64"/>
      <c r="D88" s="64"/>
      <c r="E88" s="64"/>
      <c r="F88" s="64"/>
      <c r="G88" s="64"/>
      <c r="H88" s="65"/>
      <c r="I88" s="58"/>
      <c r="J88" s="87"/>
      <c r="K88" s="87"/>
    </row>
    <row r="89" spans="3:11" ht="15.75" customHeight="1" x14ac:dyDescent="0.25">
      <c r="C89" s="64"/>
      <c r="D89" s="64"/>
      <c r="E89" s="64"/>
      <c r="F89" s="64"/>
      <c r="G89" s="64"/>
      <c r="H89" s="65"/>
      <c r="I89" s="58"/>
      <c r="J89" s="87"/>
      <c r="K89" s="87"/>
    </row>
    <row r="90" spans="3:11" ht="15.75" customHeight="1" x14ac:dyDescent="0.25">
      <c r="C90" s="64"/>
      <c r="D90" s="64"/>
      <c r="E90" s="64"/>
      <c r="F90" s="64"/>
      <c r="G90" s="64"/>
      <c r="H90" s="65"/>
      <c r="I90" s="58"/>
      <c r="J90" s="87"/>
      <c r="K90" s="87"/>
    </row>
    <row r="91" spans="3:11" ht="15.75" customHeight="1" x14ac:dyDescent="0.25">
      <c r="C91" s="64"/>
      <c r="D91" s="64"/>
      <c r="E91" s="64"/>
      <c r="F91" s="64"/>
      <c r="G91" s="64"/>
      <c r="H91" s="65"/>
      <c r="I91" s="58"/>
      <c r="J91" s="87"/>
      <c r="K91" s="87"/>
    </row>
    <row r="92" spans="3:11" ht="15.75" customHeight="1" x14ac:dyDescent="0.25">
      <c r="C92" s="64"/>
      <c r="D92" s="64"/>
      <c r="E92" s="64"/>
      <c r="F92" s="64"/>
      <c r="G92" s="64"/>
      <c r="H92" s="65"/>
      <c r="I92" s="58"/>
      <c r="J92" s="87"/>
      <c r="K92" s="87"/>
    </row>
    <row r="93" spans="3:11" ht="15.75" customHeight="1" x14ac:dyDescent="0.25">
      <c r="C93" s="64"/>
      <c r="D93" s="64"/>
      <c r="E93" s="64"/>
      <c r="F93" s="64"/>
      <c r="G93" s="64"/>
      <c r="H93" s="65"/>
      <c r="I93" s="58"/>
      <c r="J93" s="87"/>
      <c r="K93" s="87"/>
    </row>
    <row r="94" spans="3:11" ht="15.75" customHeight="1" x14ac:dyDescent="0.25">
      <c r="C94" s="64"/>
      <c r="D94" s="64"/>
      <c r="E94" s="64"/>
      <c r="F94" s="64"/>
      <c r="G94" s="64"/>
      <c r="H94" s="65"/>
      <c r="I94" s="58"/>
      <c r="J94" s="87"/>
      <c r="K94" s="87"/>
    </row>
    <row r="95" spans="3:11" ht="15.75" customHeight="1" x14ac:dyDescent="0.25">
      <c r="C95" s="64"/>
      <c r="D95" s="64"/>
      <c r="E95" s="64"/>
      <c r="F95" s="64"/>
      <c r="G95" s="64"/>
      <c r="H95" s="65"/>
      <c r="I95" s="58"/>
      <c r="J95" s="87"/>
      <c r="K95" s="87"/>
    </row>
    <row r="96" spans="3:11" ht="15.75" customHeight="1" x14ac:dyDescent="0.25">
      <c r="C96" s="64"/>
      <c r="D96" s="64"/>
      <c r="E96" s="64"/>
      <c r="F96" s="64"/>
      <c r="G96" s="64"/>
      <c r="H96" s="65"/>
      <c r="I96" s="58"/>
      <c r="J96" s="87"/>
      <c r="K96" s="87"/>
    </row>
    <row r="97" spans="3:11" ht="15.75" customHeight="1" x14ac:dyDescent="0.25">
      <c r="C97" s="64"/>
      <c r="D97" s="64"/>
      <c r="E97" s="64"/>
      <c r="F97" s="64"/>
      <c r="G97" s="64"/>
      <c r="H97" s="65"/>
      <c r="I97" s="58"/>
      <c r="J97" s="87"/>
      <c r="K97" s="87"/>
    </row>
    <row r="98" spans="3:11" ht="15.75" customHeight="1" x14ac:dyDescent="0.25">
      <c r="C98" s="64"/>
      <c r="D98" s="64"/>
      <c r="E98" s="64"/>
      <c r="F98" s="64"/>
      <c r="G98" s="64"/>
      <c r="H98" s="65"/>
      <c r="I98" s="58"/>
      <c r="J98" s="87"/>
      <c r="K98" s="87"/>
    </row>
    <row r="99" spans="3:11" ht="15.75" customHeight="1" x14ac:dyDescent="0.25">
      <c r="C99" s="64"/>
      <c r="D99" s="64"/>
      <c r="E99" s="64"/>
      <c r="F99" s="64"/>
      <c r="G99" s="64"/>
      <c r="H99" s="65"/>
      <c r="I99" s="58"/>
      <c r="J99" s="87"/>
      <c r="K99" s="87"/>
    </row>
    <row r="100" spans="3:11" ht="15.75" customHeight="1" x14ac:dyDescent="0.25">
      <c r="C100" s="64"/>
      <c r="D100" s="64"/>
      <c r="E100" s="64"/>
      <c r="F100" s="64"/>
      <c r="G100" s="64"/>
      <c r="H100" s="65"/>
      <c r="I100" s="58"/>
      <c r="J100" s="87"/>
      <c r="K100" s="87"/>
    </row>
    <row r="101" spans="3:11" ht="15.75" customHeight="1" x14ac:dyDescent="0.25">
      <c r="C101" s="64"/>
      <c r="D101" s="64"/>
      <c r="E101" s="64"/>
      <c r="F101" s="64"/>
      <c r="G101" s="64"/>
      <c r="H101" s="65"/>
      <c r="I101" s="58"/>
      <c r="J101" s="87"/>
      <c r="K101" s="87"/>
    </row>
    <row r="102" spans="3:11" ht="15.75" customHeight="1" x14ac:dyDescent="0.25">
      <c r="C102" s="64"/>
      <c r="D102" s="64"/>
      <c r="E102" s="64"/>
      <c r="F102" s="64"/>
      <c r="G102" s="64"/>
      <c r="H102" s="65"/>
      <c r="I102" s="58"/>
      <c r="J102" s="87"/>
      <c r="K102" s="87"/>
    </row>
    <row r="103" spans="3:11" ht="15.75" customHeight="1" x14ac:dyDescent="0.25">
      <c r="C103" s="64"/>
      <c r="D103" s="64"/>
      <c r="E103" s="64"/>
      <c r="F103" s="64"/>
      <c r="G103" s="64"/>
      <c r="H103" s="65"/>
      <c r="I103" s="58"/>
      <c r="J103" s="87"/>
      <c r="K103" s="87"/>
    </row>
    <row r="104" spans="3:11" ht="15.75" customHeight="1" x14ac:dyDescent="0.25">
      <c r="C104" s="64"/>
      <c r="D104" s="64"/>
      <c r="E104" s="64"/>
      <c r="F104" s="64"/>
      <c r="G104" s="64"/>
      <c r="H104" s="65"/>
      <c r="I104" s="58"/>
      <c r="J104" s="87"/>
      <c r="K104" s="87"/>
    </row>
    <row r="105" spans="3:11" ht="15.75" customHeight="1" x14ac:dyDescent="0.25">
      <c r="C105" s="64"/>
      <c r="D105" s="64"/>
      <c r="E105" s="64"/>
      <c r="F105" s="64"/>
      <c r="G105" s="64"/>
      <c r="H105" s="65"/>
      <c r="I105" s="58"/>
      <c r="J105" s="87"/>
      <c r="K105" s="87"/>
    </row>
    <row r="106" spans="3:11" ht="15.75" customHeight="1" x14ac:dyDescent="0.25">
      <c r="C106" s="64"/>
      <c r="D106" s="64"/>
      <c r="E106" s="64"/>
      <c r="F106" s="64"/>
      <c r="G106" s="64"/>
      <c r="H106" s="65"/>
      <c r="I106" s="58"/>
      <c r="J106" s="87"/>
      <c r="K106" s="87"/>
    </row>
    <row r="107" spans="3:11" ht="15.75" customHeight="1" x14ac:dyDescent="0.25">
      <c r="C107" s="64"/>
      <c r="D107" s="64"/>
      <c r="E107" s="64"/>
      <c r="F107" s="64"/>
      <c r="G107" s="64"/>
      <c r="H107" s="65"/>
      <c r="I107" s="58"/>
      <c r="J107" s="87"/>
      <c r="K107" s="87"/>
    </row>
    <row r="108" spans="3:11" ht="15.75" customHeight="1" x14ac:dyDescent="0.25">
      <c r="C108" s="64"/>
      <c r="D108" s="64"/>
      <c r="E108" s="64"/>
      <c r="F108" s="64"/>
      <c r="G108" s="64"/>
      <c r="H108" s="65"/>
      <c r="I108" s="58"/>
      <c r="J108" s="87"/>
      <c r="K108" s="87"/>
    </row>
    <row r="109" spans="3:11" ht="15.75" customHeight="1" x14ac:dyDescent="0.25">
      <c r="C109" s="64"/>
      <c r="D109" s="64"/>
      <c r="E109" s="64"/>
      <c r="F109" s="64"/>
      <c r="G109" s="64"/>
      <c r="H109" s="65"/>
      <c r="I109" s="58"/>
      <c r="J109" s="87"/>
      <c r="K109" s="87"/>
    </row>
    <row r="110" spans="3:11" ht="15.75" customHeight="1" x14ac:dyDescent="0.25">
      <c r="C110" s="64"/>
      <c r="D110" s="64"/>
      <c r="E110" s="64"/>
      <c r="F110" s="64"/>
      <c r="G110" s="64"/>
      <c r="H110" s="65"/>
      <c r="I110" s="58"/>
      <c r="J110" s="87"/>
      <c r="K110" s="87"/>
    </row>
    <row r="111" spans="3:11" ht="15.75" customHeight="1" x14ac:dyDescent="0.25">
      <c r="C111" s="64"/>
      <c r="D111" s="64"/>
      <c r="E111" s="64"/>
      <c r="F111" s="64"/>
      <c r="G111" s="64"/>
      <c r="H111" s="65"/>
      <c r="I111" s="58"/>
      <c r="J111" s="87"/>
      <c r="K111" s="87"/>
    </row>
    <row r="112" spans="3:11" ht="15.75" customHeight="1" x14ac:dyDescent="0.25">
      <c r="C112" s="64"/>
      <c r="D112" s="64"/>
      <c r="E112" s="64"/>
      <c r="F112" s="64"/>
      <c r="G112" s="64"/>
      <c r="H112" s="65"/>
      <c r="I112" s="58"/>
      <c r="J112" s="87"/>
      <c r="K112" s="87"/>
    </row>
    <row r="113" spans="3:11" ht="15.75" customHeight="1" x14ac:dyDescent="0.25">
      <c r="C113" s="64"/>
      <c r="D113" s="64"/>
      <c r="E113" s="64"/>
      <c r="F113" s="64"/>
      <c r="G113" s="64"/>
      <c r="H113" s="65"/>
      <c r="I113" s="58"/>
      <c r="J113" s="87"/>
      <c r="K113" s="87"/>
    </row>
    <row r="114" spans="3:11" ht="15.75" customHeight="1" x14ac:dyDescent="0.25">
      <c r="C114" s="64"/>
      <c r="D114" s="64"/>
      <c r="E114" s="64"/>
      <c r="F114" s="64"/>
      <c r="G114" s="64"/>
      <c r="H114" s="65"/>
      <c r="I114" s="58"/>
      <c r="J114" s="87"/>
      <c r="K114" s="87"/>
    </row>
    <row r="115" spans="3:11" ht="15.75" customHeight="1" x14ac:dyDescent="0.25">
      <c r="C115" s="64"/>
      <c r="D115" s="64"/>
      <c r="E115" s="64"/>
      <c r="F115" s="64"/>
      <c r="G115" s="64"/>
      <c r="H115" s="65"/>
      <c r="I115" s="58"/>
      <c r="J115" s="87"/>
      <c r="K115" s="87"/>
    </row>
    <row r="116" spans="3:11" ht="15.75" customHeight="1" x14ac:dyDescent="0.25">
      <c r="C116" s="64"/>
      <c r="D116" s="64"/>
      <c r="E116" s="64"/>
      <c r="F116" s="64"/>
      <c r="G116" s="64"/>
      <c r="H116" s="65"/>
      <c r="I116" s="58"/>
      <c r="J116" s="87"/>
      <c r="K116" s="87"/>
    </row>
    <row r="117" spans="3:11" ht="15.75" customHeight="1" x14ac:dyDescent="0.25">
      <c r="C117" s="64"/>
      <c r="D117" s="64"/>
      <c r="E117" s="64"/>
      <c r="F117" s="64"/>
      <c r="G117" s="64"/>
      <c r="H117" s="65"/>
      <c r="I117" s="58"/>
      <c r="J117" s="87"/>
      <c r="K117" s="87"/>
    </row>
    <row r="118" spans="3:11" ht="15.75" customHeight="1" x14ac:dyDescent="0.25">
      <c r="C118" s="64"/>
      <c r="D118" s="64"/>
      <c r="E118" s="64"/>
      <c r="F118" s="64"/>
      <c r="G118" s="64"/>
      <c r="H118" s="65"/>
      <c r="I118" s="58"/>
      <c r="J118" s="87"/>
      <c r="K118" s="87"/>
    </row>
    <row r="119" spans="3:11" ht="15.75" customHeight="1" x14ac:dyDescent="0.25">
      <c r="C119" s="64"/>
      <c r="D119" s="64"/>
      <c r="E119" s="64"/>
      <c r="F119" s="64"/>
      <c r="G119" s="64"/>
      <c r="H119" s="65"/>
      <c r="I119" s="58"/>
      <c r="J119" s="87"/>
      <c r="K119" s="87"/>
    </row>
    <row r="120" spans="3:11" ht="15.75" customHeight="1" x14ac:dyDescent="0.25">
      <c r="C120" s="64"/>
      <c r="D120" s="64"/>
      <c r="E120" s="64"/>
      <c r="F120" s="64"/>
      <c r="G120" s="64"/>
      <c r="H120" s="65"/>
      <c r="I120" s="58"/>
      <c r="J120" s="87"/>
      <c r="K120" s="87"/>
    </row>
    <row r="121" spans="3:11" ht="15.75" customHeight="1" x14ac:dyDescent="0.25">
      <c r="C121" s="64"/>
      <c r="D121" s="64"/>
      <c r="E121" s="64"/>
      <c r="F121" s="64"/>
      <c r="G121" s="64"/>
      <c r="H121" s="65"/>
      <c r="I121" s="58"/>
      <c r="J121" s="87"/>
      <c r="K121" s="87"/>
    </row>
    <row r="122" spans="3:11" ht="15.75" customHeight="1" x14ac:dyDescent="0.25">
      <c r="C122" s="64"/>
      <c r="D122" s="64"/>
      <c r="E122" s="64"/>
      <c r="F122" s="64"/>
      <c r="G122" s="64"/>
      <c r="H122" s="65"/>
      <c r="I122" s="58"/>
      <c r="J122" s="87"/>
      <c r="K122" s="87"/>
    </row>
    <row r="123" spans="3:11" ht="15.75" customHeight="1" x14ac:dyDescent="0.25">
      <c r="C123" s="64"/>
      <c r="D123" s="64"/>
      <c r="E123" s="64"/>
      <c r="F123" s="64"/>
      <c r="G123" s="64"/>
      <c r="H123" s="65"/>
      <c r="I123" s="58"/>
      <c r="J123" s="87"/>
      <c r="K123" s="87"/>
    </row>
    <row r="124" spans="3:11" ht="15.75" customHeight="1" x14ac:dyDescent="0.25">
      <c r="C124" s="64"/>
      <c r="D124" s="64"/>
      <c r="E124" s="64"/>
      <c r="F124" s="64"/>
      <c r="G124" s="64"/>
      <c r="H124" s="65"/>
      <c r="I124" s="58"/>
      <c r="J124" s="87"/>
      <c r="K124" s="87"/>
    </row>
    <row r="125" spans="3:11" ht="15.75" customHeight="1" x14ac:dyDescent="0.25">
      <c r="C125" s="64"/>
      <c r="D125" s="64"/>
      <c r="E125" s="64"/>
      <c r="F125" s="64"/>
      <c r="G125" s="64"/>
      <c r="H125" s="65"/>
      <c r="I125" s="58"/>
      <c r="J125" s="87"/>
      <c r="K125" s="87"/>
    </row>
    <row r="126" spans="3:11" ht="15.75" customHeight="1" x14ac:dyDescent="0.25">
      <c r="C126" s="64"/>
      <c r="D126" s="64"/>
      <c r="E126" s="64"/>
      <c r="F126" s="64"/>
      <c r="G126" s="64"/>
      <c r="H126" s="65"/>
      <c r="I126" s="58"/>
      <c r="J126" s="87"/>
      <c r="K126" s="87"/>
    </row>
    <row r="127" spans="3:11" ht="15.75" customHeight="1" x14ac:dyDescent="0.25">
      <c r="C127" s="64"/>
      <c r="D127" s="64"/>
      <c r="E127" s="64"/>
      <c r="F127" s="64"/>
      <c r="G127" s="64"/>
      <c r="H127" s="65"/>
      <c r="I127" s="58"/>
      <c r="J127" s="87"/>
      <c r="K127" s="87"/>
    </row>
    <row r="128" spans="3:11" ht="15.75" customHeight="1" x14ac:dyDescent="0.25">
      <c r="C128" s="64"/>
      <c r="D128" s="64"/>
      <c r="E128" s="64"/>
      <c r="F128" s="64"/>
      <c r="G128" s="64"/>
      <c r="H128" s="65"/>
      <c r="I128" s="58"/>
      <c r="J128" s="87"/>
      <c r="K128" s="87"/>
    </row>
    <row r="129" spans="3:11" ht="15.75" customHeight="1" x14ac:dyDescent="0.25">
      <c r="C129" s="64"/>
      <c r="D129" s="64"/>
      <c r="E129" s="64"/>
      <c r="F129" s="64"/>
      <c r="G129" s="64"/>
      <c r="H129" s="65"/>
      <c r="I129" s="58"/>
      <c r="J129" s="87"/>
      <c r="K129" s="87"/>
    </row>
    <row r="130" spans="3:11" ht="15.75" customHeight="1" x14ac:dyDescent="0.25">
      <c r="C130" s="64"/>
      <c r="D130" s="64"/>
      <c r="E130" s="64"/>
      <c r="F130" s="64"/>
      <c r="G130" s="64"/>
      <c r="H130" s="65"/>
      <c r="I130" s="58"/>
      <c r="J130" s="87"/>
      <c r="K130" s="87"/>
    </row>
    <row r="131" spans="3:11" ht="15.75" customHeight="1" x14ac:dyDescent="0.25">
      <c r="C131" s="64"/>
      <c r="D131" s="64"/>
      <c r="E131" s="64"/>
      <c r="F131" s="64"/>
      <c r="G131" s="64"/>
      <c r="H131" s="65"/>
      <c r="I131" s="58"/>
      <c r="J131" s="87"/>
      <c r="K131" s="87"/>
    </row>
    <row r="132" spans="3:11" ht="15.75" customHeight="1" x14ac:dyDescent="0.25">
      <c r="C132" s="64"/>
      <c r="D132" s="64"/>
      <c r="E132" s="64"/>
      <c r="F132" s="64"/>
      <c r="G132" s="64"/>
      <c r="H132" s="65"/>
      <c r="I132" s="58"/>
      <c r="J132" s="87"/>
      <c r="K132" s="87"/>
    </row>
    <row r="133" spans="3:11" ht="15.75" customHeight="1" x14ac:dyDescent="0.25">
      <c r="C133" s="64"/>
      <c r="D133" s="64"/>
      <c r="E133" s="64"/>
      <c r="F133" s="64"/>
      <c r="G133" s="64"/>
      <c r="H133" s="65"/>
      <c r="I133" s="58"/>
      <c r="J133" s="87"/>
      <c r="K133" s="87"/>
    </row>
    <row r="134" spans="3:11" ht="15.75" customHeight="1" x14ac:dyDescent="0.25">
      <c r="C134" s="64"/>
      <c r="D134" s="64"/>
      <c r="E134" s="64"/>
      <c r="F134" s="64"/>
      <c r="G134" s="64"/>
      <c r="H134" s="65"/>
      <c r="I134" s="58"/>
      <c r="J134" s="87"/>
      <c r="K134" s="87"/>
    </row>
    <row r="135" spans="3:11" ht="15.75" customHeight="1" x14ac:dyDescent="0.25">
      <c r="C135" s="64"/>
      <c r="D135" s="64"/>
      <c r="E135" s="64"/>
      <c r="F135" s="64"/>
      <c r="G135" s="64"/>
      <c r="H135" s="65"/>
      <c r="I135" s="58"/>
      <c r="J135" s="87"/>
      <c r="K135" s="87"/>
    </row>
    <row r="136" spans="3:11" ht="15.75" customHeight="1" x14ac:dyDescent="0.25">
      <c r="C136" s="64"/>
      <c r="D136" s="64"/>
      <c r="E136" s="64"/>
      <c r="F136" s="64"/>
      <c r="G136" s="64"/>
      <c r="H136" s="65"/>
      <c r="I136" s="58"/>
      <c r="J136" s="87"/>
      <c r="K136" s="87"/>
    </row>
    <row r="137" spans="3:11" ht="15.75" customHeight="1" x14ac:dyDescent="0.25">
      <c r="C137" s="64"/>
      <c r="D137" s="64"/>
      <c r="E137" s="64"/>
      <c r="F137" s="64"/>
      <c r="G137" s="64"/>
      <c r="H137" s="65"/>
      <c r="I137" s="58"/>
      <c r="J137" s="87"/>
      <c r="K137" s="87"/>
    </row>
    <row r="138" spans="3:11" ht="15.75" customHeight="1" x14ac:dyDescent="0.25">
      <c r="C138" s="64"/>
      <c r="D138" s="64"/>
      <c r="E138" s="64"/>
      <c r="F138" s="64"/>
      <c r="G138" s="64"/>
      <c r="H138" s="65"/>
      <c r="I138" s="58"/>
      <c r="J138" s="87"/>
      <c r="K138" s="87"/>
    </row>
    <row r="139" spans="3:11" ht="15.75" customHeight="1" x14ac:dyDescent="0.25">
      <c r="C139" s="64"/>
      <c r="D139" s="64"/>
      <c r="E139" s="64"/>
      <c r="F139" s="64"/>
      <c r="G139" s="64"/>
      <c r="H139" s="65"/>
      <c r="I139" s="58"/>
      <c r="J139" s="87"/>
      <c r="K139" s="87"/>
    </row>
    <row r="140" spans="3:11" ht="15.75" customHeight="1" x14ac:dyDescent="0.25">
      <c r="C140" s="64"/>
      <c r="D140" s="64"/>
      <c r="E140" s="64"/>
      <c r="F140" s="64"/>
      <c r="G140" s="64"/>
      <c r="H140" s="65"/>
      <c r="I140" s="58"/>
      <c r="J140" s="87"/>
      <c r="K140" s="87"/>
    </row>
    <row r="141" spans="3:11" ht="15.75" customHeight="1" x14ac:dyDescent="0.25">
      <c r="C141" s="64"/>
      <c r="D141" s="64"/>
      <c r="E141" s="64"/>
      <c r="F141" s="64"/>
      <c r="G141" s="64"/>
      <c r="H141" s="65"/>
      <c r="I141" s="58"/>
      <c r="J141" s="87"/>
      <c r="K141" s="87"/>
    </row>
    <row r="142" spans="3:11" ht="15.75" customHeight="1" x14ac:dyDescent="0.25">
      <c r="C142" s="64"/>
      <c r="D142" s="64"/>
      <c r="E142" s="64"/>
      <c r="F142" s="64"/>
      <c r="G142" s="64"/>
      <c r="H142" s="65"/>
      <c r="I142" s="58"/>
      <c r="J142" s="87"/>
      <c r="K142" s="87"/>
    </row>
    <row r="143" spans="3:11" ht="15.75" customHeight="1" x14ac:dyDescent="0.25">
      <c r="C143" s="64"/>
      <c r="D143" s="64"/>
      <c r="E143" s="64"/>
      <c r="F143" s="64"/>
      <c r="G143" s="64"/>
      <c r="H143" s="65"/>
      <c r="I143" s="58"/>
      <c r="J143" s="87"/>
      <c r="K143" s="87"/>
    </row>
    <row r="144" spans="3:11" ht="15.75" customHeight="1" x14ac:dyDescent="0.25">
      <c r="C144" s="64"/>
      <c r="D144" s="64"/>
      <c r="E144" s="64"/>
      <c r="F144" s="64"/>
      <c r="G144" s="64"/>
      <c r="H144" s="65"/>
      <c r="I144" s="58"/>
      <c r="J144" s="87"/>
      <c r="K144" s="87"/>
    </row>
    <row r="145" spans="3:11" ht="15.75" customHeight="1" x14ac:dyDescent="0.25">
      <c r="C145" s="64"/>
      <c r="D145" s="64"/>
      <c r="E145" s="64"/>
      <c r="F145" s="64"/>
      <c r="G145" s="64"/>
      <c r="H145" s="65"/>
      <c r="I145" s="58"/>
      <c r="J145" s="87"/>
      <c r="K145" s="87"/>
    </row>
    <row r="146" spans="3:11" ht="15.75" customHeight="1" x14ac:dyDescent="0.25">
      <c r="C146" s="64"/>
      <c r="D146" s="64"/>
      <c r="E146" s="64"/>
      <c r="F146" s="64"/>
      <c r="G146" s="64"/>
      <c r="H146" s="65"/>
      <c r="I146" s="58"/>
      <c r="J146" s="87"/>
      <c r="K146" s="87"/>
    </row>
    <row r="147" spans="3:11" ht="15.75" customHeight="1" x14ac:dyDescent="0.25">
      <c r="C147" s="64"/>
      <c r="D147" s="64"/>
      <c r="E147" s="64"/>
      <c r="F147" s="64"/>
      <c r="G147" s="64"/>
      <c r="H147" s="65"/>
      <c r="I147" s="58"/>
      <c r="J147" s="87"/>
      <c r="K147" s="87"/>
    </row>
    <row r="148" spans="3:11" ht="15.75" customHeight="1" x14ac:dyDescent="0.25">
      <c r="C148" s="64"/>
      <c r="D148" s="64"/>
      <c r="E148" s="64"/>
      <c r="F148" s="64"/>
      <c r="G148" s="64"/>
      <c r="H148" s="65"/>
      <c r="I148" s="58"/>
      <c r="J148" s="87"/>
      <c r="K148" s="87"/>
    </row>
    <row r="149" spans="3:11" ht="15.75" customHeight="1" x14ac:dyDescent="0.25">
      <c r="C149" s="64"/>
      <c r="D149" s="64"/>
      <c r="E149" s="64"/>
      <c r="F149" s="64"/>
      <c r="G149" s="64"/>
      <c r="H149" s="65"/>
      <c r="I149" s="58"/>
      <c r="J149" s="87"/>
      <c r="K149" s="87"/>
    </row>
    <row r="150" spans="3:11" ht="15.75" customHeight="1" x14ac:dyDescent="0.25">
      <c r="C150" s="64"/>
      <c r="D150" s="64"/>
      <c r="E150" s="64"/>
      <c r="F150" s="64"/>
      <c r="G150" s="64"/>
      <c r="H150" s="65"/>
      <c r="I150" s="58"/>
      <c r="J150" s="87"/>
      <c r="K150" s="87"/>
    </row>
    <row r="151" spans="3:11" ht="15.75" customHeight="1" x14ac:dyDescent="0.25">
      <c r="C151" s="64"/>
      <c r="D151" s="64"/>
      <c r="E151" s="64"/>
      <c r="F151" s="64"/>
      <c r="G151" s="64"/>
      <c r="H151" s="65"/>
      <c r="I151" s="58"/>
      <c r="J151" s="87"/>
      <c r="K151" s="87"/>
    </row>
    <row r="152" spans="3:11" ht="15.75" customHeight="1" x14ac:dyDescent="0.25">
      <c r="C152" s="64"/>
      <c r="D152" s="64"/>
      <c r="E152" s="64"/>
      <c r="F152" s="64"/>
      <c r="G152" s="64"/>
      <c r="H152" s="65"/>
      <c r="I152" s="58"/>
      <c r="J152" s="87"/>
      <c r="K152" s="87"/>
    </row>
    <row r="153" spans="3:11" ht="15.75" customHeight="1" x14ac:dyDescent="0.25">
      <c r="C153" s="64"/>
      <c r="D153" s="64"/>
      <c r="E153" s="64"/>
      <c r="F153" s="64"/>
      <c r="G153" s="64"/>
      <c r="H153" s="65"/>
      <c r="I153" s="58"/>
      <c r="J153" s="87"/>
      <c r="K153" s="87"/>
    </row>
    <row r="154" spans="3:11" ht="15.75" customHeight="1" x14ac:dyDescent="0.25">
      <c r="C154" s="64"/>
      <c r="D154" s="64"/>
      <c r="E154" s="64"/>
      <c r="F154" s="64"/>
      <c r="G154" s="64"/>
      <c r="H154" s="65"/>
      <c r="I154" s="58"/>
      <c r="J154" s="87"/>
      <c r="K154" s="87"/>
    </row>
    <row r="155" spans="3:11" ht="15.75" customHeight="1" x14ac:dyDescent="0.25">
      <c r="C155" s="64"/>
      <c r="D155" s="64"/>
      <c r="E155" s="64"/>
      <c r="F155" s="64"/>
      <c r="G155" s="64"/>
      <c r="H155" s="65"/>
      <c r="I155" s="58"/>
      <c r="J155" s="87"/>
      <c r="K155" s="87"/>
    </row>
    <row r="156" spans="3:11" ht="15.75" customHeight="1" x14ac:dyDescent="0.25">
      <c r="C156" s="64"/>
      <c r="D156" s="64"/>
      <c r="E156" s="64"/>
      <c r="F156" s="64"/>
      <c r="G156" s="64"/>
      <c r="H156" s="65"/>
      <c r="I156" s="58"/>
      <c r="J156" s="87"/>
      <c r="K156" s="87"/>
    </row>
    <row r="157" spans="3:11" ht="15.75" customHeight="1" x14ac:dyDescent="0.25">
      <c r="C157" s="64"/>
      <c r="D157" s="64"/>
      <c r="E157" s="64"/>
      <c r="F157" s="64"/>
      <c r="G157" s="64"/>
      <c r="H157" s="65"/>
      <c r="I157" s="58"/>
      <c r="J157" s="87"/>
      <c r="K157" s="87"/>
    </row>
    <row r="158" spans="3:11" ht="15.75" customHeight="1" x14ac:dyDescent="0.25">
      <c r="C158" s="64"/>
      <c r="D158" s="64"/>
      <c r="E158" s="64"/>
      <c r="F158" s="64"/>
      <c r="G158" s="64"/>
      <c r="H158" s="65"/>
      <c r="I158" s="58"/>
      <c r="J158" s="87"/>
      <c r="K158" s="87"/>
    </row>
    <row r="159" spans="3:11" ht="15.75" customHeight="1" x14ac:dyDescent="0.25">
      <c r="C159" s="64"/>
      <c r="D159" s="64"/>
      <c r="E159" s="64"/>
      <c r="F159" s="64"/>
      <c r="G159" s="64"/>
      <c r="H159" s="65"/>
      <c r="I159" s="58"/>
      <c r="J159" s="87"/>
      <c r="K159" s="87"/>
    </row>
    <row r="160" spans="3:11" ht="15.75" customHeight="1" x14ac:dyDescent="0.25">
      <c r="C160" s="64"/>
      <c r="D160" s="64"/>
      <c r="E160" s="64"/>
      <c r="F160" s="64"/>
      <c r="G160" s="64"/>
      <c r="H160" s="65"/>
      <c r="I160" s="58"/>
      <c r="J160" s="87"/>
      <c r="K160" s="87"/>
    </row>
    <row r="161" spans="3:11" ht="15.75" customHeight="1" x14ac:dyDescent="0.25">
      <c r="C161" s="64"/>
      <c r="D161" s="64"/>
      <c r="E161" s="64"/>
      <c r="F161" s="64"/>
      <c r="G161" s="64"/>
      <c r="H161" s="65"/>
      <c r="I161" s="58"/>
      <c r="J161" s="87"/>
      <c r="K161" s="87"/>
    </row>
    <row r="162" spans="3:11" ht="15.75" customHeight="1" x14ac:dyDescent="0.25">
      <c r="C162" s="64"/>
      <c r="D162" s="64"/>
      <c r="E162" s="64"/>
      <c r="F162" s="64"/>
      <c r="G162" s="64"/>
      <c r="H162" s="65"/>
      <c r="I162" s="58"/>
      <c r="J162" s="87"/>
      <c r="K162" s="87"/>
    </row>
    <row r="163" spans="3:11" ht="15.75" customHeight="1" x14ac:dyDescent="0.25">
      <c r="C163" s="64"/>
      <c r="D163" s="64"/>
      <c r="E163" s="64"/>
      <c r="F163" s="64"/>
      <c r="G163" s="64"/>
      <c r="H163" s="65"/>
      <c r="I163" s="58"/>
      <c r="J163" s="87"/>
      <c r="K163" s="87"/>
    </row>
    <row r="164" spans="3:11" ht="15.75" customHeight="1" x14ac:dyDescent="0.25">
      <c r="C164" s="64"/>
      <c r="D164" s="64"/>
      <c r="E164" s="64"/>
      <c r="F164" s="64"/>
      <c r="G164" s="64"/>
      <c r="H164" s="65"/>
      <c r="I164" s="58"/>
      <c r="J164" s="87"/>
      <c r="K164" s="87"/>
    </row>
    <row r="165" spans="3:11" ht="15.75" customHeight="1" x14ac:dyDescent="0.25">
      <c r="C165" s="64"/>
      <c r="D165" s="64"/>
      <c r="E165" s="64"/>
      <c r="F165" s="64"/>
      <c r="G165" s="64"/>
      <c r="H165" s="65"/>
      <c r="I165" s="58"/>
      <c r="J165" s="87"/>
      <c r="K165" s="87"/>
    </row>
    <row r="166" spans="3:11" ht="15.75" customHeight="1" x14ac:dyDescent="0.25">
      <c r="C166" s="64"/>
      <c r="D166" s="64"/>
      <c r="E166" s="64"/>
      <c r="F166" s="64"/>
      <c r="G166" s="64"/>
      <c r="H166" s="65"/>
      <c r="I166" s="58"/>
      <c r="J166" s="87"/>
      <c r="K166" s="87"/>
    </row>
    <row r="167" spans="3:11" ht="15.75" customHeight="1" x14ac:dyDescent="0.25">
      <c r="C167" s="64"/>
      <c r="D167" s="64"/>
      <c r="E167" s="64"/>
      <c r="F167" s="64"/>
      <c r="G167" s="64"/>
      <c r="H167" s="65"/>
      <c r="I167" s="58"/>
      <c r="J167" s="87"/>
      <c r="K167" s="87"/>
    </row>
    <row r="168" spans="3:11" ht="15.75" customHeight="1" x14ac:dyDescent="0.25">
      <c r="C168" s="64"/>
      <c r="D168" s="64"/>
      <c r="E168" s="64"/>
      <c r="F168" s="64"/>
      <c r="G168" s="64"/>
      <c r="H168" s="65"/>
      <c r="I168" s="58"/>
      <c r="J168" s="87"/>
      <c r="K168" s="87"/>
    </row>
    <row r="169" spans="3:11" ht="15.75" customHeight="1" x14ac:dyDescent="0.25">
      <c r="C169" s="64"/>
      <c r="D169" s="64"/>
      <c r="E169" s="64"/>
      <c r="F169" s="64"/>
      <c r="G169" s="64"/>
      <c r="H169" s="65"/>
      <c r="I169" s="58"/>
      <c r="J169" s="87"/>
      <c r="K169" s="87"/>
    </row>
    <row r="170" spans="3:11" ht="15.75" customHeight="1" x14ac:dyDescent="0.25">
      <c r="C170" s="64"/>
      <c r="D170" s="64"/>
      <c r="E170" s="64"/>
      <c r="F170" s="64"/>
      <c r="G170" s="64"/>
      <c r="H170" s="65"/>
      <c r="I170" s="58"/>
      <c r="J170" s="87"/>
      <c r="K170" s="87"/>
    </row>
    <row r="171" spans="3:11" ht="15.75" customHeight="1" x14ac:dyDescent="0.25">
      <c r="C171" s="64"/>
      <c r="D171" s="64"/>
      <c r="E171" s="64"/>
      <c r="F171" s="64"/>
      <c r="G171" s="64"/>
      <c r="H171" s="65"/>
      <c r="I171" s="58"/>
      <c r="J171" s="87"/>
      <c r="K171" s="87"/>
    </row>
    <row r="172" spans="3:11" ht="15.75" customHeight="1" x14ac:dyDescent="0.25">
      <c r="C172" s="64"/>
      <c r="D172" s="64"/>
      <c r="E172" s="64"/>
      <c r="F172" s="64"/>
      <c r="G172" s="64"/>
      <c r="H172" s="65"/>
      <c r="I172" s="58"/>
      <c r="J172" s="87"/>
      <c r="K172" s="87"/>
    </row>
    <row r="173" spans="3:11" ht="15.75" customHeight="1" x14ac:dyDescent="0.25">
      <c r="C173" s="64"/>
      <c r="D173" s="64"/>
      <c r="E173" s="64"/>
      <c r="F173" s="64"/>
      <c r="G173" s="64"/>
      <c r="H173" s="65"/>
      <c r="I173" s="58"/>
      <c r="J173" s="87"/>
      <c r="K173" s="87"/>
    </row>
    <row r="174" spans="3:11" ht="15.75" customHeight="1" x14ac:dyDescent="0.25">
      <c r="C174" s="64"/>
      <c r="D174" s="64"/>
      <c r="E174" s="64"/>
      <c r="F174" s="64"/>
      <c r="G174" s="64"/>
      <c r="H174" s="65"/>
      <c r="I174" s="58"/>
      <c r="J174" s="87"/>
      <c r="K174" s="87"/>
    </row>
    <row r="175" spans="3:11" ht="15.75" customHeight="1" x14ac:dyDescent="0.25">
      <c r="C175" s="64"/>
      <c r="D175" s="64"/>
      <c r="E175" s="64"/>
      <c r="F175" s="64"/>
      <c r="G175" s="64"/>
      <c r="H175" s="65"/>
      <c r="I175" s="58"/>
      <c r="J175" s="87"/>
      <c r="K175" s="87"/>
    </row>
    <row r="176" spans="3:11" ht="15.75" customHeight="1" x14ac:dyDescent="0.25">
      <c r="C176" s="64"/>
      <c r="D176" s="64"/>
      <c r="E176" s="64"/>
      <c r="F176" s="64"/>
      <c r="G176" s="64"/>
      <c r="H176" s="65"/>
      <c r="I176" s="58"/>
      <c r="J176" s="87"/>
      <c r="K176" s="87"/>
    </row>
    <row r="177" spans="3:11" ht="15.75" customHeight="1" x14ac:dyDescent="0.25">
      <c r="C177" s="64"/>
      <c r="D177" s="64"/>
      <c r="E177" s="64"/>
      <c r="F177" s="64"/>
      <c r="G177" s="64"/>
      <c r="H177" s="65"/>
      <c r="I177" s="58"/>
      <c r="J177" s="87"/>
      <c r="K177" s="87"/>
    </row>
    <row r="178" spans="3:11" ht="15.75" customHeight="1" x14ac:dyDescent="0.25">
      <c r="C178" s="64"/>
      <c r="D178" s="64"/>
      <c r="E178" s="64"/>
      <c r="F178" s="64"/>
      <c r="G178" s="64"/>
      <c r="H178" s="65"/>
      <c r="I178" s="58"/>
      <c r="J178" s="87"/>
      <c r="K178" s="87"/>
    </row>
    <row r="179" spans="3:11" ht="15.75" customHeight="1" x14ac:dyDescent="0.25">
      <c r="C179" s="64"/>
      <c r="D179" s="64"/>
      <c r="E179" s="64"/>
      <c r="F179" s="64"/>
      <c r="G179" s="64"/>
      <c r="H179" s="65"/>
      <c r="I179" s="58"/>
      <c r="J179" s="87"/>
      <c r="K179" s="87"/>
    </row>
    <row r="180" spans="3:11" ht="15.75" customHeight="1" x14ac:dyDescent="0.25">
      <c r="C180" s="64"/>
      <c r="D180" s="64"/>
      <c r="E180" s="64"/>
      <c r="F180" s="64"/>
      <c r="G180" s="64"/>
      <c r="H180" s="65"/>
      <c r="I180" s="58"/>
      <c r="J180" s="87"/>
      <c r="K180" s="87"/>
    </row>
    <row r="181" spans="3:11" ht="15.75" customHeight="1" x14ac:dyDescent="0.25">
      <c r="C181" s="64"/>
      <c r="D181" s="64"/>
      <c r="E181" s="64"/>
      <c r="F181" s="64"/>
      <c r="G181" s="64"/>
      <c r="H181" s="65"/>
      <c r="I181" s="58"/>
      <c r="J181" s="87"/>
      <c r="K181" s="87"/>
    </row>
    <row r="182" spans="3:11" ht="15.75" customHeight="1" x14ac:dyDescent="0.25">
      <c r="C182" s="64"/>
      <c r="D182" s="64"/>
      <c r="E182" s="64"/>
      <c r="F182" s="64"/>
      <c r="G182" s="64"/>
      <c r="H182" s="65"/>
      <c r="I182" s="58"/>
      <c r="J182" s="87"/>
      <c r="K182" s="87"/>
    </row>
    <row r="183" spans="3:11" ht="15.75" customHeight="1" x14ac:dyDescent="0.25">
      <c r="C183" s="64"/>
      <c r="D183" s="64"/>
      <c r="E183" s="64"/>
      <c r="F183" s="64"/>
      <c r="G183" s="64"/>
      <c r="H183" s="65"/>
      <c r="I183" s="58"/>
      <c r="J183" s="87"/>
      <c r="K183" s="87"/>
    </row>
    <row r="184" spans="3:11" ht="15.75" customHeight="1" x14ac:dyDescent="0.25">
      <c r="C184" s="64"/>
      <c r="D184" s="64"/>
      <c r="E184" s="64"/>
      <c r="F184" s="64"/>
      <c r="G184" s="64"/>
      <c r="H184" s="65"/>
      <c r="I184" s="58"/>
      <c r="J184" s="87"/>
      <c r="K184" s="87"/>
    </row>
    <row r="185" spans="3:11" ht="15.75" customHeight="1" x14ac:dyDescent="0.25">
      <c r="C185" s="64"/>
      <c r="D185" s="64"/>
      <c r="E185" s="64"/>
      <c r="F185" s="64"/>
      <c r="G185" s="64"/>
      <c r="H185" s="65"/>
      <c r="I185" s="58"/>
      <c r="J185" s="87"/>
      <c r="K185" s="87"/>
    </row>
    <row r="186" spans="3:11" ht="15.75" customHeight="1" x14ac:dyDescent="0.25">
      <c r="C186" s="64"/>
      <c r="D186" s="64"/>
      <c r="E186" s="64"/>
      <c r="F186" s="64"/>
      <c r="G186" s="64"/>
      <c r="H186" s="65"/>
      <c r="I186" s="58"/>
      <c r="J186" s="87"/>
      <c r="K186" s="87"/>
    </row>
    <row r="187" spans="3:11" ht="15.75" customHeight="1" x14ac:dyDescent="0.25">
      <c r="C187" s="64"/>
      <c r="D187" s="64"/>
      <c r="E187" s="64"/>
      <c r="F187" s="64"/>
      <c r="G187" s="64"/>
      <c r="H187" s="65"/>
      <c r="I187" s="58"/>
      <c r="J187" s="87"/>
      <c r="K187" s="87"/>
    </row>
    <row r="188" spans="3:11" ht="15.75" customHeight="1" x14ac:dyDescent="0.25">
      <c r="C188" s="64"/>
      <c r="D188" s="64"/>
      <c r="E188" s="64"/>
      <c r="F188" s="64"/>
      <c r="G188" s="64"/>
      <c r="H188" s="65"/>
      <c r="I188" s="58"/>
      <c r="J188" s="87"/>
      <c r="K188" s="87"/>
    </row>
    <row r="189" spans="3:11" ht="15.75" customHeight="1" x14ac:dyDescent="0.25">
      <c r="C189" s="64"/>
      <c r="D189" s="64"/>
      <c r="E189" s="64"/>
      <c r="F189" s="64"/>
      <c r="G189" s="64"/>
      <c r="H189" s="65"/>
      <c r="I189" s="58"/>
      <c r="J189" s="87"/>
      <c r="K189" s="87"/>
    </row>
    <row r="190" spans="3:11" ht="15.75" customHeight="1" x14ac:dyDescent="0.25">
      <c r="C190" s="64"/>
      <c r="D190" s="64"/>
      <c r="E190" s="64"/>
      <c r="F190" s="64"/>
      <c r="G190" s="64"/>
      <c r="H190" s="65"/>
      <c r="I190" s="58"/>
      <c r="J190" s="87"/>
      <c r="K190" s="87"/>
    </row>
    <row r="191" spans="3:11" ht="15.75" customHeight="1" x14ac:dyDescent="0.25">
      <c r="C191" s="64"/>
      <c r="D191" s="64"/>
      <c r="E191" s="64"/>
      <c r="F191" s="64"/>
      <c r="G191" s="64"/>
      <c r="H191" s="65"/>
      <c r="I191" s="58"/>
      <c r="J191" s="87"/>
      <c r="K191" s="87"/>
    </row>
    <row r="192" spans="3:11" ht="15.75" customHeight="1" x14ac:dyDescent="0.25">
      <c r="C192" s="64"/>
      <c r="D192" s="64"/>
      <c r="E192" s="64"/>
      <c r="F192" s="64"/>
      <c r="G192" s="64"/>
      <c r="H192" s="65"/>
      <c r="I192" s="58"/>
      <c r="J192" s="87"/>
      <c r="K192" s="87"/>
    </row>
    <row r="193" spans="3:11" ht="15.75" customHeight="1" x14ac:dyDescent="0.25">
      <c r="C193" s="64"/>
      <c r="D193" s="64"/>
      <c r="E193" s="64"/>
      <c r="F193" s="64"/>
      <c r="G193" s="64"/>
      <c r="H193" s="65"/>
      <c r="I193" s="58"/>
      <c r="J193" s="87"/>
      <c r="K193" s="87"/>
    </row>
    <row r="194" spans="3:11" ht="15.75" customHeight="1" x14ac:dyDescent="0.25">
      <c r="C194" s="64"/>
      <c r="D194" s="64"/>
      <c r="E194" s="64"/>
      <c r="F194" s="64"/>
      <c r="G194" s="64"/>
      <c r="H194" s="65"/>
      <c r="I194" s="58"/>
      <c r="J194" s="87"/>
      <c r="K194" s="87"/>
    </row>
    <row r="195" spans="3:11" ht="15.75" customHeight="1" x14ac:dyDescent="0.25">
      <c r="C195" s="64"/>
      <c r="D195" s="64"/>
      <c r="E195" s="64"/>
      <c r="F195" s="64"/>
      <c r="G195" s="64"/>
      <c r="H195" s="65"/>
      <c r="I195" s="58"/>
      <c r="J195" s="87"/>
      <c r="K195" s="87"/>
    </row>
    <row r="196" spans="3:11" ht="15.75" customHeight="1" x14ac:dyDescent="0.25">
      <c r="C196" s="64"/>
      <c r="D196" s="64"/>
      <c r="E196" s="64"/>
      <c r="F196" s="64"/>
      <c r="G196" s="64"/>
      <c r="H196" s="65"/>
      <c r="I196" s="58"/>
      <c r="J196" s="87"/>
      <c r="K196" s="87"/>
    </row>
    <row r="197" spans="3:11" ht="15.75" customHeight="1" x14ac:dyDescent="0.25">
      <c r="C197" s="64"/>
      <c r="D197" s="64"/>
      <c r="E197" s="64"/>
      <c r="F197" s="64"/>
      <c r="G197" s="64"/>
      <c r="H197" s="65"/>
      <c r="I197" s="58"/>
      <c r="J197" s="87"/>
      <c r="K197" s="87"/>
    </row>
    <row r="198" spans="3:11" ht="15.75" customHeight="1" x14ac:dyDescent="0.25">
      <c r="C198" s="64"/>
      <c r="D198" s="64"/>
      <c r="E198" s="64"/>
      <c r="F198" s="64"/>
      <c r="G198" s="64"/>
      <c r="H198" s="65"/>
      <c r="I198" s="58"/>
      <c r="J198" s="87"/>
      <c r="K198" s="87"/>
    </row>
    <row r="199" spans="3:11" ht="15.75" customHeight="1" x14ac:dyDescent="0.25">
      <c r="C199" s="64"/>
      <c r="D199" s="64"/>
      <c r="E199" s="64"/>
      <c r="F199" s="64"/>
      <c r="G199" s="64"/>
      <c r="H199" s="65"/>
      <c r="I199" s="58"/>
      <c r="J199" s="87"/>
      <c r="K199" s="87"/>
    </row>
    <row r="200" spans="3:11" ht="15.75" customHeight="1" x14ac:dyDescent="0.25">
      <c r="C200" s="64"/>
      <c r="D200" s="64"/>
      <c r="E200" s="64"/>
      <c r="F200" s="64"/>
      <c r="G200" s="64"/>
      <c r="H200" s="65"/>
      <c r="I200" s="58"/>
      <c r="J200" s="87"/>
      <c r="K200" s="87"/>
    </row>
    <row r="201" spans="3:11" ht="15.75" customHeight="1" x14ac:dyDescent="0.25">
      <c r="C201" s="64"/>
      <c r="D201" s="64"/>
      <c r="E201" s="64"/>
      <c r="F201" s="64"/>
      <c r="G201" s="64"/>
      <c r="H201" s="65"/>
      <c r="I201" s="58"/>
      <c r="J201" s="87"/>
      <c r="K201" s="87"/>
    </row>
    <row r="202" spans="3:11" ht="15.75" customHeight="1" x14ac:dyDescent="0.25">
      <c r="C202" s="64"/>
      <c r="D202" s="64"/>
      <c r="E202" s="64"/>
      <c r="F202" s="64"/>
      <c r="G202" s="64"/>
      <c r="H202" s="65"/>
      <c r="I202" s="58"/>
      <c r="J202" s="87"/>
      <c r="K202" s="87"/>
    </row>
    <row r="203" spans="3:11" ht="15.75" customHeight="1" x14ac:dyDescent="0.25">
      <c r="C203" s="64"/>
      <c r="D203" s="64"/>
      <c r="E203" s="64"/>
      <c r="F203" s="64"/>
      <c r="G203" s="64"/>
      <c r="H203" s="65"/>
      <c r="I203" s="58"/>
      <c r="J203" s="87"/>
      <c r="K203" s="87"/>
    </row>
    <row r="204" spans="3:11" ht="15.75" customHeight="1" x14ac:dyDescent="0.25">
      <c r="C204" s="64"/>
      <c r="D204" s="64"/>
      <c r="E204" s="64"/>
      <c r="F204" s="64"/>
      <c r="G204" s="64"/>
      <c r="H204" s="65"/>
      <c r="I204" s="58"/>
      <c r="J204" s="87"/>
      <c r="K204" s="87"/>
    </row>
    <row r="205" spans="3:11" ht="15.75" customHeight="1" x14ac:dyDescent="0.25">
      <c r="C205" s="64"/>
      <c r="D205" s="64"/>
      <c r="E205" s="64"/>
      <c r="F205" s="64"/>
      <c r="G205" s="64"/>
      <c r="H205" s="65"/>
      <c r="I205" s="58"/>
      <c r="J205" s="87"/>
      <c r="K205" s="87"/>
    </row>
    <row r="206" spans="3:11" ht="15.75" customHeight="1" x14ac:dyDescent="0.25">
      <c r="C206" s="64"/>
      <c r="D206" s="64"/>
      <c r="E206" s="64"/>
      <c r="F206" s="64"/>
      <c r="G206" s="64"/>
      <c r="H206" s="65"/>
      <c r="I206" s="58"/>
      <c r="J206" s="87"/>
      <c r="K206" s="87"/>
    </row>
    <row r="207" spans="3:11" ht="15.75" customHeight="1" x14ac:dyDescent="0.25">
      <c r="C207" s="64"/>
      <c r="D207" s="64"/>
      <c r="E207" s="64"/>
      <c r="F207" s="64"/>
      <c r="G207" s="64"/>
      <c r="H207" s="65"/>
      <c r="I207" s="58"/>
      <c r="J207" s="87"/>
      <c r="K207" s="87"/>
    </row>
    <row r="208" spans="3:11" ht="15.75" customHeight="1" x14ac:dyDescent="0.25">
      <c r="C208" s="64"/>
      <c r="D208" s="64"/>
      <c r="E208" s="64"/>
      <c r="F208" s="64"/>
      <c r="G208" s="64"/>
      <c r="H208" s="65"/>
      <c r="I208" s="58"/>
      <c r="J208" s="87"/>
      <c r="K208" s="87"/>
    </row>
    <row r="209" spans="3:11" ht="15.75" customHeight="1" x14ac:dyDescent="0.25">
      <c r="C209" s="64"/>
      <c r="D209" s="64"/>
      <c r="E209" s="64"/>
      <c r="F209" s="64"/>
      <c r="G209" s="64"/>
      <c r="H209" s="65"/>
      <c r="I209" s="58"/>
      <c r="J209" s="87"/>
      <c r="K209" s="87"/>
    </row>
    <row r="210" spans="3:11" ht="15.75" customHeight="1" x14ac:dyDescent="0.25">
      <c r="C210" s="64"/>
      <c r="D210" s="64"/>
      <c r="E210" s="64"/>
      <c r="F210" s="64"/>
      <c r="G210" s="64"/>
      <c r="H210" s="65"/>
      <c r="I210" s="58"/>
      <c r="J210" s="87"/>
      <c r="K210" s="87"/>
    </row>
    <row r="211" spans="3:11" ht="15.75" customHeight="1" x14ac:dyDescent="0.25">
      <c r="C211" s="64"/>
      <c r="D211" s="64"/>
      <c r="E211" s="64"/>
      <c r="F211" s="64"/>
      <c r="G211" s="64"/>
      <c r="H211" s="65"/>
      <c r="I211" s="58"/>
      <c r="J211" s="87"/>
      <c r="K211" s="87"/>
    </row>
    <row r="212" spans="3:11" ht="15.75" customHeight="1" x14ac:dyDescent="0.25">
      <c r="C212" s="64"/>
      <c r="D212" s="64"/>
      <c r="E212" s="64"/>
      <c r="F212" s="64"/>
      <c r="G212" s="64"/>
      <c r="H212" s="65"/>
      <c r="I212" s="58"/>
      <c r="J212" s="87"/>
      <c r="K212" s="87"/>
    </row>
    <row r="213" spans="3:11" ht="15.75" customHeight="1" x14ac:dyDescent="0.25">
      <c r="C213" s="64"/>
      <c r="D213" s="64"/>
      <c r="E213" s="64"/>
      <c r="F213" s="64"/>
      <c r="G213" s="64"/>
      <c r="H213" s="65"/>
      <c r="I213" s="58"/>
      <c r="J213" s="87"/>
      <c r="K213" s="87"/>
    </row>
    <row r="214" spans="3:11" ht="15.75" customHeight="1" x14ac:dyDescent="0.25">
      <c r="C214" s="64"/>
      <c r="D214" s="64"/>
      <c r="E214" s="64"/>
      <c r="F214" s="64"/>
      <c r="G214" s="64"/>
      <c r="H214" s="65"/>
      <c r="I214" s="58"/>
      <c r="J214" s="87"/>
      <c r="K214" s="87"/>
    </row>
    <row r="215" spans="3:11" ht="15.75" customHeight="1" x14ac:dyDescent="0.25">
      <c r="C215" s="64"/>
      <c r="D215" s="64"/>
      <c r="E215" s="64"/>
      <c r="F215" s="64"/>
      <c r="G215" s="64"/>
      <c r="H215" s="65"/>
      <c r="I215" s="58"/>
      <c r="J215" s="87"/>
      <c r="K215" s="87"/>
    </row>
    <row r="216" spans="3:11" ht="15.75" customHeight="1" x14ac:dyDescent="0.25">
      <c r="C216" s="64"/>
      <c r="D216" s="64"/>
      <c r="E216" s="64"/>
      <c r="F216" s="64"/>
      <c r="G216" s="64"/>
      <c r="H216" s="65"/>
      <c r="I216" s="58"/>
      <c r="J216" s="87"/>
      <c r="K216" s="87"/>
    </row>
    <row r="217" spans="3:11" ht="15.75" customHeight="1" x14ac:dyDescent="0.25">
      <c r="C217" s="64"/>
      <c r="D217" s="64"/>
      <c r="E217" s="64"/>
      <c r="F217" s="64"/>
      <c r="G217" s="64"/>
      <c r="H217" s="65"/>
      <c r="I217" s="58"/>
      <c r="J217" s="87"/>
      <c r="K217" s="87"/>
    </row>
    <row r="218" spans="3:11" ht="15.75" customHeight="1" x14ac:dyDescent="0.25">
      <c r="C218" s="64"/>
      <c r="D218" s="64"/>
      <c r="E218" s="64"/>
      <c r="F218" s="64"/>
      <c r="G218" s="64"/>
      <c r="H218" s="65"/>
      <c r="I218" s="58"/>
      <c r="J218" s="87"/>
      <c r="K218" s="87"/>
    </row>
    <row r="219" spans="3:11" ht="15.75" customHeight="1" x14ac:dyDescent="0.25">
      <c r="C219" s="64"/>
      <c r="D219" s="64"/>
      <c r="E219" s="64"/>
      <c r="F219" s="64"/>
      <c r="G219" s="64"/>
      <c r="H219" s="65"/>
      <c r="I219" s="58"/>
      <c r="J219" s="87"/>
      <c r="K219" s="87"/>
    </row>
    <row r="220" spans="3:11" ht="15.75" customHeight="1" x14ac:dyDescent="0.25">
      <c r="C220" s="64"/>
      <c r="D220" s="64"/>
      <c r="E220" s="64"/>
      <c r="F220" s="64"/>
      <c r="G220" s="64"/>
      <c r="H220" s="65"/>
      <c r="I220" s="58"/>
      <c r="J220" s="87"/>
      <c r="K220" s="87"/>
    </row>
    <row r="221" spans="3:11" ht="15.75" customHeight="1" x14ac:dyDescent="0.25">
      <c r="C221" s="64"/>
      <c r="D221" s="64"/>
      <c r="E221" s="64"/>
      <c r="F221" s="64"/>
      <c r="G221" s="64"/>
      <c r="H221" s="65"/>
      <c r="I221" s="58"/>
      <c r="J221" s="87"/>
      <c r="K221" s="87"/>
    </row>
    <row r="222" spans="3:11" ht="15.75" customHeight="1" x14ac:dyDescent="0.25">
      <c r="C222" s="64"/>
      <c r="D222" s="64"/>
      <c r="E222" s="64"/>
      <c r="F222" s="64"/>
      <c r="G222" s="64"/>
      <c r="H222" s="65"/>
      <c r="I222" s="58"/>
      <c r="J222" s="87"/>
      <c r="K222" s="87"/>
    </row>
    <row r="223" spans="3:11" ht="15.75" customHeight="1" x14ac:dyDescent="0.25">
      <c r="C223" s="64"/>
      <c r="D223" s="64"/>
      <c r="E223" s="64"/>
      <c r="F223" s="64"/>
      <c r="G223" s="64"/>
      <c r="H223" s="65"/>
      <c r="I223" s="58"/>
      <c r="J223" s="87"/>
      <c r="K223" s="87"/>
    </row>
    <row r="224" spans="3:11" ht="15.75" customHeight="1" x14ac:dyDescent="0.25">
      <c r="C224" s="64"/>
      <c r="D224" s="64"/>
      <c r="E224" s="64"/>
      <c r="F224" s="64"/>
      <c r="G224" s="64"/>
      <c r="H224" s="65"/>
      <c r="I224" s="58"/>
      <c r="J224" s="87"/>
      <c r="K224" s="87"/>
    </row>
    <row r="225" spans="3:11" ht="15.75" customHeight="1" x14ac:dyDescent="0.25">
      <c r="C225" s="64"/>
      <c r="D225" s="64"/>
      <c r="E225" s="64"/>
      <c r="F225" s="64"/>
      <c r="G225" s="64"/>
      <c r="H225" s="65"/>
      <c r="I225" s="58"/>
      <c r="J225" s="87"/>
      <c r="K225" s="87"/>
    </row>
    <row r="226" spans="3:11" ht="15.75" customHeight="1" x14ac:dyDescent="0.25">
      <c r="C226" s="64"/>
      <c r="D226" s="64"/>
      <c r="E226" s="64"/>
      <c r="F226" s="64"/>
      <c r="G226" s="64"/>
      <c r="H226" s="65"/>
      <c r="I226" s="58"/>
      <c r="J226" s="87"/>
      <c r="K226" s="87"/>
    </row>
    <row r="227" spans="3:11" ht="15.75" customHeight="1" x14ac:dyDescent="0.25">
      <c r="C227" s="64"/>
      <c r="D227" s="64"/>
      <c r="E227" s="64"/>
      <c r="F227" s="64"/>
      <c r="G227" s="64"/>
      <c r="H227" s="65"/>
      <c r="I227" s="58"/>
      <c r="J227" s="87"/>
      <c r="K227" s="87"/>
    </row>
    <row r="228" spans="3:11" ht="15.75" customHeight="1" x14ac:dyDescent="0.25">
      <c r="C228" s="64"/>
      <c r="D228" s="64"/>
      <c r="E228" s="64"/>
      <c r="F228" s="64"/>
      <c r="G228" s="64"/>
      <c r="H228" s="65"/>
      <c r="I228" s="58"/>
      <c r="J228" s="87"/>
      <c r="K228" s="87"/>
    </row>
    <row r="229" spans="3:11" ht="15.75" customHeight="1" x14ac:dyDescent="0.25">
      <c r="C229" s="64"/>
      <c r="D229" s="64"/>
      <c r="E229" s="64"/>
      <c r="F229" s="64"/>
      <c r="G229" s="64"/>
      <c r="H229" s="65"/>
      <c r="I229" s="58"/>
      <c r="J229" s="87"/>
      <c r="K229" s="87"/>
    </row>
    <row r="230" spans="3:11" ht="15.75" customHeight="1" x14ac:dyDescent="0.25">
      <c r="C230" s="64"/>
      <c r="D230" s="64"/>
      <c r="E230" s="64"/>
      <c r="F230" s="64"/>
      <c r="G230" s="64"/>
      <c r="H230" s="65"/>
      <c r="I230" s="58"/>
      <c r="J230" s="87"/>
      <c r="K230" s="87"/>
    </row>
    <row r="231" spans="3:11" ht="15.75" customHeight="1" x14ac:dyDescent="0.25">
      <c r="C231" s="64"/>
      <c r="D231" s="64"/>
      <c r="E231" s="64"/>
      <c r="F231" s="64"/>
      <c r="G231" s="64"/>
      <c r="H231" s="65"/>
      <c r="I231" s="58"/>
      <c r="J231" s="87"/>
      <c r="K231" s="87"/>
    </row>
    <row r="232" spans="3:11" ht="15.75" customHeight="1" x14ac:dyDescent="0.25">
      <c r="C232" s="64"/>
      <c r="D232" s="64"/>
      <c r="E232" s="64"/>
      <c r="F232" s="64"/>
      <c r="G232" s="64"/>
      <c r="H232" s="65"/>
      <c r="I232" s="58"/>
      <c r="J232" s="87"/>
      <c r="K232" s="87"/>
    </row>
    <row r="233" spans="3:11" ht="15.75" customHeight="1" x14ac:dyDescent="0.25">
      <c r="C233" s="64"/>
      <c r="D233" s="64"/>
      <c r="E233" s="64"/>
      <c r="F233" s="64"/>
      <c r="G233" s="64"/>
      <c r="H233" s="65"/>
      <c r="I233" s="58"/>
      <c r="J233" s="87"/>
      <c r="K233" s="87"/>
    </row>
    <row r="234" spans="3:11" ht="15.75" customHeight="1" x14ac:dyDescent="0.25">
      <c r="C234" s="64"/>
      <c r="D234" s="64"/>
      <c r="E234" s="64"/>
      <c r="F234" s="64"/>
      <c r="G234" s="64"/>
      <c r="H234" s="65"/>
      <c r="I234" s="58"/>
      <c r="J234" s="87"/>
      <c r="K234" s="87"/>
    </row>
    <row r="235" spans="3:11" ht="15.75" customHeight="1" x14ac:dyDescent="0.25">
      <c r="C235" s="64"/>
      <c r="D235" s="64"/>
      <c r="E235" s="64"/>
      <c r="F235" s="64"/>
      <c r="G235" s="64"/>
      <c r="H235" s="65"/>
      <c r="I235" s="58"/>
      <c r="J235" s="87"/>
      <c r="K235" s="87"/>
    </row>
    <row r="236" spans="3:11" ht="15.75" customHeight="1" x14ac:dyDescent="0.25">
      <c r="C236" s="64"/>
      <c r="D236" s="64"/>
      <c r="E236" s="64"/>
      <c r="F236" s="64"/>
      <c r="G236" s="64"/>
      <c r="H236" s="65"/>
      <c r="I236" s="58"/>
      <c r="J236" s="87"/>
      <c r="K236" s="87"/>
    </row>
    <row r="237" spans="3:11" ht="15.75" customHeight="1" x14ac:dyDescent="0.25">
      <c r="C237" s="64"/>
      <c r="D237" s="64"/>
      <c r="E237" s="64"/>
      <c r="F237" s="64"/>
      <c r="G237" s="64"/>
      <c r="H237" s="65"/>
      <c r="I237" s="58"/>
      <c r="J237" s="87"/>
      <c r="K237" s="87"/>
    </row>
    <row r="238" spans="3:11" ht="15.75" customHeight="1" x14ac:dyDescent="0.25">
      <c r="C238" s="64"/>
      <c r="D238" s="64"/>
      <c r="E238" s="64"/>
      <c r="F238" s="64"/>
      <c r="G238" s="64"/>
      <c r="H238" s="65"/>
      <c r="I238" s="58"/>
      <c r="J238" s="87"/>
      <c r="K238" s="87"/>
    </row>
    <row r="239" spans="3:11" ht="15.75" customHeight="1" x14ac:dyDescent="0.25">
      <c r="C239" s="64"/>
      <c r="D239" s="64"/>
      <c r="E239" s="64"/>
      <c r="F239" s="64"/>
      <c r="G239" s="64"/>
      <c r="H239" s="65"/>
      <c r="I239" s="58"/>
      <c r="J239" s="87"/>
      <c r="K239" s="87"/>
    </row>
    <row r="240" spans="3:11" ht="15.75" customHeight="1" x14ac:dyDescent="0.25">
      <c r="C240" s="64"/>
      <c r="D240" s="64"/>
      <c r="E240" s="64"/>
      <c r="F240" s="64"/>
      <c r="G240" s="64"/>
      <c r="H240" s="65"/>
      <c r="I240" s="58"/>
      <c r="J240" s="87"/>
      <c r="K240" s="87"/>
    </row>
    <row r="241" spans="3:11" ht="15.75" customHeight="1" x14ac:dyDescent="0.25">
      <c r="C241" s="64"/>
      <c r="D241" s="64"/>
      <c r="E241" s="64"/>
      <c r="F241" s="64"/>
      <c r="G241" s="64"/>
      <c r="H241" s="65"/>
      <c r="I241" s="58"/>
      <c r="J241" s="87"/>
      <c r="K241" s="87"/>
    </row>
    <row r="242" spans="3:11" ht="15.75" customHeight="1" x14ac:dyDescent="0.25">
      <c r="C242" s="64"/>
      <c r="D242" s="64"/>
      <c r="E242" s="64"/>
      <c r="F242" s="64"/>
      <c r="G242" s="64"/>
      <c r="H242" s="65"/>
      <c r="I242" s="58"/>
      <c r="J242" s="87"/>
      <c r="K242" s="87"/>
    </row>
    <row r="243" spans="3:11" ht="15.75" customHeight="1" x14ac:dyDescent="0.25">
      <c r="C243" s="64"/>
      <c r="D243" s="64"/>
      <c r="E243" s="64"/>
      <c r="F243" s="64"/>
      <c r="G243" s="64"/>
      <c r="H243" s="65"/>
      <c r="I243" s="58"/>
      <c r="J243" s="87"/>
      <c r="K243" s="87"/>
    </row>
    <row r="244" spans="3:11" ht="15.75" customHeight="1" x14ac:dyDescent="0.25">
      <c r="C244" s="64"/>
      <c r="D244" s="64"/>
      <c r="E244" s="64"/>
      <c r="F244" s="64"/>
      <c r="G244" s="64"/>
      <c r="H244" s="65"/>
      <c r="I244" s="58"/>
      <c r="J244" s="87"/>
      <c r="K244" s="87"/>
    </row>
    <row r="245" spans="3:11" ht="15.75" customHeight="1" x14ac:dyDescent="0.25">
      <c r="C245" s="64"/>
      <c r="D245" s="64"/>
      <c r="E245" s="64"/>
      <c r="F245" s="64"/>
      <c r="G245" s="64"/>
      <c r="H245" s="65"/>
      <c r="I245" s="58"/>
      <c r="J245" s="87"/>
      <c r="K245" s="87"/>
    </row>
    <row r="246" spans="3:11" ht="15.75" customHeight="1" x14ac:dyDescent="0.25">
      <c r="C246" s="64"/>
      <c r="D246" s="64"/>
      <c r="E246" s="64"/>
      <c r="F246" s="64"/>
      <c r="G246" s="64"/>
      <c r="H246" s="65"/>
      <c r="I246" s="58"/>
      <c r="J246" s="87"/>
      <c r="K246" s="87"/>
    </row>
    <row r="247" spans="3:11" ht="15.75" customHeight="1" x14ac:dyDescent="0.25">
      <c r="C247" s="64"/>
      <c r="D247" s="64"/>
      <c r="E247" s="64"/>
      <c r="F247" s="64"/>
      <c r="G247" s="64"/>
      <c r="H247" s="65"/>
      <c r="I247" s="58"/>
      <c r="J247" s="87"/>
      <c r="K247" s="87"/>
    </row>
    <row r="248" spans="3:11" ht="15.75" customHeight="1" x14ac:dyDescent="0.25">
      <c r="C248" s="64"/>
      <c r="D248" s="64"/>
      <c r="E248" s="64"/>
      <c r="F248" s="64"/>
      <c r="G248" s="64"/>
      <c r="H248" s="65"/>
      <c r="I248" s="58"/>
      <c r="J248" s="87"/>
      <c r="K248" s="87"/>
    </row>
    <row r="249" spans="3:11" ht="15.75" customHeight="1" x14ac:dyDescent="0.25">
      <c r="C249" s="64"/>
      <c r="D249" s="64"/>
      <c r="E249" s="64"/>
      <c r="F249" s="64"/>
      <c r="G249" s="64"/>
      <c r="H249" s="65"/>
      <c r="I249" s="58"/>
      <c r="J249" s="87"/>
      <c r="K249" s="87"/>
    </row>
    <row r="250" spans="3:11" ht="15.75" customHeight="1" x14ac:dyDescent="0.25">
      <c r="C250" s="64"/>
      <c r="D250" s="64"/>
      <c r="E250" s="64"/>
      <c r="F250" s="64"/>
      <c r="G250" s="64"/>
      <c r="H250" s="65"/>
      <c r="I250" s="58"/>
      <c r="J250" s="87"/>
      <c r="K250" s="87"/>
    </row>
    <row r="251" spans="3:11" ht="15.75" customHeight="1" x14ac:dyDescent="0.25">
      <c r="C251" s="64"/>
      <c r="D251" s="64"/>
      <c r="E251" s="64"/>
      <c r="F251" s="64"/>
      <c r="G251" s="64"/>
      <c r="H251" s="65"/>
      <c r="I251" s="58"/>
      <c r="J251" s="87"/>
      <c r="K251" s="87"/>
    </row>
    <row r="252" spans="3:11" ht="15.75" customHeight="1" x14ac:dyDescent="0.25">
      <c r="C252" s="64"/>
      <c r="D252" s="64"/>
      <c r="E252" s="64"/>
      <c r="F252" s="64"/>
      <c r="G252" s="64"/>
      <c r="H252" s="65"/>
      <c r="I252" s="58"/>
      <c r="J252" s="87"/>
      <c r="K252" s="87"/>
    </row>
    <row r="253" spans="3:11" ht="15.75" customHeight="1" x14ac:dyDescent="0.25">
      <c r="C253" s="64"/>
      <c r="D253" s="64"/>
      <c r="E253" s="64"/>
      <c r="F253" s="64"/>
      <c r="G253" s="64"/>
      <c r="H253" s="65"/>
      <c r="I253" s="58"/>
      <c r="J253" s="87"/>
      <c r="K253" s="87"/>
    </row>
    <row r="254" spans="3:11" ht="15.75" customHeight="1" x14ac:dyDescent="0.25">
      <c r="C254" s="64"/>
      <c r="D254" s="64"/>
      <c r="E254" s="64"/>
      <c r="F254" s="64"/>
      <c r="G254" s="64"/>
      <c r="H254" s="65"/>
      <c r="I254" s="58"/>
      <c r="J254" s="87"/>
      <c r="K254" s="87"/>
    </row>
    <row r="255" spans="3:11" ht="15.75" customHeight="1" x14ac:dyDescent="0.25">
      <c r="C255" s="64"/>
      <c r="D255" s="64"/>
      <c r="E255" s="64"/>
      <c r="F255" s="64"/>
      <c r="G255" s="64"/>
      <c r="H255" s="65"/>
      <c r="I255" s="58"/>
      <c r="J255" s="87"/>
      <c r="K255" s="87"/>
    </row>
    <row r="256" spans="3:11" ht="15.75" customHeight="1" x14ac:dyDescent="0.25">
      <c r="C256" s="64"/>
      <c r="D256" s="64"/>
      <c r="E256" s="64"/>
      <c r="F256" s="64"/>
      <c r="G256" s="64"/>
      <c r="H256" s="65"/>
      <c r="I256" s="58"/>
      <c r="J256" s="87"/>
      <c r="K256" s="87"/>
    </row>
    <row r="257" spans="3:11" ht="15.75" customHeight="1" x14ac:dyDescent="0.25">
      <c r="C257" s="64"/>
      <c r="D257" s="64"/>
      <c r="E257" s="64"/>
      <c r="F257" s="64"/>
      <c r="G257" s="64"/>
      <c r="H257" s="65"/>
      <c r="I257" s="58"/>
      <c r="J257" s="87"/>
      <c r="K257" s="87"/>
    </row>
    <row r="258" spans="3:11" ht="15.75" customHeight="1" x14ac:dyDescent="0.25">
      <c r="C258" s="64"/>
      <c r="D258" s="64"/>
      <c r="E258" s="64"/>
      <c r="F258" s="64"/>
      <c r="G258" s="64"/>
      <c r="H258" s="65"/>
      <c r="I258" s="58"/>
      <c r="J258" s="87"/>
      <c r="K258" s="87"/>
    </row>
    <row r="259" spans="3:11" ht="15.75" customHeight="1" x14ac:dyDescent="0.25">
      <c r="C259" s="64"/>
      <c r="D259" s="64"/>
      <c r="E259" s="64"/>
      <c r="F259" s="64"/>
      <c r="G259" s="64"/>
      <c r="H259" s="65"/>
      <c r="I259" s="58"/>
      <c r="J259" s="87"/>
      <c r="K259" s="87"/>
    </row>
    <row r="260" spans="3:11" ht="15.75" customHeight="1" x14ac:dyDescent="0.25">
      <c r="C260" s="64"/>
      <c r="D260" s="64"/>
      <c r="E260" s="64"/>
      <c r="F260" s="64"/>
      <c r="G260" s="64"/>
      <c r="H260" s="65"/>
      <c r="I260" s="58"/>
      <c r="J260" s="87"/>
      <c r="K260" s="87"/>
    </row>
    <row r="261" spans="3:11" ht="15.75" customHeight="1" x14ac:dyDescent="0.25">
      <c r="C261" s="64"/>
      <c r="D261" s="64"/>
      <c r="E261" s="64"/>
      <c r="F261" s="64"/>
      <c r="G261" s="64"/>
      <c r="H261" s="65"/>
      <c r="I261" s="58"/>
      <c r="J261" s="87"/>
      <c r="K261" s="87"/>
    </row>
    <row r="262" spans="3:11" ht="15.75" customHeight="1" x14ac:dyDescent="0.25">
      <c r="C262" s="64"/>
      <c r="D262" s="64"/>
      <c r="E262" s="64"/>
      <c r="F262" s="64"/>
      <c r="G262" s="64"/>
      <c r="H262" s="65"/>
      <c r="I262" s="58"/>
      <c r="J262" s="87"/>
      <c r="K262" s="87"/>
    </row>
    <row r="263" spans="3:11" ht="15.75" customHeight="1" x14ac:dyDescent="0.25">
      <c r="C263" s="64"/>
      <c r="D263" s="64"/>
      <c r="E263" s="64"/>
      <c r="F263" s="64"/>
      <c r="G263" s="64"/>
      <c r="H263" s="65"/>
      <c r="I263" s="58"/>
      <c r="J263" s="87"/>
      <c r="K263" s="87"/>
    </row>
    <row r="264" spans="3:11" ht="15.75" customHeight="1" x14ac:dyDescent="0.25">
      <c r="C264" s="64"/>
      <c r="D264" s="64"/>
      <c r="E264" s="64"/>
      <c r="F264" s="64"/>
      <c r="G264" s="64"/>
      <c r="H264" s="65"/>
      <c r="I264" s="58"/>
      <c r="J264" s="87"/>
      <c r="K264" s="87"/>
    </row>
    <row r="265" spans="3:11" ht="15.75" customHeight="1" x14ac:dyDescent="0.25">
      <c r="C265" s="64"/>
      <c r="D265" s="64"/>
      <c r="E265" s="64"/>
      <c r="F265" s="64"/>
      <c r="G265" s="64"/>
      <c r="H265" s="65"/>
      <c r="I265" s="58"/>
      <c r="J265" s="87"/>
      <c r="K265" s="87"/>
    </row>
    <row r="266" spans="3:11" ht="15.75" customHeight="1" x14ac:dyDescent="0.25">
      <c r="C266" s="64"/>
      <c r="D266" s="64"/>
      <c r="E266" s="64"/>
      <c r="F266" s="64"/>
      <c r="G266" s="64"/>
      <c r="H266" s="65"/>
      <c r="I266" s="58"/>
      <c r="J266" s="87"/>
      <c r="K266" s="87"/>
    </row>
    <row r="267" spans="3:11" ht="15.75" customHeight="1" x14ac:dyDescent="0.25">
      <c r="C267" s="64"/>
      <c r="D267" s="64"/>
      <c r="E267" s="64"/>
      <c r="F267" s="64"/>
      <c r="G267" s="64"/>
      <c r="H267" s="65"/>
      <c r="I267" s="58"/>
      <c r="J267" s="87"/>
      <c r="K267" s="87"/>
    </row>
    <row r="268" spans="3:11" ht="15.75" customHeight="1" x14ac:dyDescent="0.25">
      <c r="C268" s="64"/>
      <c r="D268" s="64"/>
      <c r="E268" s="64"/>
      <c r="F268" s="64"/>
      <c r="G268" s="64"/>
      <c r="H268" s="65"/>
      <c r="I268" s="58"/>
      <c r="J268" s="87"/>
      <c r="K268" s="87"/>
    </row>
    <row r="269" spans="3:11" ht="15.75" customHeight="1" x14ac:dyDescent="0.25">
      <c r="C269" s="64"/>
      <c r="D269" s="64"/>
      <c r="E269" s="64"/>
      <c r="F269" s="64"/>
      <c r="G269" s="64"/>
      <c r="H269" s="65"/>
      <c r="I269" s="58"/>
      <c r="J269" s="87"/>
      <c r="K269" s="87"/>
    </row>
    <row r="270" spans="3:11" ht="15.75" customHeight="1" x14ac:dyDescent="0.25">
      <c r="C270" s="64"/>
      <c r="D270" s="64"/>
      <c r="E270" s="64"/>
      <c r="F270" s="64"/>
      <c r="G270" s="64"/>
      <c r="H270" s="65"/>
      <c r="I270" s="58"/>
      <c r="J270" s="87"/>
      <c r="K270" s="87"/>
    </row>
    <row r="271" spans="3:11" ht="15.75" customHeight="1" x14ac:dyDescent="0.25">
      <c r="C271" s="64"/>
      <c r="D271" s="64"/>
      <c r="E271" s="64"/>
      <c r="F271" s="64"/>
      <c r="G271" s="64"/>
      <c r="H271" s="65"/>
      <c r="I271" s="58"/>
      <c r="J271" s="87"/>
      <c r="K271" s="87"/>
    </row>
    <row r="272" spans="3:11" ht="15.75" customHeight="1" x14ac:dyDescent="0.25">
      <c r="C272" s="64"/>
      <c r="D272" s="64"/>
      <c r="E272" s="64"/>
      <c r="F272" s="64"/>
      <c r="G272" s="64"/>
      <c r="H272" s="65"/>
      <c r="I272" s="58"/>
      <c r="J272" s="87"/>
      <c r="K272" s="87"/>
    </row>
    <row r="273" spans="3:11" ht="15.75" customHeight="1" x14ac:dyDescent="0.25">
      <c r="C273" s="64"/>
      <c r="D273" s="64"/>
      <c r="E273" s="64"/>
      <c r="F273" s="64"/>
      <c r="G273" s="64"/>
      <c r="H273" s="65"/>
      <c r="I273" s="58"/>
      <c r="J273" s="87"/>
      <c r="K273" s="87"/>
    </row>
    <row r="274" spans="3:11" ht="15.75" customHeight="1" x14ac:dyDescent="0.25">
      <c r="C274" s="64"/>
      <c r="D274" s="64"/>
      <c r="E274" s="64"/>
      <c r="F274" s="64"/>
      <c r="G274" s="64"/>
      <c r="H274" s="65"/>
      <c r="I274" s="58"/>
      <c r="J274" s="87"/>
      <c r="K274" s="87"/>
    </row>
    <row r="275" spans="3:11" ht="15.75" customHeight="1" x14ac:dyDescent="0.25">
      <c r="C275" s="64"/>
      <c r="D275" s="64"/>
      <c r="E275" s="64"/>
      <c r="F275" s="64"/>
      <c r="G275" s="64"/>
      <c r="H275" s="65"/>
      <c r="I275" s="58"/>
      <c r="J275" s="87"/>
      <c r="K275" s="87"/>
    </row>
    <row r="276" spans="3:11" ht="15.75" customHeight="1" x14ac:dyDescent="0.25">
      <c r="C276" s="64"/>
      <c r="D276" s="64"/>
      <c r="E276" s="64"/>
      <c r="F276" s="64"/>
      <c r="G276" s="64"/>
      <c r="H276" s="65"/>
      <c r="I276" s="58"/>
      <c r="J276" s="87"/>
      <c r="K276" s="87"/>
    </row>
    <row r="277" spans="3:11" ht="15.75" customHeight="1" x14ac:dyDescent="0.25">
      <c r="C277" s="64"/>
      <c r="D277" s="64"/>
      <c r="E277" s="64"/>
      <c r="F277" s="64"/>
      <c r="G277" s="64"/>
      <c r="H277" s="65"/>
      <c r="I277" s="58"/>
      <c r="J277" s="87"/>
      <c r="K277" s="87"/>
    </row>
    <row r="278" spans="3:11" ht="15.75" customHeight="1" x14ac:dyDescent="0.25">
      <c r="C278" s="64"/>
      <c r="D278" s="64"/>
      <c r="E278" s="64"/>
      <c r="F278" s="64"/>
      <c r="G278" s="64"/>
      <c r="H278" s="65"/>
      <c r="I278" s="58"/>
      <c r="J278" s="87"/>
      <c r="K278" s="87"/>
    </row>
    <row r="279" spans="3:11" ht="15.75" customHeight="1" x14ac:dyDescent="0.25">
      <c r="C279" s="64"/>
      <c r="D279" s="64"/>
      <c r="E279" s="64"/>
      <c r="F279" s="64"/>
      <c r="G279" s="64"/>
      <c r="H279" s="65"/>
      <c r="I279" s="58"/>
      <c r="J279" s="87"/>
      <c r="K279" s="87"/>
    </row>
    <row r="280" spans="3:11" ht="15.75" customHeight="1" x14ac:dyDescent="0.25">
      <c r="C280" s="64"/>
      <c r="D280" s="64"/>
      <c r="E280" s="64"/>
      <c r="F280" s="64"/>
      <c r="G280" s="64"/>
      <c r="H280" s="65"/>
      <c r="I280" s="58"/>
      <c r="J280" s="87"/>
      <c r="K280" s="87"/>
    </row>
    <row r="281" spans="3:11" ht="15.75" customHeight="1" x14ac:dyDescent="0.25">
      <c r="C281" s="64"/>
      <c r="D281" s="64"/>
      <c r="E281" s="64"/>
      <c r="F281" s="64"/>
      <c r="G281" s="64"/>
      <c r="H281" s="65"/>
      <c r="I281" s="58"/>
      <c r="J281" s="87"/>
      <c r="K281" s="87"/>
    </row>
    <row r="282" spans="3:11" ht="15.75" customHeight="1" x14ac:dyDescent="0.25">
      <c r="C282" s="64"/>
      <c r="D282" s="64"/>
      <c r="E282" s="64"/>
      <c r="F282" s="64"/>
      <c r="G282" s="64"/>
      <c r="H282" s="65"/>
      <c r="I282" s="58"/>
      <c r="J282" s="87"/>
      <c r="K282" s="87"/>
    </row>
    <row r="283" spans="3:11" ht="15.75" customHeight="1" x14ac:dyDescent="0.25">
      <c r="C283" s="64"/>
      <c r="D283" s="64"/>
      <c r="E283" s="64"/>
      <c r="F283" s="64"/>
      <c r="G283" s="64"/>
      <c r="H283" s="65"/>
      <c r="I283" s="58"/>
      <c r="J283" s="87"/>
      <c r="K283" s="87"/>
    </row>
    <row r="284" spans="3:11" ht="15.75" customHeight="1" x14ac:dyDescent="0.25">
      <c r="C284" s="64"/>
      <c r="D284" s="64"/>
      <c r="E284" s="64"/>
      <c r="F284" s="64"/>
      <c r="G284" s="64"/>
      <c r="H284" s="65"/>
      <c r="I284" s="58"/>
      <c r="J284" s="87"/>
      <c r="K284" s="87"/>
    </row>
    <row r="285" spans="3:11" ht="15.75" customHeight="1" x14ac:dyDescent="0.25">
      <c r="C285" s="64"/>
      <c r="D285" s="64"/>
      <c r="E285" s="64"/>
      <c r="F285" s="64"/>
      <c r="G285" s="64"/>
      <c r="H285" s="65"/>
      <c r="I285" s="58"/>
      <c r="J285" s="87"/>
      <c r="K285" s="87"/>
    </row>
    <row r="286" spans="3:11" ht="15.75" customHeight="1" x14ac:dyDescent="0.25">
      <c r="C286" s="64"/>
      <c r="D286" s="64"/>
      <c r="E286" s="64"/>
      <c r="F286" s="64"/>
      <c r="G286" s="64"/>
      <c r="H286" s="65"/>
      <c r="I286" s="58"/>
      <c r="J286" s="87"/>
      <c r="K286" s="87"/>
    </row>
    <row r="287" spans="3:11" ht="15.75" customHeight="1" x14ac:dyDescent="0.25">
      <c r="C287" s="64"/>
      <c r="D287" s="64"/>
      <c r="E287" s="64"/>
      <c r="F287" s="64"/>
      <c r="G287" s="64"/>
      <c r="H287" s="65"/>
      <c r="I287" s="58"/>
      <c r="J287" s="87"/>
      <c r="K287" s="87"/>
    </row>
    <row r="288" spans="3:11" ht="15.75" customHeight="1" x14ac:dyDescent="0.25">
      <c r="C288" s="64"/>
      <c r="D288" s="64"/>
      <c r="E288" s="64"/>
      <c r="F288" s="64"/>
      <c r="G288" s="64"/>
      <c r="H288" s="65"/>
      <c r="I288" s="58"/>
      <c r="J288" s="87"/>
      <c r="K288" s="87"/>
    </row>
    <row r="289" spans="3:11" ht="15.75" customHeight="1" x14ac:dyDescent="0.25">
      <c r="C289" s="64"/>
      <c r="D289" s="64"/>
      <c r="E289" s="64"/>
      <c r="F289" s="64"/>
      <c r="G289" s="64"/>
      <c r="H289" s="65"/>
      <c r="I289" s="58"/>
      <c r="J289" s="87"/>
      <c r="K289" s="87"/>
    </row>
    <row r="290" spans="3:11" ht="15.75" customHeight="1" x14ac:dyDescent="0.25">
      <c r="C290" s="64"/>
      <c r="D290" s="64"/>
      <c r="E290" s="64"/>
      <c r="F290" s="64"/>
      <c r="G290" s="64"/>
      <c r="H290" s="65"/>
      <c r="I290" s="58"/>
      <c r="J290" s="87"/>
      <c r="K290" s="87"/>
    </row>
    <row r="291" spans="3:11" ht="15.75" customHeight="1" x14ac:dyDescent="0.25">
      <c r="C291" s="64"/>
      <c r="D291" s="64"/>
      <c r="E291" s="64"/>
      <c r="F291" s="64"/>
      <c r="G291" s="64"/>
      <c r="H291" s="65"/>
      <c r="I291" s="58"/>
      <c r="J291" s="87"/>
      <c r="K291" s="87"/>
    </row>
    <row r="292" spans="3:11" ht="15.75" customHeight="1" x14ac:dyDescent="0.25">
      <c r="C292" s="64"/>
      <c r="D292" s="64"/>
      <c r="E292" s="64"/>
      <c r="F292" s="64"/>
      <c r="G292" s="64"/>
      <c r="H292" s="65"/>
      <c r="I292" s="58"/>
      <c r="J292" s="87"/>
      <c r="K292" s="87"/>
    </row>
    <row r="293" spans="3:11" ht="15.75" customHeight="1" x14ac:dyDescent="0.25">
      <c r="C293" s="64"/>
      <c r="D293" s="64"/>
      <c r="E293" s="64"/>
      <c r="F293" s="64"/>
      <c r="G293" s="64"/>
      <c r="H293" s="65"/>
      <c r="I293" s="58"/>
      <c r="J293" s="87"/>
      <c r="K293" s="87"/>
    </row>
    <row r="294" spans="3:11" ht="15.75" customHeight="1" x14ac:dyDescent="0.25">
      <c r="C294" s="64"/>
      <c r="D294" s="64"/>
      <c r="E294" s="64"/>
      <c r="F294" s="64"/>
      <c r="G294" s="64"/>
      <c r="H294" s="65"/>
      <c r="I294" s="58"/>
      <c r="J294" s="87"/>
      <c r="K294" s="87"/>
    </row>
    <row r="295" spans="3:11" ht="15.75" customHeight="1" x14ac:dyDescent="0.25">
      <c r="C295" s="64"/>
      <c r="D295" s="64"/>
      <c r="E295" s="64"/>
      <c r="F295" s="64"/>
      <c r="G295" s="64"/>
      <c r="H295" s="65"/>
      <c r="I295" s="58"/>
      <c r="J295" s="87"/>
      <c r="K295" s="87"/>
    </row>
    <row r="296" spans="3:11" ht="15.75" customHeight="1" x14ac:dyDescent="0.25">
      <c r="C296" s="64"/>
      <c r="D296" s="64"/>
      <c r="E296" s="64"/>
      <c r="F296" s="64"/>
      <c r="G296" s="64"/>
      <c r="H296" s="65"/>
      <c r="I296" s="58"/>
      <c r="J296" s="87"/>
      <c r="K296" s="87"/>
    </row>
    <row r="297" spans="3:11" ht="15.75" customHeight="1" x14ac:dyDescent="0.25">
      <c r="C297" s="64"/>
      <c r="D297" s="64"/>
      <c r="E297" s="64"/>
      <c r="F297" s="64"/>
      <c r="G297" s="64"/>
      <c r="H297" s="65"/>
      <c r="I297" s="58"/>
      <c r="J297" s="87"/>
      <c r="K297" s="87"/>
    </row>
    <row r="298" spans="3:11" ht="15.75" customHeight="1" x14ac:dyDescent="0.25">
      <c r="C298" s="64"/>
      <c r="D298" s="64"/>
      <c r="E298" s="64"/>
      <c r="F298" s="64"/>
      <c r="G298" s="64"/>
      <c r="H298" s="65"/>
      <c r="I298" s="58"/>
      <c r="J298" s="87"/>
      <c r="K298" s="87"/>
    </row>
    <row r="299" spans="3:11" ht="15.75" customHeight="1" x14ac:dyDescent="0.25">
      <c r="C299" s="64"/>
      <c r="D299" s="64"/>
      <c r="E299" s="64"/>
      <c r="F299" s="64"/>
      <c r="G299" s="64"/>
      <c r="H299" s="65"/>
      <c r="I299" s="58"/>
      <c r="J299" s="87"/>
      <c r="K299" s="87"/>
    </row>
    <row r="300" spans="3:11" ht="15.75" customHeight="1" x14ac:dyDescent="0.25">
      <c r="C300" s="64"/>
      <c r="D300" s="64"/>
      <c r="E300" s="64"/>
      <c r="F300" s="64"/>
      <c r="G300" s="64"/>
      <c r="H300" s="65"/>
      <c r="I300" s="58"/>
      <c r="J300" s="87"/>
      <c r="K300" s="87"/>
    </row>
    <row r="301" spans="3:11" ht="15.75" customHeight="1" x14ac:dyDescent="0.25">
      <c r="C301" s="64"/>
      <c r="D301" s="64"/>
      <c r="E301" s="64"/>
      <c r="F301" s="64"/>
      <c r="G301" s="64"/>
      <c r="H301" s="65"/>
      <c r="I301" s="58"/>
      <c r="J301" s="87"/>
      <c r="K301" s="87"/>
    </row>
    <row r="302" spans="3:11" ht="15.75" customHeight="1" x14ac:dyDescent="0.25">
      <c r="C302" s="64"/>
      <c r="D302" s="64"/>
      <c r="E302" s="64"/>
      <c r="F302" s="64"/>
      <c r="G302" s="64"/>
      <c r="H302" s="65"/>
      <c r="I302" s="58"/>
      <c r="J302" s="87"/>
      <c r="K302" s="87"/>
    </row>
    <row r="303" spans="3:11" ht="15.75" customHeight="1" x14ac:dyDescent="0.25">
      <c r="C303" s="64"/>
      <c r="D303" s="64"/>
      <c r="E303" s="64"/>
      <c r="F303" s="64"/>
      <c r="G303" s="64"/>
      <c r="H303" s="65"/>
      <c r="I303" s="58"/>
      <c r="J303" s="87"/>
      <c r="K303" s="87"/>
    </row>
    <row r="304" spans="3:11" ht="15.75" customHeight="1" x14ac:dyDescent="0.25">
      <c r="C304" s="64"/>
      <c r="D304" s="64"/>
      <c r="E304" s="64"/>
      <c r="F304" s="64"/>
      <c r="G304" s="64"/>
      <c r="H304" s="65"/>
      <c r="I304" s="58"/>
      <c r="J304" s="87"/>
      <c r="K304" s="87"/>
    </row>
    <row r="305" spans="3:11" ht="15.75" customHeight="1" x14ac:dyDescent="0.25">
      <c r="C305" s="64"/>
      <c r="D305" s="64"/>
      <c r="E305" s="64"/>
      <c r="F305" s="64"/>
      <c r="G305" s="64"/>
      <c r="H305" s="65"/>
      <c r="I305" s="58"/>
      <c r="J305" s="87"/>
      <c r="K305" s="87"/>
    </row>
    <row r="306" spans="3:11" ht="15.75" customHeight="1" x14ac:dyDescent="0.25">
      <c r="C306" s="64"/>
      <c r="D306" s="64"/>
      <c r="E306" s="64"/>
      <c r="F306" s="64"/>
      <c r="G306" s="64"/>
      <c r="H306" s="65"/>
      <c r="I306" s="58"/>
      <c r="J306" s="87"/>
      <c r="K306" s="87"/>
    </row>
    <row r="307" spans="3:11" ht="15.75" customHeight="1" x14ac:dyDescent="0.25">
      <c r="C307" s="64"/>
      <c r="D307" s="64"/>
      <c r="E307" s="64"/>
      <c r="F307" s="64"/>
      <c r="G307" s="64"/>
      <c r="H307" s="65"/>
      <c r="I307" s="58"/>
      <c r="J307" s="87"/>
      <c r="K307" s="87"/>
    </row>
    <row r="308" spans="3:11" ht="15.75" customHeight="1" x14ac:dyDescent="0.25">
      <c r="C308" s="64"/>
      <c r="D308" s="64"/>
      <c r="E308" s="64"/>
      <c r="F308" s="64"/>
      <c r="G308" s="64"/>
      <c r="H308" s="65"/>
      <c r="I308" s="58"/>
      <c r="J308" s="87"/>
      <c r="K308" s="87"/>
    </row>
    <row r="309" spans="3:11" ht="15.75" customHeight="1" x14ac:dyDescent="0.25">
      <c r="C309" s="64"/>
      <c r="D309" s="64"/>
      <c r="E309" s="64"/>
      <c r="F309" s="64"/>
      <c r="G309" s="64"/>
      <c r="H309" s="65"/>
      <c r="I309" s="58"/>
      <c r="J309" s="87"/>
      <c r="K309" s="87"/>
    </row>
    <row r="310" spans="3:11" ht="15.75" customHeight="1" x14ac:dyDescent="0.25">
      <c r="C310" s="64"/>
      <c r="D310" s="64"/>
      <c r="E310" s="64"/>
      <c r="F310" s="64"/>
      <c r="G310" s="64"/>
      <c r="H310" s="65"/>
      <c r="I310" s="58"/>
      <c r="J310" s="87"/>
      <c r="K310" s="87"/>
    </row>
    <row r="311" spans="3:11" ht="15.75" customHeight="1" x14ac:dyDescent="0.25">
      <c r="C311" s="64"/>
      <c r="D311" s="64"/>
      <c r="E311" s="64"/>
      <c r="F311" s="64"/>
      <c r="G311" s="64"/>
      <c r="H311" s="65"/>
      <c r="I311" s="58"/>
      <c r="J311" s="87"/>
      <c r="K311" s="87"/>
    </row>
    <row r="312" spans="3:11" ht="15.75" customHeight="1" x14ac:dyDescent="0.25">
      <c r="C312" s="64"/>
      <c r="D312" s="64"/>
      <c r="E312" s="64"/>
      <c r="F312" s="64"/>
      <c r="G312" s="64"/>
      <c r="H312" s="65"/>
      <c r="I312" s="58"/>
      <c r="J312" s="87"/>
      <c r="K312" s="87"/>
    </row>
    <row r="313" spans="3:11" ht="15.75" customHeight="1" x14ac:dyDescent="0.25">
      <c r="C313" s="64"/>
      <c r="D313" s="64"/>
      <c r="E313" s="64"/>
      <c r="F313" s="64"/>
      <c r="G313" s="64"/>
      <c r="H313" s="65"/>
      <c r="I313" s="58"/>
      <c r="J313" s="87"/>
      <c r="K313" s="87"/>
    </row>
    <row r="314" spans="3:11" ht="15.75" customHeight="1" x14ac:dyDescent="0.25">
      <c r="C314" s="64"/>
      <c r="D314" s="64"/>
      <c r="E314" s="64"/>
      <c r="F314" s="64"/>
      <c r="G314" s="64"/>
      <c r="H314" s="65"/>
      <c r="I314" s="58"/>
      <c r="J314" s="87"/>
      <c r="K314" s="87"/>
    </row>
    <row r="315" spans="3:11" ht="15.75" customHeight="1" x14ac:dyDescent="0.25">
      <c r="C315" s="64"/>
      <c r="D315" s="64"/>
      <c r="E315" s="64"/>
      <c r="F315" s="64"/>
      <c r="G315" s="64"/>
      <c r="H315" s="65"/>
      <c r="I315" s="58"/>
      <c r="J315" s="87"/>
      <c r="K315" s="87"/>
    </row>
    <row r="316" spans="3:11" ht="15.75" customHeight="1" x14ac:dyDescent="0.25">
      <c r="C316" s="64"/>
      <c r="D316" s="64"/>
      <c r="E316" s="64"/>
      <c r="F316" s="64"/>
      <c r="G316" s="64"/>
      <c r="H316" s="65"/>
      <c r="I316" s="58"/>
      <c r="J316" s="87"/>
      <c r="K316" s="87"/>
    </row>
    <row r="317" spans="3:11" ht="15.75" customHeight="1" x14ac:dyDescent="0.25">
      <c r="C317" s="64"/>
      <c r="D317" s="64"/>
      <c r="E317" s="64"/>
      <c r="F317" s="64"/>
      <c r="G317" s="64"/>
      <c r="H317" s="65"/>
      <c r="I317" s="58"/>
      <c r="J317" s="87"/>
      <c r="K317" s="87"/>
    </row>
    <row r="318" spans="3:11" ht="15.75" customHeight="1" x14ac:dyDescent="0.25">
      <c r="C318" s="64"/>
      <c r="D318" s="64"/>
      <c r="E318" s="64"/>
      <c r="F318" s="64"/>
      <c r="G318" s="64"/>
      <c r="H318" s="65"/>
      <c r="I318" s="58"/>
      <c r="J318" s="87"/>
      <c r="K318" s="87"/>
    </row>
    <row r="319" spans="3:11" ht="15.75" customHeight="1" x14ac:dyDescent="0.25">
      <c r="C319" s="64"/>
      <c r="D319" s="64"/>
      <c r="E319" s="64"/>
      <c r="F319" s="64"/>
      <c r="G319" s="64"/>
      <c r="H319" s="65"/>
      <c r="I319" s="58"/>
      <c r="J319" s="87"/>
      <c r="K319" s="87"/>
    </row>
    <row r="320" spans="3:11" ht="15.75" customHeight="1" x14ac:dyDescent="0.25">
      <c r="C320" s="64"/>
      <c r="D320" s="64"/>
      <c r="E320" s="64"/>
      <c r="F320" s="64"/>
      <c r="G320" s="64"/>
      <c r="H320" s="65"/>
      <c r="I320" s="58"/>
      <c r="J320" s="87"/>
      <c r="K320" s="87"/>
    </row>
    <row r="321" spans="3:11" ht="15.75" customHeight="1" x14ac:dyDescent="0.25">
      <c r="C321" s="64"/>
      <c r="D321" s="64"/>
      <c r="E321" s="64"/>
      <c r="F321" s="64"/>
      <c r="G321" s="64"/>
      <c r="H321" s="65"/>
      <c r="I321" s="58"/>
      <c r="J321" s="87"/>
      <c r="K321" s="87"/>
    </row>
    <row r="322" spans="3:11" ht="15.75" customHeight="1" x14ac:dyDescent="0.25">
      <c r="C322" s="64"/>
      <c r="D322" s="64"/>
      <c r="E322" s="64"/>
      <c r="F322" s="64"/>
      <c r="G322" s="64"/>
      <c r="H322" s="65"/>
      <c r="I322" s="58"/>
      <c r="J322" s="87"/>
      <c r="K322" s="87"/>
    </row>
    <row r="323" spans="3:11" ht="15.75" customHeight="1" x14ac:dyDescent="0.25">
      <c r="C323" s="64"/>
      <c r="D323" s="64"/>
      <c r="E323" s="64"/>
      <c r="F323" s="64"/>
      <c r="G323" s="64"/>
      <c r="H323" s="65"/>
      <c r="I323" s="58"/>
      <c r="J323" s="87"/>
      <c r="K323" s="87"/>
    </row>
    <row r="324" spans="3:11" ht="15.75" customHeight="1" x14ac:dyDescent="0.25">
      <c r="C324" s="64"/>
      <c r="D324" s="64"/>
      <c r="E324" s="64"/>
      <c r="F324" s="64"/>
      <c r="G324" s="64"/>
      <c r="H324" s="65"/>
      <c r="I324" s="58"/>
      <c r="J324" s="87"/>
      <c r="K324" s="87"/>
    </row>
    <row r="325" spans="3:11" ht="15.75" customHeight="1" x14ac:dyDescent="0.25">
      <c r="C325" s="64"/>
      <c r="D325" s="64"/>
      <c r="E325" s="64"/>
      <c r="F325" s="64"/>
      <c r="G325" s="64"/>
      <c r="H325" s="65"/>
      <c r="I325" s="58"/>
      <c r="J325" s="87"/>
      <c r="K325" s="87"/>
    </row>
    <row r="326" spans="3:11" ht="15.75" customHeight="1" x14ac:dyDescent="0.25">
      <c r="C326" s="64"/>
      <c r="D326" s="64"/>
      <c r="E326" s="64"/>
      <c r="F326" s="64"/>
      <c r="G326" s="64"/>
      <c r="H326" s="65"/>
      <c r="I326" s="58"/>
      <c r="J326" s="87"/>
      <c r="K326" s="87"/>
    </row>
    <row r="327" spans="3:11" ht="15.75" customHeight="1" x14ac:dyDescent="0.25">
      <c r="C327" s="64"/>
      <c r="D327" s="64"/>
      <c r="E327" s="64"/>
      <c r="F327" s="64"/>
      <c r="G327" s="64"/>
      <c r="H327" s="65"/>
      <c r="I327" s="58"/>
      <c r="J327" s="87"/>
      <c r="K327" s="87"/>
    </row>
    <row r="328" spans="3:11" ht="15.75" customHeight="1" x14ac:dyDescent="0.25">
      <c r="C328" s="64"/>
      <c r="D328" s="64"/>
      <c r="E328" s="64"/>
      <c r="F328" s="64"/>
      <c r="G328" s="64"/>
      <c r="H328" s="65"/>
      <c r="I328" s="58"/>
      <c r="J328" s="87"/>
      <c r="K328" s="87"/>
    </row>
    <row r="329" spans="3:11" ht="15.75" customHeight="1" x14ac:dyDescent="0.25">
      <c r="C329" s="64"/>
      <c r="D329" s="64"/>
      <c r="E329" s="64"/>
      <c r="F329" s="64"/>
      <c r="G329" s="64"/>
      <c r="H329" s="65"/>
      <c r="I329" s="58"/>
      <c r="J329" s="87"/>
      <c r="K329" s="87"/>
    </row>
    <row r="330" spans="3:11" ht="15.75" customHeight="1" x14ac:dyDescent="0.25">
      <c r="C330" s="64"/>
      <c r="D330" s="64"/>
      <c r="E330" s="64"/>
      <c r="F330" s="64"/>
      <c r="G330" s="64"/>
      <c r="H330" s="65"/>
      <c r="I330" s="58"/>
      <c r="J330" s="87"/>
      <c r="K330" s="87"/>
    </row>
    <row r="331" spans="3:11" ht="15.75" customHeight="1" x14ac:dyDescent="0.25">
      <c r="C331" s="64"/>
      <c r="D331" s="64"/>
      <c r="E331" s="64"/>
      <c r="F331" s="64"/>
      <c r="G331" s="64"/>
      <c r="H331" s="65"/>
      <c r="I331" s="58"/>
      <c r="J331" s="87"/>
      <c r="K331" s="87"/>
    </row>
    <row r="332" spans="3:11" ht="15.75" customHeight="1" x14ac:dyDescent="0.25">
      <c r="C332" s="64"/>
      <c r="D332" s="64"/>
      <c r="E332" s="64"/>
      <c r="F332" s="64"/>
      <c r="G332" s="64"/>
      <c r="H332" s="65"/>
      <c r="I332" s="58"/>
      <c r="J332" s="87"/>
      <c r="K332" s="87"/>
    </row>
    <row r="333" spans="3:11" ht="15.75" customHeight="1" x14ac:dyDescent="0.25">
      <c r="C333" s="64"/>
      <c r="D333" s="64"/>
      <c r="E333" s="64"/>
      <c r="F333" s="64"/>
      <c r="G333" s="64"/>
      <c r="H333" s="65"/>
      <c r="I333" s="58"/>
      <c r="J333" s="87"/>
      <c r="K333" s="87"/>
    </row>
    <row r="334" spans="3:11" ht="15.75" customHeight="1" x14ac:dyDescent="0.25">
      <c r="C334" s="64"/>
      <c r="D334" s="64"/>
      <c r="E334" s="64"/>
      <c r="F334" s="64"/>
      <c r="G334" s="64"/>
      <c r="H334" s="65"/>
      <c r="I334" s="58"/>
      <c r="J334" s="87"/>
      <c r="K334" s="87"/>
    </row>
    <row r="335" spans="3:11" ht="15.75" customHeight="1" x14ac:dyDescent="0.25">
      <c r="C335" s="64"/>
      <c r="D335" s="64"/>
      <c r="E335" s="64"/>
      <c r="F335" s="64"/>
      <c r="G335" s="64"/>
      <c r="H335" s="65"/>
      <c r="I335" s="58"/>
      <c r="J335" s="87"/>
      <c r="K335" s="87"/>
    </row>
    <row r="336" spans="3:11" ht="15.75" customHeight="1" x14ac:dyDescent="0.25">
      <c r="C336" s="64"/>
      <c r="D336" s="64"/>
      <c r="E336" s="64"/>
      <c r="F336" s="64"/>
      <c r="G336" s="64"/>
      <c r="H336" s="65"/>
      <c r="I336" s="58"/>
      <c r="J336" s="87"/>
      <c r="K336" s="87"/>
    </row>
    <row r="337" spans="3:11" ht="15.75" customHeight="1" x14ac:dyDescent="0.25">
      <c r="C337" s="64"/>
      <c r="D337" s="64"/>
      <c r="E337" s="64"/>
      <c r="F337" s="64"/>
      <c r="G337" s="64"/>
      <c r="H337" s="65"/>
      <c r="I337" s="58"/>
      <c r="J337" s="87"/>
      <c r="K337" s="87"/>
    </row>
    <row r="338" spans="3:11" ht="15.75" customHeight="1" x14ac:dyDescent="0.25">
      <c r="C338" s="64"/>
      <c r="D338" s="64"/>
      <c r="E338" s="64"/>
      <c r="F338" s="64"/>
      <c r="G338" s="64"/>
      <c r="H338" s="65"/>
      <c r="I338" s="58"/>
      <c r="J338" s="87"/>
      <c r="K338" s="87"/>
    </row>
    <row r="339" spans="3:11" ht="15.75" customHeight="1" x14ac:dyDescent="0.25">
      <c r="C339" s="64"/>
      <c r="D339" s="64"/>
      <c r="E339" s="64"/>
      <c r="F339" s="64"/>
      <c r="G339" s="64"/>
      <c r="H339" s="65"/>
      <c r="I339" s="58"/>
      <c r="J339" s="87"/>
      <c r="K339" s="87"/>
    </row>
    <row r="340" spans="3:11" ht="15.75" customHeight="1" x14ac:dyDescent="0.25">
      <c r="C340" s="64"/>
      <c r="D340" s="64"/>
      <c r="E340" s="64"/>
      <c r="F340" s="64"/>
      <c r="G340" s="64"/>
      <c r="H340" s="65"/>
      <c r="I340" s="58"/>
      <c r="J340" s="87"/>
      <c r="K340" s="87"/>
    </row>
    <row r="341" spans="3:11" ht="15.75" customHeight="1" x14ac:dyDescent="0.25">
      <c r="C341" s="64"/>
      <c r="D341" s="64"/>
      <c r="E341" s="64"/>
      <c r="F341" s="64"/>
      <c r="G341" s="64"/>
      <c r="H341" s="65"/>
      <c r="I341" s="58"/>
      <c r="J341" s="87"/>
      <c r="K341" s="87"/>
    </row>
    <row r="342" spans="3:11" ht="15.75" customHeight="1" x14ac:dyDescent="0.25">
      <c r="C342" s="64"/>
      <c r="D342" s="64"/>
      <c r="E342" s="64"/>
      <c r="F342" s="64"/>
      <c r="G342" s="64"/>
      <c r="H342" s="65"/>
      <c r="I342" s="58"/>
      <c r="J342" s="87"/>
      <c r="K342" s="87"/>
    </row>
    <row r="343" spans="3:11" ht="15.75" customHeight="1" x14ac:dyDescent="0.25">
      <c r="C343" s="64"/>
      <c r="D343" s="64"/>
      <c r="E343" s="64"/>
      <c r="F343" s="64"/>
      <c r="G343" s="64"/>
      <c r="H343" s="65"/>
      <c r="I343" s="58"/>
      <c r="J343" s="87"/>
      <c r="K343" s="87"/>
    </row>
    <row r="344" spans="3:11" ht="15.75" customHeight="1" x14ac:dyDescent="0.25">
      <c r="C344" s="64"/>
      <c r="D344" s="64"/>
      <c r="E344" s="64"/>
      <c r="F344" s="64"/>
      <c r="G344" s="64"/>
      <c r="H344" s="65"/>
      <c r="I344" s="58"/>
      <c r="J344" s="87"/>
      <c r="K344" s="87"/>
    </row>
    <row r="345" spans="3:11" ht="15.75" customHeight="1" x14ac:dyDescent="0.25">
      <c r="C345" s="64"/>
      <c r="D345" s="64"/>
      <c r="E345" s="64"/>
      <c r="F345" s="64"/>
      <c r="G345" s="64"/>
      <c r="H345" s="65"/>
      <c r="I345" s="58"/>
      <c r="J345" s="87"/>
      <c r="K345" s="87"/>
    </row>
    <row r="346" spans="3:11" ht="15.75" customHeight="1" x14ac:dyDescent="0.25">
      <c r="C346" s="64"/>
      <c r="D346" s="64"/>
      <c r="E346" s="64"/>
      <c r="F346" s="64"/>
      <c r="G346" s="64"/>
      <c r="H346" s="65"/>
      <c r="I346" s="58"/>
      <c r="J346" s="87"/>
      <c r="K346" s="87"/>
    </row>
    <row r="347" spans="3:11" ht="15.75" customHeight="1" x14ac:dyDescent="0.25">
      <c r="C347" s="64"/>
      <c r="D347" s="64"/>
      <c r="E347" s="64"/>
      <c r="F347" s="64"/>
      <c r="G347" s="64"/>
      <c r="H347" s="65"/>
      <c r="I347" s="58"/>
      <c r="J347" s="87"/>
      <c r="K347" s="87"/>
    </row>
    <row r="348" spans="3:11" ht="15.75" customHeight="1" x14ac:dyDescent="0.25">
      <c r="C348" s="64"/>
      <c r="D348" s="64"/>
      <c r="E348" s="64"/>
      <c r="F348" s="64"/>
      <c r="G348" s="64"/>
      <c r="H348" s="65"/>
      <c r="I348" s="58"/>
      <c r="J348" s="87"/>
      <c r="K348" s="87"/>
    </row>
    <row r="349" spans="3:11" ht="15.75" customHeight="1" x14ac:dyDescent="0.25">
      <c r="C349" s="64"/>
      <c r="D349" s="64"/>
      <c r="E349" s="64"/>
      <c r="F349" s="64"/>
      <c r="G349" s="64"/>
      <c r="H349" s="65"/>
      <c r="I349" s="58"/>
      <c r="J349" s="87"/>
      <c r="K349" s="87"/>
    </row>
    <row r="350" spans="3:11" ht="15.75" customHeight="1" x14ac:dyDescent="0.25">
      <c r="C350" s="64"/>
      <c r="D350" s="64"/>
      <c r="E350" s="64"/>
      <c r="F350" s="64"/>
      <c r="G350" s="64"/>
      <c r="H350" s="65"/>
      <c r="I350" s="58"/>
      <c r="J350" s="87"/>
      <c r="K350" s="87"/>
    </row>
    <row r="351" spans="3:11" ht="15.75" customHeight="1" x14ac:dyDescent="0.25">
      <c r="C351" s="64"/>
      <c r="D351" s="64"/>
      <c r="E351" s="64"/>
      <c r="F351" s="64"/>
      <c r="G351" s="64"/>
      <c r="H351" s="65"/>
      <c r="I351" s="58"/>
      <c r="J351" s="87"/>
      <c r="K351" s="87"/>
    </row>
    <row r="352" spans="3:11" ht="15.75" customHeight="1" x14ac:dyDescent="0.25">
      <c r="C352" s="64"/>
      <c r="D352" s="64"/>
      <c r="E352" s="64"/>
      <c r="F352" s="64"/>
      <c r="G352" s="64"/>
      <c r="H352" s="65"/>
      <c r="I352" s="58"/>
      <c r="J352" s="87"/>
      <c r="K352" s="87"/>
    </row>
    <row r="353" spans="3:11" ht="15.75" customHeight="1" x14ac:dyDescent="0.25">
      <c r="C353" s="64"/>
      <c r="D353" s="64"/>
      <c r="E353" s="64"/>
      <c r="F353" s="64"/>
      <c r="G353" s="64"/>
      <c r="H353" s="65"/>
      <c r="I353" s="58"/>
      <c r="J353" s="87"/>
      <c r="K353" s="87"/>
    </row>
    <row r="354" spans="3:11" ht="15.75" customHeight="1" x14ac:dyDescent="0.25">
      <c r="C354" s="64"/>
      <c r="D354" s="64"/>
      <c r="E354" s="64"/>
      <c r="F354" s="64"/>
      <c r="G354" s="64"/>
      <c r="H354" s="65"/>
      <c r="I354" s="58"/>
      <c r="J354" s="87"/>
      <c r="K354" s="87"/>
    </row>
    <row r="355" spans="3:11" ht="15.75" customHeight="1" x14ac:dyDescent="0.25">
      <c r="C355" s="64"/>
      <c r="D355" s="64"/>
      <c r="E355" s="64"/>
      <c r="F355" s="64"/>
      <c r="G355" s="64"/>
      <c r="H355" s="65"/>
      <c r="I355" s="58"/>
      <c r="J355" s="87"/>
      <c r="K355" s="87"/>
    </row>
    <row r="356" spans="3:11" ht="15.75" customHeight="1" x14ac:dyDescent="0.25">
      <c r="C356" s="64"/>
      <c r="D356" s="64"/>
      <c r="E356" s="64"/>
      <c r="F356" s="64"/>
      <c r="G356" s="64"/>
      <c r="H356" s="65"/>
      <c r="I356" s="58"/>
      <c r="J356" s="87"/>
      <c r="K356" s="87"/>
    </row>
    <row r="357" spans="3:11" ht="15.75" customHeight="1" x14ac:dyDescent="0.25">
      <c r="C357" s="64"/>
      <c r="D357" s="64"/>
      <c r="E357" s="64"/>
      <c r="F357" s="64"/>
      <c r="G357" s="64"/>
      <c r="H357" s="65"/>
      <c r="I357" s="58"/>
      <c r="J357" s="87"/>
      <c r="K357" s="87"/>
    </row>
    <row r="358" spans="3:11" ht="15.75" customHeight="1" x14ac:dyDescent="0.25">
      <c r="C358" s="64"/>
      <c r="D358" s="64"/>
      <c r="E358" s="64"/>
      <c r="F358" s="64"/>
      <c r="G358" s="64"/>
      <c r="H358" s="65"/>
      <c r="I358" s="58"/>
      <c r="J358" s="87"/>
      <c r="K358" s="87"/>
    </row>
    <row r="359" spans="3:11" ht="15.75" customHeight="1" x14ac:dyDescent="0.25">
      <c r="C359" s="64"/>
      <c r="D359" s="64"/>
      <c r="E359" s="64"/>
      <c r="F359" s="64"/>
      <c r="G359" s="64"/>
      <c r="H359" s="65"/>
      <c r="I359" s="58"/>
      <c r="J359" s="87"/>
      <c r="K359" s="87"/>
    </row>
    <row r="360" spans="3:11" ht="15.75" customHeight="1" x14ac:dyDescent="0.25">
      <c r="C360" s="64"/>
      <c r="D360" s="64"/>
      <c r="E360" s="64"/>
      <c r="F360" s="64"/>
      <c r="G360" s="64"/>
      <c r="H360" s="65"/>
      <c r="I360" s="58"/>
      <c r="J360" s="87"/>
      <c r="K360" s="87"/>
    </row>
    <row r="361" spans="3:11" ht="15.75" customHeight="1" x14ac:dyDescent="0.25">
      <c r="C361" s="64"/>
      <c r="D361" s="64"/>
      <c r="E361" s="64"/>
      <c r="F361" s="64"/>
      <c r="G361" s="64"/>
      <c r="H361" s="65"/>
      <c r="I361" s="58"/>
      <c r="J361" s="87"/>
      <c r="K361" s="87"/>
    </row>
    <row r="362" spans="3:11" ht="15.75" customHeight="1" x14ac:dyDescent="0.25">
      <c r="C362" s="64"/>
      <c r="D362" s="64"/>
      <c r="E362" s="64"/>
      <c r="F362" s="64"/>
      <c r="G362" s="64"/>
      <c r="H362" s="65"/>
      <c r="I362" s="58"/>
      <c r="J362" s="87"/>
      <c r="K362" s="87"/>
    </row>
    <row r="363" spans="3:11" ht="15.75" customHeight="1" x14ac:dyDescent="0.25">
      <c r="C363" s="64"/>
      <c r="D363" s="64"/>
      <c r="E363" s="64"/>
      <c r="F363" s="64"/>
      <c r="G363" s="64"/>
      <c r="H363" s="65"/>
      <c r="I363" s="58"/>
      <c r="J363" s="87"/>
      <c r="K363" s="87"/>
    </row>
    <row r="364" spans="3:11" ht="15.75" customHeight="1" x14ac:dyDescent="0.25">
      <c r="C364" s="64"/>
      <c r="D364" s="64"/>
      <c r="E364" s="64"/>
      <c r="F364" s="64"/>
      <c r="G364" s="64"/>
      <c r="H364" s="65"/>
      <c r="I364" s="58"/>
      <c r="J364" s="87"/>
      <c r="K364" s="87"/>
    </row>
    <row r="365" spans="3:11" ht="15.75" customHeight="1" x14ac:dyDescent="0.25">
      <c r="C365" s="64"/>
      <c r="D365" s="64"/>
      <c r="E365" s="64"/>
      <c r="F365" s="64"/>
      <c r="G365" s="64"/>
      <c r="H365" s="65"/>
      <c r="I365" s="58"/>
      <c r="J365" s="87"/>
      <c r="K365" s="87"/>
    </row>
    <row r="366" spans="3:11" ht="15.75" customHeight="1" x14ac:dyDescent="0.25">
      <c r="C366" s="64"/>
      <c r="D366" s="64"/>
      <c r="E366" s="64"/>
      <c r="F366" s="64"/>
      <c r="G366" s="64"/>
      <c r="H366" s="65"/>
      <c r="I366" s="58"/>
      <c r="J366" s="87"/>
      <c r="K366" s="87"/>
    </row>
    <row r="367" spans="3:11" ht="15.75" customHeight="1" x14ac:dyDescent="0.25">
      <c r="C367" s="64"/>
      <c r="D367" s="64"/>
      <c r="E367" s="64"/>
      <c r="F367" s="64"/>
      <c r="G367" s="64"/>
      <c r="H367" s="65"/>
      <c r="I367" s="58"/>
      <c r="J367" s="87"/>
      <c r="K367" s="87"/>
    </row>
    <row r="368" spans="3:11" ht="15.75" customHeight="1" x14ac:dyDescent="0.25">
      <c r="C368" s="64"/>
      <c r="D368" s="64"/>
      <c r="E368" s="64"/>
      <c r="F368" s="64"/>
      <c r="G368" s="64"/>
      <c r="H368" s="65"/>
      <c r="I368" s="58"/>
      <c r="J368" s="87"/>
      <c r="K368" s="87"/>
    </row>
    <row r="369" spans="3:11" ht="15.75" customHeight="1" x14ac:dyDescent="0.25">
      <c r="C369" s="64"/>
      <c r="D369" s="64"/>
      <c r="E369" s="64"/>
      <c r="F369" s="64"/>
      <c r="G369" s="64"/>
      <c r="H369" s="65"/>
      <c r="I369" s="58"/>
      <c r="J369" s="87"/>
      <c r="K369" s="87"/>
    </row>
    <row r="370" spans="3:11" ht="15.75" customHeight="1" x14ac:dyDescent="0.25">
      <c r="C370" s="64"/>
      <c r="D370" s="64"/>
      <c r="E370" s="64"/>
      <c r="F370" s="64"/>
      <c r="G370" s="64"/>
      <c r="H370" s="65"/>
      <c r="I370" s="58"/>
      <c r="J370" s="87"/>
      <c r="K370" s="87"/>
    </row>
    <row r="371" spans="3:11" ht="15.75" customHeight="1" x14ac:dyDescent="0.25">
      <c r="C371" s="64"/>
      <c r="D371" s="64"/>
      <c r="E371" s="64"/>
      <c r="F371" s="64"/>
      <c r="G371" s="64"/>
      <c r="H371" s="65"/>
      <c r="I371" s="58"/>
      <c r="J371" s="87"/>
      <c r="K371" s="87"/>
    </row>
    <row r="372" spans="3:11" ht="15.75" customHeight="1" x14ac:dyDescent="0.25">
      <c r="C372" s="64"/>
      <c r="D372" s="64"/>
      <c r="E372" s="64"/>
      <c r="F372" s="64"/>
      <c r="G372" s="64"/>
      <c r="H372" s="65"/>
      <c r="I372" s="58"/>
      <c r="J372" s="87"/>
      <c r="K372" s="87"/>
    </row>
    <row r="373" spans="3:11" ht="15.75" customHeight="1" x14ac:dyDescent="0.25">
      <c r="C373" s="64"/>
      <c r="D373" s="64"/>
      <c r="E373" s="64"/>
      <c r="F373" s="64"/>
      <c r="G373" s="64"/>
      <c r="H373" s="65"/>
      <c r="I373" s="58"/>
      <c r="J373" s="87"/>
      <c r="K373" s="87"/>
    </row>
    <row r="374" spans="3:11" ht="15.75" customHeight="1" x14ac:dyDescent="0.25">
      <c r="C374" s="64"/>
      <c r="D374" s="64"/>
      <c r="E374" s="64"/>
      <c r="F374" s="64"/>
      <c r="G374" s="64"/>
      <c r="H374" s="65"/>
      <c r="I374" s="58"/>
      <c r="J374" s="87"/>
      <c r="K374" s="87"/>
    </row>
    <row r="375" spans="3:11" ht="15.75" customHeight="1" x14ac:dyDescent="0.25">
      <c r="C375" s="64"/>
      <c r="D375" s="64"/>
      <c r="E375" s="64"/>
      <c r="F375" s="64"/>
      <c r="G375" s="64"/>
      <c r="H375" s="65"/>
      <c r="I375" s="58"/>
      <c r="J375" s="87"/>
      <c r="K375" s="87"/>
    </row>
    <row r="376" spans="3:11" ht="15.75" customHeight="1" x14ac:dyDescent="0.25">
      <c r="C376" s="64"/>
      <c r="D376" s="64"/>
      <c r="E376" s="64"/>
      <c r="F376" s="64"/>
      <c r="G376" s="64"/>
      <c r="H376" s="65"/>
      <c r="I376" s="58"/>
      <c r="J376" s="87"/>
      <c r="K376" s="87"/>
    </row>
    <row r="377" spans="3:11" ht="15.75" customHeight="1" x14ac:dyDescent="0.25">
      <c r="C377" s="64"/>
      <c r="D377" s="64"/>
      <c r="E377" s="64"/>
      <c r="F377" s="64"/>
      <c r="G377" s="64"/>
      <c r="H377" s="65"/>
      <c r="I377" s="58"/>
      <c r="J377" s="87"/>
      <c r="K377" s="87"/>
    </row>
    <row r="378" spans="3:11" ht="15.75" customHeight="1" x14ac:dyDescent="0.25">
      <c r="C378" s="64"/>
      <c r="D378" s="64"/>
      <c r="E378" s="64"/>
      <c r="F378" s="64"/>
      <c r="G378" s="64"/>
      <c r="H378" s="65"/>
      <c r="I378" s="58"/>
      <c r="J378" s="87"/>
      <c r="K378" s="87"/>
    </row>
    <row r="379" spans="3:11" ht="15.75" customHeight="1" x14ac:dyDescent="0.25">
      <c r="C379" s="64"/>
      <c r="D379" s="64"/>
      <c r="E379" s="64"/>
      <c r="F379" s="64"/>
      <c r="G379" s="64"/>
      <c r="H379" s="65"/>
      <c r="I379" s="58"/>
      <c r="J379" s="87"/>
      <c r="K379" s="87"/>
    </row>
    <row r="380" spans="3:11" ht="15.75" customHeight="1" x14ac:dyDescent="0.25">
      <c r="C380" s="64"/>
      <c r="D380" s="64"/>
      <c r="E380" s="64"/>
      <c r="F380" s="64"/>
      <c r="G380" s="64"/>
      <c r="H380" s="65"/>
      <c r="I380" s="58"/>
      <c r="J380" s="87"/>
      <c r="K380" s="87"/>
    </row>
    <row r="381" spans="3:11" ht="15.75" customHeight="1" x14ac:dyDescent="0.25">
      <c r="C381" s="64"/>
      <c r="D381" s="64"/>
      <c r="E381" s="64"/>
      <c r="F381" s="64"/>
      <c r="G381" s="64"/>
      <c r="H381" s="65"/>
      <c r="I381" s="58"/>
      <c r="J381" s="87"/>
      <c r="K381" s="87"/>
    </row>
    <row r="382" spans="3:11" ht="15.75" customHeight="1" x14ac:dyDescent="0.25">
      <c r="C382" s="64"/>
      <c r="D382" s="64"/>
      <c r="E382" s="64"/>
      <c r="F382" s="64"/>
      <c r="G382" s="64"/>
      <c r="H382" s="65"/>
      <c r="I382" s="58"/>
      <c r="J382" s="87"/>
      <c r="K382" s="87"/>
    </row>
    <row r="383" spans="3:11" ht="15.75" customHeight="1" x14ac:dyDescent="0.25">
      <c r="C383" s="64"/>
      <c r="D383" s="64"/>
      <c r="E383" s="64"/>
      <c r="F383" s="64"/>
      <c r="G383" s="64"/>
      <c r="H383" s="65"/>
      <c r="I383" s="58"/>
      <c r="J383" s="87"/>
      <c r="K383" s="87"/>
    </row>
    <row r="384" spans="3:11" ht="15.75" customHeight="1" x14ac:dyDescent="0.25">
      <c r="C384" s="64"/>
      <c r="D384" s="64"/>
      <c r="E384" s="64"/>
      <c r="F384" s="64"/>
      <c r="G384" s="64"/>
      <c r="H384" s="65"/>
      <c r="I384" s="58"/>
      <c r="J384" s="87"/>
      <c r="K384" s="87"/>
    </row>
    <row r="385" spans="3:11" ht="15.75" customHeight="1" x14ac:dyDescent="0.25">
      <c r="C385" s="64"/>
      <c r="D385" s="64"/>
      <c r="E385" s="64"/>
      <c r="F385" s="64"/>
      <c r="G385" s="64"/>
      <c r="H385" s="65"/>
      <c r="I385" s="58"/>
      <c r="J385" s="87"/>
      <c r="K385" s="87"/>
    </row>
    <row r="386" spans="3:11" ht="15.75" customHeight="1" x14ac:dyDescent="0.25">
      <c r="C386" s="64"/>
      <c r="D386" s="64"/>
      <c r="E386" s="64"/>
      <c r="F386" s="64"/>
      <c r="G386" s="64"/>
      <c r="H386" s="65"/>
      <c r="I386" s="58"/>
      <c r="J386" s="87"/>
      <c r="K386" s="87"/>
    </row>
    <row r="387" spans="3:11" ht="15.75" customHeight="1" x14ac:dyDescent="0.25">
      <c r="C387" s="64"/>
      <c r="D387" s="64"/>
      <c r="E387" s="64"/>
      <c r="F387" s="64"/>
      <c r="G387" s="64"/>
      <c r="H387" s="65"/>
      <c r="I387" s="58"/>
      <c r="J387" s="87"/>
      <c r="K387" s="87"/>
    </row>
    <row r="388" spans="3:11" ht="15.75" customHeight="1" x14ac:dyDescent="0.25">
      <c r="C388" s="64"/>
      <c r="D388" s="64"/>
      <c r="E388" s="64"/>
      <c r="F388" s="64"/>
      <c r="G388" s="64"/>
      <c r="H388" s="65"/>
      <c r="I388" s="58"/>
      <c r="J388" s="87"/>
      <c r="K388" s="87"/>
    </row>
    <row r="389" spans="3:11" ht="15.75" customHeight="1" x14ac:dyDescent="0.25">
      <c r="C389" s="64"/>
      <c r="D389" s="64"/>
      <c r="E389" s="64"/>
      <c r="F389" s="64"/>
      <c r="G389" s="64"/>
      <c r="H389" s="65"/>
      <c r="I389" s="58"/>
      <c r="J389" s="87"/>
      <c r="K389" s="87"/>
    </row>
    <row r="390" spans="3:11" ht="15.75" customHeight="1" x14ac:dyDescent="0.25">
      <c r="C390" s="64"/>
      <c r="D390" s="64"/>
      <c r="E390" s="64"/>
      <c r="F390" s="64"/>
      <c r="G390" s="64"/>
      <c r="H390" s="65"/>
      <c r="I390" s="58"/>
      <c r="J390" s="87"/>
      <c r="K390" s="87"/>
    </row>
    <row r="391" spans="3:11" ht="15.75" customHeight="1" x14ac:dyDescent="0.25">
      <c r="C391" s="64"/>
      <c r="D391" s="64"/>
      <c r="E391" s="64"/>
      <c r="F391" s="64"/>
      <c r="G391" s="64"/>
      <c r="H391" s="65"/>
      <c r="I391" s="58"/>
      <c r="J391" s="87"/>
      <c r="K391" s="87"/>
    </row>
    <row r="392" spans="3:11" ht="15.75" customHeight="1" x14ac:dyDescent="0.25">
      <c r="C392" s="64"/>
      <c r="D392" s="64"/>
      <c r="E392" s="64"/>
      <c r="F392" s="64"/>
      <c r="G392" s="64"/>
      <c r="H392" s="65"/>
      <c r="I392" s="58"/>
      <c r="J392" s="87"/>
      <c r="K392" s="87"/>
    </row>
    <row r="393" spans="3:11" ht="15.75" customHeight="1" x14ac:dyDescent="0.25">
      <c r="C393" s="64"/>
      <c r="D393" s="64"/>
      <c r="E393" s="64"/>
      <c r="F393" s="64"/>
      <c r="G393" s="64"/>
      <c r="H393" s="65"/>
      <c r="I393" s="58"/>
      <c r="J393" s="87"/>
      <c r="K393" s="87"/>
    </row>
    <row r="394" spans="3:11" ht="15.75" customHeight="1" x14ac:dyDescent="0.25">
      <c r="C394" s="64"/>
      <c r="D394" s="64"/>
      <c r="E394" s="64"/>
      <c r="F394" s="64"/>
      <c r="G394" s="64"/>
      <c r="H394" s="65"/>
      <c r="I394" s="58"/>
      <c r="J394" s="87"/>
      <c r="K394" s="87"/>
    </row>
    <row r="395" spans="3:11" ht="15.75" customHeight="1" x14ac:dyDescent="0.25">
      <c r="C395" s="64"/>
      <c r="D395" s="64"/>
      <c r="E395" s="64"/>
      <c r="F395" s="64"/>
      <c r="G395" s="64"/>
      <c r="H395" s="65"/>
      <c r="I395" s="58"/>
      <c r="J395" s="87"/>
      <c r="K395" s="87"/>
    </row>
    <row r="396" spans="3:11" ht="15.75" customHeight="1" x14ac:dyDescent="0.25">
      <c r="C396" s="64"/>
      <c r="D396" s="64"/>
      <c r="E396" s="64"/>
      <c r="F396" s="64"/>
      <c r="G396" s="64"/>
      <c r="H396" s="65"/>
      <c r="I396" s="58"/>
      <c r="J396" s="87"/>
      <c r="K396" s="87"/>
    </row>
    <row r="397" spans="3:11" ht="15.75" customHeight="1" x14ac:dyDescent="0.25">
      <c r="C397" s="64"/>
      <c r="D397" s="64"/>
      <c r="E397" s="64"/>
      <c r="F397" s="64"/>
      <c r="G397" s="64"/>
      <c r="H397" s="65"/>
      <c r="I397" s="58"/>
      <c r="J397" s="87"/>
      <c r="K397" s="87"/>
    </row>
    <row r="398" spans="3:11" ht="15.75" customHeight="1" x14ac:dyDescent="0.25">
      <c r="C398" s="64"/>
      <c r="D398" s="64"/>
      <c r="E398" s="64"/>
      <c r="F398" s="64"/>
      <c r="G398" s="64"/>
      <c r="H398" s="65"/>
      <c r="I398" s="58"/>
      <c r="J398" s="87"/>
      <c r="K398" s="87"/>
    </row>
    <row r="399" spans="3:11" ht="15.75" customHeight="1" x14ac:dyDescent="0.25">
      <c r="C399" s="64"/>
      <c r="D399" s="64"/>
      <c r="E399" s="64"/>
      <c r="F399" s="64"/>
      <c r="G399" s="64"/>
      <c r="H399" s="65"/>
      <c r="I399" s="58"/>
      <c r="J399" s="87"/>
      <c r="K399" s="87"/>
    </row>
    <row r="400" spans="3:11" ht="15.75" customHeight="1" x14ac:dyDescent="0.25">
      <c r="C400" s="64"/>
      <c r="D400" s="64"/>
      <c r="E400" s="64"/>
      <c r="F400" s="64"/>
      <c r="G400" s="64"/>
      <c r="H400" s="65"/>
      <c r="I400" s="58"/>
      <c r="J400" s="87"/>
      <c r="K400" s="87"/>
    </row>
    <row r="401" spans="3:11" ht="15.75" customHeight="1" x14ac:dyDescent="0.25">
      <c r="C401" s="64"/>
      <c r="D401" s="64"/>
      <c r="E401" s="64"/>
      <c r="F401" s="64"/>
      <c r="G401" s="64"/>
      <c r="H401" s="65"/>
      <c r="I401" s="58"/>
      <c r="J401" s="87"/>
      <c r="K401" s="87"/>
    </row>
    <row r="402" spans="3:11" ht="15.75" customHeight="1" x14ac:dyDescent="0.25">
      <c r="C402" s="64"/>
      <c r="D402" s="64"/>
      <c r="E402" s="64"/>
      <c r="F402" s="64"/>
      <c r="G402" s="64"/>
      <c r="H402" s="65"/>
      <c r="I402" s="58"/>
      <c r="J402" s="87"/>
      <c r="K402" s="87"/>
    </row>
    <row r="403" spans="3:11" ht="15.75" customHeight="1" x14ac:dyDescent="0.25">
      <c r="C403" s="64"/>
      <c r="D403" s="64"/>
      <c r="E403" s="64"/>
      <c r="F403" s="64"/>
      <c r="G403" s="64"/>
      <c r="H403" s="65"/>
      <c r="I403" s="58"/>
      <c r="J403" s="87"/>
      <c r="K403" s="87"/>
    </row>
    <row r="404" spans="3:11" ht="15.75" customHeight="1" x14ac:dyDescent="0.25">
      <c r="C404" s="64"/>
      <c r="D404" s="64"/>
      <c r="E404" s="64"/>
      <c r="F404" s="64"/>
      <c r="G404" s="64"/>
      <c r="H404" s="65"/>
      <c r="I404" s="58"/>
      <c r="J404" s="87"/>
      <c r="K404" s="87"/>
    </row>
    <row r="405" spans="3:11" ht="15.75" customHeight="1" x14ac:dyDescent="0.25">
      <c r="C405" s="64"/>
      <c r="D405" s="64"/>
      <c r="E405" s="64"/>
      <c r="F405" s="64"/>
      <c r="G405" s="64"/>
      <c r="H405" s="65"/>
      <c r="I405" s="58"/>
      <c r="J405" s="87"/>
      <c r="K405" s="87"/>
    </row>
    <row r="406" spans="3:11" ht="15.75" customHeight="1" x14ac:dyDescent="0.25">
      <c r="C406" s="64"/>
      <c r="D406" s="64"/>
      <c r="E406" s="64"/>
      <c r="F406" s="64"/>
      <c r="G406" s="64"/>
      <c r="H406" s="65"/>
      <c r="I406" s="58"/>
      <c r="J406" s="87"/>
      <c r="K406" s="87"/>
    </row>
    <row r="407" spans="3:11" ht="15.75" customHeight="1" x14ac:dyDescent="0.25">
      <c r="C407" s="64"/>
      <c r="D407" s="64"/>
      <c r="E407" s="64"/>
      <c r="F407" s="64"/>
      <c r="G407" s="64"/>
      <c r="H407" s="65"/>
      <c r="I407" s="58"/>
      <c r="J407" s="87"/>
      <c r="K407" s="87"/>
    </row>
    <row r="408" spans="3:11" ht="15.75" customHeight="1" x14ac:dyDescent="0.25">
      <c r="C408" s="64"/>
      <c r="D408" s="64"/>
      <c r="E408" s="64"/>
      <c r="F408" s="64"/>
      <c r="G408" s="64"/>
      <c r="H408" s="65"/>
      <c r="I408" s="58"/>
      <c r="J408" s="87"/>
      <c r="K408" s="87"/>
    </row>
    <row r="409" spans="3:11" ht="15.75" customHeight="1" x14ac:dyDescent="0.25">
      <c r="C409" s="64"/>
      <c r="D409" s="64"/>
      <c r="E409" s="64"/>
      <c r="F409" s="64"/>
      <c r="G409" s="64"/>
      <c r="H409" s="65"/>
      <c r="I409" s="58"/>
      <c r="J409" s="87"/>
      <c r="K409" s="87"/>
    </row>
    <row r="410" spans="3:11" ht="15.75" customHeight="1" x14ac:dyDescent="0.25">
      <c r="C410" s="64"/>
      <c r="D410" s="64"/>
      <c r="E410" s="64"/>
      <c r="F410" s="64"/>
      <c r="G410" s="64"/>
      <c r="H410" s="65"/>
      <c r="I410" s="58"/>
      <c r="J410" s="87"/>
      <c r="K410" s="87"/>
    </row>
    <row r="411" spans="3:11" ht="15.75" customHeight="1" x14ac:dyDescent="0.25">
      <c r="C411" s="64"/>
      <c r="D411" s="64"/>
      <c r="E411" s="64"/>
      <c r="F411" s="64"/>
      <c r="G411" s="64"/>
      <c r="H411" s="65"/>
      <c r="I411" s="58"/>
      <c r="J411" s="87"/>
      <c r="K411" s="87"/>
    </row>
    <row r="412" spans="3:11" ht="15.75" customHeight="1" x14ac:dyDescent="0.25">
      <c r="C412" s="64"/>
      <c r="D412" s="64"/>
      <c r="E412" s="64"/>
      <c r="F412" s="64"/>
      <c r="G412" s="64"/>
      <c r="H412" s="65"/>
      <c r="I412" s="58"/>
      <c r="J412" s="87"/>
      <c r="K412" s="87"/>
    </row>
    <row r="413" spans="3:11" ht="15.75" customHeight="1" x14ac:dyDescent="0.25">
      <c r="C413" s="64"/>
      <c r="D413" s="64"/>
      <c r="E413" s="64"/>
      <c r="F413" s="64"/>
      <c r="G413" s="64"/>
      <c r="H413" s="65"/>
      <c r="I413" s="58"/>
      <c r="J413" s="87"/>
      <c r="K413" s="87"/>
    </row>
    <row r="414" spans="3:11" ht="15.75" customHeight="1" x14ac:dyDescent="0.25">
      <c r="C414" s="64"/>
      <c r="D414" s="64"/>
      <c r="E414" s="64"/>
      <c r="F414" s="64"/>
      <c r="G414" s="64"/>
      <c r="H414" s="65"/>
      <c r="I414" s="58"/>
      <c r="J414" s="87"/>
      <c r="K414" s="87"/>
    </row>
    <row r="415" spans="3:11" ht="15.75" customHeight="1" x14ac:dyDescent="0.25">
      <c r="C415" s="64"/>
      <c r="D415" s="64"/>
      <c r="E415" s="64"/>
      <c r="F415" s="64"/>
      <c r="G415" s="64"/>
      <c r="H415" s="65"/>
      <c r="I415" s="58"/>
      <c r="J415" s="87"/>
      <c r="K415" s="87"/>
    </row>
    <row r="416" spans="3:11" ht="15.75" customHeight="1" x14ac:dyDescent="0.25">
      <c r="C416" s="64"/>
      <c r="D416" s="64"/>
      <c r="E416" s="64"/>
      <c r="F416" s="64"/>
      <c r="G416" s="64"/>
      <c r="H416" s="65"/>
      <c r="I416" s="58"/>
      <c r="J416" s="87"/>
      <c r="K416" s="87"/>
    </row>
    <row r="417" spans="3:11" ht="15.75" customHeight="1" x14ac:dyDescent="0.25">
      <c r="C417" s="64"/>
      <c r="D417" s="64"/>
      <c r="E417" s="64"/>
      <c r="F417" s="64"/>
      <c r="G417" s="64"/>
      <c r="H417" s="65"/>
      <c r="I417" s="58"/>
      <c r="J417" s="87"/>
      <c r="K417" s="87"/>
    </row>
    <row r="418" spans="3:11" ht="15.75" customHeight="1" x14ac:dyDescent="0.25">
      <c r="C418" s="64"/>
      <c r="D418" s="64"/>
      <c r="E418" s="64"/>
      <c r="F418" s="64"/>
      <c r="G418" s="64"/>
      <c r="H418" s="65"/>
      <c r="I418" s="58"/>
      <c r="J418" s="87"/>
      <c r="K418" s="87"/>
    </row>
    <row r="419" spans="3:11" ht="15.75" customHeight="1" x14ac:dyDescent="0.25">
      <c r="C419" s="64"/>
      <c r="D419" s="64"/>
      <c r="E419" s="64"/>
      <c r="F419" s="64"/>
      <c r="G419" s="64"/>
      <c r="H419" s="65"/>
      <c r="I419" s="58"/>
      <c r="J419" s="87"/>
      <c r="K419" s="87"/>
    </row>
    <row r="420" spans="3:11" ht="15.75" customHeight="1" x14ac:dyDescent="0.25">
      <c r="C420" s="64"/>
      <c r="D420" s="64"/>
      <c r="E420" s="64"/>
      <c r="F420" s="64"/>
      <c r="G420" s="64"/>
      <c r="H420" s="65"/>
      <c r="I420" s="58"/>
      <c r="J420" s="87"/>
      <c r="K420" s="87"/>
    </row>
    <row r="421" spans="3:11" ht="15.75" customHeight="1" x14ac:dyDescent="0.25">
      <c r="C421" s="64"/>
      <c r="D421" s="64"/>
      <c r="E421" s="64"/>
      <c r="F421" s="64"/>
      <c r="G421" s="64"/>
      <c r="H421" s="65"/>
      <c r="I421" s="58"/>
      <c r="J421" s="87"/>
      <c r="K421" s="87"/>
    </row>
    <row r="422" spans="3:11" ht="15.75" customHeight="1" x14ac:dyDescent="0.25">
      <c r="C422" s="64"/>
      <c r="D422" s="64"/>
      <c r="E422" s="64"/>
      <c r="F422" s="64"/>
      <c r="G422" s="64"/>
      <c r="H422" s="65"/>
      <c r="I422" s="58"/>
      <c r="J422" s="87"/>
      <c r="K422" s="87"/>
    </row>
    <row r="423" spans="3:11" ht="15.75" customHeight="1" x14ac:dyDescent="0.25">
      <c r="C423" s="64"/>
      <c r="D423" s="64"/>
      <c r="E423" s="64"/>
      <c r="F423" s="64"/>
      <c r="G423" s="64"/>
      <c r="H423" s="65"/>
      <c r="I423" s="58"/>
      <c r="J423" s="87"/>
      <c r="K423" s="87"/>
    </row>
    <row r="424" spans="3:11" ht="15.75" customHeight="1" x14ac:dyDescent="0.25">
      <c r="C424" s="64"/>
      <c r="D424" s="64"/>
      <c r="E424" s="64"/>
      <c r="F424" s="64"/>
      <c r="G424" s="64"/>
      <c r="H424" s="65"/>
      <c r="I424" s="58"/>
      <c r="J424" s="87"/>
      <c r="K424" s="87"/>
    </row>
    <row r="425" spans="3:11" ht="15.75" customHeight="1" x14ac:dyDescent="0.25">
      <c r="C425" s="64"/>
      <c r="D425" s="64"/>
      <c r="E425" s="64"/>
      <c r="F425" s="64"/>
      <c r="G425" s="64"/>
      <c r="H425" s="65"/>
      <c r="I425" s="58"/>
      <c r="J425" s="87"/>
      <c r="K425" s="87"/>
    </row>
    <row r="426" spans="3:11" ht="15.75" customHeight="1" x14ac:dyDescent="0.25">
      <c r="C426" s="64"/>
      <c r="D426" s="64"/>
      <c r="E426" s="64"/>
      <c r="F426" s="64"/>
      <c r="G426" s="64"/>
      <c r="H426" s="65"/>
      <c r="I426" s="58"/>
      <c r="J426" s="87"/>
      <c r="K426" s="87"/>
    </row>
    <row r="427" spans="3:11" ht="15.75" customHeight="1" x14ac:dyDescent="0.25">
      <c r="C427" s="64"/>
      <c r="D427" s="64"/>
      <c r="E427" s="64"/>
      <c r="F427" s="64"/>
      <c r="G427" s="64"/>
      <c r="H427" s="65"/>
      <c r="I427" s="58"/>
      <c r="J427" s="87"/>
      <c r="K427" s="87"/>
    </row>
    <row r="428" spans="3:11" ht="15.75" customHeight="1" x14ac:dyDescent="0.25">
      <c r="C428" s="64"/>
      <c r="D428" s="64"/>
      <c r="E428" s="64"/>
      <c r="F428" s="64"/>
      <c r="G428" s="64"/>
      <c r="H428" s="65"/>
      <c r="I428" s="58"/>
      <c r="J428" s="87"/>
      <c r="K428" s="87"/>
    </row>
    <row r="429" spans="3:11" ht="15.75" customHeight="1" x14ac:dyDescent="0.25">
      <c r="C429" s="64"/>
      <c r="D429" s="64"/>
      <c r="E429" s="64"/>
      <c r="F429" s="64"/>
      <c r="G429" s="64"/>
      <c r="H429" s="65"/>
      <c r="I429" s="58"/>
      <c r="J429" s="87"/>
      <c r="K429" s="87"/>
    </row>
    <row r="430" spans="3:11" ht="15.75" customHeight="1" x14ac:dyDescent="0.25">
      <c r="C430" s="64"/>
      <c r="D430" s="64"/>
      <c r="E430" s="64"/>
      <c r="F430" s="64"/>
      <c r="G430" s="64"/>
      <c r="H430" s="65"/>
      <c r="I430" s="58"/>
      <c r="J430" s="87"/>
      <c r="K430" s="87"/>
    </row>
    <row r="431" spans="3:11" ht="15.75" customHeight="1" x14ac:dyDescent="0.25">
      <c r="C431" s="64"/>
      <c r="D431" s="64"/>
      <c r="E431" s="64"/>
      <c r="F431" s="64"/>
      <c r="G431" s="64"/>
      <c r="H431" s="65"/>
      <c r="I431" s="58"/>
      <c r="J431" s="87"/>
      <c r="K431" s="87"/>
    </row>
    <row r="432" spans="3:11" ht="15.75" customHeight="1" x14ac:dyDescent="0.25">
      <c r="C432" s="64"/>
      <c r="D432" s="64"/>
      <c r="E432" s="64"/>
      <c r="F432" s="64"/>
      <c r="G432" s="64"/>
      <c r="H432" s="65"/>
      <c r="I432" s="58"/>
      <c r="J432" s="87"/>
      <c r="K432" s="87"/>
    </row>
    <row r="433" spans="3:11" ht="15.75" customHeight="1" x14ac:dyDescent="0.25">
      <c r="C433" s="64"/>
      <c r="D433" s="64"/>
      <c r="E433" s="64"/>
      <c r="F433" s="64"/>
      <c r="G433" s="64"/>
      <c r="H433" s="65"/>
      <c r="I433" s="58"/>
      <c r="J433" s="87"/>
      <c r="K433" s="87"/>
    </row>
    <row r="434" spans="3:11" ht="15.75" customHeight="1" x14ac:dyDescent="0.25">
      <c r="C434" s="64"/>
      <c r="D434" s="64"/>
      <c r="E434" s="64"/>
      <c r="F434" s="64"/>
      <c r="G434" s="64"/>
      <c r="H434" s="65"/>
      <c r="I434" s="58"/>
      <c r="J434" s="87"/>
      <c r="K434" s="87"/>
    </row>
    <row r="435" spans="3:11" ht="15.75" customHeight="1" x14ac:dyDescent="0.25">
      <c r="C435" s="64"/>
      <c r="D435" s="64"/>
      <c r="E435" s="64"/>
      <c r="F435" s="64"/>
      <c r="G435" s="64"/>
      <c r="H435" s="65"/>
      <c r="I435" s="58"/>
      <c r="J435" s="87"/>
      <c r="K435" s="87"/>
    </row>
    <row r="436" spans="3:11" ht="15.75" customHeight="1" x14ac:dyDescent="0.25">
      <c r="C436" s="64"/>
      <c r="D436" s="64"/>
      <c r="E436" s="64"/>
      <c r="F436" s="64"/>
      <c r="G436" s="64"/>
      <c r="H436" s="65"/>
      <c r="I436" s="58"/>
      <c r="J436" s="87"/>
      <c r="K436" s="87"/>
    </row>
    <row r="437" spans="3:11" ht="15.75" customHeight="1" x14ac:dyDescent="0.25">
      <c r="C437" s="64"/>
      <c r="D437" s="64"/>
      <c r="E437" s="64"/>
      <c r="F437" s="64"/>
      <c r="G437" s="64"/>
      <c r="H437" s="65"/>
      <c r="I437" s="58"/>
      <c r="J437" s="87"/>
      <c r="K437" s="87"/>
    </row>
    <row r="438" spans="3:11" ht="15.75" customHeight="1" x14ac:dyDescent="0.25">
      <c r="C438" s="64"/>
      <c r="D438" s="64"/>
      <c r="E438" s="64"/>
      <c r="F438" s="64"/>
      <c r="G438" s="64"/>
      <c r="H438" s="65"/>
      <c r="I438" s="58"/>
      <c r="J438" s="87"/>
      <c r="K438" s="87"/>
    </row>
    <row r="439" spans="3:11" ht="15.75" customHeight="1" x14ac:dyDescent="0.25">
      <c r="C439" s="64"/>
      <c r="D439" s="64"/>
      <c r="E439" s="64"/>
      <c r="F439" s="64"/>
      <c r="G439" s="64"/>
      <c r="H439" s="65"/>
      <c r="I439" s="58"/>
      <c r="J439" s="87"/>
      <c r="K439" s="87"/>
    </row>
    <row r="440" spans="3:11" ht="15.75" customHeight="1" x14ac:dyDescent="0.25">
      <c r="C440" s="64"/>
      <c r="D440" s="64"/>
      <c r="E440" s="64"/>
      <c r="F440" s="64"/>
      <c r="G440" s="64"/>
      <c r="H440" s="65"/>
      <c r="I440" s="58"/>
      <c r="J440" s="87"/>
      <c r="K440" s="87"/>
    </row>
    <row r="441" spans="3:11" ht="15.75" customHeight="1" x14ac:dyDescent="0.25">
      <c r="C441" s="64"/>
      <c r="D441" s="64"/>
      <c r="E441" s="64"/>
      <c r="F441" s="64"/>
      <c r="G441" s="64"/>
      <c r="H441" s="65"/>
      <c r="I441" s="58"/>
      <c r="J441" s="87"/>
      <c r="K441" s="87"/>
    </row>
    <row r="442" spans="3:11" ht="15.75" customHeight="1" x14ac:dyDescent="0.25">
      <c r="C442" s="64"/>
      <c r="D442" s="64"/>
      <c r="E442" s="64"/>
      <c r="F442" s="64"/>
      <c r="G442" s="64"/>
      <c r="H442" s="65"/>
      <c r="I442" s="58"/>
      <c r="J442" s="87"/>
      <c r="K442" s="87"/>
    </row>
    <row r="443" spans="3:11" ht="15.75" customHeight="1" x14ac:dyDescent="0.25">
      <c r="C443" s="64"/>
      <c r="D443" s="64"/>
      <c r="E443" s="64"/>
      <c r="F443" s="64"/>
      <c r="G443" s="64"/>
      <c r="H443" s="65"/>
      <c r="I443" s="58"/>
      <c r="J443" s="87"/>
      <c r="K443" s="87"/>
    </row>
    <row r="444" spans="3:11" ht="15.75" customHeight="1" x14ac:dyDescent="0.25">
      <c r="C444" s="64"/>
      <c r="D444" s="64"/>
      <c r="E444" s="64"/>
      <c r="F444" s="64"/>
      <c r="G444" s="64"/>
      <c r="H444" s="65"/>
      <c r="I444" s="58"/>
      <c r="J444" s="87"/>
      <c r="K444" s="87"/>
    </row>
    <row r="445" spans="3:11" ht="15.75" customHeight="1" x14ac:dyDescent="0.25">
      <c r="C445" s="64"/>
      <c r="D445" s="64"/>
      <c r="E445" s="64"/>
      <c r="F445" s="64"/>
      <c r="G445" s="64"/>
      <c r="H445" s="65"/>
      <c r="I445" s="58"/>
      <c r="J445" s="87"/>
      <c r="K445" s="87"/>
    </row>
    <row r="446" spans="3:11" ht="15.75" customHeight="1" x14ac:dyDescent="0.25">
      <c r="C446" s="64"/>
      <c r="D446" s="64"/>
      <c r="E446" s="64"/>
      <c r="F446" s="64"/>
      <c r="G446" s="64"/>
      <c r="H446" s="65"/>
      <c r="I446" s="58"/>
      <c r="J446" s="87"/>
      <c r="K446" s="87"/>
    </row>
    <row r="447" spans="3:11" ht="15.75" customHeight="1" x14ac:dyDescent="0.25">
      <c r="C447" s="64"/>
      <c r="D447" s="64"/>
      <c r="E447" s="64"/>
      <c r="F447" s="64"/>
      <c r="G447" s="64"/>
      <c r="H447" s="65"/>
      <c r="I447" s="58"/>
      <c r="J447" s="87"/>
      <c r="K447" s="87"/>
    </row>
    <row r="448" spans="3:11" ht="15.75" customHeight="1" x14ac:dyDescent="0.25">
      <c r="C448" s="64"/>
      <c r="D448" s="64"/>
      <c r="E448" s="64"/>
      <c r="F448" s="64"/>
      <c r="G448" s="64"/>
      <c r="H448" s="65"/>
      <c r="I448" s="58"/>
      <c r="J448" s="87"/>
      <c r="K448" s="87"/>
    </row>
    <row r="449" spans="3:11" ht="15.75" customHeight="1" x14ac:dyDescent="0.25">
      <c r="C449" s="64"/>
      <c r="D449" s="64"/>
      <c r="E449" s="64"/>
      <c r="F449" s="64"/>
      <c r="G449" s="64"/>
      <c r="H449" s="65"/>
      <c r="I449" s="58"/>
      <c r="J449" s="87"/>
      <c r="K449" s="87"/>
    </row>
    <row r="450" spans="3:11" ht="15.75" customHeight="1" x14ac:dyDescent="0.25">
      <c r="C450" s="64"/>
      <c r="D450" s="64"/>
      <c r="E450" s="64"/>
      <c r="F450" s="64"/>
      <c r="G450" s="64"/>
      <c r="H450" s="65"/>
      <c r="I450" s="58"/>
      <c r="J450" s="87"/>
      <c r="K450" s="87"/>
    </row>
    <row r="451" spans="3:11" ht="15.75" customHeight="1" x14ac:dyDescent="0.25">
      <c r="C451" s="64"/>
      <c r="D451" s="64"/>
      <c r="E451" s="64"/>
      <c r="F451" s="64"/>
      <c r="G451" s="64"/>
      <c r="H451" s="65"/>
      <c r="I451" s="58"/>
      <c r="J451" s="87"/>
      <c r="K451" s="87"/>
    </row>
    <row r="452" spans="3:11" ht="15.75" customHeight="1" x14ac:dyDescent="0.25">
      <c r="C452" s="64"/>
      <c r="D452" s="64"/>
      <c r="E452" s="64"/>
      <c r="F452" s="64"/>
      <c r="G452" s="64"/>
      <c r="H452" s="65"/>
      <c r="I452" s="58"/>
      <c r="J452" s="87"/>
      <c r="K452" s="87"/>
    </row>
    <row r="453" spans="3:11" ht="15.75" customHeight="1" x14ac:dyDescent="0.25">
      <c r="C453" s="64"/>
      <c r="D453" s="64"/>
      <c r="E453" s="64"/>
      <c r="F453" s="64"/>
      <c r="G453" s="64"/>
      <c r="H453" s="65"/>
      <c r="I453" s="58"/>
      <c r="J453" s="87"/>
      <c r="K453" s="87"/>
    </row>
    <row r="454" spans="3:11" ht="15.75" customHeight="1" x14ac:dyDescent="0.25">
      <c r="C454" s="64"/>
      <c r="D454" s="64"/>
      <c r="E454" s="64"/>
      <c r="F454" s="64"/>
      <c r="G454" s="64"/>
      <c r="H454" s="65"/>
      <c r="I454" s="58"/>
      <c r="J454" s="87"/>
      <c r="K454" s="87"/>
    </row>
    <row r="455" spans="3:11" ht="15.75" customHeight="1" x14ac:dyDescent="0.25">
      <c r="C455" s="64"/>
      <c r="D455" s="64"/>
      <c r="E455" s="64"/>
      <c r="F455" s="64"/>
      <c r="G455" s="64"/>
      <c r="H455" s="65"/>
      <c r="I455" s="58"/>
      <c r="J455" s="87"/>
      <c r="K455" s="87"/>
    </row>
    <row r="456" spans="3:11" ht="15.75" customHeight="1" x14ac:dyDescent="0.25">
      <c r="C456" s="64"/>
      <c r="D456" s="64"/>
      <c r="E456" s="64"/>
      <c r="F456" s="64"/>
      <c r="G456" s="64"/>
      <c r="H456" s="65"/>
      <c r="I456" s="58"/>
      <c r="J456" s="87"/>
      <c r="K456" s="87"/>
    </row>
    <row r="457" spans="3:11" ht="15.75" customHeight="1" x14ac:dyDescent="0.25">
      <c r="C457" s="64"/>
      <c r="D457" s="64"/>
      <c r="E457" s="64"/>
      <c r="F457" s="64"/>
      <c r="G457" s="64"/>
      <c r="H457" s="65"/>
      <c r="I457" s="58"/>
      <c r="J457" s="87"/>
      <c r="K457" s="87"/>
    </row>
    <row r="458" spans="3:11" ht="15.75" customHeight="1" x14ac:dyDescent="0.25">
      <c r="C458" s="64"/>
      <c r="D458" s="64"/>
      <c r="E458" s="64"/>
      <c r="F458" s="64"/>
      <c r="G458" s="64"/>
      <c r="H458" s="65"/>
      <c r="I458" s="58"/>
      <c r="J458" s="87"/>
      <c r="K458" s="87"/>
    </row>
    <row r="459" spans="3:11" ht="15.75" customHeight="1" x14ac:dyDescent="0.25">
      <c r="C459" s="64"/>
      <c r="D459" s="64"/>
      <c r="E459" s="64"/>
      <c r="F459" s="64"/>
      <c r="G459" s="64"/>
      <c r="H459" s="65"/>
      <c r="I459" s="58"/>
      <c r="J459" s="87"/>
      <c r="K459" s="87"/>
    </row>
    <row r="460" spans="3:11" ht="15.75" customHeight="1" x14ac:dyDescent="0.25">
      <c r="C460" s="64"/>
      <c r="D460" s="64"/>
      <c r="E460" s="64"/>
      <c r="F460" s="64"/>
      <c r="G460" s="64"/>
      <c r="H460" s="65"/>
      <c r="I460" s="58"/>
      <c r="J460" s="87"/>
      <c r="K460" s="87"/>
    </row>
    <row r="461" spans="3:11" ht="15.75" customHeight="1" x14ac:dyDescent="0.25">
      <c r="C461" s="64"/>
      <c r="D461" s="64"/>
      <c r="E461" s="64"/>
      <c r="F461" s="64"/>
      <c r="G461" s="64"/>
      <c r="H461" s="65"/>
      <c r="I461" s="58"/>
      <c r="J461" s="87"/>
      <c r="K461" s="87"/>
    </row>
    <row r="462" spans="3:11" ht="15.75" customHeight="1" x14ac:dyDescent="0.25">
      <c r="C462" s="64"/>
      <c r="D462" s="64"/>
      <c r="E462" s="64"/>
      <c r="F462" s="64"/>
      <c r="G462" s="64"/>
      <c r="H462" s="65"/>
      <c r="I462" s="58"/>
      <c r="J462" s="87"/>
      <c r="K462" s="87"/>
    </row>
    <row r="463" spans="3:11" ht="15.75" customHeight="1" x14ac:dyDescent="0.25">
      <c r="C463" s="64"/>
      <c r="D463" s="64"/>
      <c r="E463" s="64"/>
      <c r="F463" s="64"/>
      <c r="G463" s="64"/>
      <c r="H463" s="65"/>
      <c r="I463" s="58"/>
      <c r="J463" s="87"/>
      <c r="K463" s="87"/>
    </row>
    <row r="464" spans="3:11" ht="15.75" customHeight="1" x14ac:dyDescent="0.25">
      <c r="C464" s="64"/>
      <c r="D464" s="64"/>
      <c r="E464" s="64"/>
      <c r="F464" s="64"/>
      <c r="G464" s="64"/>
      <c r="H464" s="65"/>
      <c r="I464" s="58"/>
      <c r="J464" s="87"/>
      <c r="K464" s="87"/>
    </row>
    <row r="465" spans="3:11" ht="15.75" customHeight="1" x14ac:dyDescent="0.25">
      <c r="C465" s="64"/>
      <c r="D465" s="64"/>
      <c r="E465" s="64"/>
      <c r="F465" s="64"/>
      <c r="G465" s="64"/>
      <c r="H465" s="65"/>
      <c r="I465" s="58"/>
      <c r="J465" s="87"/>
      <c r="K465" s="87"/>
    </row>
    <row r="466" spans="3:11" ht="15.75" customHeight="1" x14ac:dyDescent="0.25">
      <c r="C466" s="64"/>
      <c r="D466" s="64"/>
      <c r="E466" s="64"/>
      <c r="F466" s="64"/>
      <c r="G466" s="64"/>
      <c r="H466" s="65"/>
      <c r="I466" s="58"/>
      <c r="J466" s="87"/>
      <c r="K466" s="87"/>
    </row>
    <row r="467" spans="3:11" ht="15.75" customHeight="1" x14ac:dyDescent="0.25">
      <c r="C467" s="64"/>
      <c r="D467" s="64"/>
      <c r="E467" s="64"/>
      <c r="F467" s="64"/>
      <c r="G467" s="64"/>
      <c r="H467" s="65"/>
      <c r="I467" s="58"/>
      <c r="J467" s="87"/>
      <c r="K467" s="87"/>
    </row>
    <row r="468" spans="3:11" ht="15.75" customHeight="1" x14ac:dyDescent="0.25">
      <c r="C468" s="64"/>
      <c r="D468" s="64"/>
      <c r="E468" s="64"/>
      <c r="F468" s="64"/>
      <c r="G468" s="64"/>
      <c r="H468" s="65"/>
      <c r="I468" s="58"/>
      <c r="J468" s="87"/>
      <c r="K468" s="87"/>
    </row>
    <row r="469" spans="3:11" ht="15.75" customHeight="1" x14ac:dyDescent="0.25">
      <c r="C469" s="64"/>
      <c r="D469" s="64"/>
      <c r="E469" s="64"/>
      <c r="F469" s="64"/>
      <c r="G469" s="64"/>
      <c r="H469" s="65"/>
      <c r="I469" s="58"/>
      <c r="J469" s="87"/>
      <c r="K469" s="87"/>
    </row>
    <row r="470" spans="3:11" ht="15.75" customHeight="1" x14ac:dyDescent="0.25">
      <c r="C470" s="64"/>
      <c r="D470" s="64"/>
      <c r="E470" s="64"/>
      <c r="F470" s="64"/>
      <c r="G470" s="64"/>
      <c r="H470" s="65"/>
      <c r="I470" s="58"/>
      <c r="J470" s="87"/>
      <c r="K470" s="87"/>
    </row>
    <row r="471" spans="3:11" ht="15.75" customHeight="1" x14ac:dyDescent="0.25">
      <c r="C471" s="64"/>
      <c r="D471" s="64"/>
      <c r="E471" s="64"/>
      <c r="F471" s="64"/>
      <c r="G471" s="64"/>
      <c r="H471" s="65"/>
      <c r="I471" s="58"/>
      <c r="J471" s="87"/>
      <c r="K471" s="87"/>
    </row>
    <row r="472" spans="3:11" ht="15.75" customHeight="1" x14ac:dyDescent="0.25">
      <c r="C472" s="64"/>
      <c r="D472" s="64"/>
      <c r="E472" s="64"/>
      <c r="F472" s="64"/>
      <c r="G472" s="64"/>
      <c r="H472" s="65"/>
      <c r="I472" s="58"/>
      <c r="J472" s="87"/>
      <c r="K472" s="87"/>
    </row>
    <row r="473" spans="3:11" ht="15.75" customHeight="1" x14ac:dyDescent="0.25">
      <c r="C473" s="64"/>
      <c r="D473" s="64"/>
      <c r="E473" s="64"/>
      <c r="F473" s="64"/>
      <c r="G473" s="64"/>
      <c r="H473" s="65"/>
      <c r="I473" s="58"/>
      <c r="J473" s="87"/>
      <c r="K473" s="87"/>
    </row>
    <row r="474" spans="3:11" ht="15.75" customHeight="1" x14ac:dyDescent="0.25">
      <c r="C474" s="64"/>
      <c r="D474" s="64"/>
      <c r="E474" s="64"/>
      <c r="F474" s="64"/>
      <c r="G474" s="64"/>
      <c r="H474" s="65"/>
      <c r="I474" s="58"/>
      <c r="J474" s="87"/>
      <c r="K474" s="87"/>
    </row>
    <row r="475" spans="3:11" ht="15.75" customHeight="1" x14ac:dyDescent="0.25">
      <c r="C475" s="64"/>
      <c r="D475" s="64"/>
      <c r="E475" s="64"/>
      <c r="F475" s="64"/>
      <c r="G475" s="64"/>
      <c r="H475" s="65"/>
      <c r="I475" s="58"/>
      <c r="J475" s="87"/>
      <c r="K475" s="87"/>
    </row>
    <row r="476" spans="3:11" ht="15.75" customHeight="1" x14ac:dyDescent="0.25">
      <c r="C476" s="64"/>
      <c r="D476" s="64"/>
      <c r="E476" s="64"/>
      <c r="F476" s="64"/>
      <c r="G476" s="64"/>
      <c r="H476" s="65"/>
      <c r="I476" s="58"/>
      <c r="J476" s="87"/>
      <c r="K476" s="87"/>
    </row>
    <row r="477" spans="3:11" ht="15.75" customHeight="1" x14ac:dyDescent="0.25">
      <c r="C477" s="64"/>
      <c r="D477" s="64"/>
      <c r="E477" s="64"/>
      <c r="F477" s="64"/>
      <c r="G477" s="64"/>
      <c r="H477" s="65"/>
      <c r="I477" s="58"/>
      <c r="J477" s="87"/>
      <c r="K477" s="87"/>
    </row>
    <row r="478" spans="3:11" ht="15.75" customHeight="1" x14ac:dyDescent="0.25">
      <c r="C478" s="64"/>
      <c r="D478" s="64"/>
      <c r="E478" s="64"/>
      <c r="F478" s="64"/>
      <c r="G478" s="64"/>
      <c r="H478" s="65"/>
      <c r="I478" s="58"/>
      <c r="J478" s="87"/>
      <c r="K478" s="87"/>
    </row>
    <row r="479" spans="3:11" ht="15.75" customHeight="1" x14ac:dyDescent="0.25">
      <c r="C479" s="64"/>
      <c r="D479" s="64"/>
      <c r="E479" s="64"/>
      <c r="F479" s="64"/>
      <c r="G479" s="64"/>
      <c r="H479" s="65"/>
      <c r="I479" s="58"/>
      <c r="J479" s="87"/>
      <c r="K479" s="87"/>
    </row>
    <row r="480" spans="3:11" ht="15.75" customHeight="1" x14ac:dyDescent="0.25">
      <c r="C480" s="64"/>
      <c r="D480" s="64"/>
      <c r="E480" s="64"/>
      <c r="F480" s="64"/>
      <c r="G480" s="64"/>
      <c r="H480" s="65"/>
      <c r="I480" s="58"/>
      <c r="J480" s="87"/>
      <c r="K480" s="87"/>
    </row>
    <row r="481" spans="3:11" ht="15.75" customHeight="1" x14ac:dyDescent="0.25">
      <c r="C481" s="64"/>
      <c r="D481" s="64"/>
      <c r="E481" s="64"/>
      <c r="F481" s="64"/>
      <c r="G481" s="64"/>
      <c r="H481" s="65"/>
      <c r="I481" s="58"/>
      <c r="J481" s="87"/>
      <c r="K481" s="87"/>
    </row>
    <row r="482" spans="3:11" ht="15.75" customHeight="1" x14ac:dyDescent="0.25">
      <c r="C482" s="64"/>
      <c r="D482" s="64"/>
      <c r="E482" s="64"/>
      <c r="F482" s="64"/>
      <c r="G482" s="64"/>
      <c r="H482" s="65"/>
      <c r="I482" s="58"/>
      <c r="J482" s="87"/>
      <c r="K482" s="87"/>
    </row>
    <row r="483" spans="3:11" ht="15.75" customHeight="1" x14ac:dyDescent="0.25">
      <c r="C483" s="64"/>
      <c r="D483" s="64"/>
      <c r="E483" s="64"/>
      <c r="F483" s="64"/>
      <c r="G483" s="64"/>
      <c r="H483" s="65"/>
      <c r="I483" s="58"/>
      <c r="J483" s="87"/>
      <c r="K483" s="87"/>
    </row>
    <row r="484" spans="3:11" ht="15.75" customHeight="1" x14ac:dyDescent="0.25">
      <c r="C484" s="64"/>
      <c r="D484" s="64"/>
      <c r="E484" s="64"/>
      <c r="F484" s="64"/>
      <c r="G484" s="64"/>
      <c r="H484" s="65"/>
      <c r="I484" s="58"/>
      <c r="J484" s="87"/>
      <c r="K484" s="87"/>
    </row>
    <row r="485" spans="3:11" ht="15.75" customHeight="1" x14ac:dyDescent="0.25">
      <c r="C485" s="64"/>
      <c r="D485" s="64"/>
      <c r="E485" s="64"/>
      <c r="F485" s="64"/>
      <c r="G485" s="64"/>
      <c r="H485" s="65"/>
      <c r="I485" s="58"/>
      <c r="J485" s="87"/>
      <c r="K485" s="87"/>
    </row>
    <row r="486" spans="3:11" ht="15.75" customHeight="1" x14ac:dyDescent="0.25">
      <c r="C486" s="64"/>
      <c r="D486" s="64"/>
      <c r="E486" s="64"/>
      <c r="F486" s="64"/>
      <c r="G486" s="64"/>
      <c r="H486" s="65"/>
      <c r="I486" s="58"/>
      <c r="J486" s="87"/>
      <c r="K486" s="87"/>
    </row>
    <row r="487" spans="3:11" ht="15.75" customHeight="1" x14ac:dyDescent="0.25">
      <c r="C487" s="64"/>
      <c r="D487" s="64"/>
      <c r="E487" s="64"/>
      <c r="F487" s="64"/>
      <c r="G487" s="64"/>
      <c r="H487" s="65"/>
      <c r="I487" s="58"/>
      <c r="J487" s="87"/>
      <c r="K487" s="87"/>
    </row>
    <row r="488" spans="3:11" ht="15.75" customHeight="1" x14ac:dyDescent="0.25">
      <c r="C488" s="64"/>
      <c r="D488" s="64"/>
      <c r="E488" s="64"/>
      <c r="F488" s="64"/>
      <c r="G488" s="64"/>
      <c r="H488" s="65"/>
      <c r="I488" s="58"/>
      <c r="J488" s="87"/>
      <c r="K488" s="87"/>
    </row>
    <row r="489" spans="3:11" ht="15.75" customHeight="1" x14ac:dyDescent="0.25">
      <c r="C489" s="64"/>
      <c r="D489" s="64"/>
      <c r="E489" s="64"/>
      <c r="F489" s="64"/>
      <c r="G489" s="64"/>
      <c r="H489" s="65"/>
      <c r="I489" s="58"/>
      <c r="J489" s="87"/>
      <c r="K489" s="87"/>
    </row>
    <row r="490" spans="3:11" ht="15.75" customHeight="1" x14ac:dyDescent="0.25">
      <c r="C490" s="64"/>
      <c r="D490" s="64"/>
      <c r="E490" s="64"/>
      <c r="F490" s="64"/>
      <c r="G490" s="64"/>
      <c r="H490" s="65"/>
      <c r="I490" s="58"/>
      <c r="J490" s="87"/>
      <c r="K490" s="87"/>
    </row>
    <row r="491" spans="3:11" ht="15.75" customHeight="1" x14ac:dyDescent="0.25">
      <c r="C491" s="64"/>
      <c r="D491" s="64"/>
      <c r="E491" s="64"/>
      <c r="F491" s="64"/>
      <c r="G491" s="64"/>
      <c r="H491" s="65"/>
      <c r="I491" s="58"/>
      <c r="J491" s="87"/>
      <c r="K491" s="87"/>
    </row>
    <row r="492" spans="3:11" ht="15.75" customHeight="1" x14ac:dyDescent="0.25">
      <c r="C492" s="64"/>
      <c r="D492" s="64"/>
      <c r="E492" s="64"/>
      <c r="F492" s="64"/>
      <c r="G492" s="64"/>
      <c r="H492" s="65"/>
      <c r="I492" s="58"/>
      <c r="J492" s="87"/>
      <c r="K492" s="87"/>
    </row>
    <row r="493" spans="3:11" ht="15.75" customHeight="1" x14ac:dyDescent="0.25">
      <c r="C493" s="64"/>
      <c r="D493" s="64"/>
      <c r="E493" s="64"/>
      <c r="F493" s="64"/>
      <c r="G493" s="64"/>
      <c r="H493" s="65"/>
      <c r="I493" s="58"/>
      <c r="J493" s="87"/>
      <c r="K493" s="87"/>
    </row>
    <row r="494" spans="3:11" ht="15.75" customHeight="1" x14ac:dyDescent="0.25">
      <c r="C494" s="64"/>
      <c r="D494" s="64"/>
      <c r="E494" s="64"/>
      <c r="F494" s="64"/>
      <c r="G494" s="64"/>
      <c r="H494" s="65"/>
      <c r="I494" s="58"/>
      <c r="J494" s="87"/>
      <c r="K494" s="87"/>
    </row>
    <row r="495" spans="3:11" ht="15.75" customHeight="1" x14ac:dyDescent="0.25">
      <c r="C495" s="64"/>
      <c r="D495" s="64"/>
      <c r="E495" s="64"/>
      <c r="F495" s="64"/>
      <c r="G495" s="64"/>
      <c r="H495" s="65"/>
      <c r="I495" s="58"/>
      <c r="J495" s="87"/>
      <c r="K495" s="87"/>
    </row>
    <row r="496" spans="3:11" ht="15.75" customHeight="1" x14ac:dyDescent="0.25">
      <c r="C496" s="64"/>
      <c r="D496" s="64"/>
      <c r="E496" s="64"/>
      <c r="F496" s="64"/>
      <c r="G496" s="64"/>
      <c r="H496" s="65"/>
      <c r="I496" s="58"/>
      <c r="J496" s="87"/>
      <c r="K496" s="87"/>
    </row>
    <row r="497" spans="3:11" ht="15.75" customHeight="1" x14ac:dyDescent="0.25">
      <c r="C497" s="64"/>
      <c r="D497" s="64"/>
      <c r="E497" s="64"/>
      <c r="F497" s="64"/>
      <c r="G497" s="64"/>
      <c r="H497" s="65"/>
      <c r="I497" s="58"/>
      <c r="J497" s="87"/>
      <c r="K497" s="87"/>
    </row>
    <row r="498" spans="3:11" ht="15.75" customHeight="1" x14ac:dyDescent="0.25">
      <c r="C498" s="64"/>
      <c r="D498" s="64"/>
      <c r="E498" s="64"/>
      <c r="F498" s="64"/>
      <c r="G498" s="64"/>
      <c r="H498" s="65"/>
      <c r="I498" s="58"/>
      <c r="J498" s="87"/>
      <c r="K498" s="87"/>
    </row>
    <row r="499" spans="3:11" ht="15.75" customHeight="1" x14ac:dyDescent="0.25">
      <c r="C499" s="64"/>
      <c r="D499" s="64"/>
      <c r="E499" s="64"/>
      <c r="F499" s="64"/>
      <c r="G499" s="64"/>
      <c r="H499" s="65"/>
      <c r="I499" s="58"/>
      <c r="J499" s="87"/>
      <c r="K499" s="87"/>
    </row>
    <row r="500" spans="3:11" ht="15.75" customHeight="1" x14ac:dyDescent="0.25">
      <c r="C500" s="64"/>
      <c r="D500" s="64"/>
      <c r="E500" s="64"/>
      <c r="F500" s="64"/>
      <c r="G500" s="64"/>
      <c r="H500" s="65"/>
      <c r="I500" s="58"/>
      <c r="J500" s="87"/>
      <c r="K500" s="87"/>
    </row>
    <row r="501" spans="3:11" ht="15.75" customHeight="1" x14ac:dyDescent="0.25">
      <c r="C501" s="64"/>
      <c r="D501" s="64"/>
      <c r="E501" s="64"/>
      <c r="F501" s="64"/>
      <c r="G501" s="64"/>
      <c r="H501" s="65"/>
      <c r="I501" s="58"/>
      <c r="J501" s="87"/>
      <c r="K501" s="87"/>
    </row>
    <row r="502" spans="3:11" ht="15.75" customHeight="1" x14ac:dyDescent="0.25">
      <c r="C502" s="64"/>
      <c r="D502" s="64"/>
      <c r="E502" s="64"/>
      <c r="F502" s="64"/>
      <c r="G502" s="64"/>
      <c r="H502" s="65"/>
      <c r="I502" s="58"/>
      <c r="J502" s="87"/>
      <c r="K502" s="87"/>
    </row>
    <row r="503" spans="3:11" ht="15.75" customHeight="1" x14ac:dyDescent="0.25">
      <c r="C503" s="64"/>
      <c r="D503" s="64"/>
      <c r="E503" s="64"/>
      <c r="F503" s="64"/>
      <c r="G503" s="64"/>
      <c r="H503" s="65"/>
      <c r="I503" s="58"/>
      <c r="J503" s="87"/>
      <c r="K503" s="87"/>
    </row>
    <row r="504" spans="3:11" ht="15.75" customHeight="1" x14ac:dyDescent="0.25">
      <c r="C504" s="64"/>
      <c r="D504" s="64"/>
      <c r="E504" s="64"/>
      <c r="F504" s="64"/>
      <c r="G504" s="64"/>
      <c r="H504" s="65"/>
      <c r="I504" s="58"/>
      <c r="J504" s="87"/>
      <c r="K504" s="87"/>
    </row>
    <row r="505" spans="3:11" ht="15.75" customHeight="1" x14ac:dyDescent="0.25">
      <c r="C505" s="64"/>
      <c r="D505" s="64"/>
      <c r="E505" s="64"/>
      <c r="F505" s="64"/>
      <c r="G505" s="64"/>
      <c r="H505" s="65"/>
      <c r="I505" s="58"/>
      <c r="J505" s="87"/>
      <c r="K505" s="87"/>
    </row>
    <row r="506" spans="3:11" ht="15.75" customHeight="1" x14ac:dyDescent="0.25">
      <c r="C506" s="64"/>
      <c r="D506" s="64"/>
      <c r="E506" s="64"/>
      <c r="F506" s="64"/>
      <c r="G506" s="64"/>
      <c r="H506" s="65"/>
      <c r="I506" s="58"/>
      <c r="J506" s="87"/>
      <c r="K506" s="87"/>
    </row>
    <row r="507" spans="3:11" ht="15.75" customHeight="1" x14ac:dyDescent="0.25">
      <c r="C507" s="64"/>
      <c r="D507" s="64"/>
      <c r="E507" s="64"/>
      <c r="F507" s="64"/>
      <c r="G507" s="64"/>
      <c r="H507" s="65"/>
      <c r="I507" s="58"/>
      <c r="J507" s="87"/>
      <c r="K507" s="87"/>
    </row>
    <row r="508" spans="3:11" ht="15.75" customHeight="1" x14ac:dyDescent="0.25">
      <c r="C508" s="64"/>
      <c r="D508" s="64"/>
      <c r="E508" s="64"/>
      <c r="F508" s="64"/>
      <c r="G508" s="64"/>
      <c r="H508" s="65"/>
      <c r="I508" s="58"/>
      <c r="J508" s="87"/>
      <c r="K508" s="87"/>
    </row>
    <row r="509" spans="3:11" ht="15.75" customHeight="1" x14ac:dyDescent="0.25">
      <c r="C509" s="64"/>
      <c r="D509" s="64"/>
      <c r="E509" s="64"/>
      <c r="F509" s="64"/>
      <c r="G509" s="64"/>
      <c r="H509" s="65"/>
      <c r="I509" s="58"/>
      <c r="J509" s="87"/>
      <c r="K509" s="87"/>
    </row>
    <row r="510" spans="3:11" ht="15.75" customHeight="1" x14ac:dyDescent="0.25">
      <c r="C510" s="64"/>
      <c r="D510" s="64"/>
      <c r="E510" s="64"/>
      <c r="F510" s="64"/>
      <c r="G510" s="64"/>
      <c r="H510" s="65"/>
      <c r="I510" s="58"/>
      <c r="J510" s="87"/>
      <c r="K510" s="87"/>
    </row>
    <row r="511" spans="3:11" ht="15.75" customHeight="1" x14ac:dyDescent="0.25">
      <c r="C511" s="64"/>
      <c r="D511" s="64"/>
      <c r="E511" s="64"/>
      <c r="F511" s="64"/>
      <c r="G511" s="64"/>
      <c r="H511" s="65"/>
      <c r="I511" s="58"/>
      <c r="J511" s="87"/>
      <c r="K511" s="87"/>
    </row>
    <row r="512" spans="3:11" ht="15.75" customHeight="1" x14ac:dyDescent="0.25">
      <c r="C512" s="64"/>
      <c r="D512" s="64"/>
      <c r="E512" s="64"/>
      <c r="F512" s="64"/>
      <c r="G512" s="64"/>
      <c r="H512" s="65"/>
      <c r="I512" s="58"/>
      <c r="J512" s="87"/>
      <c r="K512" s="87"/>
    </row>
    <row r="513" spans="3:11" ht="15.75" customHeight="1" x14ac:dyDescent="0.25">
      <c r="C513" s="64"/>
      <c r="D513" s="64"/>
      <c r="E513" s="64"/>
      <c r="F513" s="64"/>
      <c r="G513" s="64"/>
      <c r="H513" s="65"/>
      <c r="I513" s="58"/>
      <c r="J513" s="87"/>
      <c r="K513" s="87"/>
    </row>
    <row r="514" spans="3:11" ht="15.75" customHeight="1" x14ac:dyDescent="0.25">
      <c r="C514" s="64"/>
      <c r="D514" s="64"/>
      <c r="E514" s="64"/>
      <c r="F514" s="64"/>
      <c r="G514" s="64"/>
      <c r="H514" s="65"/>
      <c r="I514" s="58"/>
      <c r="J514" s="87"/>
      <c r="K514" s="87"/>
    </row>
    <row r="515" spans="3:11" ht="15.75" customHeight="1" x14ac:dyDescent="0.25">
      <c r="C515" s="64"/>
      <c r="D515" s="64"/>
      <c r="E515" s="64"/>
      <c r="F515" s="64"/>
      <c r="G515" s="64"/>
      <c r="H515" s="65"/>
      <c r="I515" s="58"/>
      <c r="J515" s="87"/>
      <c r="K515" s="87"/>
    </row>
    <row r="516" spans="3:11" ht="15.75" customHeight="1" x14ac:dyDescent="0.25">
      <c r="C516" s="64"/>
      <c r="D516" s="64"/>
      <c r="E516" s="64"/>
      <c r="F516" s="64"/>
      <c r="G516" s="64"/>
      <c r="H516" s="65"/>
      <c r="I516" s="58"/>
      <c r="J516" s="87"/>
      <c r="K516" s="87"/>
    </row>
    <row r="517" spans="3:11" ht="15.75" customHeight="1" x14ac:dyDescent="0.25">
      <c r="C517" s="64"/>
      <c r="D517" s="64"/>
      <c r="E517" s="64"/>
      <c r="F517" s="64"/>
      <c r="G517" s="64"/>
      <c r="H517" s="65"/>
      <c r="I517" s="58"/>
      <c r="J517" s="87"/>
      <c r="K517" s="87"/>
    </row>
    <row r="518" spans="3:11" ht="15.75" customHeight="1" x14ac:dyDescent="0.25">
      <c r="C518" s="64"/>
      <c r="D518" s="64"/>
      <c r="E518" s="64"/>
      <c r="F518" s="64"/>
      <c r="G518" s="64"/>
      <c r="H518" s="65"/>
      <c r="I518" s="58"/>
      <c r="J518" s="87"/>
      <c r="K518" s="87"/>
    </row>
    <row r="519" spans="3:11" ht="15.75" customHeight="1" x14ac:dyDescent="0.25">
      <c r="C519" s="64"/>
      <c r="D519" s="64"/>
      <c r="E519" s="64"/>
      <c r="F519" s="64"/>
      <c r="G519" s="64"/>
      <c r="H519" s="65"/>
      <c r="I519" s="58"/>
      <c r="J519" s="87"/>
      <c r="K519" s="87"/>
    </row>
    <row r="520" spans="3:11" ht="15.75" customHeight="1" x14ac:dyDescent="0.25">
      <c r="C520" s="64"/>
      <c r="D520" s="64"/>
      <c r="E520" s="64"/>
      <c r="F520" s="64"/>
      <c r="G520" s="64"/>
      <c r="H520" s="65"/>
      <c r="I520" s="58"/>
      <c r="J520" s="87"/>
      <c r="K520" s="87"/>
    </row>
    <row r="521" spans="3:11" ht="15.75" customHeight="1" x14ac:dyDescent="0.25">
      <c r="C521" s="64"/>
      <c r="D521" s="64"/>
      <c r="E521" s="64"/>
      <c r="F521" s="64"/>
      <c r="G521" s="64"/>
      <c r="H521" s="65"/>
      <c r="I521" s="58"/>
      <c r="J521" s="87"/>
      <c r="K521" s="87"/>
    </row>
    <row r="522" spans="3:11" ht="15.75" customHeight="1" x14ac:dyDescent="0.25">
      <c r="C522" s="64"/>
      <c r="D522" s="64"/>
      <c r="E522" s="64"/>
      <c r="F522" s="64"/>
      <c r="G522" s="64"/>
      <c r="H522" s="65"/>
      <c r="I522" s="58"/>
      <c r="J522" s="87"/>
      <c r="K522" s="87"/>
    </row>
    <row r="523" spans="3:11" ht="15.75" customHeight="1" x14ac:dyDescent="0.25">
      <c r="C523" s="64"/>
      <c r="D523" s="64"/>
      <c r="E523" s="64"/>
      <c r="F523" s="64"/>
      <c r="G523" s="64"/>
      <c r="H523" s="65"/>
      <c r="I523" s="58"/>
      <c r="J523" s="87"/>
      <c r="K523" s="87"/>
    </row>
    <row r="524" spans="3:11" ht="15.75" customHeight="1" x14ac:dyDescent="0.25">
      <c r="C524" s="64"/>
      <c r="D524" s="64"/>
      <c r="E524" s="64"/>
      <c r="F524" s="64"/>
      <c r="G524" s="64"/>
      <c r="H524" s="65"/>
      <c r="I524" s="58"/>
      <c r="J524" s="87"/>
      <c r="K524" s="87"/>
    </row>
    <row r="525" spans="3:11" ht="15.75" customHeight="1" x14ac:dyDescent="0.25">
      <c r="C525" s="64"/>
      <c r="D525" s="64"/>
      <c r="E525" s="64"/>
      <c r="F525" s="64"/>
      <c r="G525" s="64"/>
      <c r="H525" s="65"/>
      <c r="I525" s="58"/>
      <c r="J525" s="87"/>
      <c r="K525" s="87"/>
    </row>
    <row r="526" spans="3:11" ht="15.75" customHeight="1" x14ac:dyDescent="0.25">
      <c r="C526" s="64"/>
      <c r="D526" s="64"/>
      <c r="E526" s="64"/>
      <c r="F526" s="64"/>
      <c r="G526" s="64"/>
      <c r="H526" s="65"/>
      <c r="I526" s="58"/>
      <c r="J526" s="87"/>
      <c r="K526" s="87"/>
    </row>
    <row r="527" spans="3:11" ht="15.75" customHeight="1" x14ac:dyDescent="0.25">
      <c r="C527" s="64"/>
      <c r="D527" s="64"/>
      <c r="E527" s="64"/>
      <c r="F527" s="64"/>
      <c r="G527" s="64"/>
      <c r="H527" s="65"/>
      <c r="I527" s="58"/>
      <c r="J527" s="87"/>
      <c r="K527" s="87"/>
    </row>
    <row r="528" spans="3:11" ht="15.75" customHeight="1" x14ac:dyDescent="0.25">
      <c r="C528" s="64"/>
      <c r="D528" s="64"/>
      <c r="E528" s="64"/>
      <c r="F528" s="64"/>
      <c r="G528" s="64"/>
      <c r="H528" s="65"/>
      <c r="I528" s="58"/>
      <c r="J528" s="87"/>
      <c r="K528" s="87"/>
    </row>
    <row r="529" spans="3:11" ht="15.75" customHeight="1" x14ac:dyDescent="0.25">
      <c r="C529" s="64"/>
      <c r="D529" s="64"/>
      <c r="E529" s="64"/>
      <c r="F529" s="64"/>
      <c r="G529" s="64"/>
      <c r="H529" s="65"/>
      <c r="I529" s="58"/>
      <c r="J529" s="87"/>
      <c r="K529" s="87"/>
    </row>
    <row r="530" spans="3:11" ht="15.75" customHeight="1" x14ac:dyDescent="0.25">
      <c r="C530" s="64"/>
      <c r="D530" s="64"/>
      <c r="E530" s="64"/>
      <c r="F530" s="64"/>
      <c r="G530" s="64"/>
      <c r="H530" s="65"/>
      <c r="I530" s="58"/>
      <c r="J530" s="87"/>
      <c r="K530" s="87"/>
    </row>
    <row r="531" spans="3:11" ht="15.75" customHeight="1" x14ac:dyDescent="0.25">
      <c r="C531" s="64"/>
      <c r="D531" s="64"/>
      <c r="E531" s="64"/>
      <c r="F531" s="64"/>
      <c r="G531" s="64"/>
      <c r="H531" s="65"/>
      <c r="I531" s="58"/>
      <c r="J531" s="87"/>
      <c r="K531" s="87"/>
    </row>
    <row r="532" spans="3:11" ht="15.75" customHeight="1" x14ac:dyDescent="0.25">
      <c r="C532" s="64"/>
      <c r="D532" s="64"/>
      <c r="E532" s="64"/>
      <c r="F532" s="64"/>
      <c r="G532" s="64"/>
      <c r="H532" s="65"/>
      <c r="I532" s="58"/>
      <c r="J532" s="87"/>
      <c r="K532" s="87"/>
    </row>
    <row r="533" spans="3:11" ht="15.75" customHeight="1" x14ac:dyDescent="0.25">
      <c r="C533" s="64"/>
      <c r="D533" s="64"/>
      <c r="E533" s="64"/>
      <c r="F533" s="64"/>
      <c r="G533" s="64"/>
      <c r="H533" s="65"/>
      <c r="I533" s="58"/>
      <c r="J533" s="87"/>
      <c r="K533" s="87"/>
    </row>
    <row r="534" spans="3:11" ht="15.75" customHeight="1" x14ac:dyDescent="0.25">
      <c r="C534" s="64"/>
      <c r="D534" s="64"/>
      <c r="E534" s="64"/>
      <c r="F534" s="64"/>
      <c r="G534" s="64"/>
      <c r="H534" s="65"/>
      <c r="I534" s="58"/>
      <c r="J534" s="87"/>
      <c r="K534" s="87"/>
    </row>
    <row r="535" spans="3:11" ht="15.75" customHeight="1" x14ac:dyDescent="0.25">
      <c r="C535" s="64"/>
      <c r="D535" s="64"/>
      <c r="E535" s="64"/>
      <c r="F535" s="64"/>
      <c r="G535" s="64"/>
      <c r="H535" s="65"/>
      <c r="I535" s="58"/>
      <c r="J535" s="87"/>
      <c r="K535" s="87"/>
    </row>
    <row r="536" spans="3:11" ht="15.75" customHeight="1" x14ac:dyDescent="0.25">
      <c r="C536" s="64"/>
      <c r="D536" s="64"/>
      <c r="E536" s="64"/>
      <c r="F536" s="64"/>
      <c r="G536" s="64"/>
      <c r="H536" s="65"/>
      <c r="I536" s="58"/>
      <c r="J536" s="87"/>
      <c r="K536" s="87"/>
    </row>
    <row r="537" spans="3:11" ht="15.75" customHeight="1" x14ac:dyDescent="0.25">
      <c r="C537" s="64"/>
      <c r="D537" s="64"/>
      <c r="E537" s="64"/>
      <c r="F537" s="64"/>
      <c r="G537" s="64"/>
      <c r="H537" s="65"/>
      <c r="I537" s="58"/>
      <c r="J537" s="87"/>
      <c r="K537" s="87"/>
    </row>
    <row r="538" spans="3:11" ht="15.75" customHeight="1" x14ac:dyDescent="0.25">
      <c r="C538" s="64"/>
      <c r="D538" s="64"/>
      <c r="E538" s="64"/>
      <c r="F538" s="64"/>
      <c r="G538" s="64"/>
      <c r="H538" s="65"/>
      <c r="I538" s="58"/>
      <c r="J538" s="87"/>
      <c r="K538" s="87"/>
    </row>
    <row r="539" spans="3:11" ht="15.75" customHeight="1" x14ac:dyDescent="0.25">
      <c r="C539" s="64"/>
      <c r="D539" s="64"/>
      <c r="E539" s="64"/>
      <c r="F539" s="64"/>
      <c r="G539" s="64"/>
      <c r="H539" s="65"/>
      <c r="I539" s="58"/>
      <c r="J539" s="87"/>
      <c r="K539" s="87"/>
    </row>
    <row r="540" spans="3:11" ht="15.75" customHeight="1" x14ac:dyDescent="0.25">
      <c r="C540" s="64"/>
      <c r="D540" s="64"/>
      <c r="E540" s="64"/>
      <c r="F540" s="64"/>
      <c r="G540" s="64"/>
      <c r="H540" s="65"/>
      <c r="I540" s="58"/>
      <c r="J540" s="87"/>
      <c r="K540" s="87"/>
    </row>
    <row r="541" spans="3:11" ht="15.75" customHeight="1" x14ac:dyDescent="0.25">
      <c r="C541" s="64"/>
      <c r="D541" s="64"/>
      <c r="E541" s="64"/>
      <c r="F541" s="64"/>
      <c r="G541" s="64"/>
      <c r="H541" s="65"/>
      <c r="I541" s="58"/>
      <c r="J541" s="87"/>
      <c r="K541" s="87"/>
    </row>
    <row r="542" spans="3:11" ht="15.75" customHeight="1" x14ac:dyDescent="0.25">
      <c r="C542" s="64"/>
      <c r="D542" s="64"/>
      <c r="E542" s="64"/>
      <c r="F542" s="64"/>
      <c r="G542" s="64"/>
      <c r="H542" s="65"/>
      <c r="I542" s="58"/>
      <c r="J542" s="87"/>
      <c r="K542" s="87"/>
    </row>
    <row r="543" spans="3:11" ht="15.75" customHeight="1" x14ac:dyDescent="0.25">
      <c r="C543" s="64"/>
      <c r="D543" s="64"/>
      <c r="E543" s="64"/>
      <c r="F543" s="64"/>
      <c r="G543" s="64"/>
      <c r="H543" s="65"/>
      <c r="I543" s="58"/>
      <c r="J543" s="87"/>
      <c r="K543" s="87"/>
    </row>
    <row r="544" spans="3:11" ht="15.75" customHeight="1" x14ac:dyDescent="0.25">
      <c r="C544" s="64"/>
      <c r="D544" s="64"/>
      <c r="E544" s="64"/>
      <c r="F544" s="64"/>
      <c r="G544" s="64"/>
      <c r="H544" s="65"/>
      <c r="I544" s="58"/>
      <c r="J544" s="87"/>
      <c r="K544" s="87"/>
    </row>
    <row r="545" spans="3:11" ht="15.75" customHeight="1" x14ac:dyDescent="0.25">
      <c r="C545" s="64"/>
      <c r="D545" s="64"/>
      <c r="E545" s="64"/>
      <c r="F545" s="64"/>
      <c r="G545" s="64"/>
      <c r="H545" s="65"/>
      <c r="I545" s="58"/>
      <c r="J545" s="87"/>
      <c r="K545" s="87"/>
    </row>
    <row r="546" spans="3:11" ht="15.75" customHeight="1" x14ac:dyDescent="0.25">
      <c r="C546" s="64"/>
      <c r="D546" s="64"/>
      <c r="E546" s="64"/>
      <c r="F546" s="64"/>
      <c r="G546" s="64"/>
      <c r="H546" s="65"/>
      <c r="I546" s="58"/>
      <c r="J546" s="87"/>
      <c r="K546" s="87"/>
    </row>
    <row r="547" spans="3:11" ht="15.75" customHeight="1" x14ac:dyDescent="0.25">
      <c r="C547" s="64"/>
      <c r="D547" s="64"/>
      <c r="E547" s="64"/>
      <c r="F547" s="64"/>
      <c r="G547" s="64"/>
      <c r="H547" s="65"/>
      <c r="I547" s="58"/>
      <c r="J547" s="87"/>
      <c r="K547" s="87"/>
    </row>
    <row r="548" spans="3:11" ht="15.75" customHeight="1" x14ac:dyDescent="0.25">
      <c r="C548" s="64"/>
      <c r="D548" s="64"/>
      <c r="E548" s="64"/>
      <c r="F548" s="64"/>
      <c r="G548" s="64"/>
      <c r="H548" s="65"/>
      <c r="I548" s="58"/>
      <c r="J548" s="87"/>
      <c r="K548" s="87"/>
    </row>
    <row r="549" spans="3:11" ht="15.75" customHeight="1" x14ac:dyDescent="0.25">
      <c r="C549" s="64"/>
      <c r="D549" s="64"/>
      <c r="E549" s="64"/>
      <c r="F549" s="64"/>
      <c r="G549" s="64"/>
      <c r="H549" s="65"/>
      <c r="I549" s="58"/>
      <c r="J549" s="87"/>
      <c r="K549" s="87"/>
    </row>
    <row r="550" spans="3:11" ht="15.75" customHeight="1" x14ac:dyDescent="0.25">
      <c r="C550" s="64"/>
      <c r="D550" s="64"/>
      <c r="E550" s="64"/>
      <c r="F550" s="64"/>
      <c r="G550" s="64"/>
      <c r="H550" s="65"/>
      <c r="I550" s="58"/>
      <c r="J550" s="87"/>
      <c r="K550" s="87"/>
    </row>
    <row r="551" spans="3:11" ht="15.75" customHeight="1" x14ac:dyDescent="0.25">
      <c r="C551" s="64"/>
      <c r="D551" s="64"/>
      <c r="E551" s="64"/>
      <c r="F551" s="64"/>
      <c r="G551" s="64"/>
      <c r="H551" s="65"/>
      <c r="I551" s="58"/>
      <c r="J551" s="87"/>
      <c r="K551" s="87"/>
    </row>
    <row r="552" spans="3:11" ht="15.75" customHeight="1" x14ac:dyDescent="0.25">
      <c r="C552" s="64"/>
      <c r="D552" s="64"/>
      <c r="E552" s="64"/>
      <c r="F552" s="64"/>
      <c r="G552" s="64"/>
      <c r="H552" s="65"/>
      <c r="I552" s="58"/>
      <c r="J552" s="87"/>
      <c r="K552" s="87"/>
    </row>
    <row r="553" spans="3:11" ht="15.75" customHeight="1" x14ac:dyDescent="0.25">
      <c r="C553" s="64"/>
      <c r="D553" s="64"/>
      <c r="E553" s="64"/>
      <c r="F553" s="64"/>
      <c r="G553" s="64"/>
      <c r="H553" s="65"/>
      <c r="I553" s="58"/>
      <c r="J553" s="87"/>
      <c r="K553" s="87"/>
    </row>
    <row r="554" spans="3:11" ht="15.75" customHeight="1" x14ac:dyDescent="0.25">
      <c r="C554" s="64"/>
      <c r="D554" s="64"/>
      <c r="E554" s="64"/>
      <c r="F554" s="64"/>
      <c r="G554" s="64"/>
      <c r="H554" s="65"/>
      <c r="I554" s="58"/>
      <c r="J554" s="87"/>
      <c r="K554" s="87"/>
    </row>
    <row r="555" spans="3:11" ht="15.75" customHeight="1" x14ac:dyDescent="0.25">
      <c r="C555" s="64"/>
      <c r="D555" s="64"/>
      <c r="E555" s="64"/>
      <c r="F555" s="64"/>
      <c r="G555" s="64"/>
      <c r="H555" s="65"/>
      <c r="I555" s="58"/>
      <c r="J555" s="87"/>
      <c r="K555" s="87"/>
    </row>
    <row r="556" spans="3:11" ht="15.75" customHeight="1" x14ac:dyDescent="0.25">
      <c r="C556" s="64"/>
      <c r="D556" s="64"/>
      <c r="E556" s="64"/>
      <c r="F556" s="64"/>
      <c r="G556" s="64"/>
      <c r="H556" s="65"/>
      <c r="I556" s="58"/>
      <c r="J556" s="87"/>
      <c r="K556" s="87"/>
    </row>
    <row r="557" spans="3:11" ht="15.75" customHeight="1" x14ac:dyDescent="0.25">
      <c r="C557" s="64"/>
      <c r="D557" s="64"/>
      <c r="E557" s="64"/>
      <c r="F557" s="64"/>
      <c r="G557" s="64"/>
      <c r="H557" s="65"/>
      <c r="I557" s="58"/>
      <c r="J557" s="87"/>
      <c r="K557" s="87"/>
    </row>
    <row r="558" spans="3:11" ht="15.75" customHeight="1" x14ac:dyDescent="0.25">
      <c r="C558" s="64"/>
      <c r="D558" s="64"/>
      <c r="E558" s="64"/>
      <c r="F558" s="64"/>
      <c r="G558" s="64"/>
      <c r="H558" s="65"/>
      <c r="I558" s="58"/>
      <c r="J558" s="87"/>
      <c r="K558" s="87"/>
    </row>
    <row r="559" spans="3:11" ht="15.75" customHeight="1" x14ac:dyDescent="0.25">
      <c r="C559" s="64"/>
      <c r="D559" s="64"/>
      <c r="E559" s="64"/>
      <c r="F559" s="64"/>
      <c r="G559" s="64"/>
      <c r="H559" s="65"/>
      <c r="I559" s="58"/>
      <c r="J559" s="87"/>
      <c r="K559" s="87"/>
    </row>
    <row r="560" spans="3:11" ht="15.75" customHeight="1" x14ac:dyDescent="0.25">
      <c r="C560" s="64"/>
      <c r="D560" s="64"/>
      <c r="E560" s="64"/>
      <c r="F560" s="64"/>
      <c r="G560" s="64"/>
      <c r="H560" s="65"/>
      <c r="I560" s="58"/>
      <c r="J560" s="87"/>
      <c r="K560" s="87"/>
    </row>
    <row r="561" spans="3:11" ht="15.75" customHeight="1" x14ac:dyDescent="0.25">
      <c r="C561" s="64"/>
      <c r="D561" s="64"/>
      <c r="E561" s="64"/>
      <c r="F561" s="64"/>
      <c r="G561" s="64"/>
      <c r="H561" s="65"/>
      <c r="I561" s="58"/>
      <c r="J561" s="87"/>
      <c r="K561" s="87"/>
    </row>
    <row r="562" spans="3:11" ht="15.75" customHeight="1" x14ac:dyDescent="0.25">
      <c r="C562" s="64"/>
      <c r="D562" s="64"/>
      <c r="E562" s="64"/>
      <c r="F562" s="64"/>
      <c r="G562" s="64"/>
      <c r="H562" s="65"/>
      <c r="I562" s="58"/>
      <c r="J562" s="87"/>
      <c r="K562" s="87"/>
    </row>
    <row r="563" spans="3:11" ht="15.75" customHeight="1" x14ac:dyDescent="0.25">
      <c r="C563" s="64"/>
      <c r="D563" s="64"/>
      <c r="E563" s="64"/>
      <c r="F563" s="64"/>
      <c r="G563" s="64"/>
      <c r="H563" s="65"/>
      <c r="I563" s="58"/>
      <c r="J563" s="87"/>
      <c r="K563" s="87"/>
    </row>
    <row r="564" spans="3:11" ht="15.75" customHeight="1" x14ac:dyDescent="0.25">
      <c r="C564" s="64"/>
      <c r="D564" s="64"/>
      <c r="E564" s="64"/>
      <c r="F564" s="64"/>
      <c r="G564" s="64"/>
      <c r="H564" s="65"/>
      <c r="I564" s="58"/>
      <c r="J564" s="87"/>
      <c r="K564" s="87"/>
    </row>
    <row r="565" spans="3:11" ht="15.75" customHeight="1" x14ac:dyDescent="0.25">
      <c r="C565" s="64"/>
      <c r="D565" s="64"/>
      <c r="E565" s="64"/>
      <c r="F565" s="64"/>
      <c r="G565" s="64"/>
      <c r="H565" s="65"/>
      <c r="I565" s="58"/>
      <c r="J565" s="87"/>
      <c r="K565" s="87"/>
    </row>
    <row r="566" spans="3:11" ht="15.75" customHeight="1" x14ac:dyDescent="0.25">
      <c r="C566" s="64"/>
      <c r="D566" s="64"/>
      <c r="E566" s="64"/>
      <c r="F566" s="64"/>
      <c r="G566" s="64"/>
      <c r="H566" s="65"/>
      <c r="I566" s="58"/>
      <c r="J566" s="87"/>
      <c r="K566" s="87"/>
    </row>
    <row r="567" spans="3:11" ht="15.75" customHeight="1" x14ac:dyDescent="0.25">
      <c r="C567" s="64"/>
      <c r="D567" s="64"/>
      <c r="E567" s="64"/>
      <c r="F567" s="64"/>
      <c r="G567" s="64"/>
      <c r="H567" s="65"/>
      <c r="I567" s="58"/>
      <c r="J567" s="87"/>
      <c r="K567" s="87"/>
    </row>
    <row r="568" spans="3:11" ht="15.75" customHeight="1" x14ac:dyDescent="0.25">
      <c r="C568" s="64"/>
      <c r="D568" s="64"/>
      <c r="E568" s="64"/>
      <c r="F568" s="64"/>
      <c r="G568" s="64"/>
      <c r="H568" s="65"/>
      <c r="I568" s="58"/>
      <c r="J568" s="87"/>
      <c r="K568" s="87"/>
    </row>
    <row r="569" spans="3:11" ht="15.75" customHeight="1" x14ac:dyDescent="0.25">
      <c r="C569" s="64"/>
      <c r="D569" s="64"/>
      <c r="E569" s="64"/>
      <c r="F569" s="64"/>
      <c r="G569" s="64"/>
      <c r="H569" s="65"/>
      <c r="I569" s="58"/>
      <c r="J569" s="87"/>
      <c r="K569" s="87"/>
    </row>
    <row r="570" spans="3:11" ht="15.75" customHeight="1" x14ac:dyDescent="0.25">
      <c r="C570" s="64"/>
      <c r="D570" s="64"/>
      <c r="E570" s="64"/>
      <c r="F570" s="64"/>
      <c r="G570" s="64"/>
      <c r="H570" s="65"/>
      <c r="I570" s="58"/>
      <c r="J570" s="87"/>
      <c r="K570" s="87"/>
    </row>
    <row r="571" spans="3:11" ht="15.75" customHeight="1" x14ac:dyDescent="0.25">
      <c r="C571" s="64"/>
      <c r="D571" s="64"/>
      <c r="E571" s="64"/>
      <c r="F571" s="64"/>
      <c r="G571" s="64"/>
      <c r="H571" s="65"/>
      <c r="I571" s="58"/>
      <c r="J571" s="87"/>
      <c r="K571" s="87"/>
    </row>
    <row r="572" spans="3:11" ht="15.75" customHeight="1" x14ac:dyDescent="0.25">
      <c r="C572" s="64"/>
      <c r="D572" s="64"/>
      <c r="E572" s="64"/>
      <c r="F572" s="64"/>
      <c r="G572" s="64"/>
      <c r="H572" s="65"/>
      <c r="I572" s="58"/>
      <c r="J572" s="87"/>
      <c r="K572" s="87"/>
    </row>
    <row r="573" spans="3:11" ht="15.75" customHeight="1" x14ac:dyDescent="0.25">
      <c r="C573" s="64"/>
      <c r="D573" s="64"/>
      <c r="E573" s="64"/>
      <c r="F573" s="64"/>
      <c r="G573" s="64"/>
      <c r="H573" s="65"/>
      <c r="I573" s="58"/>
      <c r="J573" s="87"/>
      <c r="K573" s="87"/>
    </row>
    <row r="574" spans="3:11" ht="15.75" customHeight="1" x14ac:dyDescent="0.25">
      <c r="C574" s="64"/>
      <c r="D574" s="64"/>
      <c r="E574" s="64"/>
      <c r="F574" s="64"/>
      <c r="G574" s="64"/>
      <c r="H574" s="65"/>
      <c r="I574" s="58"/>
      <c r="J574" s="87"/>
      <c r="K574" s="87"/>
    </row>
    <row r="575" spans="3:11" ht="15.75" customHeight="1" x14ac:dyDescent="0.25">
      <c r="C575" s="64"/>
      <c r="D575" s="64"/>
      <c r="E575" s="64"/>
      <c r="F575" s="64"/>
      <c r="G575" s="64"/>
      <c r="H575" s="65"/>
      <c r="I575" s="58"/>
      <c r="J575" s="87"/>
      <c r="K575" s="87"/>
    </row>
    <row r="576" spans="3:11" ht="15.75" customHeight="1" x14ac:dyDescent="0.25">
      <c r="C576" s="64"/>
      <c r="D576" s="64"/>
      <c r="E576" s="64"/>
      <c r="F576" s="64"/>
      <c r="G576" s="64"/>
      <c r="H576" s="65"/>
      <c r="I576" s="58"/>
      <c r="J576" s="87"/>
      <c r="K576" s="87"/>
    </row>
    <row r="577" spans="3:11" ht="15.75" customHeight="1" x14ac:dyDescent="0.25">
      <c r="C577" s="64"/>
      <c r="D577" s="64"/>
      <c r="E577" s="64"/>
      <c r="F577" s="64"/>
      <c r="G577" s="64"/>
      <c r="H577" s="65"/>
      <c r="I577" s="58"/>
      <c r="J577" s="87"/>
      <c r="K577" s="87"/>
    </row>
    <row r="578" spans="3:11" ht="15.75" customHeight="1" x14ac:dyDescent="0.25">
      <c r="C578" s="64"/>
      <c r="D578" s="64"/>
      <c r="E578" s="64"/>
      <c r="F578" s="64"/>
      <c r="G578" s="64"/>
      <c r="H578" s="65"/>
      <c r="I578" s="58"/>
      <c r="J578" s="87"/>
      <c r="K578" s="87"/>
    </row>
    <row r="579" spans="3:11" ht="15.75" customHeight="1" x14ac:dyDescent="0.25">
      <c r="C579" s="64"/>
      <c r="D579" s="64"/>
      <c r="E579" s="64"/>
      <c r="F579" s="64"/>
      <c r="G579" s="64"/>
      <c r="H579" s="65"/>
      <c r="I579" s="58"/>
      <c r="J579" s="87"/>
      <c r="K579" s="87"/>
    </row>
    <row r="580" spans="3:11" ht="15.75" customHeight="1" x14ac:dyDescent="0.25">
      <c r="C580" s="64"/>
      <c r="D580" s="64"/>
      <c r="E580" s="64"/>
      <c r="F580" s="64"/>
      <c r="G580" s="64"/>
      <c r="H580" s="65"/>
      <c r="I580" s="58"/>
      <c r="J580" s="87"/>
      <c r="K580" s="87"/>
    </row>
    <row r="581" spans="3:11" ht="15.75" customHeight="1" x14ac:dyDescent="0.25">
      <c r="C581" s="64"/>
      <c r="D581" s="64"/>
      <c r="E581" s="64"/>
      <c r="F581" s="64"/>
      <c r="G581" s="64"/>
      <c r="H581" s="65"/>
      <c r="I581" s="58"/>
      <c r="J581" s="87"/>
      <c r="K581" s="87"/>
    </row>
    <row r="582" spans="3:11" ht="15.75" customHeight="1" x14ac:dyDescent="0.25">
      <c r="C582" s="64"/>
      <c r="D582" s="64"/>
      <c r="E582" s="64"/>
      <c r="F582" s="64"/>
      <c r="G582" s="64"/>
      <c r="H582" s="65"/>
      <c r="I582" s="58"/>
      <c r="J582" s="87"/>
      <c r="K582" s="87"/>
    </row>
    <row r="583" spans="3:11" ht="15.75" customHeight="1" x14ac:dyDescent="0.25">
      <c r="C583" s="64"/>
      <c r="D583" s="64"/>
      <c r="E583" s="64"/>
      <c r="F583" s="64"/>
      <c r="G583" s="64"/>
      <c r="H583" s="65"/>
      <c r="I583" s="58"/>
      <c r="J583" s="87"/>
      <c r="K583" s="87"/>
    </row>
    <row r="584" spans="3:11" ht="15.75" customHeight="1" x14ac:dyDescent="0.25">
      <c r="C584" s="64"/>
      <c r="D584" s="64"/>
      <c r="E584" s="64"/>
      <c r="F584" s="64"/>
      <c r="G584" s="64"/>
      <c r="H584" s="65"/>
      <c r="I584" s="58"/>
      <c r="J584" s="87"/>
      <c r="K584" s="87"/>
    </row>
    <row r="585" spans="3:11" ht="15.75" customHeight="1" x14ac:dyDescent="0.25">
      <c r="C585" s="64"/>
      <c r="D585" s="64"/>
      <c r="E585" s="64"/>
      <c r="F585" s="64"/>
      <c r="G585" s="64"/>
      <c r="H585" s="65"/>
      <c r="I585" s="58"/>
      <c r="J585" s="87"/>
      <c r="K585" s="87"/>
    </row>
    <row r="586" spans="3:11" ht="15.75" customHeight="1" x14ac:dyDescent="0.25">
      <c r="C586" s="64"/>
      <c r="D586" s="64"/>
      <c r="E586" s="64"/>
      <c r="F586" s="64"/>
      <c r="G586" s="64"/>
      <c r="H586" s="65"/>
      <c r="I586" s="58"/>
      <c r="J586" s="87"/>
      <c r="K586" s="87"/>
    </row>
    <row r="587" spans="3:11" ht="15.75" customHeight="1" x14ac:dyDescent="0.25">
      <c r="C587" s="64"/>
      <c r="D587" s="64"/>
      <c r="E587" s="64"/>
      <c r="F587" s="64"/>
      <c r="G587" s="64"/>
      <c r="H587" s="65"/>
      <c r="I587" s="58"/>
      <c r="J587" s="87"/>
      <c r="K587" s="87"/>
    </row>
    <row r="588" spans="3:11" ht="15.75" customHeight="1" x14ac:dyDescent="0.25">
      <c r="C588" s="64"/>
      <c r="D588" s="64"/>
      <c r="E588" s="64"/>
      <c r="F588" s="64"/>
      <c r="G588" s="64"/>
      <c r="H588" s="65"/>
      <c r="I588" s="58"/>
      <c r="J588" s="87"/>
      <c r="K588" s="87"/>
    </row>
    <row r="589" spans="3:11" ht="15.75" customHeight="1" x14ac:dyDescent="0.25">
      <c r="C589" s="64"/>
      <c r="D589" s="64"/>
      <c r="E589" s="64"/>
      <c r="F589" s="64"/>
      <c r="G589" s="64"/>
      <c r="H589" s="65"/>
      <c r="I589" s="58"/>
      <c r="J589" s="87"/>
      <c r="K589" s="87"/>
    </row>
    <row r="590" spans="3:11" ht="15.75" customHeight="1" x14ac:dyDescent="0.25">
      <c r="C590" s="64"/>
      <c r="D590" s="64"/>
      <c r="E590" s="64"/>
      <c r="F590" s="64"/>
      <c r="G590" s="64"/>
      <c r="H590" s="65"/>
      <c r="I590" s="58"/>
      <c r="J590" s="87"/>
      <c r="K590" s="87"/>
    </row>
    <row r="591" spans="3:11" ht="15.75" customHeight="1" x14ac:dyDescent="0.25">
      <c r="C591" s="64"/>
      <c r="D591" s="64"/>
      <c r="E591" s="64"/>
      <c r="F591" s="64"/>
      <c r="G591" s="64"/>
      <c r="H591" s="65"/>
      <c r="I591" s="58"/>
      <c r="J591" s="87"/>
      <c r="K591" s="87"/>
    </row>
    <row r="592" spans="3:11" ht="15.75" customHeight="1" x14ac:dyDescent="0.25">
      <c r="C592" s="64"/>
      <c r="D592" s="64"/>
      <c r="E592" s="64"/>
      <c r="F592" s="64"/>
      <c r="G592" s="64"/>
      <c r="H592" s="65"/>
      <c r="I592" s="58"/>
      <c r="J592" s="87"/>
      <c r="K592" s="87"/>
    </row>
    <row r="593" spans="3:11" ht="15.75" customHeight="1" x14ac:dyDescent="0.25">
      <c r="C593" s="64"/>
      <c r="D593" s="64"/>
      <c r="E593" s="64"/>
      <c r="F593" s="64"/>
      <c r="G593" s="64"/>
      <c r="H593" s="65"/>
      <c r="I593" s="58"/>
      <c r="J593" s="87"/>
      <c r="K593" s="87"/>
    </row>
    <row r="594" spans="3:11" ht="15.75" customHeight="1" x14ac:dyDescent="0.25">
      <c r="C594" s="64"/>
      <c r="D594" s="64"/>
      <c r="E594" s="64"/>
      <c r="F594" s="64"/>
      <c r="G594" s="64"/>
      <c r="H594" s="65"/>
      <c r="I594" s="58"/>
      <c r="J594" s="87"/>
      <c r="K594" s="87"/>
    </row>
    <row r="595" spans="3:11" ht="15.75" customHeight="1" x14ac:dyDescent="0.25">
      <c r="C595" s="64"/>
      <c r="D595" s="64"/>
      <c r="E595" s="64"/>
      <c r="F595" s="64"/>
      <c r="G595" s="64"/>
      <c r="H595" s="65"/>
      <c r="I595" s="58"/>
      <c r="J595" s="87"/>
      <c r="K595" s="87"/>
    </row>
    <row r="596" spans="3:11" ht="15.75" customHeight="1" x14ac:dyDescent="0.25">
      <c r="C596" s="64"/>
      <c r="D596" s="64"/>
      <c r="E596" s="64"/>
      <c r="F596" s="64"/>
      <c r="G596" s="64"/>
      <c r="H596" s="65"/>
      <c r="I596" s="58"/>
      <c r="J596" s="87"/>
      <c r="K596" s="87"/>
    </row>
    <row r="597" spans="3:11" ht="15.75" customHeight="1" x14ac:dyDescent="0.25">
      <c r="C597" s="64"/>
      <c r="D597" s="64"/>
      <c r="E597" s="64"/>
      <c r="F597" s="64"/>
      <c r="G597" s="64"/>
      <c r="H597" s="65"/>
      <c r="I597" s="58"/>
      <c r="J597" s="87"/>
      <c r="K597" s="87"/>
    </row>
    <row r="598" spans="3:11" ht="15.75" customHeight="1" x14ac:dyDescent="0.25">
      <c r="C598" s="64"/>
      <c r="D598" s="64"/>
      <c r="E598" s="64"/>
      <c r="F598" s="64"/>
      <c r="G598" s="64"/>
      <c r="H598" s="65"/>
      <c r="I598" s="58"/>
      <c r="J598" s="87"/>
      <c r="K598" s="87"/>
    </row>
    <row r="599" spans="3:11" ht="15.75" customHeight="1" x14ac:dyDescent="0.25">
      <c r="C599" s="64"/>
      <c r="D599" s="64"/>
      <c r="E599" s="64"/>
      <c r="F599" s="64"/>
      <c r="G599" s="64"/>
      <c r="H599" s="65"/>
      <c r="I599" s="58"/>
      <c r="J599" s="87"/>
      <c r="K599" s="87"/>
    </row>
    <row r="600" spans="3:11" ht="15.75" customHeight="1" x14ac:dyDescent="0.25">
      <c r="C600" s="64"/>
      <c r="D600" s="64"/>
      <c r="E600" s="64"/>
      <c r="F600" s="64"/>
      <c r="G600" s="64"/>
      <c r="H600" s="65"/>
      <c r="I600" s="58"/>
      <c r="J600" s="87"/>
      <c r="K600" s="87"/>
    </row>
    <row r="601" spans="3:11" ht="15.75" customHeight="1" x14ac:dyDescent="0.25">
      <c r="C601" s="64"/>
      <c r="D601" s="64"/>
      <c r="E601" s="64"/>
      <c r="F601" s="64"/>
      <c r="G601" s="64"/>
      <c r="H601" s="65"/>
      <c r="I601" s="58"/>
      <c r="J601" s="87"/>
      <c r="K601" s="87"/>
    </row>
    <row r="602" spans="3:11" ht="15.75" customHeight="1" x14ac:dyDescent="0.25">
      <c r="C602" s="64"/>
      <c r="D602" s="64"/>
      <c r="E602" s="64"/>
      <c r="F602" s="64"/>
      <c r="G602" s="64"/>
      <c r="H602" s="65"/>
      <c r="I602" s="58"/>
      <c r="J602" s="87"/>
      <c r="K602" s="87"/>
    </row>
    <row r="603" spans="3:11" ht="15.75" customHeight="1" x14ac:dyDescent="0.25">
      <c r="C603" s="64"/>
      <c r="D603" s="64"/>
      <c r="E603" s="64"/>
      <c r="F603" s="64"/>
      <c r="G603" s="64"/>
      <c r="H603" s="65"/>
      <c r="I603" s="58"/>
      <c r="J603" s="87"/>
      <c r="K603" s="87"/>
    </row>
    <row r="604" spans="3:11" ht="15.75" customHeight="1" x14ac:dyDescent="0.25">
      <c r="C604" s="64"/>
      <c r="D604" s="64"/>
      <c r="E604" s="64"/>
      <c r="F604" s="64"/>
      <c r="G604" s="64"/>
      <c r="H604" s="65"/>
      <c r="I604" s="58"/>
      <c r="J604" s="87"/>
      <c r="K604" s="87"/>
    </row>
    <row r="605" spans="3:11" ht="15.75" customHeight="1" x14ac:dyDescent="0.25">
      <c r="C605" s="64"/>
      <c r="D605" s="64"/>
      <c r="E605" s="64"/>
      <c r="F605" s="64"/>
      <c r="G605" s="64"/>
      <c r="H605" s="65"/>
      <c r="I605" s="58"/>
      <c r="J605" s="87"/>
      <c r="K605" s="87"/>
    </row>
    <row r="606" spans="3:11" ht="15.75" customHeight="1" x14ac:dyDescent="0.25">
      <c r="C606" s="64"/>
      <c r="D606" s="64"/>
      <c r="E606" s="64"/>
      <c r="F606" s="64"/>
      <c r="G606" s="64"/>
      <c r="H606" s="65"/>
      <c r="I606" s="58"/>
      <c r="J606" s="87"/>
      <c r="K606" s="87"/>
    </row>
    <row r="607" spans="3:11" ht="15.75" customHeight="1" x14ac:dyDescent="0.25">
      <c r="C607" s="64"/>
      <c r="D607" s="64"/>
      <c r="E607" s="64"/>
      <c r="F607" s="64"/>
      <c r="G607" s="64"/>
      <c r="H607" s="65"/>
      <c r="I607" s="58"/>
      <c r="J607" s="87"/>
      <c r="K607" s="87"/>
    </row>
    <row r="608" spans="3:11" ht="15.75" customHeight="1" x14ac:dyDescent="0.25">
      <c r="C608" s="64"/>
      <c r="D608" s="64"/>
      <c r="E608" s="64"/>
      <c r="F608" s="64"/>
      <c r="G608" s="64"/>
      <c r="H608" s="65"/>
      <c r="I608" s="58"/>
      <c r="J608" s="87"/>
      <c r="K608" s="87"/>
    </row>
    <row r="609" spans="3:11" ht="15.75" customHeight="1" x14ac:dyDescent="0.25">
      <c r="C609" s="64"/>
      <c r="D609" s="64"/>
      <c r="E609" s="64"/>
      <c r="F609" s="64"/>
      <c r="G609" s="64"/>
      <c r="H609" s="65"/>
      <c r="I609" s="58"/>
      <c r="J609" s="87"/>
      <c r="K609" s="87"/>
    </row>
    <row r="610" spans="3:11" ht="15.75" customHeight="1" x14ac:dyDescent="0.25">
      <c r="C610" s="64"/>
      <c r="D610" s="64"/>
      <c r="E610" s="64"/>
      <c r="F610" s="64"/>
      <c r="G610" s="64"/>
      <c r="H610" s="65"/>
      <c r="I610" s="58"/>
      <c r="J610" s="87"/>
      <c r="K610" s="87"/>
    </row>
    <row r="611" spans="3:11" ht="15.75" customHeight="1" x14ac:dyDescent="0.25">
      <c r="C611" s="64"/>
      <c r="D611" s="64"/>
      <c r="E611" s="64"/>
      <c r="F611" s="64"/>
      <c r="G611" s="64"/>
      <c r="H611" s="65"/>
      <c r="I611" s="58"/>
      <c r="J611" s="87"/>
      <c r="K611" s="87"/>
    </row>
    <row r="612" spans="3:11" ht="15.75" customHeight="1" x14ac:dyDescent="0.25">
      <c r="C612" s="64"/>
      <c r="D612" s="64"/>
      <c r="E612" s="64"/>
      <c r="F612" s="64"/>
      <c r="G612" s="64"/>
      <c r="H612" s="65"/>
      <c r="I612" s="58"/>
      <c r="J612" s="87"/>
      <c r="K612" s="87"/>
    </row>
    <row r="613" spans="3:11" ht="15.75" customHeight="1" x14ac:dyDescent="0.25">
      <c r="C613" s="64"/>
      <c r="D613" s="64"/>
      <c r="E613" s="64"/>
      <c r="F613" s="64"/>
      <c r="G613" s="64"/>
      <c r="H613" s="65"/>
      <c r="I613" s="58"/>
      <c r="J613" s="87"/>
      <c r="K613" s="87"/>
    </row>
    <row r="614" spans="3:11" ht="15.75" customHeight="1" x14ac:dyDescent="0.25">
      <c r="C614" s="64"/>
      <c r="D614" s="64"/>
      <c r="E614" s="64"/>
      <c r="F614" s="64"/>
      <c r="G614" s="64"/>
      <c r="H614" s="65"/>
      <c r="I614" s="58"/>
      <c r="J614" s="87"/>
      <c r="K614" s="87"/>
    </row>
    <row r="615" spans="3:11" ht="15.75" customHeight="1" x14ac:dyDescent="0.25">
      <c r="C615" s="64"/>
      <c r="D615" s="64"/>
      <c r="E615" s="64"/>
      <c r="F615" s="64"/>
      <c r="G615" s="64"/>
      <c r="H615" s="65"/>
      <c r="I615" s="58"/>
      <c r="J615" s="87"/>
      <c r="K615" s="87"/>
    </row>
    <row r="616" spans="3:11" ht="15.75" customHeight="1" x14ac:dyDescent="0.25">
      <c r="C616" s="64"/>
      <c r="D616" s="64"/>
      <c r="E616" s="64"/>
      <c r="F616" s="64"/>
      <c r="G616" s="64"/>
      <c r="H616" s="65"/>
      <c r="I616" s="58"/>
      <c r="J616" s="87"/>
      <c r="K616" s="87"/>
    </row>
    <row r="617" spans="3:11" ht="15.75" customHeight="1" x14ac:dyDescent="0.25">
      <c r="C617" s="64"/>
      <c r="D617" s="64"/>
      <c r="E617" s="64"/>
      <c r="F617" s="64"/>
      <c r="G617" s="64"/>
      <c r="H617" s="65"/>
      <c r="I617" s="58"/>
      <c r="J617" s="87"/>
      <c r="K617" s="87"/>
    </row>
    <row r="618" spans="3:11" ht="15.75" customHeight="1" x14ac:dyDescent="0.25">
      <c r="C618" s="64"/>
      <c r="D618" s="64"/>
      <c r="E618" s="64"/>
      <c r="F618" s="64"/>
      <c r="G618" s="64"/>
      <c r="H618" s="65"/>
      <c r="I618" s="58"/>
      <c r="J618" s="87"/>
      <c r="K618" s="87"/>
    </row>
    <row r="619" spans="3:11" ht="15.75" customHeight="1" x14ac:dyDescent="0.25">
      <c r="C619" s="64"/>
      <c r="D619" s="64"/>
      <c r="E619" s="64"/>
      <c r="F619" s="64"/>
      <c r="G619" s="64"/>
      <c r="H619" s="65"/>
      <c r="I619" s="58"/>
      <c r="J619" s="87"/>
      <c r="K619" s="87"/>
    </row>
    <row r="620" spans="3:11" ht="15.75" customHeight="1" x14ac:dyDescent="0.25">
      <c r="C620" s="64"/>
      <c r="D620" s="64"/>
      <c r="E620" s="64"/>
      <c r="F620" s="64"/>
      <c r="G620" s="64"/>
      <c r="H620" s="65"/>
      <c r="I620" s="58"/>
      <c r="J620" s="87"/>
      <c r="K620" s="87"/>
    </row>
    <row r="621" spans="3:11" ht="15.75" customHeight="1" x14ac:dyDescent="0.25">
      <c r="C621" s="64"/>
      <c r="D621" s="64"/>
      <c r="E621" s="64"/>
      <c r="F621" s="64"/>
      <c r="G621" s="64"/>
      <c r="H621" s="65"/>
      <c r="I621" s="58"/>
      <c r="J621" s="87"/>
      <c r="K621" s="87"/>
    </row>
    <row r="622" spans="3:11" ht="15.75" customHeight="1" x14ac:dyDescent="0.25">
      <c r="C622" s="64"/>
      <c r="D622" s="64"/>
      <c r="E622" s="64"/>
      <c r="F622" s="64"/>
      <c r="G622" s="64"/>
      <c r="H622" s="65"/>
      <c r="I622" s="58"/>
      <c r="J622" s="87"/>
      <c r="K622" s="87"/>
    </row>
    <row r="623" spans="3:11" ht="15.75" customHeight="1" x14ac:dyDescent="0.25">
      <c r="C623" s="64"/>
      <c r="D623" s="64"/>
      <c r="E623" s="64"/>
      <c r="F623" s="64"/>
      <c r="G623" s="64"/>
      <c r="H623" s="65"/>
      <c r="I623" s="58"/>
      <c r="J623" s="87"/>
      <c r="K623" s="87"/>
    </row>
    <row r="624" spans="3:11" ht="15.75" customHeight="1" x14ac:dyDescent="0.25">
      <c r="C624" s="64"/>
      <c r="D624" s="64"/>
      <c r="E624" s="64"/>
      <c r="F624" s="64"/>
      <c r="G624" s="64"/>
      <c r="H624" s="65"/>
      <c r="I624" s="58"/>
      <c r="J624" s="87"/>
      <c r="K624" s="87"/>
    </row>
    <row r="625" spans="3:11" ht="15.75" customHeight="1" x14ac:dyDescent="0.25">
      <c r="C625" s="64"/>
      <c r="D625" s="64"/>
      <c r="E625" s="64"/>
      <c r="F625" s="64"/>
      <c r="G625" s="64"/>
      <c r="H625" s="65"/>
      <c r="I625" s="58"/>
      <c r="J625" s="87"/>
      <c r="K625" s="87"/>
    </row>
    <row r="626" spans="3:11" ht="15.75" customHeight="1" x14ac:dyDescent="0.25">
      <c r="C626" s="64"/>
      <c r="D626" s="64"/>
      <c r="E626" s="64"/>
      <c r="F626" s="64"/>
      <c r="G626" s="64"/>
      <c r="H626" s="65"/>
      <c r="I626" s="58"/>
      <c r="J626" s="87"/>
      <c r="K626" s="87"/>
    </row>
    <row r="627" spans="3:11" ht="15.75" customHeight="1" x14ac:dyDescent="0.25">
      <c r="C627" s="64"/>
      <c r="D627" s="64"/>
      <c r="E627" s="64"/>
      <c r="F627" s="64"/>
      <c r="G627" s="64"/>
      <c r="H627" s="65"/>
      <c r="I627" s="58"/>
      <c r="J627" s="87"/>
      <c r="K627" s="87"/>
    </row>
    <row r="628" spans="3:11" ht="15.75" customHeight="1" x14ac:dyDescent="0.25">
      <c r="C628" s="64"/>
      <c r="D628" s="64"/>
      <c r="E628" s="64"/>
      <c r="F628" s="64"/>
      <c r="G628" s="64"/>
      <c r="H628" s="65"/>
      <c r="I628" s="58"/>
      <c r="J628" s="87"/>
      <c r="K628" s="87"/>
    </row>
    <row r="629" spans="3:11" ht="15.75" customHeight="1" x14ac:dyDescent="0.25">
      <c r="C629" s="64"/>
      <c r="D629" s="64"/>
      <c r="E629" s="64"/>
      <c r="F629" s="64"/>
      <c r="G629" s="64"/>
      <c r="H629" s="65"/>
      <c r="I629" s="58"/>
      <c r="J629" s="87"/>
      <c r="K629" s="87"/>
    </row>
    <row r="630" spans="3:11" ht="15.75" customHeight="1" x14ac:dyDescent="0.25">
      <c r="C630" s="64"/>
      <c r="D630" s="64"/>
      <c r="E630" s="64"/>
      <c r="F630" s="64"/>
      <c r="G630" s="64"/>
      <c r="H630" s="65"/>
      <c r="I630" s="58"/>
      <c r="J630" s="87"/>
      <c r="K630" s="87"/>
    </row>
    <row r="631" spans="3:11" ht="15.75" customHeight="1" x14ac:dyDescent="0.25">
      <c r="C631" s="64"/>
      <c r="D631" s="64"/>
      <c r="E631" s="64"/>
      <c r="F631" s="64"/>
      <c r="G631" s="64"/>
      <c r="H631" s="65"/>
      <c r="I631" s="58"/>
      <c r="J631" s="87"/>
      <c r="K631" s="87"/>
    </row>
    <row r="632" spans="3:11" ht="15.75" customHeight="1" x14ac:dyDescent="0.25">
      <c r="C632" s="64"/>
      <c r="D632" s="64"/>
      <c r="E632" s="64"/>
      <c r="F632" s="64"/>
      <c r="G632" s="64"/>
      <c r="H632" s="65"/>
      <c r="I632" s="58"/>
      <c r="J632" s="87"/>
      <c r="K632" s="87"/>
    </row>
    <row r="633" spans="3:11" ht="15.75" customHeight="1" x14ac:dyDescent="0.25">
      <c r="C633" s="64"/>
      <c r="D633" s="64"/>
      <c r="E633" s="64"/>
      <c r="F633" s="64"/>
      <c r="G633" s="64"/>
      <c r="H633" s="65"/>
      <c r="I633" s="58"/>
      <c r="J633" s="87"/>
      <c r="K633" s="87"/>
    </row>
    <row r="634" spans="3:11" ht="15.75" customHeight="1" x14ac:dyDescent="0.25">
      <c r="C634" s="64"/>
      <c r="D634" s="64"/>
      <c r="E634" s="64"/>
      <c r="F634" s="64"/>
      <c r="G634" s="64"/>
      <c r="H634" s="65"/>
      <c r="I634" s="58"/>
      <c r="J634" s="87"/>
      <c r="K634" s="87"/>
    </row>
    <row r="635" spans="3:11" ht="15.75" customHeight="1" x14ac:dyDescent="0.25">
      <c r="C635" s="64"/>
      <c r="D635" s="64"/>
      <c r="E635" s="64"/>
      <c r="F635" s="64"/>
      <c r="G635" s="64"/>
      <c r="H635" s="65"/>
      <c r="I635" s="58"/>
      <c r="J635" s="87"/>
      <c r="K635" s="87"/>
    </row>
    <row r="636" spans="3:11" ht="15.75" customHeight="1" x14ac:dyDescent="0.25">
      <c r="C636" s="64"/>
      <c r="D636" s="64"/>
      <c r="E636" s="64"/>
      <c r="F636" s="64"/>
      <c r="G636" s="64"/>
      <c r="H636" s="65"/>
      <c r="I636" s="58"/>
      <c r="J636" s="87"/>
      <c r="K636" s="87"/>
    </row>
    <row r="637" spans="3:11" ht="15.75" customHeight="1" x14ac:dyDescent="0.25">
      <c r="C637" s="64"/>
      <c r="D637" s="64"/>
      <c r="E637" s="64"/>
      <c r="F637" s="64"/>
      <c r="G637" s="64"/>
      <c r="H637" s="65"/>
      <c r="I637" s="58"/>
      <c r="J637" s="87"/>
      <c r="K637" s="87"/>
    </row>
    <row r="638" spans="3:11" ht="15.75" customHeight="1" x14ac:dyDescent="0.25">
      <c r="C638" s="64"/>
      <c r="D638" s="64"/>
      <c r="E638" s="64"/>
      <c r="F638" s="64"/>
      <c r="G638" s="64"/>
      <c r="H638" s="65"/>
      <c r="I638" s="58"/>
      <c r="J638" s="87"/>
      <c r="K638" s="87"/>
    </row>
    <row r="639" spans="3:11" ht="15.75" customHeight="1" x14ac:dyDescent="0.25">
      <c r="C639" s="64"/>
      <c r="D639" s="64"/>
      <c r="E639" s="64"/>
      <c r="F639" s="64"/>
      <c r="G639" s="64"/>
      <c r="H639" s="65"/>
      <c r="I639" s="58"/>
      <c r="J639" s="87"/>
      <c r="K639" s="87"/>
    </row>
    <row r="640" spans="3:11" ht="15.75" customHeight="1" x14ac:dyDescent="0.25">
      <c r="C640" s="64"/>
      <c r="D640" s="64"/>
      <c r="E640" s="64"/>
      <c r="F640" s="64"/>
      <c r="G640" s="64"/>
      <c r="H640" s="65"/>
      <c r="I640" s="58"/>
      <c r="J640" s="87"/>
      <c r="K640" s="87"/>
    </row>
    <row r="641" spans="3:11" ht="15.75" customHeight="1" x14ac:dyDescent="0.25">
      <c r="C641" s="64"/>
      <c r="D641" s="64"/>
      <c r="E641" s="64"/>
      <c r="F641" s="64"/>
      <c r="G641" s="64"/>
      <c r="H641" s="65"/>
      <c r="I641" s="58"/>
      <c r="J641" s="87"/>
      <c r="K641" s="87"/>
    </row>
    <row r="642" spans="3:11" ht="15.75" customHeight="1" x14ac:dyDescent="0.25">
      <c r="C642" s="64"/>
      <c r="D642" s="64"/>
      <c r="E642" s="64"/>
      <c r="F642" s="64"/>
      <c r="G642" s="64"/>
      <c r="H642" s="65"/>
      <c r="I642" s="58"/>
      <c r="J642" s="87"/>
      <c r="K642" s="87"/>
    </row>
    <row r="643" spans="3:11" ht="15.75" customHeight="1" x14ac:dyDescent="0.25">
      <c r="C643" s="64"/>
      <c r="D643" s="64"/>
      <c r="E643" s="64"/>
      <c r="F643" s="64"/>
      <c r="G643" s="64"/>
      <c r="H643" s="65"/>
      <c r="I643" s="58"/>
      <c r="J643" s="87"/>
      <c r="K643" s="87"/>
    </row>
    <row r="644" spans="3:11" ht="15.75" customHeight="1" x14ac:dyDescent="0.25">
      <c r="C644" s="64"/>
      <c r="D644" s="64"/>
      <c r="E644" s="64"/>
      <c r="F644" s="64"/>
      <c r="G644" s="64"/>
      <c r="H644" s="65"/>
      <c r="I644" s="58"/>
      <c r="J644" s="87"/>
      <c r="K644" s="87"/>
    </row>
    <row r="645" spans="3:11" ht="15.75" customHeight="1" x14ac:dyDescent="0.25">
      <c r="C645" s="64"/>
      <c r="D645" s="64"/>
      <c r="E645" s="64"/>
      <c r="F645" s="64"/>
      <c r="G645" s="64"/>
      <c r="H645" s="65"/>
      <c r="I645" s="58"/>
      <c r="J645" s="87"/>
      <c r="K645" s="87"/>
    </row>
    <row r="646" spans="3:11" ht="15.75" customHeight="1" x14ac:dyDescent="0.25">
      <c r="C646" s="64"/>
      <c r="D646" s="64"/>
      <c r="E646" s="64"/>
      <c r="F646" s="64"/>
      <c r="G646" s="64"/>
      <c r="H646" s="65"/>
      <c r="I646" s="58"/>
      <c r="J646" s="87"/>
      <c r="K646" s="87"/>
    </row>
    <row r="647" spans="3:11" ht="15.75" customHeight="1" x14ac:dyDescent="0.25">
      <c r="C647" s="64"/>
      <c r="D647" s="64"/>
      <c r="E647" s="64"/>
      <c r="F647" s="64"/>
      <c r="G647" s="64"/>
      <c r="H647" s="65"/>
      <c r="I647" s="58"/>
      <c r="J647" s="87"/>
      <c r="K647" s="87"/>
    </row>
    <row r="648" spans="3:11" ht="15.75" customHeight="1" x14ac:dyDescent="0.25">
      <c r="C648" s="64"/>
      <c r="D648" s="64"/>
      <c r="E648" s="64"/>
      <c r="F648" s="64"/>
      <c r="G648" s="64"/>
      <c r="H648" s="65"/>
      <c r="I648" s="58"/>
      <c r="J648" s="87"/>
      <c r="K648" s="87"/>
    </row>
    <row r="649" spans="3:11" ht="15.75" customHeight="1" x14ac:dyDescent="0.25">
      <c r="C649" s="64"/>
      <c r="D649" s="64"/>
      <c r="E649" s="64"/>
      <c r="F649" s="64"/>
      <c r="G649" s="64"/>
      <c r="H649" s="65"/>
      <c r="I649" s="58"/>
      <c r="J649" s="87"/>
      <c r="K649" s="87"/>
    </row>
    <row r="650" spans="3:11" ht="15.75" customHeight="1" x14ac:dyDescent="0.25">
      <c r="C650" s="64"/>
      <c r="D650" s="64"/>
      <c r="E650" s="64"/>
      <c r="F650" s="64"/>
      <c r="G650" s="64"/>
      <c r="H650" s="65"/>
      <c r="I650" s="58"/>
      <c r="J650" s="87"/>
      <c r="K650" s="87"/>
    </row>
    <row r="651" spans="3:11" ht="15.75" customHeight="1" x14ac:dyDescent="0.25">
      <c r="C651" s="64"/>
      <c r="D651" s="64"/>
      <c r="E651" s="64"/>
      <c r="F651" s="64"/>
      <c r="G651" s="64"/>
      <c r="H651" s="65"/>
      <c r="I651" s="58"/>
      <c r="J651" s="87"/>
      <c r="K651" s="87"/>
    </row>
    <row r="652" spans="3:11" ht="15.75" customHeight="1" x14ac:dyDescent="0.25">
      <c r="C652" s="64"/>
      <c r="D652" s="64"/>
      <c r="E652" s="64"/>
      <c r="F652" s="64"/>
      <c r="G652" s="64"/>
      <c r="H652" s="65"/>
      <c r="I652" s="58"/>
      <c r="J652" s="87"/>
      <c r="K652" s="87"/>
    </row>
    <row r="653" spans="3:11" ht="15.75" customHeight="1" x14ac:dyDescent="0.25">
      <c r="C653" s="64"/>
      <c r="D653" s="64"/>
      <c r="E653" s="64"/>
      <c r="F653" s="64"/>
      <c r="G653" s="64"/>
      <c r="H653" s="65"/>
      <c r="I653" s="58"/>
      <c r="J653" s="87"/>
      <c r="K653" s="87"/>
    </row>
    <row r="654" spans="3:11" ht="15.75" customHeight="1" x14ac:dyDescent="0.25">
      <c r="C654" s="64"/>
      <c r="D654" s="64"/>
      <c r="E654" s="64"/>
      <c r="F654" s="64"/>
      <c r="G654" s="64"/>
      <c r="H654" s="65"/>
      <c r="I654" s="58"/>
      <c r="J654" s="87"/>
      <c r="K654" s="87"/>
    </row>
    <row r="655" spans="3:11" ht="15.75" customHeight="1" x14ac:dyDescent="0.25">
      <c r="C655" s="64"/>
      <c r="D655" s="64"/>
      <c r="E655" s="64"/>
      <c r="F655" s="64"/>
      <c r="G655" s="64"/>
      <c r="H655" s="65"/>
      <c r="I655" s="58"/>
      <c r="J655" s="87"/>
      <c r="K655" s="87"/>
    </row>
    <row r="656" spans="3:11" ht="15.75" customHeight="1" x14ac:dyDescent="0.25">
      <c r="C656" s="64"/>
      <c r="D656" s="64"/>
      <c r="E656" s="64"/>
      <c r="F656" s="64"/>
      <c r="G656" s="64"/>
      <c r="H656" s="65"/>
      <c r="I656" s="58"/>
      <c r="J656" s="87"/>
      <c r="K656" s="87"/>
    </row>
    <row r="657" spans="3:11" ht="15.75" customHeight="1" x14ac:dyDescent="0.25">
      <c r="C657" s="64"/>
      <c r="D657" s="64"/>
      <c r="E657" s="64"/>
      <c r="F657" s="64"/>
      <c r="G657" s="64"/>
      <c r="H657" s="65"/>
      <c r="I657" s="58"/>
      <c r="J657" s="87"/>
      <c r="K657" s="87"/>
    </row>
    <row r="658" spans="3:11" ht="15.75" customHeight="1" x14ac:dyDescent="0.25">
      <c r="C658" s="64"/>
      <c r="D658" s="64"/>
      <c r="E658" s="64"/>
      <c r="F658" s="64"/>
      <c r="G658" s="64"/>
      <c r="H658" s="65"/>
      <c r="I658" s="58"/>
      <c r="J658" s="87"/>
      <c r="K658" s="87"/>
    </row>
    <row r="659" spans="3:11" ht="15.75" customHeight="1" x14ac:dyDescent="0.25">
      <c r="C659" s="64"/>
      <c r="D659" s="64"/>
      <c r="E659" s="64"/>
      <c r="F659" s="64"/>
      <c r="G659" s="64"/>
      <c r="H659" s="65"/>
      <c r="I659" s="58"/>
      <c r="J659" s="87"/>
      <c r="K659" s="87"/>
    </row>
    <row r="660" spans="3:11" ht="15.75" customHeight="1" x14ac:dyDescent="0.25">
      <c r="C660" s="64"/>
      <c r="D660" s="64"/>
      <c r="E660" s="64"/>
      <c r="F660" s="64"/>
      <c r="G660" s="64"/>
      <c r="H660" s="65"/>
      <c r="I660" s="58"/>
      <c r="J660" s="87"/>
      <c r="K660" s="87"/>
    </row>
    <row r="661" spans="3:11" ht="15.75" customHeight="1" x14ac:dyDescent="0.25">
      <c r="C661" s="64"/>
      <c r="D661" s="64"/>
      <c r="E661" s="64"/>
      <c r="F661" s="64"/>
      <c r="G661" s="64"/>
      <c r="H661" s="65"/>
      <c r="I661" s="58"/>
      <c r="J661" s="87"/>
      <c r="K661" s="87"/>
    </row>
    <row r="662" spans="3:11" ht="15.75" customHeight="1" x14ac:dyDescent="0.25">
      <c r="C662" s="64"/>
      <c r="D662" s="64"/>
      <c r="E662" s="64"/>
      <c r="F662" s="64"/>
      <c r="G662" s="64"/>
      <c r="H662" s="65"/>
      <c r="I662" s="58"/>
      <c r="J662" s="87"/>
      <c r="K662" s="87"/>
    </row>
    <row r="663" spans="3:11" ht="15.75" customHeight="1" x14ac:dyDescent="0.25">
      <c r="C663" s="64"/>
      <c r="D663" s="64"/>
      <c r="E663" s="64"/>
      <c r="F663" s="64"/>
      <c r="G663" s="64"/>
      <c r="H663" s="65"/>
      <c r="I663" s="58"/>
      <c r="J663" s="87"/>
      <c r="K663" s="87"/>
    </row>
    <row r="664" spans="3:11" ht="15.75" customHeight="1" x14ac:dyDescent="0.25">
      <c r="C664" s="64"/>
      <c r="D664" s="64"/>
      <c r="E664" s="64"/>
      <c r="F664" s="64"/>
      <c r="G664" s="64"/>
      <c r="H664" s="65"/>
      <c r="I664" s="58"/>
      <c r="J664" s="87"/>
      <c r="K664" s="87"/>
    </row>
    <row r="665" spans="3:11" ht="15.75" customHeight="1" x14ac:dyDescent="0.25">
      <c r="C665" s="64"/>
      <c r="D665" s="64"/>
      <c r="E665" s="64"/>
      <c r="F665" s="64"/>
      <c r="G665" s="64"/>
      <c r="H665" s="65"/>
      <c r="I665" s="58"/>
      <c r="J665" s="87"/>
      <c r="K665" s="87"/>
    </row>
    <row r="666" spans="3:11" ht="15.75" customHeight="1" x14ac:dyDescent="0.25">
      <c r="C666" s="64"/>
      <c r="D666" s="64"/>
      <c r="E666" s="64"/>
      <c r="F666" s="64"/>
      <c r="G666" s="64"/>
      <c r="H666" s="65"/>
      <c r="I666" s="58"/>
      <c r="J666" s="87"/>
      <c r="K666" s="87"/>
    </row>
    <row r="667" spans="3:11" ht="15.75" customHeight="1" x14ac:dyDescent="0.25">
      <c r="C667" s="64"/>
      <c r="D667" s="64"/>
      <c r="E667" s="64"/>
      <c r="F667" s="64"/>
      <c r="G667" s="64"/>
      <c r="H667" s="65"/>
      <c r="I667" s="58"/>
      <c r="J667" s="87"/>
      <c r="K667" s="87"/>
    </row>
    <row r="668" spans="3:11" ht="15.75" customHeight="1" x14ac:dyDescent="0.25">
      <c r="C668" s="64"/>
      <c r="D668" s="64"/>
      <c r="E668" s="64"/>
      <c r="F668" s="64"/>
      <c r="G668" s="64"/>
      <c r="H668" s="65"/>
      <c r="I668" s="58"/>
      <c r="J668" s="87"/>
      <c r="K668" s="87"/>
    </row>
    <row r="669" spans="3:11" ht="15.75" customHeight="1" x14ac:dyDescent="0.25">
      <c r="C669" s="64"/>
      <c r="D669" s="64"/>
      <c r="E669" s="64"/>
      <c r="F669" s="64"/>
      <c r="G669" s="64"/>
      <c r="H669" s="65"/>
      <c r="I669" s="58"/>
      <c r="J669" s="87"/>
      <c r="K669" s="87"/>
    </row>
    <row r="670" spans="3:11" ht="15.75" customHeight="1" x14ac:dyDescent="0.25">
      <c r="C670" s="64"/>
      <c r="D670" s="64"/>
      <c r="E670" s="64"/>
      <c r="F670" s="64"/>
      <c r="G670" s="64"/>
      <c r="H670" s="65"/>
      <c r="I670" s="58"/>
      <c r="J670" s="87"/>
      <c r="K670" s="87"/>
    </row>
    <row r="671" spans="3:11" ht="15.75" customHeight="1" x14ac:dyDescent="0.25">
      <c r="C671" s="64"/>
      <c r="D671" s="64"/>
      <c r="E671" s="64"/>
      <c r="F671" s="64"/>
      <c r="G671" s="64"/>
      <c r="H671" s="65"/>
      <c r="I671" s="58"/>
      <c r="J671" s="87"/>
      <c r="K671" s="87"/>
    </row>
    <row r="672" spans="3:11" ht="15.75" customHeight="1" x14ac:dyDescent="0.25">
      <c r="C672" s="64"/>
      <c r="D672" s="64"/>
      <c r="E672" s="64"/>
      <c r="F672" s="64"/>
      <c r="G672" s="64"/>
      <c r="H672" s="65"/>
      <c r="I672" s="58"/>
      <c r="J672" s="87"/>
      <c r="K672" s="87"/>
    </row>
    <row r="673" spans="3:11" ht="15.75" customHeight="1" x14ac:dyDescent="0.25">
      <c r="C673" s="64"/>
      <c r="D673" s="64"/>
      <c r="E673" s="64"/>
      <c r="F673" s="64"/>
      <c r="G673" s="64"/>
      <c r="H673" s="65"/>
      <c r="I673" s="58"/>
      <c r="J673" s="87"/>
      <c r="K673" s="87"/>
    </row>
    <row r="674" spans="3:11" ht="15.75" customHeight="1" x14ac:dyDescent="0.25">
      <c r="C674" s="64"/>
      <c r="D674" s="64"/>
      <c r="E674" s="64"/>
      <c r="F674" s="64"/>
      <c r="G674" s="64"/>
      <c r="H674" s="65"/>
      <c r="I674" s="58"/>
      <c r="J674" s="87"/>
      <c r="K674" s="87"/>
    </row>
    <row r="675" spans="3:11" ht="15.75" customHeight="1" x14ac:dyDescent="0.25">
      <c r="C675" s="64"/>
      <c r="D675" s="64"/>
      <c r="E675" s="64"/>
      <c r="F675" s="64"/>
      <c r="G675" s="64"/>
      <c r="H675" s="65"/>
      <c r="I675" s="58"/>
      <c r="J675" s="87"/>
      <c r="K675" s="87"/>
    </row>
    <row r="676" spans="3:11" ht="15.75" customHeight="1" x14ac:dyDescent="0.25">
      <c r="C676" s="64"/>
      <c r="D676" s="64"/>
      <c r="E676" s="64"/>
      <c r="F676" s="64"/>
      <c r="G676" s="64"/>
      <c r="H676" s="65"/>
      <c r="I676" s="58"/>
      <c r="J676" s="87"/>
      <c r="K676" s="87"/>
    </row>
    <row r="677" spans="3:11" ht="15.75" customHeight="1" x14ac:dyDescent="0.25">
      <c r="C677" s="64"/>
      <c r="D677" s="64"/>
      <c r="E677" s="64"/>
      <c r="F677" s="64"/>
      <c r="G677" s="64"/>
      <c r="H677" s="65"/>
      <c r="I677" s="58"/>
      <c r="J677" s="87"/>
      <c r="K677" s="87"/>
    </row>
    <row r="678" spans="3:11" ht="15.75" customHeight="1" x14ac:dyDescent="0.25">
      <c r="C678" s="64"/>
      <c r="D678" s="64"/>
      <c r="E678" s="64"/>
      <c r="F678" s="64"/>
      <c r="G678" s="64"/>
      <c r="H678" s="65"/>
      <c r="I678" s="58"/>
      <c r="J678" s="87"/>
      <c r="K678" s="87"/>
    </row>
    <row r="679" spans="3:11" ht="15.75" customHeight="1" x14ac:dyDescent="0.25">
      <c r="C679" s="64"/>
      <c r="D679" s="64"/>
      <c r="E679" s="64"/>
      <c r="F679" s="64"/>
      <c r="G679" s="64"/>
      <c r="H679" s="65"/>
      <c r="I679" s="58"/>
      <c r="J679" s="87"/>
      <c r="K679" s="87"/>
    </row>
    <row r="680" spans="3:11" ht="15.75" customHeight="1" x14ac:dyDescent="0.25">
      <c r="C680" s="64"/>
      <c r="D680" s="64"/>
      <c r="E680" s="64"/>
      <c r="F680" s="64"/>
      <c r="G680" s="64"/>
      <c r="H680" s="65"/>
      <c r="I680" s="58"/>
      <c r="J680" s="87"/>
      <c r="K680" s="87"/>
    </row>
    <row r="681" spans="3:11" ht="15.75" customHeight="1" x14ac:dyDescent="0.25">
      <c r="C681" s="64"/>
      <c r="D681" s="64"/>
      <c r="E681" s="64"/>
      <c r="F681" s="64"/>
      <c r="G681" s="64"/>
      <c r="H681" s="65"/>
      <c r="I681" s="58"/>
      <c r="J681" s="87"/>
      <c r="K681" s="87"/>
    </row>
    <row r="682" spans="3:11" ht="15.75" customHeight="1" x14ac:dyDescent="0.25">
      <c r="C682" s="64"/>
      <c r="D682" s="64"/>
      <c r="E682" s="64"/>
      <c r="F682" s="64"/>
      <c r="G682" s="64"/>
      <c r="H682" s="65"/>
      <c r="I682" s="58"/>
      <c r="J682" s="87"/>
      <c r="K682" s="87"/>
    </row>
    <row r="683" spans="3:11" ht="15.75" customHeight="1" x14ac:dyDescent="0.25">
      <c r="C683" s="64"/>
      <c r="D683" s="64"/>
      <c r="E683" s="64"/>
      <c r="F683" s="64"/>
      <c r="G683" s="64"/>
      <c r="H683" s="65"/>
      <c r="I683" s="58"/>
      <c r="J683" s="87"/>
      <c r="K683" s="87"/>
    </row>
    <row r="684" spans="3:11" ht="15.75" customHeight="1" x14ac:dyDescent="0.25">
      <c r="C684" s="64"/>
      <c r="D684" s="64"/>
      <c r="E684" s="64"/>
      <c r="F684" s="64"/>
      <c r="G684" s="64"/>
      <c r="H684" s="65"/>
      <c r="I684" s="58"/>
      <c r="J684" s="87"/>
      <c r="K684" s="87"/>
    </row>
    <row r="685" spans="3:11" ht="15.75" customHeight="1" x14ac:dyDescent="0.25">
      <c r="C685" s="64"/>
      <c r="D685" s="64"/>
      <c r="E685" s="64"/>
      <c r="F685" s="64"/>
      <c r="G685" s="64"/>
      <c r="H685" s="65"/>
      <c r="I685" s="58"/>
      <c r="J685" s="87"/>
      <c r="K685" s="87"/>
    </row>
    <row r="686" spans="3:11" ht="15.75" customHeight="1" x14ac:dyDescent="0.25">
      <c r="C686" s="64"/>
      <c r="D686" s="64"/>
      <c r="E686" s="64"/>
      <c r="F686" s="64"/>
      <c r="G686" s="64"/>
      <c r="H686" s="65"/>
      <c r="I686" s="58"/>
      <c r="J686" s="87"/>
      <c r="K686" s="87"/>
    </row>
    <row r="687" spans="3:11" ht="15.75" customHeight="1" x14ac:dyDescent="0.25">
      <c r="C687" s="64"/>
      <c r="D687" s="64"/>
      <c r="E687" s="64"/>
      <c r="F687" s="64"/>
      <c r="G687" s="64"/>
      <c r="H687" s="65"/>
      <c r="I687" s="58"/>
      <c r="J687" s="87"/>
      <c r="K687" s="87"/>
    </row>
    <row r="688" spans="3:11" ht="15.75" customHeight="1" x14ac:dyDescent="0.25">
      <c r="C688" s="64"/>
      <c r="D688" s="64"/>
      <c r="E688" s="64"/>
      <c r="F688" s="64"/>
      <c r="G688" s="64"/>
      <c r="H688" s="65"/>
      <c r="I688" s="58"/>
      <c r="J688" s="87"/>
      <c r="K688" s="87"/>
    </row>
    <row r="689" spans="3:11" ht="15.75" customHeight="1" x14ac:dyDescent="0.25">
      <c r="C689" s="64"/>
      <c r="D689" s="64"/>
      <c r="E689" s="64"/>
      <c r="F689" s="64"/>
      <c r="G689" s="64"/>
      <c r="H689" s="65"/>
      <c r="I689" s="58"/>
      <c r="J689" s="87"/>
      <c r="K689" s="87"/>
    </row>
    <row r="690" spans="3:11" ht="15.75" customHeight="1" x14ac:dyDescent="0.25">
      <c r="C690" s="64"/>
      <c r="D690" s="64"/>
      <c r="E690" s="64"/>
      <c r="F690" s="64"/>
      <c r="G690" s="64"/>
      <c r="H690" s="65"/>
      <c r="I690" s="58"/>
      <c r="J690" s="87"/>
      <c r="K690" s="87"/>
    </row>
    <row r="691" spans="3:11" ht="15.75" customHeight="1" x14ac:dyDescent="0.25">
      <c r="C691" s="64"/>
      <c r="D691" s="64"/>
      <c r="E691" s="64"/>
      <c r="F691" s="64"/>
      <c r="G691" s="64"/>
      <c r="H691" s="65"/>
      <c r="I691" s="58"/>
      <c r="J691" s="87"/>
      <c r="K691" s="87"/>
    </row>
    <row r="692" spans="3:11" ht="15.75" customHeight="1" x14ac:dyDescent="0.25">
      <c r="C692" s="64"/>
      <c r="D692" s="64"/>
      <c r="E692" s="64"/>
      <c r="F692" s="64"/>
      <c r="G692" s="64"/>
      <c r="H692" s="65"/>
      <c r="I692" s="58"/>
      <c r="J692" s="87"/>
      <c r="K692" s="87"/>
    </row>
    <row r="693" spans="3:11" ht="15.75" customHeight="1" x14ac:dyDescent="0.25">
      <c r="C693" s="64"/>
      <c r="D693" s="64"/>
      <c r="E693" s="64"/>
      <c r="F693" s="64"/>
      <c r="G693" s="64"/>
      <c r="H693" s="65"/>
      <c r="I693" s="58"/>
      <c r="J693" s="87"/>
      <c r="K693" s="87"/>
    </row>
    <row r="694" spans="3:11" ht="15.75" customHeight="1" x14ac:dyDescent="0.25">
      <c r="C694" s="64"/>
      <c r="D694" s="64"/>
      <c r="E694" s="64"/>
      <c r="F694" s="64"/>
      <c r="G694" s="64"/>
      <c r="H694" s="65"/>
      <c r="I694" s="58"/>
      <c r="J694" s="87"/>
      <c r="K694" s="87"/>
    </row>
    <row r="695" spans="3:11" ht="15.75" customHeight="1" x14ac:dyDescent="0.25">
      <c r="C695" s="64"/>
      <c r="D695" s="64"/>
      <c r="E695" s="64"/>
      <c r="F695" s="64"/>
      <c r="G695" s="64"/>
      <c r="H695" s="65"/>
      <c r="I695" s="58"/>
      <c r="J695" s="87"/>
      <c r="K695" s="87"/>
    </row>
    <row r="696" spans="3:11" ht="15.75" customHeight="1" x14ac:dyDescent="0.25">
      <c r="C696" s="64"/>
      <c r="D696" s="64"/>
      <c r="E696" s="64"/>
      <c r="F696" s="64"/>
      <c r="G696" s="64"/>
      <c r="H696" s="65"/>
      <c r="I696" s="58"/>
      <c r="J696" s="87"/>
      <c r="K696" s="87"/>
    </row>
    <row r="697" spans="3:11" ht="15.75" customHeight="1" x14ac:dyDescent="0.25">
      <c r="C697" s="64"/>
      <c r="D697" s="64"/>
      <c r="E697" s="64"/>
      <c r="F697" s="64"/>
      <c r="G697" s="64"/>
      <c r="H697" s="65"/>
      <c r="I697" s="58"/>
      <c r="J697" s="87"/>
      <c r="K697" s="87"/>
    </row>
    <row r="698" spans="3:11" ht="15.75" customHeight="1" x14ac:dyDescent="0.25">
      <c r="C698" s="64"/>
      <c r="D698" s="64"/>
      <c r="E698" s="64"/>
      <c r="F698" s="64"/>
      <c r="G698" s="64"/>
      <c r="H698" s="65"/>
      <c r="I698" s="58"/>
      <c r="J698" s="87"/>
      <c r="K698" s="87"/>
    </row>
    <row r="699" spans="3:11" ht="15.75" customHeight="1" x14ac:dyDescent="0.25">
      <c r="C699" s="64"/>
      <c r="D699" s="64"/>
      <c r="E699" s="64"/>
      <c r="F699" s="64"/>
      <c r="G699" s="64"/>
      <c r="H699" s="65"/>
      <c r="I699" s="58"/>
      <c r="J699" s="87"/>
      <c r="K699" s="87"/>
    </row>
    <row r="700" spans="3:11" ht="15.75" customHeight="1" x14ac:dyDescent="0.25">
      <c r="C700" s="64"/>
      <c r="D700" s="64"/>
      <c r="E700" s="64"/>
      <c r="F700" s="64"/>
      <c r="G700" s="64"/>
      <c r="H700" s="65"/>
      <c r="I700" s="58"/>
      <c r="J700" s="87"/>
      <c r="K700" s="87"/>
    </row>
    <row r="701" spans="3:11" ht="15.75" customHeight="1" x14ac:dyDescent="0.25">
      <c r="C701" s="64"/>
      <c r="D701" s="64"/>
      <c r="E701" s="64"/>
      <c r="F701" s="64"/>
      <c r="G701" s="64"/>
      <c r="H701" s="65"/>
      <c r="I701" s="58"/>
      <c r="J701" s="87"/>
      <c r="K701" s="87"/>
    </row>
    <row r="702" spans="3:11" ht="15.75" customHeight="1" x14ac:dyDescent="0.25">
      <c r="C702" s="64"/>
      <c r="D702" s="64"/>
      <c r="E702" s="64"/>
      <c r="F702" s="64"/>
      <c r="G702" s="64"/>
      <c r="H702" s="65"/>
      <c r="I702" s="58"/>
      <c r="J702" s="87"/>
      <c r="K702" s="87"/>
    </row>
    <row r="703" spans="3:11" ht="15.75" customHeight="1" x14ac:dyDescent="0.25">
      <c r="C703" s="64"/>
      <c r="D703" s="64"/>
      <c r="E703" s="64"/>
      <c r="F703" s="64"/>
      <c r="G703" s="64"/>
      <c r="H703" s="65"/>
      <c r="I703" s="58"/>
      <c r="J703" s="87"/>
      <c r="K703" s="87"/>
    </row>
    <row r="704" spans="3:11" ht="15.75" customHeight="1" x14ac:dyDescent="0.25">
      <c r="C704" s="64"/>
      <c r="D704" s="64"/>
      <c r="E704" s="64"/>
      <c r="F704" s="64"/>
      <c r="G704" s="64"/>
      <c r="H704" s="65"/>
      <c r="I704" s="58"/>
      <c r="J704" s="87"/>
      <c r="K704" s="87"/>
    </row>
    <row r="705" spans="3:11" ht="15.75" customHeight="1" x14ac:dyDescent="0.25">
      <c r="C705" s="64"/>
      <c r="D705" s="64"/>
      <c r="E705" s="64"/>
      <c r="F705" s="64"/>
      <c r="G705" s="64"/>
      <c r="H705" s="65"/>
      <c r="I705" s="58"/>
      <c r="J705" s="87"/>
      <c r="K705" s="87"/>
    </row>
    <row r="706" spans="3:11" ht="15.75" customHeight="1" x14ac:dyDescent="0.25">
      <c r="C706" s="64"/>
      <c r="D706" s="64"/>
      <c r="E706" s="64"/>
      <c r="F706" s="64"/>
      <c r="G706" s="64"/>
      <c r="H706" s="65"/>
      <c r="I706" s="58"/>
      <c r="J706" s="87"/>
      <c r="K706" s="87"/>
    </row>
    <row r="707" spans="3:11" ht="15.75" customHeight="1" x14ac:dyDescent="0.25">
      <c r="C707" s="64"/>
      <c r="D707" s="64"/>
      <c r="E707" s="64"/>
      <c r="F707" s="64"/>
      <c r="G707" s="64"/>
      <c r="H707" s="65"/>
      <c r="I707" s="58"/>
      <c r="J707" s="87"/>
      <c r="K707" s="87"/>
    </row>
    <row r="708" spans="3:11" ht="15.75" customHeight="1" x14ac:dyDescent="0.25">
      <c r="C708" s="64"/>
      <c r="D708" s="64"/>
      <c r="E708" s="64"/>
      <c r="F708" s="64"/>
      <c r="G708" s="64"/>
      <c r="H708" s="65"/>
      <c r="I708" s="58"/>
      <c r="J708" s="87"/>
      <c r="K708" s="87"/>
    </row>
    <row r="709" spans="3:11" ht="15.75" customHeight="1" x14ac:dyDescent="0.25">
      <c r="C709" s="64"/>
      <c r="D709" s="64"/>
      <c r="E709" s="64"/>
      <c r="F709" s="64"/>
      <c r="G709" s="64"/>
      <c r="H709" s="65"/>
      <c r="I709" s="58"/>
      <c r="J709" s="87"/>
      <c r="K709" s="87"/>
    </row>
    <row r="710" spans="3:11" ht="15.75" customHeight="1" x14ac:dyDescent="0.25">
      <c r="C710" s="64"/>
      <c r="D710" s="64"/>
      <c r="E710" s="64"/>
      <c r="F710" s="64"/>
      <c r="G710" s="64"/>
      <c r="H710" s="65"/>
      <c r="I710" s="58"/>
      <c r="J710" s="87"/>
      <c r="K710" s="87"/>
    </row>
    <row r="711" spans="3:11" ht="15.75" customHeight="1" x14ac:dyDescent="0.25">
      <c r="C711" s="64"/>
      <c r="D711" s="64"/>
      <c r="E711" s="64"/>
      <c r="F711" s="64"/>
      <c r="G711" s="64"/>
      <c r="H711" s="65"/>
      <c r="I711" s="58"/>
      <c r="J711" s="87"/>
      <c r="K711" s="87"/>
    </row>
    <row r="712" spans="3:11" ht="15.75" customHeight="1" x14ac:dyDescent="0.25">
      <c r="C712" s="64"/>
      <c r="D712" s="64"/>
      <c r="E712" s="64"/>
      <c r="F712" s="64"/>
      <c r="G712" s="64"/>
      <c r="H712" s="65"/>
      <c r="I712" s="58"/>
      <c r="J712" s="87"/>
      <c r="K712" s="87"/>
    </row>
    <row r="713" spans="3:11" ht="15.75" customHeight="1" x14ac:dyDescent="0.25">
      <c r="C713" s="64"/>
      <c r="D713" s="64"/>
      <c r="E713" s="64"/>
      <c r="F713" s="64"/>
      <c r="G713" s="64"/>
      <c r="H713" s="65"/>
      <c r="I713" s="58"/>
      <c r="J713" s="87"/>
      <c r="K713" s="87"/>
    </row>
    <row r="714" spans="3:11" ht="15.75" customHeight="1" x14ac:dyDescent="0.25">
      <c r="C714" s="64"/>
      <c r="D714" s="64"/>
      <c r="E714" s="64"/>
      <c r="F714" s="64"/>
      <c r="G714" s="64"/>
      <c r="H714" s="65"/>
      <c r="I714" s="58"/>
      <c r="J714" s="87"/>
      <c r="K714" s="87"/>
    </row>
    <row r="715" spans="3:11" ht="15.75" customHeight="1" x14ac:dyDescent="0.25">
      <c r="C715" s="64"/>
      <c r="D715" s="64"/>
      <c r="E715" s="64"/>
      <c r="F715" s="64"/>
      <c r="G715" s="64"/>
      <c r="H715" s="65"/>
      <c r="I715" s="58"/>
      <c r="J715" s="87"/>
      <c r="K715" s="87"/>
    </row>
    <row r="716" spans="3:11" ht="15.75" customHeight="1" x14ac:dyDescent="0.25">
      <c r="C716" s="64"/>
      <c r="D716" s="64"/>
      <c r="E716" s="64"/>
      <c r="F716" s="64"/>
      <c r="G716" s="64"/>
      <c r="H716" s="65"/>
      <c r="I716" s="58"/>
      <c r="J716" s="87"/>
      <c r="K716" s="87"/>
    </row>
    <row r="717" spans="3:11" ht="15.75" customHeight="1" x14ac:dyDescent="0.25">
      <c r="C717" s="64"/>
      <c r="D717" s="64"/>
      <c r="E717" s="64"/>
      <c r="F717" s="64"/>
      <c r="G717" s="64"/>
      <c r="H717" s="65"/>
      <c r="I717" s="58"/>
      <c r="J717" s="87"/>
      <c r="K717" s="87"/>
    </row>
    <row r="718" spans="3:11" ht="15.75" customHeight="1" x14ac:dyDescent="0.25">
      <c r="C718" s="64"/>
      <c r="D718" s="64"/>
      <c r="E718" s="64"/>
      <c r="F718" s="64"/>
      <c r="G718" s="64"/>
      <c r="H718" s="65"/>
      <c r="I718" s="58"/>
      <c r="J718" s="87"/>
      <c r="K718" s="87"/>
    </row>
    <row r="719" spans="3:11" ht="15.75" customHeight="1" x14ac:dyDescent="0.25">
      <c r="C719" s="64"/>
      <c r="D719" s="64"/>
      <c r="E719" s="64"/>
      <c r="F719" s="64"/>
      <c r="G719" s="64"/>
      <c r="H719" s="65"/>
      <c r="I719" s="58"/>
      <c r="J719" s="87"/>
      <c r="K719" s="87"/>
    </row>
    <row r="720" spans="3:11" ht="15.75" customHeight="1" x14ac:dyDescent="0.25">
      <c r="C720" s="64"/>
      <c r="D720" s="64"/>
      <c r="E720" s="64"/>
      <c r="F720" s="64"/>
      <c r="G720" s="64"/>
      <c r="H720" s="65"/>
      <c r="I720" s="58"/>
      <c r="J720" s="87"/>
      <c r="K720" s="87"/>
    </row>
    <row r="721" spans="3:11" ht="15.75" customHeight="1" x14ac:dyDescent="0.25">
      <c r="C721" s="64"/>
      <c r="D721" s="64"/>
      <c r="E721" s="64"/>
      <c r="F721" s="64"/>
      <c r="G721" s="64"/>
      <c r="H721" s="65"/>
      <c r="I721" s="58"/>
      <c r="J721" s="87"/>
      <c r="K721" s="87"/>
    </row>
    <row r="722" spans="3:11" ht="15.75" customHeight="1" x14ac:dyDescent="0.25">
      <c r="C722" s="64"/>
      <c r="D722" s="64"/>
      <c r="E722" s="64"/>
      <c r="F722" s="64"/>
      <c r="G722" s="64"/>
      <c r="H722" s="65"/>
      <c r="I722" s="58"/>
      <c r="J722" s="87"/>
      <c r="K722" s="87"/>
    </row>
    <row r="723" spans="3:11" ht="15.75" customHeight="1" x14ac:dyDescent="0.25">
      <c r="C723" s="64"/>
      <c r="D723" s="64"/>
      <c r="E723" s="64"/>
      <c r="F723" s="64"/>
      <c r="G723" s="64"/>
      <c r="H723" s="65"/>
      <c r="I723" s="58"/>
      <c r="J723" s="87"/>
      <c r="K723" s="87"/>
    </row>
    <row r="724" spans="3:11" ht="15.75" customHeight="1" x14ac:dyDescent="0.25">
      <c r="C724" s="64"/>
      <c r="D724" s="64"/>
      <c r="E724" s="64"/>
      <c r="F724" s="64"/>
      <c r="G724" s="64"/>
      <c r="H724" s="65"/>
      <c r="I724" s="58"/>
      <c r="J724" s="87"/>
      <c r="K724" s="87"/>
    </row>
    <row r="725" spans="3:11" ht="15.75" customHeight="1" x14ac:dyDescent="0.25">
      <c r="C725" s="64"/>
      <c r="D725" s="64"/>
      <c r="E725" s="64"/>
      <c r="F725" s="64"/>
      <c r="G725" s="64"/>
      <c r="H725" s="65"/>
      <c r="I725" s="58"/>
      <c r="J725" s="87"/>
      <c r="K725" s="87"/>
    </row>
    <row r="726" spans="3:11" ht="15.75" customHeight="1" x14ac:dyDescent="0.25">
      <c r="C726" s="64"/>
      <c r="D726" s="64"/>
      <c r="E726" s="64"/>
      <c r="F726" s="64"/>
      <c r="G726" s="64"/>
      <c r="H726" s="65"/>
      <c r="I726" s="58"/>
      <c r="J726" s="87"/>
      <c r="K726" s="87"/>
    </row>
    <row r="727" spans="3:11" ht="15.75" customHeight="1" x14ac:dyDescent="0.25">
      <c r="C727" s="64"/>
      <c r="D727" s="64"/>
      <c r="E727" s="64"/>
      <c r="F727" s="64"/>
      <c r="G727" s="64"/>
      <c r="H727" s="65"/>
      <c r="I727" s="58"/>
      <c r="J727" s="87"/>
      <c r="K727" s="87"/>
    </row>
    <row r="728" spans="3:11" ht="15.75" customHeight="1" x14ac:dyDescent="0.25">
      <c r="C728" s="64"/>
      <c r="D728" s="64"/>
      <c r="E728" s="64"/>
      <c r="F728" s="64"/>
      <c r="G728" s="64"/>
      <c r="H728" s="65"/>
      <c r="I728" s="58"/>
      <c r="J728" s="87"/>
      <c r="K728" s="87"/>
    </row>
    <row r="729" spans="3:11" ht="15.75" customHeight="1" x14ac:dyDescent="0.25">
      <c r="C729" s="64"/>
      <c r="D729" s="64"/>
      <c r="E729" s="64"/>
      <c r="F729" s="64"/>
      <c r="G729" s="64"/>
      <c r="H729" s="65"/>
      <c r="I729" s="58"/>
      <c r="J729" s="87"/>
      <c r="K729" s="87"/>
    </row>
    <row r="730" spans="3:11" ht="15.75" customHeight="1" x14ac:dyDescent="0.25">
      <c r="C730" s="64"/>
      <c r="D730" s="64"/>
      <c r="E730" s="64"/>
      <c r="F730" s="64"/>
      <c r="G730" s="64"/>
      <c r="H730" s="65"/>
      <c r="I730" s="58"/>
      <c r="J730" s="87"/>
      <c r="K730" s="87"/>
    </row>
    <row r="731" spans="3:11" ht="15.75" customHeight="1" x14ac:dyDescent="0.25">
      <c r="C731" s="64"/>
      <c r="D731" s="64"/>
      <c r="E731" s="64"/>
      <c r="F731" s="64"/>
      <c r="G731" s="64"/>
      <c r="H731" s="65"/>
      <c r="I731" s="58"/>
      <c r="J731" s="87"/>
      <c r="K731" s="87"/>
    </row>
    <row r="732" spans="3:11" ht="15.75" customHeight="1" x14ac:dyDescent="0.25">
      <c r="C732" s="64"/>
      <c r="D732" s="64"/>
      <c r="E732" s="64"/>
      <c r="F732" s="64"/>
      <c r="G732" s="64"/>
      <c r="H732" s="65"/>
      <c r="I732" s="58"/>
      <c r="J732" s="87"/>
      <c r="K732" s="87"/>
    </row>
    <row r="733" spans="3:11" ht="15.75" customHeight="1" x14ac:dyDescent="0.25">
      <c r="C733" s="64"/>
      <c r="D733" s="64"/>
      <c r="E733" s="64"/>
      <c r="F733" s="64"/>
      <c r="G733" s="64"/>
      <c r="H733" s="65"/>
      <c r="I733" s="58"/>
      <c r="J733" s="87"/>
      <c r="K733" s="87"/>
    </row>
    <row r="734" spans="3:11" ht="15.75" customHeight="1" x14ac:dyDescent="0.25">
      <c r="C734" s="64"/>
      <c r="D734" s="64"/>
      <c r="E734" s="64"/>
      <c r="F734" s="64"/>
      <c r="G734" s="64"/>
      <c r="H734" s="65"/>
      <c r="I734" s="58"/>
      <c r="J734" s="87"/>
      <c r="K734" s="87"/>
    </row>
    <row r="735" spans="3:11" ht="15.75" customHeight="1" x14ac:dyDescent="0.25">
      <c r="C735" s="64"/>
      <c r="D735" s="64"/>
      <c r="E735" s="64"/>
      <c r="F735" s="64"/>
      <c r="G735" s="64"/>
      <c r="H735" s="65"/>
      <c r="I735" s="58"/>
      <c r="J735" s="87"/>
      <c r="K735" s="87"/>
    </row>
    <row r="736" spans="3:11" ht="15.75" customHeight="1" x14ac:dyDescent="0.25">
      <c r="C736" s="64"/>
      <c r="D736" s="64"/>
      <c r="E736" s="64"/>
      <c r="F736" s="64"/>
      <c r="G736" s="64"/>
      <c r="H736" s="65"/>
      <c r="I736" s="58"/>
      <c r="J736" s="87"/>
      <c r="K736" s="87"/>
    </row>
    <row r="737" spans="3:11" ht="15.75" customHeight="1" x14ac:dyDescent="0.25">
      <c r="C737" s="64"/>
      <c r="D737" s="64"/>
      <c r="E737" s="64"/>
      <c r="F737" s="64"/>
      <c r="G737" s="64"/>
      <c r="H737" s="65"/>
      <c r="I737" s="58"/>
      <c r="J737" s="87"/>
      <c r="K737" s="87"/>
    </row>
    <row r="738" spans="3:11" ht="15.75" customHeight="1" x14ac:dyDescent="0.25">
      <c r="C738" s="64"/>
      <c r="D738" s="64"/>
      <c r="E738" s="64"/>
      <c r="F738" s="64"/>
      <c r="G738" s="64"/>
      <c r="H738" s="65"/>
      <c r="I738" s="58"/>
      <c r="J738" s="87"/>
      <c r="K738" s="87"/>
    </row>
    <row r="739" spans="3:11" ht="15.75" customHeight="1" x14ac:dyDescent="0.25">
      <c r="C739" s="64"/>
      <c r="D739" s="64"/>
      <c r="E739" s="64"/>
      <c r="F739" s="64"/>
      <c r="G739" s="64"/>
      <c r="H739" s="65"/>
      <c r="I739" s="58"/>
      <c r="J739" s="87"/>
      <c r="K739" s="87"/>
    </row>
    <row r="740" spans="3:11" ht="15.75" customHeight="1" x14ac:dyDescent="0.25">
      <c r="C740" s="64"/>
      <c r="D740" s="64"/>
      <c r="E740" s="64"/>
      <c r="F740" s="64"/>
      <c r="G740" s="64"/>
      <c r="H740" s="65"/>
      <c r="I740" s="58"/>
      <c r="J740" s="87"/>
      <c r="K740" s="87"/>
    </row>
    <row r="741" spans="3:11" ht="15.75" customHeight="1" x14ac:dyDescent="0.25">
      <c r="C741" s="64"/>
      <c r="D741" s="64"/>
      <c r="E741" s="64"/>
      <c r="F741" s="64"/>
      <c r="G741" s="64"/>
      <c r="H741" s="65"/>
      <c r="I741" s="58"/>
      <c r="J741" s="87"/>
      <c r="K741" s="87"/>
    </row>
    <row r="742" spans="3:11" ht="15.75" customHeight="1" x14ac:dyDescent="0.25">
      <c r="C742" s="64"/>
      <c r="D742" s="64"/>
      <c r="E742" s="64"/>
      <c r="F742" s="64"/>
      <c r="G742" s="64"/>
      <c r="H742" s="65"/>
      <c r="I742" s="58"/>
      <c r="J742" s="87"/>
      <c r="K742" s="87"/>
    </row>
    <row r="743" spans="3:11" ht="15.75" customHeight="1" x14ac:dyDescent="0.25">
      <c r="C743" s="64"/>
      <c r="D743" s="64"/>
      <c r="E743" s="64"/>
      <c r="F743" s="64"/>
      <c r="G743" s="64"/>
      <c r="H743" s="65"/>
      <c r="I743" s="58"/>
      <c r="J743" s="87"/>
      <c r="K743" s="87"/>
    </row>
    <row r="744" spans="3:11" ht="15.75" customHeight="1" x14ac:dyDescent="0.25">
      <c r="C744" s="64"/>
      <c r="D744" s="64"/>
      <c r="E744" s="64"/>
      <c r="F744" s="64"/>
      <c r="G744" s="64"/>
      <c r="H744" s="65"/>
      <c r="I744" s="58"/>
      <c r="J744" s="87"/>
      <c r="K744" s="87"/>
    </row>
    <row r="745" spans="3:11" ht="15.75" customHeight="1" x14ac:dyDescent="0.25">
      <c r="C745" s="64"/>
      <c r="D745" s="64"/>
      <c r="E745" s="64"/>
      <c r="F745" s="64"/>
      <c r="G745" s="64"/>
      <c r="H745" s="65"/>
      <c r="I745" s="58"/>
      <c r="J745" s="87"/>
      <c r="K745" s="87"/>
    </row>
    <row r="746" spans="3:11" ht="15.75" customHeight="1" x14ac:dyDescent="0.25">
      <c r="C746" s="64"/>
      <c r="D746" s="64"/>
      <c r="E746" s="64"/>
      <c r="F746" s="64"/>
      <c r="G746" s="64"/>
      <c r="H746" s="65"/>
      <c r="I746" s="58"/>
      <c r="J746" s="87"/>
      <c r="K746" s="87"/>
    </row>
    <row r="747" spans="3:11" ht="15.75" customHeight="1" x14ac:dyDescent="0.25">
      <c r="C747" s="64"/>
      <c r="D747" s="64"/>
      <c r="E747" s="64"/>
      <c r="F747" s="64"/>
      <c r="G747" s="64"/>
      <c r="H747" s="65"/>
      <c r="I747" s="58"/>
      <c r="J747" s="87"/>
      <c r="K747" s="87"/>
    </row>
    <row r="748" spans="3:11" ht="15.75" customHeight="1" x14ac:dyDescent="0.25">
      <c r="C748" s="64"/>
      <c r="D748" s="64"/>
      <c r="E748" s="64"/>
      <c r="F748" s="64"/>
      <c r="G748" s="64"/>
      <c r="H748" s="65"/>
      <c r="I748" s="58"/>
      <c r="J748" s="87"/>
      <c r="K748" s="87"/>
    </row>
    <row r="749" spans="3:11" ht="15.75" customHeight="1" x14ac:dyDescent="0.25">
      <c r="C749" s="64"/>
      <c r="D749" s="64"/>
      <c r="E749" s="64"/>
      <c r="F749" s="64"/>
      <c r="G749" s="64"/>
      <c r="H749" s="65"/>
      <c r="I749" s="58"/>
      <c r="J749" s="87"/>
      <c r="K749" s="87"/>
    </row>
    <row r="750" spans="3:11" ht="15.75" customHeight="1" x14ac:dyDescent="0.25">
      <c r="C750" s="64"/>
      <c r="D750" s="64"/>
      <c r="E750" s="64"/>
      <c r="F750" s="64"/>
      <c r="G750" s="64"/>
      <c r="H750" s="65"/>
      <c r="I750" s="58"/>
      <c r="J750" s="87"/>
      <c r="K750" s="87"/>
    </row>
    <row r="751" spans="3:11" ht="15.75" customHeight="1" x14ac:dyDescent="0.25">
      <c r="C751" s="64"/>
      <c r="D751" s="64"/>
      <c r="E751" s="64"/>
      <c r="F751" s="64"/>
      <c r="G751" s="64"/>
      <c r="H751" s="65"/>
      <c r="I751" s="58"/>
      <c r="J751" s="87"/>
      <c r="K751" s="87"/>
    </row>
    <row r="752" spans="3:11" ht="15.75" customHeight="1" x14ac:dyDescent="0.25">
      <c r="C752" s="64"/>
      <c r="D752" s="64"/>
      <c r="E752" s="64"/>
      <c r="F752" s="64"/>
      <c r="G752" s="64"/>
      <c r="H752" s="65"/>
      <c r="I752" s="58"/>
      <c r="J752" s="87"/>
      <c r="K752" s="87"/>
    </row>
    <row r="753" spans="3:11" ht="15.75" customHeight="1" x14ac:dyDescent="0.25">
      <c r="C753" s="64"/>
      <c r="D753" s="64"/>
      <c r="E753" s="64"/>
      <c r="F753" s="64"/>
      <c r="G753" s="64"/>
      <c r="H753" s="65"/>
      <c r="I753" s="58"/>
      <c r="J753" s="87"/>
      <c r="K753" s="87"/>
    </row>
    <row r="754" spans="3:11" ht="15.75" customHeight="1" x14ac:dyDescent="0.25">
      <c r="C754" s="64"/>
      <c r="D754" s="64"/>
      <c r="E754" s="64"/>
      <c r="F754" s="64"/>
      <c r="G754" s="64"/>
      <c r="H754" s="65"/>
      <c r="I754" s="58"/>
      <c r="J754" s="87"/>
      <c r="K754" s="87"/>
    </row>
    <row r="755" spans="3:11" ht="15.75" customHeight="1" x14ac:dyDescent="0.25">
      <c r="C755" s="64"/>
      <c r="D755" s="64"/>
      <c r="E755" s="64"/>
      <c r="F755" s="64"/>
      <c r="G755" s="64"/>
      <c r="H755" s="65"/>
      <c r="I755" s="58"/>
      <c r="J755" s="87"/>
      <c r="K755" s="87"/>
    </row>
    <row r="756" spans="3:11" ht="15.75" customHeight="1" x14ac:dyDescent="0.25">
      <c r="C756" s="64"/>
      <c r="D756" s="64"/>
      <c r="E756" s="64"/>
      <c r="F756" s="64"/>
      <c r="G756" s="64"/>
      <c r="H756" s="65"/>
      <c r="I756" s="58"/>
      <c r="J756" s="87"/>
      <c r="K756" s="87"/>
    </row>
    <row r="757" spans="3:11" ht="15.75" customHeight="1" x14ac:dyDescent="0.25">
      <c r="C757" s="64"/>
      <c r="D757" s="64"/>
      <c r="E757" s="64"/>
      <c r="F757" s="64"/>
      <c r="G757" s="64"/>
      <c r="H757" s="65"/>
      <c r="I757" s="58"/>
      <c r="J757" s="87"/>
      <c r="K757" s="87"/>
    </row>
    <row r="758" spans="3:11" ht="15.75" customHeight="1" x14ac:dyDescent="0.25">
      <c r="C758" s="64"/>
      <c r="D758" s="64"/>
      <c r="E758" s="64"/>
      <c r="F758" s="64"/>
      <c r="G758" s="64"/>
      <c r="H758" s="65"/>
      <c r="I758" s="58"/>
      <c r="J758" s="87"/>
      <c r="K758" s="87"/>
    </row>
    <row r="759" spans="3:11" ht="15.75" customHeight="1" x14ac:dyDescent="0.25">
      <c r="C759" s="64"/>
      <c r="D759" s="64"/>
      <c r="E759" s="64"/>
      <c r="F759" s="64"/>
      <c r="G759" s="64"/>
      <c r="H759" s="65"/>
      <c r="I759" s="58"/>
      <c r="J759" s="87"/>
      <c r="K759" s="87"/>
    </row>
    <row r="760" spans="3:11" ht="15.75" customHeight="1" x14ac:dyDescent="0.25">
      <c r="C760" s="64"/>
      <c r="D760" s="64"/>
      <c r="E760" s="64"/>
      <c r="F760" s="64"/>
      <c r="G760" s="64"/>
      <c r="H760" s="65"/>
      <c r="I760" s="58"/>
      <c r="J760" s="87"/>
      <c r="K760" s="87"/>
    </row>
    <row r="761" spans="3:11" ht="15.75" customHeight="1" x14ac:dyDescent="0.25">
      <c r="C761" s="64"/>
      <c r="D761" s="64"/>
      <c r="E761" s="64"/>
      <c r="F761" s="64"/>
      <c r="G761" s="64"/>
      <c r="H761" s="65"/>
      <c r="I761" s="58"/>
      <c r="J761" s="87"/>
      <c r="K761" s="87"/>
    </row>
    <row r="762" spans="3:11" ht="15.75" customHeight="1" x14ac:dyDescent="0.25">
      <c r="C762" s="64"/>
      <c r="D762" s="64"/>
      <c r="E762" s="64"/>
      <c r="F762" s="64"/>
      <c r="G762" s="64"/>
      <c r="H762" s="65"/>
      <c r="I762" s="58"/>
      <c r="J762" s="87"/>
      <c r="K762" s="87"/>
    </row>
    <row r="763" spans="3:11" ht="15.75" customHeight="1" x14ac:dyDescent="0.25">
      <c r="C763" s="64"/>
      <c r="D763" s="64"/>
      <c r="E763" s="64"/>
      <c r="F763" s="64"/>
      <c r="G763" s="64"/>
      <c r="H763" s="65"/>
      <c r="I763" s="58"/>
      <c r="J763" s="87"/>
      <c r="K763" s="87"/>
    </row>
    <row r="764" spans="3:11" ht="15.75" customHeight="1" x14ac:dyDescent="0.25">
      <c r="C764" s="64"/>
      <c r="D764" s="64"/>
      <c r="E764" s="64"/>
      <c r="F764" s="64"/>
      <c r="G764" s="64"/>
      <c r="H764" s="65"/>
      <c r="I764" s="58"/>
      <c r="J764" s="87"/>
      <c r="K764" s="87"/>
    </row>
    <row r="765" spans="3:11" ht="15.75" customHeight="1" x14ac:dyDescent="0.25">
      <c r="C765" s="64"/>
      <c r="D765" s="64"/>
      <c r="E765" s="64"/>
      <c r="F765" s="64"/>
      <c r="G765" s="64"/>
      <c r="H765" s="65"/>
      <c r="I765" s="58"/>
      <c r="J765" s="87"/>
      <c r="K765" s="87"/>
    </row>
    <row r="766" spans="3:11" ht="15.75" customHeight="1" x14ac:dyDescent="0.25">
      <c r="C766" s="64"/>
      <c r="D766" s="64"/>
      <c r="E766" s="64"/>
      <c r="F766" s="64"/>
      <c r="G766" s="64"/>
      <c r="H766" s="65"/>
      <c r="I766" s="58"/>
      <c r="J766" s="87"/>
      <c r="K766" s="87"/>
    </row>
    <row r="767" spans="3:11" ht="15.75" customHeight="1" x14ac:dyDescent="0.25">
      <c r="C767" s="64"/>
      <c r="D767" s="64"/>
      <c r="E767" s="64"/>
      <c r="F767" s="64"/>
      <c r="G767" s="64"/>
      <c r="H767" s="65"/>
      <c r="I767" s="58"/>
      <c r="J767" s="87"/>
      <c r="K767" s="87"/>
    </row>
    <row r="768" spans="3:11" ht="15.75" customHeight="1" x14ac:dyDescent="0.25">
      <c r="C768" s="64"/>
      <c r="D768" s="64"/>
      <c r="E768" s="64"/>
      <c r="F768" s="64"/>
      <c r="G768" s="64"/>
      <c r="H768" s="65"/>
      <c r="I768" s="58"/>
      <c r="J768" s="87"/>
      <c r="K768" s="87"/>
    </row>
    <row r="769" spans="3:11" ht="15.75" customHeight="1" x14ac:dyDescent="0.25">
      <c r="C769" s="64"/>
      <c r="D769" s="64"/>
      <c r="E769" s="64"/>
      <c r="F769" s="64"/>
      <c r="G769" s="64"/>
      <c r="H769" s="65"/>
      <c r="I769" s="58"/>
      <c r="J769" s="87"/>
      <c r="K769" s="87"/>
    </row>
    <row r="770" spans="3:11" ht="15.75" customHeight="1" x14ac:dyDescent="0.25">
      <c r="C770" s="64"/>
      <c r="D770" s="64"/>
      <c r="E770" s="64"/>
      <c r="F770" s="64"/>
      <c r="G770" s="64"/>
      <c r="H770" s="65"/>
      <c r="I770" s="58"/>
      <c r="J770" s="87"/>
      <c r="K770" s="87"/>
    </row>
    <row r="771" spans="3:11" ht="15.75" customHeight="1" x14ac:dyDescent="0.25">
      <c r="C771" s="64"/>
      <c r="D771" s="64"/>
      <c r="E771" s="64"/>
      <c r="F771" s="64"/>
      <c r="G771" s="64"/>
      <c r="H771" s="65"/>
      <c r="I771" s="58"/>
      <c r="J771" s="87"/>
      <c r="K771" s="87"/>
    </row>
    <row r="772" spans="3:11" ht="15.75" customHeight="1" x14ac:dyDescent="0.25">
      <c r="C772" s="64"/>
      <c r="D772" s="64"/>
      <c r="E772" s="64"/>
      <c r="F772" s="64"/>
      <c r="G772" s="64"/>
      <c r="H772" s="65"/>
      <c r="I772" s="58"/>
      <c r="J772" s="87"/>
      <c r="K772" s="87"/>
    </row>
    <row r="773" spans="3:11" ht="15.75" customHeight="1" x14ac:dyDescent="0.25">
      <c r="C773" s="64"/>
      <c r="D773" s="64"/>
      <c r="E773" s="64"/>
      <c r="F773" s="64"/>
      <c r="G773" s="64"/>
      <c r="H773" s="65"/>
      <c r="I773" s="58"/>
      <c r="J773" s="87"/>
      <c r="K773" s="87"/>
    </row>
    <row r="774" spans="3:11" ht="15.75" customHeight="1" x14ac:dyDescent="0.25">
      <c r="C774" s="64"/>
      <c r="D774" s="64"/>
      <c r="E774" s="64"/>
      <c r="F774" s="64"/>
      <c r="G774" s="64"/>
      <c r="H774" s="65"/>
      <c r="I774" s="58"/>
      <c r="J774" s="87"/>
      <c r="K774" s="87"/>
    </row>
    <row r="775" spans="3:11" ht="15.75" customHeight="1" x14ac:dyDescent="0.25">
      <c r="C775" s="64"/>
      <c r="D775" s="64"/>
      <c r="E775" s="64"/>
      <c r="F775" s="64"/>
      <c r="G775" s="64"/>
      <c r="H775" s="65"/>
      <c r="I775" s="58"/>
      <c r="J775" s="87"/>
      <c r="K775" s="87"/>
    </row>
    <row r="776" spans="3:11" ht="15.75" customHeight="1" x14ac:dyDescent="0.25">
      <c r="C776" s="64"/>
      <c r="D776" s="64"/>
      <c r="E776" s="64"/>
      <c r="F776" s="64"/>
      <c r="G776" s="64"/>
      <c r="H776" s="65"/>
      <c r="I776" s="58"/>
      <c r="J776" s="87"/>
      <c r="K776" s="87"/>
    </row>
    <row r="777" spans="3:11" ht="15.75" customHeight="1" x14ac:dyDescent="0.25">
      <c r="C777" s="64"/>
      <c r="D777" s="64"/>
      <c r="E777" s="64"/>
      <c r="F777" s="64"/>
      <c r="G777" s="64"/>
      <c r="H777" s="65"/>
      <c r="I777" s="58"/>
      <c r="J777" s="87"/>
      <c r="K777" s="87"/>
    </row>
    <row r="778" spans="3:11" ht="15.75" customHeight="1" x14ac:dyDescent="0.25">
      <c r="C778" s="64"/>
      <c r="D778" s="64"/>
      <c r="E778" s="64"/>
      <c r="F778" s="64"/>
      <c r="G778" s="64"/>
      <c r="H778" s="65"/>
      <c r="I778" s="58"/>
      <c r="J778" s="87"/>
      <c r="K778" s="87"/>
    </row>
    <row r="779" spans="3:11" ht="15.75" customHeight="1" x14ac:dyDescent="0.25">
      <c r="C779" s="64"/>
      <c r="D779" s="64"/>
      <c r="E779" s="64"/>
      <c r="F779" s="64"/>
      <c r="G779" s="64"/>
      <c r="H779" s="65"/>
      <c r="I779" s="58"/>
      <c r="J779" s="87"/>
      <c r="K779" s="87"/>
    </row>
    <row r="780" spans="3:11" ht="15.75" customHeight="1" x14ac:dyDescent="0.25">
      <c r="C780" s="64"/>
      <c r="D780" s="64"/>
      <c r="E780" s="64"/>
      <c r="F780" s="64"/>
      <c r="G780" s="64"/>
      <c r="H780" s="65"/>
      <c r="I780" s="58"/>
      <c r="J780" s="87"/>
      <c r="K780" s="87"/>
    </row>
    <row r="781" spans="3:11" ht="15.75" customHeight="1" x14ac:dyDescent="0.25">
      <c r="C781" s="64"/>
      <c r="D781" s="64"/>
      <c r="E781" s="64"/>
      <c r="F781" s="64"/>
      <c r="G781" s="64"/>
      <c r="H781" s="65"/>
      <c r="I781" s="58"/>
      <c r="J781" s="87"/>
      <c r="K781" s="87"/>
    </row>
    <row r="782" spans="3:11" ht="15.75" customHeight="1" x14ac:dyDescent="0.25">
      <c r="C782" s="64"/>
      <c r="D782" s="64"/>
      <c r="E782" s="64"/>
      <c r="F782" s="64"/>
      <c r="G782" s="64"/>
      <c r="H782" s="65"/>
      <c r="I782" s="58"/>
      <c r="J782" s="87"/>
      <c r="K782" s="87"/>
    </row>
    <row r="783" spans="3:11" ht="15.75" customHeight="1" x14ac:dyDescent="0.25">
      <c r="C783" s="64"/>
      <c r="D783" s="64"/>
      <c r="E783" s="64"/>
      <c r="F783" s="64"/>
      <c r="G783" s="64"/>
      <c r="H783" s="65"/>
      <c r="I783" s="58"/>
      <c r="J783" s="87"/>
      <c r="K783" s="87"/>
    </row>
    <row r="784" spans="3:11" ht="15.75" customHeight="1" x14ac:dyDescent="0.25">
      <c r="C784" s="64"/>
      <c r="D784" s="64"/>
      <c r="E784" s="64"/>
      <c r="F784" s="64"/>
      <c r="G784" s="64"/>
      <c r="H784" s="65"/>
      <c r="I784" s="58"/>
      <c r="J784" s="87"/>
      <c r="K784" s="87"/>
    </row>
    <row r="785" spans="3:11" ht="15.75" customHeight="1" x14ac:dyDescent="0.25">
      <c r="C785" s="64"/>
      <c r="D785" s="64"/>
      <c r="E785" s="64"/>
      <c r="F785" s="64"/>
      <c r="G785" s="64"/>
      <c r="H785" s="65"/>
      <c r="I785" s="58"/>
      <c r="J785" s="87"/>
      <c r="K785" s="87"/>
    </row>
    <row r="786" spans="3:11" ht="15.75" customHeight="1" x14ac:dyDescent="0.25">
      <c r="C786" s="64"/>
      <c r="D786" s="64"/>
      <c r="E786" s="64"/>
      <c r="F786" s="64"/>
      <c r="G786" s="64"/>
      <c r="H786" s="65"/>
      <c r="I786" s="58"/>
      <c r="J786" s="87"/>
      <c r="K786" s="87"/>
    </row>
    <row r="787" spans="3:11" ht="15.75" customHeight="1" x14ac:dyDescent="0.25">
      <c r="C787" s="64"/>
      <c r="D787" s="64"/>
      <c r="E787" s="64"/>
      <c r="F787" s="64"/>
      <c r="G787" s="64"/>
      <c r="H787" s="65"/>
      <c r="I787" s="58"/>
      <c r="J787" s="87"/>
      <c r="K787" s="87"/>
    </row>
    <row r="788" spans="3:11" ht="15.75" customHeight="1" x14ac:dyDescent="0.25">
      <c r="C788" s="64"/>
      <c r="D788" s="64"/>
      <c r="E788" s="64"/>
      <c r="F788" s="64"/>
      <c r="G788" s="64"/>
      <c r="H788" s="65"/>
      <c r="I788" s="58"/>
      <c r="J788" s="87"/>
      <c r="K788" s="87"/>
    </row>
    <row r="789" spans="3:11" ht="15.75" customHeight="1" x14ac:dyDescent="0.25">
      <c r="C789" s="64"/>
      <c r="D789" s="64"/>
      <c r="E789" s="64"/>
      <c r="F789" s="64"/>
      <c r="G789" s="64"/>
      <c r="H789" s="65"/>
      <c r="I789" s="58"/>
      <c r="J789" s="87"/>
      <c r="K789" s="87"/>
    </row>
    <row r="790" spans="3:11" ht="15.75" customHeight="1" x14ac:dyDescent="0.25">
      <c r="C790" s="64"/>
      <c r="D790" s="64"/>
      <c r="E790" s="64"/>
      <c r="F790" s="64"/>
      <c r="G790" s="64"/>
      <c r="H790" s="65"/>
      <c r="I790" s="58"/>
      <c r="J790" s="87"/>
      <c r="K790" s="87"/>
    </row>
    <row r="791" spans="3:11" ht="15.75" customHeight="1" x14ac:dyDescent="0.25">
      <c r="C791" s="64"/>
      <c r="D791" s="64"/>
      <c r="E791" s="64"/>
      <c r="F791" s="64"/>
      <c r="G791" s="64"/>
      <c r="H791" s="65"/>
      <c r="I791" s="58"/>
      <c r="J791" s="87"/>
      <c r="K791" s="87"/>
    </row>
    <row r="792" spans="3:11" ht="15.75" customHeight="1" x14ac:dyDescent="0.25">
      <c r="C792" s="64"/>
      <c r="D792" s="64"/>
      <c r="E792" s="64"/>
      <c r="F792" s="64"/>
      <c r="G792" s="64"/>
      <c r="H792" s="65"/>
      <c r="I792" s="58"/>
      <c r="J792" s="87"/>
      <c r="K792" s="87"/>
    </row>
    <row r="793" spans="3:11" ht="15.75" customHeight="1" x14ac:dyDescent="0.25">
      <c r="C793" s="64"/>
      <c r="D793" s="64"/>
      <c r="E793" s="64"/>
      <c r="F793" s="64"/>
      <c r="G793" s="64"/>
      <c r="H793" s="65"/>
      <c r="I793" s="58"/>
      <c r="J793" s="87"/>
      <c r="K793" s="87"/>
    </row>
    <row r="794" spans="3:11" ht="15.75" customHeight="1" x14ac:dyDescent="0.25">
      <c r="C794" s="64"/>
      <c r="D794" s="64"/>
      <c r="E794" s="64"/>
      <c r="F794" s="64"/>
      <c r="G794" s="64"/>
      <c r="H794" s="65"/>
      <c r="I794" s="58"/>
      <c r="J794" s="87"/>
      <c r="K794" s="87"/>
    </row>
    <row r="795" spans="3:11" ht="15.75" customHeight="1" x14ac:dyDescent="0.25">
      <c r="C795" s="64"/>
      <c r="D795" s="64"/>
      <c r="E795" s="64"/>
      <c r="F795" s="64"/>
      <c r="G795" s="64"/>
      <c r="H795" s="65"/>
      <c r="I795" s="58"/>
      <c r="J795" s="87"/>
      <c r="K795" s="87"/>
    </row>
    <row r="796" spans="3:11" ht="15.75" customHeight="1" x14ac:dyDescent="0.25">
      <c r="C796" s="64"/>
      <c r="D796" s="64"/>
      <c r="E796" s="64"/>
      <c r="F796" s="64"/>
      <c r="G796" s="64"/>
      <c r="H796" s="65"/>
      <c r="I796" s="58"/>
      <c r="J796" s="87"/>
      <c r="K796" s="87"/>
    </row>
    <row r="797" spans="3:11" ht="15.75" customHeight="1" x14ac:dyDescent="0.25">
      <c r="C797" s="64"/>
      <c r="D797" s="64"/>
      <c r="E797" s="64"/>
      <c r="F797" s="64"/>
      <c r="G797" s="64"/>
      <c r="H797" s="65"/>
      <c r="I797" s="58"/>
      <c r="J797" s="87"/>
      <c r="K797" s="87"/>
    </row>
    <row r="798" spans="3:11" ht="15.75" customHeight="1" x14ac:dyDescent="0.25">
      <c r="C798" s="64"/>
      <c r="D798" s="64"/>
      <c r="E798" s="64"/>
      <c r="F798" s="64"/>
      <c r="G798" s="64"/>
      <c r="H798" s="65"/>
      <c r="I798" s="58"/>
      <c r="J798" s="87"/>
      <c r="K798" s="87"/>
    </row>
    <row r="799" spans="3:11" ht="15.75" customHeight="1" x14ac:dyDescent="0.25">
      <c r="C799" s="64"/>
      <c r="D799" s="64"/>
      <c r="E799" s="64"/>
      <c r="F799" s="64"/>
      <c r="G799" s="64"/>
      <c r="H799" s="65"/>
      <c r="I799" s="58"/>
      <c r="J799" s="87"/>
      <c r="K799" s="87"/>
    </row>
    <row r="800" spans="3:11" ht="15.75" customHeight="1" x14ac:dyDescent="0.25">
      <c r="C800" s="64"/>
      <c r="D800" s="64"/>
      <c r="E800" s="64"/>
      <c r="F800" s="64"/>
      <c r="G800" s="64"/>
      <c r="H800" s="65"/>
      <c r="I800" s="58"/>
      <c r="J800" s="87"/>
      <c r="K800" s="87"/>
    </row>
    <row r="801" spans="3:11" ht="15.75" customHeight="1" x14ac:dyDescent="0.25">
      <c r="C801" s="64"/>
      <c r="D801" s="64"/>
      <c r="E801" s="64"/>
      <c r="F801" s="64"/>
      <c r="G801" s="64"/>
      <c r="H801" s="65"/>
      <c r="I801" s="58"/>
      <c r="J801" s="87"/>
      <c r="K801" s="87"/>
    </row>
    <row r="802" spans="3:11" ht="15.75" customHeight="1" x14ac:dyDescent="0.25">
      <c r="C802" s="64"/>
      <c r="D802" s="64"/>
      <c r="E802" s="64"/>
      <c r="F802" s="64"/>
      <c r="G802" s="64"/>
      <c r="H802" s="65"/>
      <c r="I802" s="58"/>
      <c r="J802" s="87"/>
      <c r="K802" s="87"/>
    </row>
    <row r="803" spans="3:11" ht="15.75" customHeight="1" x14ac:dyDescent="0.25">
      <c r="C803" s="64"/>
      <c r="D803" s="64"/>
      <c r="E803" s="64"/>
      <c r="F803" s="64"/>
      <c r="G803" s="64"/>
      <c r="H803" s="65"/>
      <c r="I803" s="58"/>
      <c r="J803" s="87"/>
      <c r="K803" s="87"/>
    </row>
    <row r="804" spans="3:11" ht="15.75" customHeight="1" x14ac:dyDescent="0.25">
      <c r="C804" s="64"/>
      <c r="D804" s="64"/>
      <c r="E804" s="64"/>
      <c r="F804" s="64"/>
      <c r="G804" s="64"/>
      <c r="H804" s="65"/>
      <c r="I804" s="58"/>
      <c r="J804" s="87"/>
      <c r="K804" s="87"/>
    </row>
    <row r="805" spans="3:11" ht="15.75" customHeight="1" x14ac:dyDescent="0.25">
      <c r="C805" s="64"/>
      <c r="D805" s="64"/>
      <c r="E805" s="64"/>
      <c r="F805" s="64"/>
      <c r="G805" s="64"/>
      <c r="H805" s="65"/>
      <c r="I805" s="58"/>
      <c r="J805" s="87"/>
      <c r="K805" s="87"/>
    </row>
    <row r="806" spans="3:11" ht="15.75" customHeight="1" x14ac:dyDescent="0.25">
      <c r="C806" s="64"/>
      <c r="D806" s="64"/>
      <c r="E806" s="64"/>
      <c r="F806" s="64"/>
      <c r="G806" s="64"/>
      <c r="H806" s="65"/>
      <c r="I806" s="58"/>
      <c r="J806" s="87"/>
      <c r="K806" s="87"/>
    </row>
    <row r="807" spans="3:11" ht="15.75" customHeight="1" x14ac:dyDescent="0.25">
      <c r="C807" s="64"/>
      <c r="D807" s="64"/>
      <c r="E807" s="64"/>
      <c r="F807" s="64"/>
      <c r="G807" s="64"/>
      <c r="H807" s="65"/>
      <c r="I807" s="58"/>
      <c r="J807" s="87"/>
      <c r="K807" s="87"/>
    </row>
    <row r="808" spans="3:11" ht="15.75" customHeight="1" x14ac:dyDescent="0.25">
      <c r="C808" s="64"/>
      <c r="D808" s="64"/>
      <c r="E808" s="64"/>
      <c r="F808" s="64"/>
      <c r="G808" s="64"/>
      <c r="H808" s="65"/>
      <c r="I808" s="58"/>
      <c r="J808" s="87"/>
      <c r="K808" s="87"/>
    </row>
    <row r="809" spans="3:11" ht="15.75" customHeight="1" x14ac:dyDescent="0.25">
      <c r="C809" s="64"/>
      <c r="D809" s="64"/>
      <c r="E809" s="64"/>
      <c r="F809" s="64"/>
      <c r="G809" s="64"/>
      <c r="H809" s="65"/>
      <c r="I809" s="58"/>
      <c r="J809" s="87"/>
      <c r="K809" s="87"/>
    </row>
    <row r="810" spans="3:11" ht="15.75" customHeight="1" x14ac:dyDescent="0.25">
      <c r="C810" s="64"/>
      <c r="D810" s="64"/>
      <c r="E810" s="64"/>
      <c r="F810" s="64"/>
      <c r="G810" s="64"/>
      <c r="H810" s="65"/>
      <c r="I810" s="58"/>
      <c r="J810" s="87"/>
      <c r="K810" s="87"/>
    </row>
    <row r="811" spans="3:11" ht="15.75" customHeight="1" x14ac:dyDescent="0.25">
      <c r="C811" s="64"/>
      <c r="D811" s="64"/>
      <c r="E811" s="64"/>
      <c r="F811" s="64"/>
      <c r="G811" s="64"/>
      <c r="H811" s="65"/>
      <c r="I811" s="58"/>
      <c r="J811" s="87"/>
      <c r="K811" s="87"/>
    </row>
    <row r="812" spans="3:11" ht="15.75" customHeight="1" x14ac:dyDescent="0.25">
      <c r="C812" s="64"/>
      <c r="D812" s="64"/>
      <c r="E812" s="64"/>
      <c r="F812" s="64"/>
      <c r="G812" s="64"/>
      <c r="H812" s="65"/>
      <c r="I812" s="58"/>
      <c r="J812" s="87"/>
      <c r="K812" s="87"/>
    </row>
    <row r="813" spans="3:11" ht="15.75" customHeight="1" x14ac:dyDescent="0.25">
      <c r="C813" s="64"/>
      <c r="D813" s="64"/>
      <c r="E813" s="64"/>
      <c r="F813" s="64"/>
      <c r="G813" s="64"/>
      <c r="H813" s="65"/>
      <c r="I813" s="58"/>
      <c r="J813" s="87"/>
      <c r="K813" s="87"/>
    </row>
    <row r="814" spans="3:11" ht="15.75" customHeight="1" x14ac:dyDescent="0.25">
      <c r="C814" s="64"/>
      <c r="D814" s="64"/>
      <c r="E814" s="64"/>
      <c r="F814" s="64"/>
      <c r="G814" s="64"/>
      <c r="H814" s="65"/>
      <c r="I814" s="58"/>
      <c r="J814" s="87"/>
      <c r="K814" s="87"/>
    </row>
    <row r="815" spans="3:11" ht="15.75" customHeight="1" x14ac:dyDescent="0.25">
      <c r="C815" s="64"/>
      <c r="D815" s="64"/>
      <c r="E815" s="64"/>
      <c r="F815" s="64"/>
      <c r="G815" s="64"/>
      <c r="H815" s="65"/>
      <c r="I815" s="58"/>
      <c r="J815" s="87"/>
      <c r="K815" s="87"/>
    </row>
    <row r="816" spans="3:11" ht="15.75" customHeight="1" x14ac:dyDescent="0.25">
      <c r="C816" s="64"/>
      <c r="D816" s="64"/>
      <c r="E816" s="64"/>
      <c r="F816" s="64"/>
      <c r="G816" s="64"/>
      <c r="H816" s="65"/>
      <c r="I816" s="58"/>
      <c r="J816" s="87"/>
      <c r="K816" s="87"/>
    </row>
    <row r="817" spans="3:11" ht="15.75" customHeight="1" x14ac:dyDescent="0.25">
      <c r="C817" s="64"/>
      <c r="D817" s="64"/>
      <c r="E817" s="64"/>
      <c r="F817" s="64"/>
      <c r="G817" s="64"/>
      <c r="H817" s="65"/>
      <c r="I817" s="58"/>
      <c r="J817" s="87"/>
      <c r="K817" s="87"/>
    </row>
    <row r="818" spans="3:11" ht="15.75" customHeight="1" x14ac:dyDescent="0.25">
      <c r="C818" s="64"/>
      <c r="D818" s="64"/>
      <c r="E818" s="64"/>
      <c r="F818" s="64"/>
      <c r="G818" s="64"/>
      <c r="H818" s="65"/>
      <c r="I818" s="58"/>
      <c r="J818" s="87"/>
      <c r="K818" s="87"/>
    </row>
    <row r="819" spans="3:11" ht="15.75" customHeight="1" x14ac:dyDescent="0.25">
      <c r="C819" s="64"/>
      <c r="D819" s="64"/>
      <c r="E819" s="64"/>
      <c r="F819" s="64"/>
      <c r="G819" s="64"/>
      <c r="H819" s="65"/>
      <c r="I819" s="58"/>
      <c r="J819" s="87"/>
      <c r="K819" s="87"/>
    </row>
    <row r="820" spans="3:11" ht="15.75" customHeight="1" x14ac:dyDescent="0.25">
      <c r="C820" s="64"/>
      <c r="D820" s="64"/>
      <c r="E820" s="64"/>
      <c r="F820" s="64"/>
      <c r="G820" s="64"/>
      <c r="H820" s="65"/>
      <c r="I820" s="58"/>
      <c r="J820" s="87"/>
      <c r="K820" s="87"/>
    </row>
    <row r="821" spans="3:11" ht="15.75" customHeight="1" x14ac:dyDescent="0.25">
      <c r="C821" s="64"/>
      <c r="D821" s="64"/>
      <c r="E821" s="64"/>
      <c r="F821" s="64"/>
      <c r="G821" s="64"/>
      <c r="H821" s="65"/>
      <c r="I821" s="58"/>
      <c r="J821" s="87"/>
      <c r="K821" s="87"/>
    </row>
    <row r="822" spans="3:11" ht="15.75" customHeight="1" x14ac:dyDescent="0.25">
      <c r="C822" s="64"/>
      <c r="D822" s="64"/>
      <c r="E822" s="64"/>
      <c r="F822" s="64"/>
      <c r="G822" s="64"/>
      <c r="H822" s="65"/>
      <c r="I822" s="58"/>
      <c r="J822" s="87"/>
      <c r="K822" s="87"/>
    </row>
    <row r="823" spans="3:11" ht="15.75" customHeight="1" x14ac:dyDescent="0.25">
      <c r="C823" s="64"/>
      <c r="D823" s="64"/>
      <c r="E823" s="64"/>
      <c r="F823" s="64"/>
      <c r="G823" s="64"/>
      <c r="H823" s="65"/>
      <c r="I823" s="58"/>
      <c r="J823" s="87"/>
      <c r="K823" s="87"/>
    </row>
    <row r="824" spans="3:11" ht="15.75" customHeight="1" x14ac:dyDescent="0.25">
      <c r="C824" s="64"/>
      <c r="D824" s="64"/>
      <c r="E824" s="64"/>
      <c r="F824" s="64"/>
      <c r="G824" s="64"/>
      <c r="H824" s="65"/>
      <c r="I824" s="58"/>
      <c r="J824" s="87"/>
      <c r="K824" s="87"/>
    </row>
    <row r="825" spans="3:11" ht="15.75" customHeight="1" x14ac:dyDescent="0.25">
      <c r="C825" s="64"/>
      <c r="D825" s="64"/>
      <c r="E825" s="64"/>
      <c r="F825" s="64"/>
      <c r="G825" s="64"/>
      <c r="H825" s="65"/>
      <c r="I825" s="58"/>
      <c r="J825" s="87"/>
      <c r="K825" s="87"/>
    </row>
    <row r="826" spans="3:11" ht="15.75" customHeight="1" x14ac:dyDescent="0.25">
      <c r="C826" s="64"/>
      <c r="D826" s="64"/>
      <c r="E826" s="64"/>
      <c r="F826" s="64"/>
      <c r="G826" s="64"/>
      <c r="H826" s="65"/>
      <c r="I826" s="58"/>
      <c r="J826" s="87"/>
      <c r="K826" s="87"/>
    </row>
    <row r="827" spans="3:11" ht="15.75" customHeight="1" x14ac:dyDescent="0.25">
      <c r="C827" s="64"/>
      <c r="D827" s="64"/>
      <c r="E827" s="64"/>
      <c r="F827" s="64"/>
      <c r="G827" s="64"/>
      <c r="H827" s="65"/>
      <c r="I827" s="58"/>
      <c r="J827" s="87"/>
      <c r="K827" s="87"/>
    </row>
    <row r="828" spans="3:11" ht="15.75" customHeight="1" x14ac:dyDescent="0.25">
      <c r="C828" s="64"/>
      <c r="D828" s="64"/>
      <c r="E828" s="64"/>
      <c r="F828" s="64"/>
      <c r="G828" s="64"/>
      <c r="H828" s="65"/>
      <c r="I828" s="58"/>
      <c r="J828" s="87"/>
      <c r="K828" s="87"/>
    </row>
    <row r="829" spans="3:11" ht="15.75" customHeight="1" x14ac:dyDescent="0.25">
      <c r="C829" s="64"/>
      <c r="D829" s="64"/>
      <c r="E829" s="64"/>
      <c r="F829" s="64"/>
      <c r="G829" s="64"/>
      <c r="H829" s="65"/>
      <c r="I829" s="58"/>
      <c r="J829" s="87"/>
      <c r="K829" s="87"/>
    </row>
    <row r="830" spans="3:11" ht="15.75" customHeight="1" x14ac:dyDescent="0.25">
      <c r="C830" s="64"/>
      <c r="D830" s="64"/>
      <c r="E830" s="64"/>
      <c r="F830" s="64"/>
      <c r="G830" s="64"/>
      <c r="H830" s="65"/>
      <c r="I830" s="58"/>
      <c r="J830" s="87"/>
      <c r="K830" s="87"/>
    </row>
    <row r="831" spans="3:11" ht="15.75" customHeight="1" x14ac:dyDescent="0.25">
      <c r="C831" s="64"/>
      <c r="D831" s="64"/>
      <c r="E831" s="64"/>
      <c r="F831" s="64"/>
      <c r="G831" s="64"/>
      <c r="H831" s="65"/>
      <c r="I831" s="58"/>
      <c r="J831" s="87"/>
      <c r="K831" s="87"/>
    </row>
    <row r="832" spans="3:11" ht="15.75" customHeight="1" x14ac:dyDescent="0.25">
      <c r="C832" s="64"/>
      <c r="D832" s="64"/>
      <c r="E832" s="64"/>
      <c r="F832" s="64"/>
      <c r="G832" s="64"/>
      <c r="H832" s="65"/>
      <c r="I832" s="58"/>
      <c r="J832" s="87"/>
      <c r="K832" s="87"/>
    </row>
    <row r="833" spans="3:11" ht="15.75" customHeight="1" x14ac:dyDescent="0.25">
      <c r="C833" s="64"/>
      <c r="D833" s="64"/>
      <c r="E833" s="64"/>
      <c r="F833" s="64"/>
      <c r="G833" s="64"/>
      <c r="H833" s="65"/>
      <c r="I833" s="58"/>
      <c r="J833" s="87"/>
      <c r="K833" s="87"/>
    </row>
    <row r="834" spans="3:11" ht="15.75" customHeight="1" x14ac:dyDescent="0.25">
      <c r="C834" s="64"/>
      <c r="D834" s="64"/>
      <c r="E834" s="64"/>
      <c r="F834" s="64"/>
      <c r="G834" s="64"/>
      <c r="H834" s="65"/>
      <c r="I834" s="58"/>
      <c r="J834" s="87"/>
      <c r="K834" s="87"/>
    </row>
    <row r="835" spans="3:11" ht="15.75" customHeight="1" x14ac:dyDescent="0.25">
      <c r="C835" s="64"/>
      <c r="D835" s="64"/>
      <c r="E835" s="64"/>
      <c r="F835" s="64"/>
      <c r="G835" s="64"/>
      <c r="H835" s="65"/>
      <c r="I835" s="58"/>
      <c r="J835" s="87"/>
      <c r="K835" s="87"/>
    </row>
    <row r="836" spans="3:11" ht="15.75" customHeight="1" x14ac:dyDescent="0.25">
      <c r="C836" s="64"/>
      <c r="D836" s="64"/>
      <c r="E836" s="64"/>
      <c r="F836" s="64"/>
      <c r="G836" s="64"/>
      <c r="H836" s="65"/>
      <c r="I836" s="58"/>
      <c r="J836" s="87"/>
      <c r="K836" s="87"/>
    </row>
    <row r="837" spans="3:11" ht="15.75" customHeight="1" x14ac:dyDescent="0.25">
      <c r="C837" s="64"/>
      <c r="D837" s="64"/>
      <c r="E837" s="64"/>
      <c r="F837" s="64"/>
      <c r="G837" s="64"/>
      <c r="H837" s="65"/>
      <c r="I837" s="58"/>
      <c r="J837" s="87"/>
      <c r="K837" s="87"/>
    </row>
    <row r="838" spans="3:11" ht="15.75" customHeight="1" x14ac:dyDescent="0.25">
      <c r="C838" s="64"/>
      <c r="D838" s="64"/>
      <c r="E838" s="64"/>
      <c r="F838" s="64"/>
      <c r="G838" s="64"/>
      <c r="H838" s="65"/>
      <c r="I838" s="58"/>
      <c r="J838" s="87"/>
      <c r="K838" s="87"/>
    </row>
    <row r="839" spans="3:11" ht="15.75" customHeight="1" x14ac:dyDescent="0.25">
      <c r="C839" s="64"/>
      <c r="D839" s="64"/>
      <c r="E839" s="64"/>
      <c r="F839" s="64"/>
      <c r="G839" s="64"/>
      <c r="H839" s="65"/>
      <c r="I839" s="58"/>
      <c r="J839" s="87"/>
      <c r="K839" s="87"/>
    </row>
    <row r="840" spans="3:11" ht="15.75" customHeight="1" x14ac:dyDescent="0.25">
      <c r="C840" s="64"/>
      <c r="D840" s="64"/>
      <c r="E840" s="64"/>
      <c r="F840" s="64"/>
      <c r="G840" s="64"/>
      <c r="H840" s="65"/>
      <c r="I840" s="58"/>
      <c r="J840" s="87"/>
      <c r="K840" s="87"/>
    </row>
    <row r="841" spans="3:11" ht="15.75" customHeight="1" x14ac:dyDescent="0.25">
      <c r="C841" s="64"/>
      <c r="D841" s="64"/>
      <c r="E841" s="64"/>
      <c r="F841" s="64"/>
      <c r="G841" s="64"/>
      <c r="H841" s="65"/>
      <c r="I841" s="58"/>
      <c r="J841" s="87"/>
      <c r="K841" s="87"/>
    </row>
    <row r="842" spans="3:11" ht="15.75" customHeight="1" x14ac:dyDescent="0.25">
      <c r="C842" s="64"/>
      <c r="D842" s="64"/>
      <c r="E842" s="64"/>
      <c r="F842" s="64"/>
      <c r="G842" s="64"/>
      <c r="H842" s="65"/>
      <c r="I842" s="58"/>
      <c r="J842" s="87"/>
      <c r="K842" s="87"/>
    </row>
    <row r="843" spans="3:11" ht="15.75" customHeight="1" x14ac:dyDescent="0.25">
      <c r="C843" s="64"/>
      <c r="D843" s="64"/>
      <c r="E843" s="64"/>
      <c r="F843" s="64"/>
      <c r="G843" s="64"/>
      <c r="H843" s="65"/>
      <c r="I843" s="58"/>
      <c r="J843" s="87"/>
      <c r="K843" s="87"/>
    </row>
    <row r="844" spans="3:11" ht="15.75" customHeight="1" x14ac:dyDescent="0.25">
      <c r="C844" s="64"/>
      <c r="D844" s="64"/>
      <c r="E844" s="64"/>
      <c r="F844" s="64"/>
      <c r="G844" s="64"/>
      <c r="H844" s="65"/>
      <c r="I844" s="58"/>
      <c r="J844" s="87"/>
      <c r="K844" s="87"/>
    </row>
    <row r="845" spans="3:11" ht="15.75" customHeight="1" x14ac:dyDescent="0.25">
      <c r="C845" s="64"/>
      <c r="D845" s="64"/>
      <c r="E845" s="64"/>
      <c r="F845" s="64"/>
      <c r="G845" s="64"/>
      <c r="H845" s="65"/>
      <c r="I845" s="58"/>
      <c r="J845" s="87"/>
      <c r="K845" s="87"/>
    </row>
    <row r="846" spans="3:11" ht="15.75" customHeight="1" x14ac:dyDescent="0.25">
      <c r="C846" s="64"/>
      <c r="D846" s="64"/>
      <c r="E846" s="64"/>
      <c r="F846" s="64"/>
      <c r="G846" s="64"/>
      <c r="H846" s="65"/>
      <c r="I846" s="58"/>
      <c r="J846" s="87"/>
      <c r="K846" s="87"/>
    </row>
    <row r="847" spans="3:11" ht="15.75" customHeight="1" x14ac:dyDescent="0.25">
      <c r="C847" s="64"/>
      <c r="D847" s="64"/>
      <c r="E847" s="64"/>
      <c r="F847" s="64"/>
      <c r="G847" s="64"/>
      <c r="H847" s="65"/>
      <c r="I847" s="58"/>
      <c r="J847" s="87"/>
      <c r="K847" s="87"/>
    </row>
    <row r="848" spans="3:11" ht="15.75" customHeight="1" x14ac:dyDescent="0.25">
      <c r="C848" s="64"/>
      <c r="D848" s="64"/>
      <c r="E848" s="64"/>
      <c r="F848" s="64"/>
      <c r="G848" s="64"/>
      <c r="H848" s="65"/>
      <c r="I848" s="58"/>
      <c r="J848" s="87"/>
      <c r="K848" s="87"/>
    </row>
    <row r="849" spans="3:11" ht="15.75" customHeight="1" x14ac:dyDescent="0.25">
      <c r="C849" s="64"/>
      <c r="D849" s="64"/>
      <c r="E849" s="64"/>
      <c r="F849" s="64"/>
      <c r="G849" s="64"/>
      <c r="H849" s="65"/>
      <c r="I849" s="58"/>
      <c r="J849" s="87"/>
      <c r="K849" s="87"/>
    </row>
    <row r="850" spans="3:11" ht="15.75" customHeight="1" x14ac:dyDescent="0.25">
      <c r="C850" s="64"/>
      <c r="D850" s="64"/>
      <c r="E850" s="64"/>
      <c r="F850" s="64"/>
      <c r="G850" s="64"/>
      <c r="H850" s="65"/>
      <c r="I850" s="58"/>
      <c r="J850" s="87"/>
      <c r="K850" s="87"/>
    </row>
    <row r="851" spans="3:11" ht="15.75" customHeight="1" x14ac:dyDescent="0.25">
      <c r="C851" s="64"/>
      <c r="D851" s="64"/>
      <c r="E851" s="64"/>
      <c r="F851" s="64"/>
      <c r="G851" s="64"/>
      <c r="H851" s="65"/>
      <c r="I851" s="58"/>
      <c r="J851" s="87"/>
      <c r="K851" s="87"/>
    </row>
    <row r="852" spans="3:11" ht="15.75" customHeight="1" x14ac:dyDescent="0.25">
      <c r="C852" s="64"/>
      <c r="D852" s="64"/>
      <c r="E852" s="64"/>
      <c r="F852" s="64"/>
      <c r="G852" s="64"/>
      <c r="H852" s="65"/>
      <c r="I852" s="58"/>
      <c r="J852" s="87"/>
      <c r="K852" s="87"/>
    </row>
    <row r="853" spans="3:11" ht="15.75" customHeight="1" x14ac:dyDescent="0.25">
      <c r="C853" s="64"/>
      <c r="D853" s="64"/>
      <c r="E853" s="64"/>
      <c r="F853" s="64"/>
      <c r="G853" s="64"/>
      <c r="H853" s="65"/>
      <c r="I853" s="58"/>
      <c r="J853" s="87"/>
      <c r="K853" s="87"/>
    </row>
    <row r="854" spans="3:11" ht="15.75" customHeight="1" x14ac:dyDescent="0.25">
      <c r="C854" s="64"/>
      <c r="D854" s="64"/>
      <c r="E854" s="64"/>
      <c r="F854" s="64"/>
      <c r="G854" s="64"/>
      <c r="H854" s="65"/>
      <c r="I854" s="58"/>
      <c r="J854" s="87"/>
      <c r="K854" s="87"/>
    </row>
    <row r="855" spans="3:11" ht="15.75" customHeight="1" x14ac:dyDescent="0.25">
      <c r="C855" s="64"/>
      <c r="D855" s="64"/>
      <c r="E855" s="64"/>
      <c r="F855" s="64"/>
      <c r="G855" s="64"/>
      <c r="H855" s="65"/>
      <c r="I855" s="58"/>
      <c r="J855" s="87"/>
      <c r="K855" s="87"/>
    </row>
    <row r="856" spans="3:11" ht="15.75" customHeight="1" x14ac:dyDescent="0.25">
      <c r="C856" s="64"/>
      <c r="D856" s="64"/>
      <c r="E856" s="64"/>
      <c r="F856" s="64"/>
      <c r="G856" s="64"/>
      <c r="H856" s="65"/>
      <c r="I856" s="58"/>
      <c r="J856" s="87"/>
      <c r="K856" s="87"/>
    </row>
    <row r="857" spans="3:11" ht="15.75" customHeight="1" x14ac:dyDescent="0.25">
      <c r="C857" s="64"/>
      <c r="D857" s="64"/>
      <c r="E857" s="64"/>
      <c r="F857" s="64"/>
      <c r="G857" s="64"/>
      <c r="H857" s="65"/>
      <c r="I857" s="58"/>
      <c r="J857" s="87"/>
      <c r="K857" s="87"/>
    </row>
    <row r="858" spans="3:11" ht="15.75" customHeight="1" x14ac:dyDescent="0.25">
      <c r="C858" s="64"/>
      <c r="D858" s="64"/>
      <c r="E858" s="64"/>
      <c r="F858" s="64"/>
      <c r="G858" s="64"/>
      <c r="H858" s="65"/>
      <c r="I858" s="58"/>
      <c r="J858" s="87"/>
      <c r="K858" s="87"/>
    </row>
    <row r="859" spans="3:11" ht="15.75" customHeight="1" x14ac:dyDescent="0.25">
      <c r="C859" s="64"/>
      <c r="D859" s="64"/>
      <c r="E859" s="64"/>
      <c r="F859" s="64"/>
      <c r="G859" s="64"/>
      <c r="H859" s="65"/>
      <c r="I859" s="58"/>
      <c r="J859" s="87"/>
      <c r="K859" s="87"/>
    </row>
    <row r="860" spans="3:11" ht="15.75" customHeight="1" x14ac:dyDescent="0.25">
      <c r="C860" s="64"/>
      <c r="D860" s="64"/>
      <c r="E860" s="64"/>
      <c r="F860" s="64"/>
      <c r="G860" s="64"/>
      <c r="H860" s="65"/>
      <c r="I860" s="58"/>
      <c r="J860" s="87"/>
      <c r="K860" s="87"/>
    </row>
    <row r="861" spans="3:11" ht="15.75" customHeight="1" x14ac:dyDescent="0.25">
      <c r="C861" s="64"/>
      <c r="D861" s="64"/>
      <c r="E861" s="64"/>
      <c r="F861" s="64"/>
      <c r="G861" s="64"/>
      <c r="H861" s="65"/>
      <c r="I861" s="58"/>
      <c r="J861" s="87"/>
      <c r="K861" s="87"/>
    </row>
    <row r="862" spans="3:11" ht="15.75" customHeight="1" x14ac:dyDescent="0.25">
      <c r="C862" s="64"/>
      <c r="D862" s="64"/>
      <c r="E862" s="64"/>
      <c r="F862" s="64"/>
      <c r="G862" s="64"/>
      <c r="H862" s="65"/>
      <c r="I862" s="58"/>
      <c r="J862" s="87"/>
      <c r="K862" s="87"/>
    </row>
    <row r="863" spans="3:11" ht="15.75" customHeight="1" x14ac:dyDescent="0.25">
      <c r="C863" s="64"/>
      <c r="D863" s="64"/>
      <c r="E863" s="64"/>
      <c r="F863" s="64"/>
      <c r="G863" s="64"/>
      <c r="H863" s="65"/>
      <c r="I863" s="58"/>
      <c r="J863" s="87"/>
      <c r="K863" s="87"/>
    </row>
    <row r="864" spans="3:11" ht="15.75" customHeight="1" x14ac:dyDescent="0.25">
      <c r="C864" s="64"/>
      <c r="D864" s="64"/>
      <c r="E864" s="64"/>
      <c r="F864" s="64"/>
      <c r="G864" s="64"/>
      <c r="H864" s="65"/>
      <c r="I864" s="58"/>
      <c r="J864" s="87"/>
      <c r="K864" s="87"/>
    </row>
    <row r="865" spans="3:11" ht="15.75" customHeight="1" x14ac:dyDescent="0.25">
      <c r="C865" s="64"/>
      <c r="D865" s="64"/>
      <c r="E865" s="64"/>
      <c r="F865" s="64"/>
      <c r="G865" s="64"/>
      <c r="H865" s="65"/>
      <c r="I865" s="58"/>
      <c r="J865" s="87"/>
      <c r="K865" s="87"/>
    </row>
    <row r="866" spans="3:11" ht="15.75" customHeight="1" x14ac:dyDescent="0.25">
      <c r="C866" s="64"/>
      <c r="D866" s="64"/>
      <c r="E866" s="64"/>
      <c r="F866" s="64"/>
      <c r="G866" s="64"/>
      <c r="H866" s="65"/>
      <c r="I866" s="58"/>
      <c r="J866" s="87"/>
      <c r="K866" s="87"/>
    </row>
    <row r="867" spans="3:11" ht="15.75" customHeight="1" x14ac:dyDescent="0.25">
      <c r="C867" s="64"/>
      <c r="D867" s="64"/>
      <c r="E867" s="64"/>
      <c r="F867" s="64"/>
      <c r="G867" s="64"/>
      <c r="H867" s="65"/>
      <c r="I867" s="58"/>
      <c r="J867" s="87"/>
      <c r="K867" s="87"/>
    </row>
    <row r="868" spans="3:11" ht="15.75" customHeight="1" x14ac:dyDescent="0.25">
      <c r="C868" s="64"/>
      <c r="D868" s="64"/>
      <c r="E868" s="64"/>
      <c r="F868" s="64"/>
      <c r="G868" s="64"/>
      <c r="H868" s="65"/>
      <c r="I868" s="58"/>
      <c r="J868" s="87"/>
      <c r="K868" s="87"/>
    </row>
    <row r="869" spans="3:11" ht="15.75" customHeight="1" x14ac:dyDescent="0.25">
      <c r="C869" s="64"/>
      <c r="D869" s="64"/>
      <c r="E869" s="64"/>
      <c r="F869" s="64"/>
      <c r="G869" s="64"/>
      <c r="H869" s="65"/>
      <c r="I869" s="58"/>
      <c r="J869" s="87"/>
      <c r="K869" s="87"/>
    </row>
    <row r="870" spans="3:11" ht="15.75" customHeight="1" x14ac:dyDescent="0.25">
      <c r="C870" s="64"/>
      <c r="D870" s="64"/>
      <c r="E870" s="64"/>
      <c r="F870" s="64"/>
      <c r="G870" s="64"/>
      <c r="H870" s="65"/>
      <c r="I870" s="58"/>
      <c r="J870" s="87"/>
      <c r="K870" s="87"/>
    </row>
    <row r="871" spans="3:11" ht="15.75" customHeight="1" x14ac:dyDescent="0.25">
      <c r="C871" s="64"/>
      <c r="D871" s="64"/>
      <c r="E871" s="64"/>
      <c r="F871" s="64"/>
      <c r="G871" s="64"/>
      <c r="H871" s="65"/>
      <c r="I871" s="58"/>
      <c r="J871" s="87"/>
      <c r="K871" s="87"/>
    </row>
    <row r="872" spans="3:11" ht="15.75" customHeight="1" x14ac:dyDescent="0.25">
      <c r="C872" s="64"/>
      <c r="D872" s="64"/>
      <c r="E872" s="64"/>
      <c r="F872" s="64"/>
      <c r="G872" s="64"/>
      <c r="H872" s="65"/>
      <c r="I872" s="58"/>
      <c r="J872" s="87"/>
      <c r="K872" s="87"/>
    </row>
    <row r="873" spans="3:11" ht="15.75" customHeight="1" x14ac:dyDescent="0.25">
      <c r="C873" s="64"/>
      <c r="D873" s="64"/>
      <c r="E873" s="64"/>
      <c r="F873" s="64"/>
      <c r="G873" s="64"/>
      <c r="H873" s="65"/>
      <c r="I873" s="58"/>
      <c r="J873" s="87"/>
      <c r="K873" s="87"/>
    </row>
    <row r="874" spans="3:11" ht="15.75" customHeight="1" x14ac:dyDescent="0.25">
      <c r="C874" s="64"/>
      <c r="D874" s="64"/>
      <c r="E874" s="64"/>
      <c r="F874" s="64"/>
      <c r="G874" s="64"/>
      <c r="H874" s="65"/>
      <c r="I874" s="58"/>
      <c r="J874" s="87"/>
      <c r="K874" s="87"/>
    </row>
    <row r="875" spans="3:11" ht="15.75" customHeight="1" x14ac:dyDescent="0.25">
      <c r="C875" s="64"/>
      <c r="D875" s="64"/>
      <c r="E875" s="64"/>
      <c r="F875" s="64"/>
      <c r="G875" s="64"/>
      <c r="H875" s="65"/>
      <c r="I875" s="58"/>
      <c r="J875" s="87"/>
      <c r="K875" s="87"/>
    </row>
    <row r="876" spans="3:11" ht="15.75" customHeight="1" x14ac:dyDescent="0.25">
      <c r="C876" s="64"/>
      <c r="D876" s="64"/>
      <c r="E876" s="64"/>
      <c r="F876" s="64"/>
      <c r="G876" s="64"/>
      <c r="H876" s="65"/>
      <c r="I876" s="58"/>
      <c r="J876" s="87"/>
      <c r="K876" s="87"/>
    </row>
    <row r="877" spans="3:11" ht="15.75" customHeight="1" x14ac:dyDescent="0.25">
      <c r="C877" s="64"/>
      <c r="D877" s="64"/>
      <c r="E877" s="64"/>
      <c r="F877" s="64"/>
      <c r="G877" s="64"/>
      <c r="H877" s="65"/>
      <c r="I877" s="58"/>
      <c r="J877" s="87"/>
      <c r="K877" s="87"/>
    </row>
    <row r="878" spans="3:11" ht="15.75" customHeight="1" x14ac:dyDescent="0.25">
      <c r="C878" s="64"/>
      <c r="D878" s="64"/>
      <c r="E878" s="64"/>
      <c r="F878" s="64"/>
      <c r="G878" s="64"/>
      <c r="H878" s="65"/>
      <c r="I878" s="58"/>
      <c r="J878" s="87"/>
      <c r="K878" s="87"/>
    </row>
    <row r="879" spans="3:11" ht="15.75" customHeight="1" x14ac:dyDescent="0.25">
      <c r="C879" s="64"/>
      <c r="D879" s="64"/>
      <c r="E879" s="64"/>
      <c r="F879" s="64"/>
      <c r="G879" s="64"/>
      <c r="H879" s="65"/>
      <c r="I879" s="58"/>
      <c r="J879" s="87"/>
      <c r="K879" s="87"/>
    </row>
    <row r="880" spans="3:11" ht="15.75" customHeight="1" x14ac:dyDescent="0.25">
      <c r="C880" s="64"/>
      <c r="D880" s="64"/>
      <c r="E880" s="64"/>
      <c r="F880" s="64"/>
      <c r="G880" s="64"/>
      <c r="H880" s="65"/>
      <c r="I880" s="58"/>
      <c r="J880" s="87"/>
      <c r="K880" s="87"/>
    </row>
    <row r="881" spans="3:11" ht="15.75" customHeight="1" x14ac:dyDescent="0.25">
      <c r="C881" s="64"/>
      <c r="D881" s="64"/>
      <c r="E881" s="64"/>
      <c r="F881" s="64"/>
      <c r="G881" s="64"/>
      <c r="H881" s="65"/>
      <c r="I881" s="58"/>
      <c r="J881" s="87"/>
      <c r="K881" s="87"/>
    </row>
    <row r="882" spans="3:11" ht="15.75" customHeight="1" x14ac:dyDescent="0.25">
      <c r="C882" s="64"/>
      <c r="D882" s="64"/>
      <c r="E882" s="64"/>
      <c r="F882" s="64"/>
      <c r="G882" s="64"/>
      <c r="H882" s="65"/>
      <c r="I882" s="58"/>
      <c r="J882" s="87"/>
      <c r="K882" s="87"/>
    </row>
    <row r="883" spans="3:11" ht="15.75" customHeight="1" x14ac:dyDescent="0.25">
      <c r="C883" s="64"/>
      <c r="D883" s="64"/>
      <c r="E883" s="64"/>
      <c r="F883" s="64"/>
      <c r="G883" s="64"/>
      <c r="H883" s="65"/>
      <c r="I883" s="58"/>
      <c r="J883" s="87"/>
      <c r="K883" s="87"/>
    </row>
    <row r="884" spans="3:11" ht="15.75" customHeight="1" x14ac:dyDescent="0.25">
      <c r="C884" s="64"/>
      <c r="D884" s="64"/>
      <c r="E884" s="64"/>
      <c r="F884" s="64"/>
      <c r="G884" s="64"/>
      <c r="H884" s="65"/>
      <c r="I884" s="58"/>
      <c r="J884" s="87"/>
      <c r="K884" s="87"/>
    </row>
    <row r="885" spans="3:11" ht="15.75" customHeight="1" x14ac:dyDescent="0.25">
      <c r="C885" s="64"/>
      <c r="D885" s="64"/>
      <c r="E885" s="64"/>
      <c r="F885" s="64"/>
      <c r="G885" s="64"/>
      <c r="H885" s="65"/>
      <c r="I885" s="58"/>
      <c r="J885" s="87"/>
      <c r="K885" s="87"/>
    </row>
    <row r="886" spans="3:11" ht="15.75" customHeight="1" x14ac:dyDescent="0.25">
      <c r="C886" s="64"/>
      <c r="D886" s="64"/>
      <c r="E886" s="64"/>
      <c r="F886" s="64"/>
      <c r="G886" s="64"/>
      <c r="H886" s="65"/>
      <c r="I886" s="58"/>
      <c r="J886" s="87"/>
      <c r="K886" s="87"/>
    </row>
    <row r="887" spans="3:11" ht="15.75" customHeight="1" x14ac:dyDescent="0.25">
      <c r="C887" s="64"/>
      <c r="D887" s="64"/>
      <c r="E887" s="64"/>
      <c r="F887" s="64"/>
      <c r="G887" s="64"/>
      <c r="H887" s="65"/>
      <c r="I887" s="58"/>
      <c r="J887" s="87"/>
      <c r="K887" s="87"/>
    </row>
    <row r="888" spans="3:11" ht="15.75" customHeight="1" x14ac:dyDescent="0.25">
      <c r="C888" s="64"/>
      <c r="D888" s="64"/>
      <c r="E888" s="64"/>
      <c r="F888" s="64"/>
      <c r="G888" s="64"/>
      <c r="H888" s="65"/>
      <c r="I888" s="58"/>
      <c r="J888" s="87"/>
      <c r="K888" s="87"/>
    </row>
    <row r="889" spans="3:11" ht="15.75" customHeight="1" x14ac:dyDescent="0.25">
      <c r="C889" s="64"/>
      <c r="D889" s="64"/>
      <c r="E889" s="64"/>
      <c r="F889" s="64"/>
      <c r="G889" s="64"/>
      <c r="H889" s="65"/>
      <c r="I889" s="58"/>
      <c r="J889" s="87"/>
      <c r="K889" s="87"/>
    </row>
    <row r="890" spans="3:11" ht="15.75" customHeight="1" x14ac:dyDescent="0.25">
      <c r="C890" s="64"/>
      <c r="D890" s="64"/>
      <c r="E890" s="64"/>
      <c r="F890" s="64"/>
      <c r="G890" s="64"/>
      <c r="H890" s="65"/>
      <c r="I890" s="58"/>
      <c r="J890" s="87"/>
      <c r="K890" s="87"/>
    </row>
    <row r="891" spans="3:11" ht="15.75" customHeight="1" x14ac:dyDescent="0.25">
      <c r="C891" s="64"/>
      <c r="D891" s="64"/>
      <c r="E891" s="64"/>
      <c r="F891" s="64"/>
      <c r="G891" s="64"/>
      <c r="H891" s="65"/>
      <c r="I891" s="58"/>
      <c r="J891" s="87"/>
      <c r="K891" s="87"/>
    </row>
    <row r="892" spans="3:11" ht="15.75" customHeight="1" x14ac:dyDescent="0.25">
      <c r="C892" s="64"/>
      <c r="D892" s="64"/>
      <c r="E892" s="64"/>
      <c r="F892" s="64"/>
      <c r="G892" s="64"/>
      <c r="H892" s="65"/>
      <c r="I892" s="58"/>
      <c r="J892" s="87"/>
      <c r="K892" s="87"/>
    </row>
    <row r="893" spans="3:11" ht="15.75" customHeight="1" x14ac:dyDescent="0.25">
      <c r="C893" s="64"/>
      <c r="D893" s="64"/>
      <c r="E893" s="64"/>
      <c r="F893" s="64"/>
      <c r="G893" s="64"/>
      <c r="H893" s="65"/>
      <c r="I893" s="58"/>
      <c r="J893" s="87"/>
      <c r="K893" s="87"/>
    </row>
    <row r="894" spans="3:11" ht="15.75" customHeight="1" x14ac:dyDescent="0.25">
      <c r="C894" s="64"/>
      <c r="D894" s="64"/>
      <c r="E894" s="64"/>
      <c r="F894" s="64"/>
      <c r="G894" s="64"/>
      <c r="H894" s="65"/>
      <c r="I894" s="58"/>
      <c r="J894" s="87"/>
      <c r="K894" s="87"/>
    </row>
    <row r="895" spans="3:11" ht="15.75" customHeight="1" x14ac:dyDescent="0.25">
      <c r="C895" s="64"/>
      <c r="D895" s="64"/>
      <c r="E895" s="64"/>
      <c r="F895" s="64"/>
      <c r="G895" s="64"/>
      <c r="H895" s="65"/>
      <c r="I895" s="58"/>
      <c r="J895" s="87"/>
      <c r="K895" s="87"/>
    </row>
    <row r="896" spans="3:11" ht="15.75" customHeight="1" x14ac:dyDescent="0.25">
      <c r="C896" s="64"/>
      <c r="D896" s="64"/>
      <c r="E896" s="64"/>
      <c r="F896" s="64"/>
      <c r="G896" s="64"/>
      <c r="H896" s="65"/>
      <c r="I896" s="58"/>
      <c r="J896" s="87"/>
      <c r="K896" s="87"/>
    </row>
    <row r="897" spans="3:11" ht="15.75" customHeight="1" x14ac:dyDescent="0.25">
      <c r="C897" s="64"/>
      <c r="D897" s="64"/>
      <c r="E897" s="64"/>
      <c r="F897" s="64"/>
      <c r="G897" s="64"/>
      <c r="H897" s="65"/>
      <c r="I897" s="58"/>
      <c r="J897" s="87"/>
      <c r="K897" s="87"/>
    </row>
    <row r="898" spans="3:11" ht="15.75" customHeight="1" x14ac:dyDescent="0.25">
      <c r="C898" s="64"/>
      <c r="D898" s="64"/>
      <c r="E898" s="64"/>
      <c r="F898" s="64"/>
      <c r="G898" s="64"/>
      <c r="H898" s="65"/>
      <c r="I898" s="58"/>
      <c r="J898" s="87"/>
      <c r="K898" s="87"/>
    </row>
    <row r="899" spans="3:11" ht="15.75" customHeight="1" x14ac:dyDescent="0.25">
      <c r="C899" s="64"/>
      <c r="D899" s="64"/>
      <c r="E899" s="64"/>
      <c r="F899" s="64"/>
      <c r="G899" s="64"/>
      <c r="H899" s="65"/>
      <c r="I899" s="58"/>
      <c r="J899" s="87"/>
      <c r="K899" s="87"/>
    </row>
    <row r="900" spans="3:11" ht="15.75" customHeight="1" x14ac:dyDescent="0.25">
      <c r="C900" s="64"/>
      <c r="D900" s="64"/>
      <c r="E900" s="64"/>
      <c r="F900" s="64"/>
      <c r="G900" s="64"/>
      <c r="H900" s="65"/>
      <c r="I900" s="58"/>
      <c r="J900" s="87"/>
      <c r="K900" s="87"/>
    </row>
    <row r="901" spans="3:11" ht="15.75" customHeight="1" x14ac:dyDescent="0.25">
      <c r="C901" s="64"/>
      <c r="D901" s="64"/>
      <c r="E901" s="64"/>
      <c r="F901" s="64"/>
      <c r="G901" s="64"/>
      <c r="H901" s="65"/>
      <c r="I901" s="58"/>
      <c r="J901" s="87"/>
      <c r="K901" s="87"/>
    </row>
    <row r="902" spans="3:11" ht="15.75" customHeight="1" x14ac:dyDescent="0.25">
      <c r="C902" s="64"/>
      <c r="D902" s="64"/>
      <c r="E902" s="64"/>
      <c r="F902" s="64"/>
      <c r="G902" s="64"/>
      <c r="H902" s="65"/>
      <c r="I902" s="58"/>
      <c r="J902" s="87"/>
      <c r="K902" s="87"/>
    </row>
    <row r="903" spans="3:11" ht="15.75" customHeight="1" x14ac:dyDescent="0.25">
      <c r="C903" s="64"/>
      <c r="D903" s="64"/>
      <c r="E903" s="64"/>
      <c r="F903" s="64"/>
      <c r="G903" s="64"/>
      <c r="H903" s="65"/>
      <c r="I903" s="58"/>
      <c r="J903" s="87"/>
      <c r="K903" s="87"/>
    </row>
    <row r="904" spans="3:11" ht="15.75" customHeight="1" x14ac:dyDescent="0.25">
      <c r="C904" s="64"/>
      <c r="D904" s="64"/>
      <c r="E904" s="64"/>
      <c r="F904" s="64"/>
      <c r="G904" s="64"/>
      <c r="H904" s="65"/>
      <c r="I904" s="58"/>
      <c r="J904" s="87"/>
      <c r="K904" s="87"/>
    </row>
    <row r="905" spans="3:11" ht="15.75" customHeight="1" x14ac:dyDescent="0.25">
      <c r="C905" s="64"/>
      <c r="D905" s="64"/>
      <c r="E905" s="64"/>
      <c r="F905" s="64"/>
      <c r="G905" s="64"/>
      <c r="H905" s="65"/>
      <c r="I905" s="58"/>
      <c r="J905" s="87"/>
      <c r="K905" s="87"/>
    </row>
    <row r="906" spans="3:11" ht="15.75" customHeight="1" x14ac:dyDescent="0.25">
      <c r="C906" s="64"/>
      <c r="D906" s="64"/>
      <c r="E906" s="64"/>
      <c r="F906" s="64"/>
      <c r="G906" s="64"/>
      <c r="H906" s="65"/>
      <c r="I906" s="58"/>
      <c r="J906" s="87"/>
      <c r="K906" s="87"/>
    </row>
    <row r="907" spans="3:11" ht="15.75" customHeight="1" x14ac:dyDescent="0.25">
      <c r="C907" s="64"/>
      <c r="D907" s="64"/>
      <c r="E907" s="64"/>
      <c r="F907" s="64"/>
      <c r="G907" s="64"/>
      <c r="H907" s="65"/>
      <c r="I907" s="58"/>
      <c r="J907" s="87"/>
      <c r="K907" s="87"/>
    </row>
    <row r="908" spans="3:11" ht="15.75" customHeight="1" x14ac:dyDescent="0.25">
      <c r="C908" s="64"/>
      <c r="D908" s="64"/>
      <c r="E908" s="64"/>
      <c r="F908" s="64"/>
      <c r="G908" s="64"/>
      <c r="H908" s="65"/>
      <c r="I908" s="58"/>
      <c r="J908" s="87"/>
      <c r="K908" s="87"/>
    </row>
    <row r="909" spans="3:11" ht="15.75" customHeight="1" x14ac:dyDescent="0.25">
      <c r="C909" s="64"/>
      <c r="D909" s="64"/>
      <c r="E909" s="64"/>
      <c r="F909" s="64"/>
      <c r="G909" s="64"/>
      <c r="H909" s="65"/>
      <c r="I909" s="58"/>
      <c r="J909" s="87"/>
      <c r="K909" s="87"/>
    </row>
    <row r="910" spans="3:11" ht="15.75" customHeight="1" x14ac:dyDescent="0.25">
      <c r="C910" s="64"/>
      <c r="D910" s="64"/>
      <c r="E910" s="64"/>
      <c r="F910" s="64"/>
      <c r="G910" s="64"/>
      <c r="H910" s="65"/>
      <c r="I910" s="58"/>
      <c r="J910" s="87"/>
      <c r="K910" s="87"/>
    </row>
    <row r="911" spans="3:11" ht="15.75" customHeight="1" x14ac:dyDescent="0.25">
      <c r="C911" s="64"/>
      <c r="D911" s="64"/>
      <c r="E911" s="64"/>
      <c r="F911" s="64"/>
      <c r="G911" s="64"/>
      <c r="H911" s="65"/>
      <c r="I911" s="58"/>
      <c r="J911" s="87"/>
      <c r="K911" s="87"/>
    </row>
    <row r="912" spans="3:11" ht="15.75" customHeight="1" x14ac:dyDescent="0.25">
      <c r="C912" s="64"/>
      <c r="D912" s="64"/>
      <c r="E912" s="64"/>
      <c r="F912" s="64"/>
      <c r="G912" s="64"/>
      <c r="H912" s="65"/>
      <c r="I912" s="58"/>
      <c r="J912" s="87"/>
      <c r="K912" s="87"/>
    </row>
    <row r="913" spans="3:11" ht="15.75" customHeight="1" x14ac:dyDescent="0.25">
      <c r="C913" s="64"/>
      <c r="D913" s="64"/>
      <c r="E913" s="64"/>
      <c r="F913" s="64"/>
      <c r="G913" s="64"/>
      <c r="H913" s="65"/>
      <c r="I913" s="58"/>
      <c r="J913" s="87"/>
      <c r="K913" s="87"/>
    </row>
    <row r="914" spans="3:11" ht="15.75" customHeight="1" x14ac:dyDescent="0.25">
      <c r="C914" s="64"/>
      <c r="D914" s="64"/>
      <c r="E914" s="64"/>
      <c r="F914" s="64"/>
      <c r="G914" s="64"/>
      <c r="H914" s="65"/>
      <c r="I914" s="58"/>
      <c r="J914" s="87"/>
      <c r="K914" s="87"/>
    </row>
    <row r="915" spans="3:11" ht="15.75" customHeight="1" x14ac:dyDescent="0.25">
      <c r="C915" s="64"/>
      <c r="D915" s="64"/>
      <c r="E915" s="64"/>
      <c r="F915" s="64"/>
      <c r="G915" s="64"/>
      <c r="H915" s="65"/>
      <c r="I915" s="58"/>
      <c r="J915" s="87"/>
      <c r="K915" s="87"/>
    </row>
    <row r="916" spans="3:11" ht="15.75" customHeight="1" x14ac:dyDescent="0.25">
      <c r="C916" s="64"/>
      <c r="D916" s="64"/>
      <c r="E916" s="64"/>
      <c r="F916" s="64"/>
      <c r="G916" s="64"/>
      <c r="H916" s="65"/>
      <c r="I916" s="58"/>
      <c r="J916" s="87"/>
      <c r="K916" s="87"/>
    </row>
    <row r="917" spans="3:11" ht="15.75" customHeight="1" x14ac:dyDescent="0.25">
      <c r="C917" s="64"/>
      <c r="D917" s="64"/>
      <c r="E917" s="64"/>
      <c r="F917" s="64"/>
      <c r="G917" s="64"/>
      <c r="H917" s="65"/>
      <c r="I917" s="58"/>
      <c r="J917" s="87"/>
      <c r="K917" s="87"/>
    </row>
    <row r="918" spans="3:11" ht="15.75" customHeight="1" x14ac:dyDescent="0.25">
      <c r="C918" s="64"/>
      <c r="D918" s="64"/>
      <c r="E918" s="64"/>
      <c r="F918" s="64"/>
      <c r="G918" s="64"/>
      <c r="H918" s="65"/>
      <c r="I918" s="58"/>
      <c r="J918" s="87"/>
      <c r="K918" s="87"/>
    </row>
    <row r="919" spans="3:11" ht="15.75" customHeight="1" x14ac:dyDescent="0.25">
      <c r="C919" s="64"/>
      <c r="D919" s="64"/>
      <c r="E919" s="64"/>
      <c r="F919" s="64"/>
      <c r="G919" s="64"/>
      <c r="H919" s="65"/>
      <c r="I919" s="58"/>
      <c r="J919" s="87"/>
      <c r="K919" s="87"/>
    </row>
    <row r="920" spans="3:11" ht="15.75" customHeight="1" x14ac:dyDescent="0.25">
      <c r="C920" s="64"/>
      <c r="D920" s="64"/>
      <c r="E920" s="64"/>
      <c r="F920" s="64"/>
      <c r="G920" s="64"/>
      <c r="H920" s="65"/>
      <c r="I920" s="58"/>
      <c r="J920" s="87"/>
      <c r="K920" s="87"/>
    </row>
    <row r="921" spans="3:11" ht="15.75" customHeight="1" x14ac:dyDescent="0.25">
      <c r="C921" s="64"/>
      <c r="D921" s="64"/>
      <c r="E921" s="64"/>
      <c r="F921" s="64"/>
      <c r="G921" s="64"/>
      <c r="H921" s="65"/>
      <c r="I921" s="58"/>
      <c r="J921" s="87"/>
      <c r="K921" s="87"/>
    </row>
    <row r="922" spans="3:11" ht="15.75" customHeight="1" x14ac:dyDescent="0.25">
      <c r="C922" s="64"/>
      <c r="D922" s="64"/>
      <c r="E922" s="64"/>
      <c r="F922" s="64"/>
      <c r="G922" s="64"/>
      <c r="H922" s="65"/>
      <c r="I922" s="58"/>
      <c r="J922" s="87"/>
      <c r="K922" s="87"/>
    </row>
    <row r="923" spans="3:11" ht="15.75" customHeight="1" x14ac:dyDescent="0.25">
      <c r="C923" s="64"/>
      <c r="D923" s="64"/>
      <c r="E923" s="64"/>
      <c r="F923" s="64"/>
      <c r="G923" s="64"/>
      <c r="H923" s="65"/>
      <c r="I923" s="58"/>
      <c r="J923" s="87"/>
      <c r="K923" s="87"/>
    </row>
    <row r="924" spans="3:11" ht="15.75" customHeight="1" x14ac:dyDescent="0.25">
      <c r="C924" s="64"/>
      <c r="D924" s="64"/>
      <c r="E924" s="64"/>
      <c r="F924" s="64"/>
      <c r="G924" s="64"/>
      <c r="H924" s="65"/>
      <c r="I924" s="58"/>
      <c r="J924" s="87"/>
      <c r="K924" s="87"/>
    </row>
    <row r="925" spans="3:11" ht="15.75" customHeight="1" x14ac:dyDescent="0.25">
      <c r="C925" s="64"/>
      <c r="D925" s="64"/>
      <c r="E925" s="64"/>
      <c r="F925" s="64"/>
      <c r="G925" s="64"/>
      <c r="H925" s="65"/>
      <c r="I925" s="58"/>
      <c r="J925" s="87"/>
      <c r="K925" s="87"/>
    </row>
    <row r="926" spans="3:11" ht="15.75" customHeight="1" x14ac:dyDescent="0.25">
      <c r="C926" s="64"/>
      <c r="D926" s="64"/>
      <c r="E926" s="64"/>
      <c r="F926" s="64"/>
      <c r="G926" s="64"/>
      <c r="H926" s="65"/>
      <c r="I926" s="58"/>
      <c r="J926" s="87"/>
      <c r="K926" s="87"/>
    </row>
    <row r="927" spans="3:11" ht="15.75" customHeight="1" x14ac:dyDescent="0.25">
      <c r="C927" s="64"/>
      <c r="D927" s="64"/>
      <c r="E927" s="64"/>
      <c r="F927" s="64"/>
      <c r="G927" s="64"/>
      <c r="H927" s="65"/>
      <c r="I927" s="58"/>
      <c r="J927" s="87"/>
      <c r="K927" s="87"/>
    </row>
    <row r="928" spans="3:11" ht="15.75" customHeight="1" x14ac:dyDescent="0.25">
      <c r="C928" s="64"/>
      <c r="D928" s="64"/>
      <c r="E928" s="64"/>
      <c r="F928" s="64"/>
      <c r="G928" s="64"/>
      <c r="H928" s="65"/>
      <c r="I928" s="58"/>
      <c r="J928" s="87"/>
      <c r="K928" s="87"/>
    </row>
    <row r="929" spans="3:11" ht="15.75" customHeight="1" x14ac:dyDescent="0.25">
      <c r="C929" s="64"/>
      <c r="D929" s="64"/>
      <c r="E929" s="64"/>
      <c r="F929" s="64"/>
      <c r="G929" s="64"/>
      <c r="H929" s="65"/>
      <c r="I929" s="58"/>
      <c r="J929" s="87"/>
      <c r="K929" s="87"/>
    </row>
    <row r="930" spans="3:11" ht="15.75" customHeight="1" x14ac:dyDescent="0.25">
      <c r="C930" s="64"/>
      <c r="D930" s="64"/>
      <c r="E930" s="64"/>
      <c r="F930" s="64"/>
      <c r="G930" s="64"/>
      <c r="H930" s="65"/>
      <c r="I930" s="58"/>
      <c r="J930" s="87"/>
      <c r="K930" s="87"/>
    </row>
    <row r="931" spans="3:11" ht="15.75" customHeight="1" x14ac:dyDescent="0.25">
      <c r="C931" s="64"/>
      <c r="D931" s="64"/>
      <c r="E931" s="64"/>
      <c r="F931" s="64"/>
      <c r="G931" s="64"/>
      <c r="H931" s="65"/>
      <c r="I931" s="58"/>
      <c r="J931" s="87"/>
      <c r="K931" s="87"/>
    </row>
    <row r="932" spans="3:11" ht="15.75" customHeight="1" x14ac:dyDescent="0.25">
      <c r="C932" s="64"/>
      <c r="D932" s="64"/>
      <c r="E932" s="64"/>
      <c r="F932" s="64"/>
      <c r="G932" s="64"/>
      <c r="H932" s="65"/>
      <c r="I932" s="58"/>
      <c r="J932" s="87"/>
      <c r="K932" s="87"/>
    </row>
    <row r="933" spans="3:11" ht="15.75" customHeight="1" x14ac:dyDescent="0.25">
      <c r="C933" s="64"/>
      <c r="D933" s="64"/>
      <c r="E933" s="64"/>
      <c r="F933" s="64"/>
      <c r="G933" s="64"/>
      <c r="H933" s="65"/>
      <c r="I933" s="58"/>
      <c r="J933" s="87"/>
      <c r="K933" s="87"/>
    </row>
    <row r="934" spans="3:11" ht="15.75" customHeight="1" x14ac:dyDescent="0.25">
      <c r="C934" s="64"/>
      <c r="D934" s="64"/>
      <c r="E934" s="64"/>
      <c r="F934" s="64"/>
      <c r="G934" s="64"/>
      <c r="H934" s="65"/>
      <c r="I934" s="58"/>
      <c r="J934" s="87"/>
      <c r="K934" s="87"/>
    </row>
    <row r="935" spans="3:11" ht="15.75" customHeight="1" x14ac:dyDescent="0.25">
      <c r="C935" s="64"/>
      <c r="D935" s="64"/>
      <c r="E935" s="64"/>
      <c r="F935" s="64"/>
      <c r="G935" s="64"/>
      <c r="H935" s="65"/>
      <c r="I935" s="58"/>
      <c r="J935" s="87"/>
      <c r="K935" s="87"/>
    </row>
    <row r="936" spans="3:11" ht="15.75" customHeight="1" x14ac:dyDescent="0.25">
      <c r="C936" s="64"/>
      <c r="D936" s="64"/>
      <c r="E936" s="64"/>
      <c r="F936" s="64"/>
      <c r="G936" s="64"/>
      <c r="H936" s="65"/>
      <c r="I936" s="58"/>
      <c r="J936" s="87"/>
      <c r="K936" s="87"/>
    </row>
    <row r="937" spans="3:11" ht="15.75" customHeight="1" x14ac:dyDescent="0.25">
      <c r="C937" s="64"/>
      <c r="D937" s="64"/>
      <c r="E937" s="64"/>
      <c r="F937" s="64"/>
      <c r="G937" s="64"/>
      <c r="H937" s="65"/>
      <c r="I937" s="58"/>
      <c r="J937" s="87"/>
      <c r="K937" s="87"/>
    </row>
    <row r="938" spans="3:11" ht="15.75" customHeight="1" x14ac:dyDescent="0.25">
      <c r="C938" s="64"/>
      <c r="D938" s="64"/>
      <c r="E938" s="64"/>
      <c r="F938" s="64"/>
      <c r="G938" s="64"/>
      <c r="H938" s="65"/>
      <c r="I938" s="58"/>
      <c r="J938" s="87"/>
      <c r="K938" s="87"/>
    </row>
    <row r="939" spans="3:11" ht="15.75" customHeight="1" x14ac:dyDescent="0.25">
      <c r="C939" s="64"/>
      <c r="D939" s="64"/>
      <c r="E939" s="64"/>
      <c r="F939" s="64"/>
      <c r="G939" s="64"/>
      <c r="H939" s="65"/>
      <c r="I939" s="58"/>
      <c r="J939" s="87"/>
      <c r="K939" s="87"/>
    </row>
    <row r="940" spans="3:11" ht="15.75" customHeight="1" x14ac:dyDescent="0.25">
      <c r="C940" s="64"/>
      <c r="D940" s="64"/>
      <c r="E940" s="64"/>
      <c r="F940" s="64"/>
      <c r="G940" s="64"/>
      <c r="H940" s="65"/>
      <c r="I940" s="58"/>
      <c r="J940" s="87"/>
      <c r="K940" s="87"/>
    </row>
    <row r="941" spans="3:11" ht="15.75" customHeight="1" x14ac:dyDescent="0.25">
      <c r="C941" s="64"/>
      <c r="D941" s="64"/>
      <c r="E941" s="64"/>
      <c r="F941" s="64"/>
      <c r="G941" s="64"/>
      <c r="H941" s="65"/>
      <c r="I941" s="58"/>
      <c r="J941" s="87"/>
      <c r="K941" s="87"/>
    </row>
    <row r="942" spans="3:11" ht="15.75" customHeight="1" x14ac:dyDescent="0.25">
      <c r="C942" s="64"/>
      <c r="D942" s="64"/>
      <c r="E942" s="64"/>
      <c r="F942" s="64"/>
      <c r="G942" s="64"/>
      <c r="H942" s="65"/>
      <c r="I942" s="58"/>
      <c r="J942" s="87"/>
      <c r="K942" s="87"/>
    </row>
    <row r="943" spans="3:11" ht="15.75" customHeight="1" x14ac:dyDescent="0.25">
      <c r="C943" s="64"/>
      <c r="D943" s="64"/>
      <c r="E943" s="64"/>
      <c r="F943" s="64"/>
      <c r="G943" s="64"/>
      <c r="H943" s="65"/>
      <c r="I943" s="58"/>
      <c r="J943" s="87"/>
      <c r="K943" s="87"/>
    </row>
    <row r="944" spans="3:11" ht="15.75" customHeight="1" x14ac:dyDescent="0.25">
      <c r="C944" s="64"/>
      <c r="D944" s="64"/>
      <c r="E944" s="64"/>
      <c r="F944" s="64"/>
      <c r="G944" s="64"/>
      <c r="H944" s="65"/>
      <c r="I944" s="58"/>
      <c r="J944" s="87"/>
      <c r="K944" s="87"/>
    </row>
    <row r="945" spans="3:11" ht="15.75" customHeight="1" x14ac:dyDescent="0.25">
      <c r="C945" s="64"/>
      <c r="D945" s="64"/>
      <c r="E945" s="64"/>
      <c r="F945" s="64"/>
      <c r="G945" s="64"/>
      <c r="H945" s="65"/>
      <c r="I945" s="58"/>
      <c r="J945" s="87"/>
      <c r="K945" s="87"/>
    </row>
    <row r="946" spans="3:11" ht="15.75" customHeight="1" x14ac:dyDescent="0.25">
      <c r="C946" s="64"/>
      <c r="D946" s="64"/>
      <c r="E946" s="64"/>
      <c r="F946" s="64"/>
      <c r="G946" s="64"/>
      <c r="H946" s="65"/>
      <c r="I946" s="58"/>
      <c r="J946" s="87"/>
      <c r="K946" s="87"/>
    </row>
    <row r="947" spans="3:11" ht="15.75" customHeight="1" x14ac:dyDescent="0.25">
      <c r="C947" s="64"/>
      <c r="D947" s="64"/>
      <c r="E947" s="64"/>
      <c r="F947" s="64"/>
      <c r="G947" s="64"/>
      <c r="H947" s="65"/>
      <c r="I947" s="58"/>
      <c r="J947" s="87"/>
      <c r="K947" s="87"/>
    </row>
    <row r="948" spans="3:11" ht="15.75" customHeight="1" x14ac:dyDescent="0.25">
      <c r="C948" s="64"/>
      <c r="D948" s="64"/>
      <c r="E948" s="64"/>
      <c r="F948" s="64"/>
      <c r="G948" s="64"/>
      <c r="H948" s="65"/>
      <c r="I948" s="58"/>
      <c r="J948" s="87"/>
      <c r="K948" s="87"/>
    </row>
    <row r="949" spans="3:11" ht="15.75" customHeight="1" x14ac:dyDescent="0.25">
      <c r="C949" s="64"/>
      <c r="D949" s="64"/>
      <c r="E949" s="64"/>
      <c r="F949" s="64"/>
      <c r="G949" s="64"/>
      <c r="H949" s="65"/>
      <c r="I949" s="58"/>
      <c r="J949" s="87"/>
      <c r="K949" s="87"/>
    </row>
    <row r="950" spans="3:11" ht="15.75" customHeight="1" x14ac:dyDescent="0.25">
      <c r="C950" s="64"/>
      <c r="D950" s="64"/>
      <c r="E950" s="64"/>
      <c r="F950" s="64"/>
      <c r="G950" s="64"/>
      <c r="H950" s="65"/>
      <c r="I950" s="58"/>
      <c r="J950" s="87"/>
      <c r="K950" s="87"/>
    </row>
    <row r="951" spans="3:11" ht="15.75" customHeight="1" x14ac:dyDescent="0.25">
      <c r="C951" s="64"/>
      <c r="D951" s="64"/>
      <c r="E951" s="64"/>
      <c r="F951" s="64"/>
      <c r="G951" s="64"/>
      <c r="H951" s="65"/>
      <c r="I951" s="58"/>
      <c r="J951" s="87"/>
      <c r="K951" s="87"/>
    </row>
    <row r="952" spans="3:11" ht="15.75" customHeight="1" x14ac:dyDescent="0.25">
      <c r="C952" s="64"/>
      <c r="D952" s="64"/>
      <c r="E952" s="64"/>
      <c r="F952" s="64"/>
      <c r="G952" s="64"/>
      <c r="H952" s="65"/>
      <c r="I952" s="58"/>
      <c r="J952" s="87"/>
      <c r="K952" s="87"/>
    </row>
    <row r="953" spans="3:11" ht="15.75" customHeight="1" x14ac:dyDescent="0.25">
      <c r="C953" s="64"/>
      <c r="D953" s="64"/>
      <c r="E953" s="64"/>
      <c r="F953" s="64"/>
      <c r="G953" s="64"/>
      <c r="H953" s="65"/>
      <c r="I953" s="58"/>
      <c r="J953" s="87"/>
      <c r="K953" s="87"/>
    </row>
    <row r="954" spans="3:11" ht="15.75" customHeight="1" x14ac:dyDescent="0.25">
      <c r="C954" s="64"/>
      <c r="D954" s="64"/>
      <c r="E954" s="64"/>
      <c r="F954" s="64"/>
      <c r="G954" s="64"/>
      <c r="H954" s="65"/>
      <c r="I954" s="58"/>
      <c r="J954" s="87"/>
      <c r="K954" s="87"/>
    </row>
    <row r="955" spans="3:11" ht="15.75" customHeight="1" x14ac:dyDescent="0.25">
      <c r="C955" s="64"/>
      <c r="D955" s="64"/>
      <c r="E955" s="64"/>
      <c r="F955" s="64"/>
      <c r="G955" s="64"/>
      <c r="H955" s="65"/>
      <c r="I955" s="58"/>
      <c r="J955" s="87"/>
      <c r="K955" s="87"/>
    </row>
    <row r="956" spans="3:11" ht="15.75" customHeight="1" x14ac:dyDescent="0.25">
      <c r="C956" s="64"/>
      <c r="D956" s="64"/>
      <c r="E956" s="64"/>
      <c r="F956" s="64"/>
      <c r="G956" s="64"/>
      <c r="H956" s="65"/>
      <c r="I956" s="58"/>
      <c r="J956" s="87"/>
      <c r="K956" s="87"/>
    </row>
    <row r="957" spans="3:11" ht="15.75" customHeight="1" x14ac:dyDescent="0.25">
      <c r="C957" s="64"/>
      <c r="D957" s="64"/>
      <c r="E957" s="64"/>
      <c r="F957" s="64"/>
      <c r="G957" s="64"/>
      <c r="H957" s="65"/>
      <c r="I957" s="58"/>
      <c r="J957" s="87"/>
      <c r="K957" s="87"/>
    </row>
    <row r="958" spans="3:11" ht="15.75" customHeight="1" x14ac:dyDescent="0.25">
      <c r="C958" s="64"/>
      <c r="D958" s="64"/>
      <c r="E958" s="64"/>
      <c r="F958" s="64"/>
      <c r="G958" s="64"/>
      <c r="H958" s="65"/>
      <c r="I958" s="58"/>
      <c r="J958" s="87"/>
      <c r="K958" s="87"/>
    </row>
    <row r="959" spans="3:11" ht="15.75" customHeight="1" x14ac:dyDescent="0.25">
      <c r="C959" s="64"/>
      <c r="D959" s="64"/>
      <c r="E959" s="64"/>
      <c r="F959" s="64"/>
      <c r="G959" s="64"/>
      <c r="H959" s="65"/>
      <c r="I959" s="58"/>
      <c r="J959" s="87"/>
      <c r="K959" s="87"/>
    </row>
    <row r="960" spans="3:11" ht="15.75" customHeight="1" x14ac:dyDescent="0.25">
      <c r="C960" s="64"/>
      <c r="D960" s="64"/>
      <c r="E960" s="64"/>
      <c r="F960" s="64"/>
      <c r="G960" s="64"/>
      <c r="H960" s="65"/>
      <c r="I960" s="58"/>
      <c r="J960" s="87"/>
      <c r="K960" s="87"/>
    </row>
    <row r="961" spans="3:11" ht="15.75" customHeight="1" x14ac:dyDescent="0.25">
      <c r="C961" s="64"/>
      <c r="D961" s="64"/>
      <c r="E961" s="64"/>
      <c r="F961" s="64"/>
      <c r="G961" s="64"/>
      <c r="H961" s="65"/>
      <c r="I961" s="58"/>
      <c r="J961" s="87"/>
      <c r="K961" s="87"/>
    </row>
    <row r="962" spans="3:11" ht="15.75" customHeight="1" x14ac:dyDescent="0.25">
      <c r="C962" s="64"/>
      <c r="D962" s="64"/>
      <c r="E962" s="64"/>
      <c r="F962" s="64"/>
      <c r="G962" s="64"/>
      <c r="H962" s="65"/>
      <c r="I962" s="58"/>
      <c r="J962" s="87"/>
      <c r="K962" s="87"/>
    </row>
    <row r="963" spans="3:11" ht="15.75" customHeight="1" x14ac:dyDescent="0.25">
      <c r="C963" s="64"/>
      <c r="D963" s="64"/>
      <c r="E963" s="64"/>
      <c r="F963" s="64"/>
      <c r="G963" s="64"/>
      <c r="H963" s="65"/>
      <c r="I963" s="58"/>
      <c r="J963" s="87"/>
      <c r="K963" s="87"/>
    </row>
    <row r="964" spans="3:11" ht="15.75" customHeight="1" x14ac:dyDescent="0.25">
      <c r="C964" s="64"/>
      <c r="D964" s="64"/>
      <c r="E964" s="64"/>
      <c r="F964" s="64"/>
      <c r="G964" s="64"/>
      <c r="H964" s="65"/>
      <c r="I964" s="58"/>
      <c r="J964" s="87"/>
      <c r="K964" s="87"/>
    </row>
    <row r="965" spans="3:11" ht="15.75" customHeight="1" x14ac:dyDescent="0.25">
      <c r="C965" s="64"/>
      <c r="D965" s="64"/>
      <c r="E965" s="64"/>
      <c r="F965" s="64"/>
      <c r="G965" s="64"/>
      <c r="H965" s="65"/>
      <c r="I965" s="58"/>
      <c r="J965" s="87"/>
      <c r="K965" s="87"/>
    </row>
    <row r="966" spans="3:11" ht="15.75" customHeight="1" x14ac:dyDescent="0.25">
      <c r="C966" s="64"/>
      <c r="D966" s="64"/>
      <c r="E966" s="64"/>
      <c r="F966" s="64"/>
      <c r="G966" s="64"/>
      <c r="H966" s="65"/>
      <c r="I966" s="58"/>
      <c r="J966" s="87"/>
      <c r="K966" s="87"/>
    </row>
    <row r="967" spans="3:11" ht="15.75" customHeight="1" x14ac:dyDescent="0.25">
      <c r="C967" s="64"/>
      <c r="D967" s="64"/>
      <c r="E967" s="64"/>
      <c r="F967" s="64"/>
      <c r="G967" s="64"/>
      <c r="H967" s="65"/>
      <c r="I967" s="58"/>
      <c r="J967" s="87"/>
      <c r="K967" s="87"/>
    </row>
    <row r="968" spans="3:11" ht="15.75" customHeight="1" x14ac:dyDescent="0.25">
      <c r="C968" s="64"/>
      <c r="D968" s="64"/>
      <c r="E968" s="64"/>
      <c r="F968" s="64"/>
      <c r="G968" s="64"/>
      <c r="H968" s="65"/>
      <c r="I968" s="58"/>
      <c r="J968" s="87"/>
      <c r="K968" s="87"/>
    </row>
    <row r="969" spans="3:11" ht="15.75" customHeight="1" x14ac:dyDescent="0.25">
      <c r="C969" s="64"/>
      <c r="D969" s="64"/>
      <c r="E969" s="64"/>
      <c r="F969" s="64"/>
      <c r="G969" s="64"/>
      <c r="H969" s="65"/>
      <c r="I969" s="58"/>
      <c r="J969" s="87"/>
      <c r="K969" s="87"/>
    </row>
    <row r="970" spans="3:11" ht="15.75" customHeight="1" x14ac:dyDescent="0.25">
      <c r="C970" s="64"/>
      <c r="D970" s="64"/>
      <c r="E970" s="64"/>
      <c r="F970" s="64"/>
      <c r="G970" s="64"/>
      <c r="H970" s="65"/>
      <c r="I970" s="58"/>
      <c r="J970" s="87"/>
      <c r="K970" s="87"/>
    </row>
    <row r="971" spans="3:11" ht="15.75" customHeight="1" x14ac:dyDescent="0.25">
      <c r="C971" s="64"/>
      <c r="D971" s="64"/>
      <c r="E971" s="64"/>
      <c r="F971" s="64"/>
      <c r="G971" s="64"/>
      <c r="H971" s="65"/>
      <c r="I971" s="58"/>
      <c r="J971" s="87"/>
      <c r="K971" s="87"/>
    </row>
    <row r="972" spans="3:11" ht="15.75" customHeight="1" x14ac:dyDescent="0.25">
      <c r="C972" s="64"/>
      <c r="D972" s="64"/>
      <c r="E972" s="64"/>
      <c r="F972" s="64"/>
      <c r="G972" s="64"/>
      <c r="H972" s="65"/>
      <c r="I972" s="58"/>
      <c r="J972" s="87"/>
      <c r="K972" s="87"/>
    </row>
    <row r="973" spans="3:11" ht="15.75" customHeight="1" x14ac:dyDescent="0.25">
      <c r="C973" s="64"/>
      <c r="D973" s="64"/>
      <c r="E973" s="64"/>
      <c r="F973" s="64"/>
      <c r="G973" s="64"/>
      <c r="H973" s="65"/>
      <c r="I973" s="58"/>
      <c r="J973" s="87"/>
      <c r="K973" s="87"/>
    </row>
    <row r="974" spans="3:11" ht="15.75" customHeight="1" x14ac:dyDescent="0.25">
      <c r="C974" s="64"/>
      <c r="D974" s="64"/>
      <c r="E974" s="64"/>
      <c r="F974" s="64"/>
      <c r="G974" s="64"/>
      <c r="H974" s="65"/>
      <c r="I974" s="58"/>
      <c r="J974" s="87"/>
      <c r="K974" s="87"/>
    </row>
    <row r="975" spans="3:11" ht="15.75" customHeight="1" x14ac:dyDescent="0.25">
      <c r="C975" s="64"/>
      <c r="D975" s="64"/>
      <c r="E975" s="64"/>
      <c r="F975" s="64"/>
      <c r="G975" s="64"/>
      <c r="H975" s="65"/>
      <c r="I975" s="58"/>
      <c r="J975" s="87"/>
      <c r="K975" s="87"/>
    </row>
    <row r="976" spans="3:11" ht="15.75" customHeight="1" x14ac:dyDescent="0.25">
      <c r="C976" s="64"/>
      <c r="D976" s="64"/>
      <c r="E976" s="64"/>
      <c r="F976" s="64"/>
      <c r="G976" s="64"/>
      <c r="H976" s="65"/>
      <c r="I976" s="58"/>
      <c r="J976" s="87"/>
      <c r="K976" s="87"/>
    </row>
    <row r="977" spans="3:11" ht="15.75" customHeight="1" x14ac:dyDescent="0.25">
      <c r="C977" s="64"/>
      <c r="D977" s="64"/>
      <c r="E977" s="64"/>
      <c r="F977" s="64"/>
      <c r="G977" s="64"/>
      <c r="H977" s="65"/>
      <c r="I977" s="58"/>
      <c r="J977" s="87"/>
      <c r="K977" s="87"/>
    </row>
    <row r="978" spans="3:11" ht="15.75" customHeight="1" x14ac:dyDescent="0.25">
      <c r="C978" s="64"/>
      <c r="D978" s="64"/>
      <c r="E978" s="64"/>
      <c r="F978" s="64"/>
      <c r="G978" s="64"/>
      <c r="H978" s="65"/>
      <c r="I978" s="58"/>
      <c r="J978" s="87"/>
      <c r="K978" s="87"/>
    </row>
    <row r="979" spans="3:11" ht="15.75" customHeight="1" x14ac:dyDescent="0.25">
      <c r="C979" s="64"/>
      <c r="D979" s="64"/>
      <c r="E979" s="64"/>
      <c r="F979" s="64"/>
      <c r="G979" s="64"/>
      <c r="H979" s="65"/>
      <c r="I979" s="58"/>
      <c r="J979" s="87"/>
      <c r="K979" s="87"/>
    </row>
    <row r="980" spans="3:11" ht="15.75" customHeight="1" x14ac:dyDescent="0.25">
      <c r="C980" s="64"/>
      <c r="D980" s="64"/>
      <c r="E980" s="64"/>
      <c r="F980" s="64"/>
      <c r="G980" s="64"/>
      <c r="H980" s="65"/>
      <c r="I980" s="58"/>
      <c r="J980" s="87"/>
      <c r="K980" s="87"/>
    </row>
    <row r="981" spans="3:11" ht="15.75" customHeight="1" x14ac:dyDescent="0.25">
      <c r="C981" s="64"/>
      <c r="D981" s="64"/>
      <c r="E981" s="64"/>
      <c r="F981" s="64"/>
      <c r="G981" s="64"/>
      <c r="H981" s="65"/>
      <c r="I981" s="58"/>
      <c r="J981" s="87"/>
      <c r="K981" s="87"/>
    </row>
    <row r="982" spans="3:11" ht="15.75" customHeight="1" x14ac:dyDescent="0.25">
      <c r="C982" s="64"/>
      <c r="D982" s="64"/>
      <c r="E982" s="64"/>
      <c r="F982" s="64"/>
      <c r="G982" s="64"/>
      <c r="H982" s="65"/>
      <c r="I982" s="58"/>
      <c r="J982" s="87"/>
      <c r="K982" s="87"/>
    </row>
    <row r="983" spans="3:11" ht="15.75" customHeight="1" x14ac:dyDescent="0.25">
      <c r="C983" s="64"/>
      <c r="D983" s="64"/>
      <c r="E983" s="64"/>
      <c r="F983" s="64"/>
      <c r="G983" s="64"/>
      <c r="H983" s="65"/>
      <c r="I983" s="58"/>
      <c r="J983" s="87"/>
      <c r="K983" s="87"/>
    </row>
    <row r="984" spans="3:11" ht="15.75" customHeight="1" x14ac:dyDescent="0.25">
      <c r="C984" s="64"/>
      <c r="D984" s="64"/>
      <c r="E984" s="64"/>
      <c r="F984" s="64"/>
      <c r="G984" s="64"/>
      <c r="H984" s="65"/>
      <c r="I984" s="58"/>
      <c r="J984" s="87"/>
      <c r="K984" s="87"/>
    </row>
    <row r="985" spans="3:11" ht="15.75" customHeight="1" x14ac:dyDescent="0.25">
      <c r="C985" s="64"/>
      <c r="D985" s="64"/>
      <c r="E985" s="64"/>
      <c r="F985" s="64"/>
      <c r="G985" s="64"/>
      <c r="H985" s="65"/>
      <c r="I985" s="58"/>
      <c r="J985" s="87"/>
      <c r="K985" s="87"/>
    </row>
    <row r="986" spans="3:11" ht="15.75" customHeight="1" x14ac:dyDescent="0.25">
      <c r="C986" s="64"/>
      <c r="D986" s="64"/>
      <c r="E986" s="64"/>
      <c r="F986" s="64"/>
      <c r="G986" s="64"/>
      <c r="H986" s="65"/>
      <c r="I986" s="58"/>
      <c r="J986" s="87"/>
      <c r="K986" s="87"/>
    </row>
    <row r="987" spans="3:11" ht="15.75" customHeight="1" x14ac:dyDescent="0.25">
      <c r="C987" s="64"/>
      <c r="D987" s="64"/>
      <c r="E987" s="64"/>
      <c r="F987" s="64"/>
      <c r="G987" s="64"/>
      <c r="H987" s="65"/>
      <c r="I987" s="58"/>
      <c r="J987" s="87"/>
      <c r="K987" s="87"/>
    </row>
    <row r="988" spans="3:11" ht="15.75" customHeight="1" x14ac:dyDescent="0.25">
      <c r="C988" s="64"/>
      <c r="D988" s="64"/>
      <c r="E988" s="64"/>
      <c r="F988" s="64"/>
      <c r="G988" s="64"/>
      <c r="H988" s="65"/>
      <c r="I988" s="58"/>
      <c r="J988" s="87"/>
      <c r="K988" s="87"/>
    </row>
    <row r="989" spans="3:11" ht="15.75" customHeight="1" x14ac:dyDescent="0.25">
      <c r="C989" s="64"/>
      <c r="D989" s="64"/>
      <c r="E989" s="64"/>
      <c r="F989" s="64"/>
      <c r="G989" s="64"/>
      <c r="H989" s="65"/>
      <c r="I989" s="58"/>
      <c r="J989" s="87"/>
      <c r="K989" s="87"/>
    </row>
    <row r="990" spans="3:11" ht="15.75" customHeight="1" x14ac:dyDescent="0.25">
      <c r="C990" s="64"/>
      <c r="D990" s="64"/>
      <c r="E990" s="64"/>
      <c r="F990" s="64"/>
      <c r="G990" s="64"/>
      <c r="H990" s="65"/>
      <c r="I990" s="58"/>
      <c r="J990" s="87"/>
      <c r="K990" s="87"/>
    </row>
    <row r="991" spans="3:11" ht="15.75" customHeight="1" x14ac:dyDescent="0.25">
      <c r="C991" s="64"/>
      <c r="D991" s="64"/>
      <c r="E991" s="64"/>
      <c r="F991" s="64"/>
      <c r="G991" s="64"/>
      <c r="H991" s="65"/>
      <c r="I991" s="58"/>
      <c r="J991" s="87"/>
      <c r="K991" s="87"/>
    </row>
    <row r="992" spans="3:11" ht="15.75" customHeight="1" x14ac:dyDescent="0.25">
      <c r="C992" s="64"/>
      <c r="D992" s="64"/>
      <c r="E992" s="64"/>
      <c r="F992" s="64"/>
      <c r="G992" s="64"/>
      <c r="H992" s="65"/>
      <c r="I992" s="58"/>
      <c r="J992" s="87"/>
      <c r="K992" s="87"/>
    </row>
    <row r="993" spans="3:11" ht="15.75" customHeight="1" x14ac:dyDescent="0.25">
      <c r="C993" s="64"/>
      <c r="D993" s="64"/>
      <c r="E993" s="64"/>
      <c r="F993" s="64"/>
      <c r="G993" s="64"/>
      <c r="H993" s="65"/>
      <c r="I993" s="58"/>
      <c r="J993" s="87"/>
      <c r="K993" s="87"/>
    </row>
    <row r="994" spans="3:11" ht="15.75" customHeight="1" x14ac:dyDescent="0.25">
      <c r="C994" s="64"/>
      <c r="D994" s="64"/>
      <c r="E994" s="64"/>
      <c r="F994" s="64"/>
      <c r="G994" s="64"/>
      <c r="H994" s="65"/>
      <c r="I994" s="58"/>
      <c r="J994" s="87"/>
      <c r="K994" s="87"/>
    </row>
    <row r="995" spans="3:11" ht="15.75" customHeight="1" x14ac:dyDescent="0.25">
      <c r="C995" s="64"/>
      <c r="D995" s="64"/>
      <c r="E995" s="64"/>
      <c r="F995" s="64"/>
      <c r="G995" s="64"/>
      <c r="H995" s="65"/>
      <c r="I995" s="58"/>
      <c r="J995" s="87"/>
      <c r="K995" s="87"/>
    </row>
    <row r="996" spans="3:11" ht="15.75" customHeight="1" x14ac:dyDescent="0.25">
      <c r="C996" s="64"/>
      <c r="D996" s="64"/>
      <c r="E996" s="64"/>
      <c r="F996" s="64"/>
      <c r="G996" s="64"/>
      <c r="H996" s="65"/>
      <c r="I996" s="58"/>
      <c r="J996" s="87"/>
      <c r="K996" s="87"/>
    </row>
    <row r="997" spans="3:11" ht="15.75" customHeight="1" x14ac:dyDescent="0.25">
      <c r="C997" s="64"/>
      <c r="D997" s="64"/>
      <c r="E997" s="64"/>
      <c r="F997" s="64"/>
      <c r="G997" s="64"/>
      <c r="H997" s="65"/>
      <c r="I997" s="58"/>
      <c r="J997" s="87"/>
      <c r="K997" s="87"/>
    </row>
    <row r="998" spans="3:11" ht="15.75" customHeight="1" x14ac:dyDescent="0.25">
      <c r="C998" s="64"/>
      <c r="D998" s="64"/>
      <c r="E998" s="64"/>
      <c r="F998" s="64"/>
      <c r="G998" s="64"/>
      <c r="H998" s="65"/>
      <c r="I998" s="58"/>
      <c r="J998" s="87"/>
      <c r="K998" s="87"/>
    </row>
    <row r="999" spans="3:11" ht="15.75" customHeight="1" x14ac:dyDescent="0.25">
      <c r="C999" s="64"/>
      <c r="D999" s="64"/>
      <c r="E999" s="64"/>
      <c r="F999" s="64"/>
      <c r="G999" s="64"/>
      <c r="H999" s="65"/>
      <c r="I999" s="58"/>
      <c r="J999" s="87"/>
      <c r="K999" s="87"/>
    </row>
    <row r="1000" spans="3:11" ht="15.75" customHeight="1" x14ac:dyDescent="0.25">
      <c r="C1000" s="64"/>
      <c r="D1000" s="64"/>
      <c r="E1000" s="64"/>
      <c r="F1000" s="64"/>
      <c r="G1000" s="64"/>
      <c r="H1000" s="65"/>
      <c r="I1000" s="58"/>
      <c r="J1000" s="87"/>
      <c r="K1000" s="87"/>
    </row>
    <row r="1001" spans="3:11" ht="15.75" customHeight="1" x14ac:dyDescent="0.25">
      <c r="C1001" s="64"/>
      <c r="D1001" s="64"/>
      <c r="E1001" s="64"/>
      <c r="F1001" s="64"/>
      <c r="G1001" s="64"/>
      <c r="H1001" s="65"/>
      <c r="I1001" s="58"/>
      <c r="J1001" s="87"/>
      <c r="K1001" s="87"/>
    </row>
    <row r="1002" spans="3:11" ht="15.75" customHeight="1" x14ac:dyDescent="0.25">
      <c r="C1002" s="64"/>
      <c r="D1002" s="64"/>
      <c r="E1002" s="64"/>
      <c r="F1002" s="64"/>
      <c r="G1002" s="64"/>
      <c r="H1002" s="65"/>
      <c r="I1002" s="58"/>
      <c r="J1002" s="87"/>
      <c r="K1002" s="87"/>
    </row>
    <row r="1003" spans="3:11" ht="15.75" customHeight="1" x14ac:dyDescent="0.25">
      <c r="C1003" s="64"/>
      <c r="D1003" s="64"/>
      <c r="E1003" s="64"/>
      <c r="F1003" s="64"/>
      <c r="G1003" s="64"/>
      <c r="H1003" s="65"/>
      <c r="I1003" s="58"/>
      <c r="J1003" s="87"/>
      <c r="K1003" s="87"/>
    </row>
    <row r="1004" spans="3:11" ht="15.75" customHeight="1" x14ac:dyDescent="0.25">
      <c r="C1004" s="64"/>
      <c r="D1004" s="64"/>
      <c r="E1004" s="64"/>
      <c r="F1004" s="64"/>
      <c r="G1004" s="64"/>
      <c r="H1004" s="65"/>
      <c r="I1004" s="58"/>
      <c r="J1004" s="87"/>
      <c r="K1004" s="87"/>
    </row>
    <row r="1005" spans="3:11" ht="15.75" customHeight="1" x14ac:dyDescent="0.25">
      <c r="C1005" s="64"/>
      <c r="D1005" s="64"/>
      <c r="E1005" s="64"/>
      <c r="F1005" s="64"/>
      <c r="G1005" s="64"/>
      <c r="H1005" s="65"/>
      <c r="I1005" s="58"/>
      <c r="J1005" s="87"/>
      <c r="K1005" s="87"/>
    </row>
    <row r="1006" spans="3:11" ht="15.75" customHeight="1" x14ac:dyDescent="0.25">
      <c r="C1006" s="64"/>
      <c r="D1006" s="64"/>
      <c r="E1006" s="64"/>
      <c r="F1006" s="64"/>
      <c r="G1006" s="64"/>
      <c r="H1006" s="65"/>
      <c r="I1006" s="58"/>
      <c r="J1006" s="87"/>
      <c r="K1006" s="87"/>
    </row>
    <row r="1007" spans="3:11" ht="15.75" customHeight="1" x14ac:dyDescent="0.25">
      <c r="C1007" s="64"/>
      <c r="D1007" s="64"/>
      <c r="E1007" s="64"/>
      <c r="F1007" s="64"/>
      <c r="G1007" s="64"/>
      <c r="H1007" s="65"/>
      <c r="I1007" s="58"/>
      <c r="J1007" s="87"/>
      <c r="K1007" s="87"/>
    </row>
    <row r="1008" spans="3:11" ht="15.75" customHeight="1" x14ac:dyDescent="0.25">
      <c r="C1008" s="64"/>
      <c r="D1008" s="64"/>
      <c r="E1008" s="64"/>
      <c r="F1008" s="64"/>
      <c r="G1008" s="64"/>
      <c r="H1008" s="65"/>
      <c r="I1008" s="58"/>
      <c r="J1008" s="87"/>
      <c r="K1008" s="87"/>
    </row>
    <row r="1009" spans="3:11" ht="15.75" customHeight="1" x14ac:dyDescent="0.25">
      <c r="C1009" s="64"/>
      <c r="D1009" s="64"/>
      <c r="E1009" s="64"/>
      <c r="F1009" s="64"/>
      <c r="G1009" s="64"/>
      <c r="H1009" s="65"/>
      <c r="I1009" s="58"/>
      <c r="J1009" s="87"/>
      <c r="K1009" s="87"/>
    </row>
    <row r="1010" spans="3:11" ht="15.75" customHeight="1" x14ac:dyDescent="0.25">
      <c r="C1010" s="64"/>
      <c r="D1010" s="64"/>
      <c r="E1010" s="64"/>
      <c r="F1010" s="64"/>
      <c r="G1010" s="64"/>
      <c r="H1010" s="65"/>
      <c r="I1010" s="58"/>
      <c r="J1010" s="87"/>
      <c r="K1010" s="87"/>
    </row>
    <row r="1011" spans="3:11" ht="15.75" customHeight="1" x14ac:dyDescent="0.25">
      <c r="C1011" s="64"/>
      <c r="D1011" s="64"/>
      <c r="E1011" s="64"/>
      <c r="F1011" s="64"/>
      <c r="G1011" s="64"/>
      <c r="H1011" s="65"/>
      <c r="I1011" s="58"/>
      <c r="J1011" s="87"/>
      <c r="K1011" s="87"/>
    </row>
  </sheetData>
  <sheetProtection algorithmName="SHA-512" hashValue="+Xm4zrLitFhjEz2xG4QuDW9uYxkrR1yLhDdyMtxpLj188VKOIPLYupgxq2M2ebwm1DaNhZCJAtPkdKmLpKdcSw==" saltValue="cKr0oyJalnxDu/4FH6jL/g==" spinCount="100000" sheet="1" formatRows="0" insertHyperlinks="0"/>
  <mergeCells count="21">
    <mergeCell ref="A63:G63"/>
    <mergeCell ref="A55:I55"/>
    <mergeCell ref="A28:I28"/>
    <mergeCell ref="A10:I10"/>
    <mergeCell ref="A26:G26"/>
    <mergeCell ref="A53:G53"/>
    <mergeCell ref="A1:I1"/>
    <mergeCell ref="A4:I4"/>
    <mergeCell ref="A3:I3"/>
    <mergeCell ref="A6:C6"/>
    <mergeCell ref="D6:I6"/>
    <mergeCell ref="A7:C7"/>
    <mergeCell ref="D7:I7"/>
    <mergeCell ref="A8:C8"/>
    <mergeCell ref="D8:I8"/>
    <mergeCell ref="M55:O55"/>
    <mergeCell ref="M1:O1"/>
    <mergeCell ref="M3:O3"/>
    <mergeCell ref="M4:O4"/>
    <mergeCell ref="M10:O10"/>
    <mergeCell ref="M28:O28"/>
  </mergeCells>
  <pageMargins left="0.39370078740157483" right="0.39370078740157483" top="0.59055118110236227" bottom="0.39370078740157483" header="0" footer="0"/>
  <pageSetup paperSize="9" orientation="portrait" r:id="rId1"/>
  <headerFooter>
    <oddFooter>&amp;RPage &amp;P of &amp;N</oddFooter>
  </headerFooter>
  <ignoredErrors>
    <ignoredError sqref="A12 A22 A30 A49 A58:A61 B31 A17 B18:B19 B13:B14 A4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showGridLines="0" zoomScaleNormal="100" zoomScaleSheetLayoutView="100" workbookViewId="0">
      <selection activeCell="A91" sqref="A91"/>
    </sheetView>
  </sheetViews>
  <sheetFormatPr defaultColWidth="14.44140625" defaultRowHeight="13.8" x14ac:dyDescent="0.3"/>
  <cols>
    <col min="1" max="1" width="5" style="623" customWidth="1"/>
    <col min="2" max="2" width="3.5546875" style="623" customWidth="1"/>
    <col min="3" max="3" width="10" style="623" customWidth="1"/>
    <col min="4" max="4" width="8.44140625" style="623" customWidth="1"/>
    <col min="5" max="5" width="17.5546875" style="623" customWidth="1"/>
    <col min="6" max="6" width="15.88671875" style="623" customWidth="1"/>
    <col min="7" max="8" width="10.5546875" style="623" bestFit="1" customWidth="1"/>
    <col min="9" max="9" width="29.21875" style="623" customWidth="1"/>
    <col min="10" max="10" width="13.21875" style="875" bestFit="1" customWidth="1"/>
    <col min="11" max="11" width="5.77734375" style="623" bestFit="1" customWidth="1"/>
    <col min="12" max="12" width="14.6640625" style="623" bestFit="1" customWidth="1"/>
    <col min="13" max="13" width="0.88671875" style="881" customWidth="1"/>
    <col min="14" max="14" width="80.77734375" style="881" customWidth="1"/>
    <col min="15" max="15" width="1.77734375" style="623" customWidth="1"/>
    <col min="16" max="16" width="20.6640625" style="623" hidden="1" customWidth="1"/>
    <col min="17" max="17" width="14.109375" style="623" hidden="1" customWidth="1"/>
    <col min="18" max="18" width="107.5546875" style="623" hidden="1" customWidth="1"/>
    <col min="19" max="27" width="14.44140625" style="623" customWidth="1"/>
    <col min="28" max="28" width="14.44140625" style="623" hidden="1" customWidth="1"/>
    <col min="29" max="29" width="14.44140625" style="623" customWidth="1"/>
    <col min="30" max="16384" width="14.44140625" style="623"/>
  </cols>
  <sheetData>
    <row r="1" spans="1:28" ht="15.6" x14ac:dyDescent="0.3">
      <c r="A1" s="2211" t="s">
        <v>37</v>
      </c>
      <c r="B1" s="2211"/>
      <c r="C1" s="2211"/>
      <c r="D1" s="2211"/>
      <c r="E1" s="2211"/>
      <c r="F1" s="2211"/>
      <c r="G1" s="2211"/>
      <c r="H1" s="2211"/>
      <c r="I1" s="2211"/>
      <c r="J1" s="2211"/>
      <c r="K1" s="2211"/>
      <c r="L1" s="2211"/>
      <c r="M1" s="1241"/>
      <c r="N1" s="1241" t="str">
        <f>A1</f>
        <v>KRA III - EXTENSION</v>
      </c>
      <c r="P1" s="2328" t="str">
        <f>A1</f>
        <v>KRA III - EXTENSION</v>
      </c>
      <c r="Q1" s="2328"/>
      <c r="R1" s="2328"/>
    </row>
    <row r="3" spans="1:28" x14ac:dyDescent="0.3">
      <c r="A3" s="2338" t="str">
        <f>'Request Form'!B6</f>
        <v>LAST NAME:</v>
      </c>
      <c r="B3" s="2338"/>
      <c r="C3" s="2338"/>
      <c r="D3" s="2102" t="str">
        <f>Form1_A!E3</f>
        <v>MAALIW</v>
      </c>
      <c r="E3" s="2102"/>
      <c r="F3" s="2102"/>
      <c r="G3" s="2102"/>
      <c r="H3" s="2102"/>
      <c r="I3" s="2102"/>
      <c r="J3" s="2102"/>
      <c r="K3" s="2102"/>
      <c r="L3" s="2102"/>
      <c r="M3" s="821"/>
      <c r="N3" s="821"/>
      <c r="P3" s="623" t="str">
        <f>A3</f>
        <v>LAST NAME:</v>
      </c>
      <c r="Q3" s="1243" t="str">
        <f>D3</f>
        <v>MAALIW</v>
      </c>
    </row>
    <row r="4" spans="1:28" ht="13.8" customHeight="1" x14ac:dyDescent="0.3">
      <c r="A4" s="2338" t="str">
        <f>'Request Form'!B7</f>
        <v>FIRST NAME, EXT.:</v>
      </c>
      <c r="B4" s="2338"/>
      <c r="C4" s="2338"/>
      <c r="D4" s="2102" t="str">
        <f>Form1_A!E4</f>
        <v>RENATO III</v>
      </c>
      <c r="E4" s="2102"/>
      <c r="F4" s="2102"/>
      <c r="G4" s="2102"/>
      <c r="H4" s="2102"/>
      <c r="I4" s="2102"/>
      <c r="J4" s="2102"/>
      <c r="K4" s="2102"/>
      <c r="L4" s="2102"/>
      <c r="M4" s="821"/>
      <c r="N4" s="821"/>
      <c r="P4" s="623" t="str">
        <f>A4</f>
        <v>FIRST NAME, EXT.:</v>
      </c>
      <c r="Q4" s="1243" t="str">
        <f>D4</f>
        <v>RENATO III</v>
      </c>
    </row>
    <row r="5" spans="1:28" ht="13.8" customHeight="1" x14ac:dyDescent="0.3">
      <c r="A5" s="2338" t="str">
        <f>'Request Form'!B8</f>
        <v>MIDDLE NAME:</v>
      </c>
      <c r="B5" s="2338"/>
      <c r="C5" s="2338"/>
      <c r="D5" s="2102" t="str">
        <f>Form1_A!E5</f>
        <v>RACELIS</v>
      </c>
      <c r="E5" s="2102"/>
      <c r="F5" s="2102"/>
      <c r="G5" s="2102"/>
      <c r="H5" s="2102"/>
      <c r="I5" s="2102"/>
      <c r="J5" s="2102"/>
      <c r="K5" s="2102"/>
      <c r="L5" s="2102"/>
      <c r="M5" s="821"/>
      <c r="N5" s="821"/>
      <c r="P5" s="623" t="str">
        <f>A5</f>
        <v>MIDDLE NAME:</v>
      </c>
      <c r="Q5" s="1243" t="str">
        <f>D5</f>
        <v>RACELIS</v>
      </c>
    </row>
    <row r="6" spans="1:28" ht="14.4" thickBot="1" x14ac:dyDescent="0.35">
      <c r="A6" s="1019"/>
      <c r="B6" s="1019"/>
      <c r="C6" s="1019"/>
      <c r="D6" s="985"/>
      <c r="I6" s="1019"/>
      <c r="J6" s="1025"/>
      <c r="K6" s="985"/>
    </row>
    <row r="7" spans="1:28" ht="14.4" thickBot="1" x14ac:dyDescent="0.35">
      <c r="A7" s="2212" t="s">
        <v>96</v>
      </c>
      <c r="B7" s="2213"/>
      <c r="C7" s="2213"/>
      <c r="D7" s="2213"/>
      <c r="E7" s="2213"/>
      <c r="F7" s="2213"/>
      <c r="G7" s="2213"/>
      <c r="H7" s="2213"/>
      <c r="I7" s="2213"/>
      <c r="J7" s="2213"/>
      <c r="K7" s="2213"/>
      <c r="L7" s="2214"/>
      <c r="M7" s="1284"/>
      <c r="N7" s="1284" t="str">
        <f>A7</f>
        <v>CRITERION A - SERVICE TO THE INSTITUTION (MAX = 30 POINTS)</v>
      </c>
      <c r="P7" s="2329" t="str">
        <f>A7</f>
        <v>CRITERION A - SERVICE TO THE INSTITUTION (MAX = 30 POINTS)</v>
      </c>
      <c r="Q7" s="2329"/>
      <c r="R7" s="2329"/>
      <c r="W7" s="884"/>
      <c r="X7" s="884"/>
      <c r="AB7" s="900" t="s">
        <v>238</v>
      </c>
    </row>
    <row r="8" spans="1:28" x14ac:dyDescent="0.3">
      <c r="A8" s="883"/>
      <c r="B8" s="884"/>
      <c r="C8" s="884"/>
      <c r="D8" s="884"/>
      <c r="E8" s="884"/>
      <c r="F8" s="884"/>
      <c r="G8" s="884"/>
      <c r="H8" s="884"/>
      <c r="I8" s="884"/>
      <c r="J8" s="903"/>
      <c r="K8" s="884"/>
      <c r="L8" s="887"/>
      <c r="M8" s="928"/>
      <c r="N8" s="928"/>
      <c r="AB8" s="1013" t="s">
        <v>211</v>
      </c>
    </row>
    <row r="9" spans="1:28" ht="14.4" thickBot="1" x14ac:dyDescent="0.35">
      <c r="A9" s="899" t="s">
        <v>43</v>
      </c>
      <c r="B9" s="866" t="s">
        <v>245</v>
      </c>
      <c r="C9" s="884"/>
      <c r="D9" s="884"/>
      <c r="E9" s="884"/>
      <c r="F9" s="884"/>
      <c r="G9" s="884"/>
      <c r="H9" s="884"/>
      <c r="I9" s="884"/>
      <c r="J9" s="903"/>
      <c r="K9" s="884"/>
      <c r="L9" s="887"/>
      <c r="M9" s="928"/>
      <c r="N9" s="929" t="str">
        <f>B9</f>
        <v>FOR EVERY SUCCESSFUL LINKAGE, NETWORKING OR PARTNERSHIP ACTIVITY</v>
      </c>
      <c r="P9" s="2378" t="str">
        <f>B9</f>
        <v>FOR EVERY SUCCESSFUL LINKAGE, NETWORKING OR PARTNERSHIP ACTIVITY</v>
      </c>
      <c r="Q9" s="2378"/>
      <c r="R9" s="2378"/>
      <c r="AB9" s="1013" t="s">
        <v>212</v>
      </c>
    </row>
    <row r="10" spans="1:28" ht="14.4" thickBot="1" x14ac:dyDescent="0.35">
      <c r="A10" s="2346" t="s">
        <v>7</v>
      </c>
      <c r="B10" s="2332" t="s">
        <v>81</v>
      </c>
      <c r="C10" s="2332"/>
      <c r="D10" s="2336"/>
      <c r="E10" s="2332" t="s">
        <v>479</v>
      </c>
      <c r="F10" s="2391" t="s">
        <v>561</v>
      </c>
      <c r="G10" s="2393" t="s">
        <v>466</v>
      </c>
      <c r="H10" s="2394"/>
      <c r="I10" s="2387" t="s">
        <v>480</v>
      </c>
      <c r="J10" s="2387" t="s">
        <v>325</v>
      </c>
      <c r="K10" s="2389" t="s">
        <v>168</v>
      </c>
      <c r="L10" s="2398" t="s">
        <v>186</v>
      </c>
      <c r="M10" s="1259"/>
      <c r="N10" s="2408" t="s">
        <v>435</v>
      </c>
      <c r="P10" s="1026"/>
      <c r="Q10" s="1026"/>
      <c r="R10" s="1026"/>
      <c r="AB10" s="1013"/>
    </row>
    <row r="11" spans="1:28" ht="29.4" customHeight="1" thickBot="1" x14ac:dyDescent="0.35">
      <c r="A11" s="2347"/>
      <c r="B11" s="2333"/>
      <c r="C11" s="2333"/>
      <c r="D11" s="2342"/>
      <c r="E11" s="2333"/>
      <c r="F11" s="2392"/>
      <c r="G11" s="563" t="s">
        <v>505</v>
      </c>
      <c r="H11" s="563" t="s">
        <v>467</v>
      </c>
      <c r="I11" s="2388"/>
      <c r="J11" s="2388"/>
      <c r="K11" s="2390"/>
      <c r="L11" s="2399"/>
      <c r="M11" s="1259"/>
      <c r="N11" s="2409"/>
      <c r="P11" s="254" t="s">
        <v>180</v>
      </c>
      <c r="Q11" s="666" t="s">
        <v>171</v>
      </c>
      <c r="R11" s="472" t="s">
        <v>169</v>
      </c>
    </row>
    <row r="12" spans="1:28" x14ac:dyDescent="0.3">
      <c r="A12" s="339">
        <v>1</v>
      </c>
      <c r="B12" s="2106"/>
      <c r="C12" s="2194"/>
      <c r="D12" s="2107"/>
      <c r="E12" s="1548"/>
      <c r="F12" s="710" t="s">
        <v>238</v>
      </c>
      <c r="G12" s="240"/>
      <c r="H12" s="242"/>
      <c r="I12" s="1661"/>
      <c r="J12" s="244"/>
      <c r="K12" s="341">
        <f>IF(ISBLANK(B12),0,0+IF(ISBLANK(E12),0,0+IF(F12="SELECT OPTION",0,0+IF(ISBLANK(G12),0,0+IF(ISBLANK(H12),0,0+IF(ISBLANK(I12),0,0+IF(ISBLANK(J12),0,0+IF(F12="Lead Coordinator",5,0+IF(F12="Assistant Coordinator",3,0)))))))))</f>
        <v>0</v>
      </c>
      <c r="L12" s="1590"/>
      <c r="M12" s="641"/>
      <c r="N12" s="1662"/>
      <c r="P12" s="1027" t="s">
        <v>378</v>
      </c>
      <c r="Q12" s="1170">
        <f t="shared" ref="Q12:Q20" si="0">IF(P12="Acceptable",K12,0)</f>
        <v>0</v>
      </c>
      <c r="R12" s="1710"/>
      <c r="AB12" s="623" t="s">
        <v>378</v>
      </c>
    </row>
    <row r="13" spans="1:28" x14ac:dyDescent="0.3">
      <c r="A13" s="329">
        <v>2</v>
      </c>
      <c r="B13" s="2020"/>
      <c r="C13" s="2021"/>
      <c r="D13" s="2022"/>
      <c r="E13" s="1546"/>
      <c r="F13" s="711" t="s">
        <v>238</v>
      </c>
      <c r="G13" s="240"/>
      <c r="H13" s="242"/>
      <c r="I13" s="1508"/>
      <c r="J13" s="246"/>
      <c r="K13" s="266">
        <f t="shared" ref="K13:K20" si="1">IF(ISBLANK(B13),0,0+IF(ISBLANK(E13),0,0+IF(F13="SELECT OPTION",0,0+IF(ISBLANK(G13),0,0+IF(ISBLANK(H13),0,0+IF(ISBLANK(I13),0,0+IF(ISBLANK(J13),0,0+IF(F13="Lead Coordinator",5,0+IF(F13="Assistant Coordinator",3,0)))))))))</f>
        <v>0</v>
      </c>
      <c r="L13" s="1590"/>
      <c r="M13" s="641"/>
      <c r="N13" s="1653"/>
      <c r="P13" s="1027" t="s">
        <v>378</v>
      </c>
      <c r="Q13" s="1170">
        <f t="shared" si="0"/>
        <v>0</v>
      </c>
      <c r="R13" s="1710"/>
      <c r="AB13" s="858" t="s">
        <v>379</v>
      </c>
    </row>
    <row r="14" spans="1:28" x14ac:dyDescent="0.3">
      <c r="A14" s="329">
        <v>3</v>
      </c>
      <c r="B14" s="2020"/>
      <c r="C14" s="2021"/>
      <c r="D14" s="2022"/>
      <c r="E14" s="1546"/>
      <c r="F14" s="711" t="s">
        <v>238</v>
      </c>
      <c r="G14" s="240"/>
      <c r="H14" s="242"/>
      <c r="I14" s="1508"/>
      <c r="J14" s="246"/>
      <c r="K14" s="266">
        <f t="shared" si="1"/>
        <v>0</v>
      </c>
      <c r="L14" s="1590"/>
      <c r="M14" s="641"/>
      <c r="N14" s="1653"/>
      <c r="P14" s="1027" t="s">
        <v>378</v>
      </c>
      <c r="Q14" s="1170">
        <f t="shared" si="0"/>
        <v>0</v>
      </c>
      <c r="R14" s="1710"/>
    </row>
    <row r="15" spans="1:28" x14ac:dyDescent="0.3">
      <c r="A15" s="329">
        <v>4</v>
      </c>
      <c r="B15" s="2020"/>
      <c r="C15" s="2021"/>
      <c r="D15" s="2022"/>
      <c r="E15" s="1546"/>
      <c r="F15" s="711" t="s">
        <v>238</v>
      </c>
      <c r="G15" s="240"/>
      <c r="H15" s="242"/>
      <c r="I15" s="1508"/>
      <c r="J15" s="246"/>
      <c r="K15" s="266">
        <f t="shared" si="1"/>
        <v>0</v>
      </c>
      <c r="L15" s="1590"/>
      <c r="M15" s="641"/>
      <c r="N15" s="1653"/>
      <c r="P15" s="1027" t="s">
        <v>378</v>
      </c>
      <c r="Q15" s="1170">
        <f t="shared" si="0"/>
        <v>0</v>
      </c>
      <c r="R15" s="1710"/>
    </row>
    <row r="16" spans="1:28" x14ac:dyDescent="0.3">
      <c r="A16" s="329">
        <v>5</v>
      </c>
      <c r="B16" s="2020"/>
      <c r="C16" s="2021"/>
      <c r="D16" s="2022"/>
      <c r="E16" s="1546"/>
      <c r="F16" s="711" t="s">
        <v>238</v>
      </c>
      <c r="G16" s="240"/>
      <c r="H16" s="242"/>
      <c r="I16" s="1508"/>
      <c r="J16" s="246"/>
      <c r="K16" s="266">
        <f t="shared" si="1"/>
        <v>0</v>
      </c>
      <c r="L16" s="1590"/>
      <c r="M16" s="641"/>
      <c r="N16" s="1653"/>
      <c r="P16" s="1027" t="s">
        <v>378</v>
      </c>
      <c r="Q16" s="1170">
        <f t="shared" si="0"/>
        <v>0</v>
      </c>
      <c r="R16" s="1710"/>
    </row>
    <row r="17" spans="1:28" x14ac:dyDescent="0.3">
      <c r="A17" s="329">
        <v>6</v>
      </c>
      <c r="B17" s="2020"/>
      <c r="C17" s="2021"/>
      <c r="D17" s="2022"/>
      <c r="E17" s="1546"/>
      <c r="F17" s="711" t="s">
        <v>238</v>
      </c>
      <c r="G17" s="240"/>
      <c r="H17" s="242"/>
      <c r="I17" s="1508"/>
      <c r="J17" s="246"/>
      <c r="K17" s="266">
        <f t="shared" ref="K17" si="2">IF(ISBLANK(B17),0,0+IF(ISBLANK(E17),0,0+IF(F17="SELECT OPTION",0,0+IF(ISBLANK(G17),0,0+IF(ISBLANK(H17),0,0+IF(ISBLANK(I17),0,0+IF(ISBLANK(J17),0,0+IF(F17="Lead Coordinator",5,0+IF(F17="Assistant Coordinator",3,0)))))))))</f>
        <v>0</v>
      </c>
      <c r="L17" s="1590"/>
      <c r="M17" s="641"/>
      <c r="N17" s="1653"/>
      <c r="P17" s="1027" t="s">
        <v>378</v>
      </c>
      <c r="Q17" s="1170">
        <f t="shared" ref="Q17" si="3">IF(P17="Acceptable",K17,0)</f>
        <v>0</v>
      </c>
      <c r="R17" s="1710"/>
    </row>
    <row r="18" spans="1:28" x14ac:dyDescent="0.3">
      <c r="A18" s="329">
        <v>7</v>
      </c>
      <c r="B18" s="2020"/>
      <c r="C18" s="2021"/>
      <c r="D18" s="2022"/>
      <c r="E18" s="1546"/>
      <c r="F18" s="711" t="s">
        <v>238</v>
      </c>
      <c r="G18" s="240"/>
      <c r="H18" s="242"/>
      <c r="I18" s="1508"/>
      <c r="J18" s="246"/>
      <c r="K18" s="266">
        <f t="shared" si="1"/>
        <v>0</v>
      </c>
      <c r="L18" s="1590"/>
      <c r="M18" s="641"/>
      <c r="N18" s="1653"/>
      <c r="P18" s="1027" t="s">
        <v>378</v>
      </c>
      <c r="Q18" s="1170">
        <f t="shared" si="0"/>
        <v>0</v>
      </c>
      <c r="R18" s="1710"/>
    </row>
    <row r="19" spans="1:28" x14ac:dyDescent="0.3">
      <c r="A19" s="329">
        <v>8</v>
      </c>
      <c r="B19" s="2020"/>
      <c r="C19" s="2021"/>
      <c r="D19" s="2022"/>
      <c r="E19" s="1546"/>
      <c r="F19" s="711" t="s">
        <v>238</v>
      </c>
      <c r="G19" s="240"/>
      <c r="H19" s="242"/>
      <c r="I19" s="1508"/>
      <c r="J19" s="246"/>
      <c r="K19" s="266">
        <f t="shared" si="1"/>
        <v>0</v>
      </c>
      <c r="L19" s="1590"/>
      <c r="M19" s="641"/>
      <c r="N19" s="1653"/>
      <c r="P19" s="1027" t="s">
        <v>378</v>
      </c>
      <c r="Q19" s="1170">
        <f t="shared" si="0"/>
        <v>0</v>
      </c>
      <c r="R19" s="1710"/>
    </row>
    <row r="20" spans="1:28" ht="14.4" thickBot="1" x14ac:dyDescent="0.35">
      <c r="A20" s="329">
        <v>9</v>
      </c>
      <c r="B20" s="2020"/>
      <c r="C20" s="2021"/>
      <c r="D20" s="2022"/>
      <c r="E20" s="1546"/>
      <c r="F20" s="711" t="s">
        <v>238</v>
      </c>
      <c r="G20" s="240"/>
      <c r="H20" s="242"/>
      <c r="I20" s="1508"/>
      <c r="J20" s="246"/>
      <c r="K20" s="266">
        <f t="shared" si="1"/>
        <v>0</v>
      </c>
      <c r="L20" s="1590"/>
      <c r="M20" s="641"/>
      <c r="N20" s="1653"/>
      <c r="P20" s="1027" t="s">
        <v>378</v>
      </c>
      <c r="Q20" s="1170">
        <f t="shared" si="0"/>
        <v>0</v>
      </c>
      <c r="R20" s="1710"/>
    </row>
    <row r="21" spans="1:28" ht="14.4" thickBot="1" x14ac:dyDescent="0.35">
      <c r="A21" s="340"/>
      <c r="B21" s="2319"/>
      <c r="C21" s="2320"/>
      <c r="D21" s="2321"/>
      <c r="E21" s="1028"/>
      <c r="F21" s="997"/>
      <c r="G21" s="997"/>
      <c r="H21" s="1029"/>
      <c r="I21" s="1029"/>
      <c r="J21" s="351" t="s">
        <v>14</v>
      </c>
      <c r="K21" s="838">
        <f>SUM(K12:K20)</f>
        <v>0</v>
      </c>
      <c r="L21" s="488"/>
      <c r="M21" s="928"/>
      <c r="N21" s="1364"/>
      <c r="P21" s="469"/>
      <c r="Q21" s="503">
        <f>SUM(Q12:Q20)</f>
        <v>0</v>
      </c>
      <c r="R21" s="475"/>
    </row>
    <row r="22" spans="1:28" x14ac:dyDescent="0.3">
      <c r="A22" s="1016"/>
      <c r="B22" s="1005"/>
      <c r="C22" s="884"/>
      <c r="D22" s="884"/>
      <c r="E22" s="884"/>
      <c r="F22" s="884"/>
      <c r="G22" s="884"/>
      <c r="H22" s="884"/>
      <c r="I22" s="884"/>
      <c r="J22" s="903"/>
      <c r="K22" s="884"/>
      <c r="L22" s="887"/>
      <c r="M22" s="928"/>
      <c r="N22" s="928"/>
    </row>
    <row r="23" spans="1:28" ht="14.4" thickBot="1" x14ac:dyDescent="0.35">
      <c r="A23" s="899" t="s">
        <v>44</v>
      </c>
      <c r="B23" s="866" t="s">
        <v>562</v>
      </c>
      <c r="C23" s="884"/>
      <c r="D23" s="884"/>
      <c r="E23" s="884"/>
      <c r="F23" s="884"/>
      <c r="G23" s="884"/>
      <c r="K23" s="884"/>
      <c r="L23" s="887"/>
      <c r="M23" s="928"/>
      <c r="N23" s="929" t="str">
        <f>B23</f>
        <v>TOTAL CONTRIBUTION TO INCOME GENERATION</v>
      </c>
      <c r="P23" s="869" t="str">
        <f>B23</f>
        <v>TOTAL CONTRIBUTION TO INCOME GENERATION</v>
      </c>
      <c r="AB23" s="1030" t="s">
        <v>238</v>
      </c>
    </row>
    <row r="24" spans="1:28" ht="31.2" customHeight="1" thickBot="1" x14ac:dyDescent="0.35">
      <c r="A24" s="316" t="s">
        <v>7</v>
      </c>
      <c r="B24" s="2033" t="s">
        <v>563</v>
      </c>
      <c r="C24" s="2089"/>
      <c r="D24" s="2089"/>
      <c r="E24" s="2034"/>
      <c r="F24" s="46" t="s">
        <v>217</v>
      </c>
      <c r="G24" s="2033" t="s">
        <v>597</v>
      </c>
      <c r="H24" s="2034"/>
      <c r="I24" s="46" t="s">
        <v>468</v>
      </c>
      <c r="J24" s="676" t="s">
        <v>187</v>
      </c>
      <c r="K24" s="2033" t="s">
        <v>186</v>
      </c>
      <c r="L24" s="2205"/>
      <c r="M24" s="1012"/>
      <c r="N24" s="1347" t="s">
        <v>435</v>
      </c>
      <c r="P24" s="254" t="s">
        <v>180</v>
      </c>
      <c r="Q24" s="666" t="s">
        <v>171</v>
      </c>
      <c r="R24" s="472" t="s">
        <v>169</v>
      </c>
      <c r="AB24" s="1005" t="s">
        <v>213</v>
      </c>
    </row>
    <row r="25" spans="1:28" x14ac:dyDescent="0.3">
      <c r="A25" s="339">
        <v>1</v>
      </c>
      <c r="B25" s="2106"/>
      <c r="C25" s="2194"/>
      <c r="D25" s="2194"/>
      <c r="E25" s="2107"/>
      <c r="F25" s="1279" t="s">
        <v>238</v>
      </c>
      <c r="G25" s="2384"/>
      <c r="H25" s="2385"/>
      <c r="I25" s="352"/>
      <c r="J25" s="259">
        <f>IF(ISBLANK(B25),0,0+IF(ISBLANK(G25),0,0+IF(F25="Lead Contributor",(IF(I25=0,0,IF(I25&lt;=6000000,6,IF(I25&lt;=12000000,12,18)))),0+IF(F25="Co-contributor",(IF(I25=0,0,IF(I25&lt;=6000000,3,IF(I25&lt;=12000000,6,9)))),0))))</f>
        <v>0</v>
      </c>
      <c r="K25" s="2382"/>
      <c r="L25" s="2383"/>
      <c r="M25" s="641"/>
      <c r="N25" s="1662"/>
      <c r="P25" s="1027" t="s">
        <v>378</v>
      </c>
      <c r="Q25" s="1170">
        <f t="shared" ref="Q25:Q33" si="4">IF(P25="Acceptable",J25,0)</f>
        <v>0</v>
      </c>
      <c r="R25" s="1710"/>
      <c r="AB25" s="886" t="s">
        <v>214</v>
      </c>
    </row>
    <row r="26" spans="1:28" ht="14.4" customHeight="1" x14ac:dyDescent="0.3">
      <c r="A26" s="329">
        <v>2</v>
      </c>
      <c r="B26" s="2020"/>
      <c r="C26" s="2021"/>
      <c r="D26" s="2021"/>
      <c r="E26" s="2022"/>
      <c r="F26" s="1277" t="s">
        <v>238</v>
      </c>
      <c r="G26" s="2023"/>
      <c r="H26" s="2024"/>
      <c r="I26" s="352"/>
      <c r="J26" s="259">
        <f t="shared" ref="J26:J33" si="5">IF(ISBLANK(B26),0,0+IF(ISBLANK(G26),0,0+IF(F26="Lead Contributor",(IF(I26=0,0,IF(I26&lt;=6000000,6,IF(I26&lt;=12000000,12,18)))),0+IF(F26="Co-contributor",(IF(I26=0,0,IF(I26&lt;=6000000,3,IF(I26&lt;=12000000,6,9)))),0))))</f>
        <v>0</v>
      </c>
      <c r="K26" s="2184"/>
      <c r="L26" s="2185"/>
      <c r="M26" s="641"/>
      <c r="N26" s="1653"/>
      <c r="P26" s="1027" t="s">
        <v>378</v>
      </c>
      <c r="Q26" s="1170">
        <f t="shared" si="4"/>
        <v>0</v>
      </c>
      <c r="R26" s="1710"/>
    </row>
    <row r="27" spans="1:28" ht="14.4" customHeight="1" x14ac:dyDescent="0.3">
      <c r="A27" s="329">
        <v>3</v>
      </c>
      <c r="B27" s="2020"/>
      <c r="C27" s="2021"/>
      <c r="D27" s="2021"/>
      <c r="E27" s="2022"/>
      <c r="F27" s="1277" t="s">
        <v>238</v>
      </c>
      <c r="G27" s="2023"/>
      <c r="H27" s="2024"/>
      <c r="I27" s="352"/>
      <c r="J27" s="259">
        <f t="shared" si="5"/>
        <v>0</v>
      </c>
      <c r="K27" s="2184"/>
      <c r="L27" s="2185"/>
      <c r="M27" s="641"/>
      <c r="N27" s="1653"/>
      <c r="P27" s="1027" t="s">
        <v>378</v>
      </c>
      <c r="Q27" s="1170">
        <f t="shared" si="4"/>
        <v>0</v>
      </c>
      <c r="R27" s="1710"/>
    </row>
    <row r="28" spans="1:28" ht="14.4" customHeight="1" x14ac:dyDescent="0.3">
      <c r="A28" s="329">
        <v>4</v>
      </c>
      <c r="B28" s="2020"/>
      <c r="C28" s="2021"/>
      <c r="D28" s="2021"/>
      <c r="E28" s="2022"/>
      <c r="F28" s="1277" t="s">
        <v>238</v>
      </c>
      <c r="G28" s="2023"/>
      <c r="H28" s="2024"/>
      <c r="I28" s="352"/>
      <c r="J28" s="259">
        <f t="shared" si="5"/>
        <v>0</v>
      </c>
      <c r="K28" s="2184"/>
      <c r="L28" s="2185"/>
      <c r="M28" s="641"/>
      <c r="N28" s="1653"/>
      <c r="P28" s="1027" t="s">
        <v>378</v>
      </c>
      <c r="Q28" s="1170">
        <f t="shared" si="4"/>
        <v>0</v>
      </c>
      <c r="R28" s="1710"/>
    </row>
    <row r="29" spans="1:28" ht="14.4" customHeight="1" x14ac:dyDescent="0.3">
      <c r="A29" s="329">
        <v>5</v>
      </c>
      <c r="B29" s="2020"/>
      <c r="C29" s="2021"/>
      <c r="D29" s="2021"/>
      <c r="E29" s="2022"/>
      <c r="F29" s="1277" t="s">
        <v>238</v>
      </c>
      <c r="G29" s="2023"/>
      <c r="H29" s="2024"/>
      <c r="I29" s="352"/>
      <c r="J29" s="259">
        <f t="shared" si="5"/>
        <v>0</v>
      </c>
      <c r="K29" s="2184"/>
      <c r="L29" s="2185"/>
      <c r="M29" s="641"/>
      <c r="N29" s="1653"/>
      <c r="P29" s="1027" t="s">
        <v>378</v>
      </c>
      <c r="Q29" s="1170">
        <f t="shared" si="4"/>
        <v>0</v>
      </c>
      <c r="R29" s="1710"/>
    </row>
    <row r="30" spans="1:28" ht="14.4" customHeight="1" x14ac:dyDescent="0.3">
      <c r="A30" s="329">
        <v>6</v>
      </c>
      <c r="B30" s="2020"/>
      <c r="C30" s="2021"/>
      <c r="D30" s="2021"/>
      <c r="E30" s="2022"/>
      <c r="F30" s="1277" t="s">
        <v>238</v>
      </c>
      <c r="G30" s="2023"/>
      <c r="H30" s="2024"/>
      <c r="I30" s="352"/>
      <c r="J30" s="259">
        <f t="shared" si="5"/>
        <v>0</v>
      </c>
      <c r="K30" s="2184"/>
      <c r="L30" s="2185"/>
      <c r="M30" s="641"/>
      <c r="N30" s="1653"/>
      <c r="P30" s="1027" t="s">
        <v>378</v>
      </c>
      <c r="Q30" s="1170">
        <f t="shared" ref="Q30" si="6">IF(P30="Acceptable",J30,0)</f>
        <v>0</v>
      </c>
      <c r="R30" s="1710"/>
    </row>
    <row r="31" spans="1:28" ht="14.4" customHeight="1" x14ac:dyDescent="0.3">
      <c r="A31" s="329">
        <v>7</v>
      </c>
      <c r="B31" s="2020"/>
      <c r="C31" s="2021"/>
      <c r="D31" s="2021"/>
      <c r="E31" s="2022"/>
      <c r="F31" s="1277" t="s">
        <v>238</v>
      </c>
      <c r="G31" s="2023"/>
      <c r="H31" s="2024"/>
      <c r="I31" s="352"/>
      <c r="J31" s="259">
        <f t="shared" si="5"/>
        <v>0</v>
      </c>
      <c r="K31" s="2184"/>
      <c r="L31" s="2185"/>
      <c r="M31" s="641"/>
      <c r="N31" s="1653"/>
      <c r="P31" s="1027" t="s">
        <v>378</v>
      </c>
      <c r="Q31" s="1170">
        <f t="shared" si="4"/>
        <v>0</v>
      </c>
      <c r="R31" s="1710"/>
    </row>
    <row r="32" spans="1:28" ht="14.4" customHeight="1" x14ac:dyDescent="0.3">
      <c r="A32" s="329">
        <v>8</v>
      </c>
      <c r="B32" s="2020"/>
      <c r="C32" s="2021"/>
      <c r="D32" s="2021"/>
      <c r="E32" s="2022"/>
      <c r="F32" s="1277" t="s">
        <v>238</v>
      </c>
      <c r="G32" s="2023"/>
      <c r="H32" s="2024"/>
      <c r="I32" s="352"/>
      <c r="J32" s="259">
        <f t="shared" si="5"/>
        <v>0</v>
      </c>
      <c r="K32" s="2184"/>
      <c r="L32" s="2185"/>
      <c r="M32" s="641"/>
      <c r="N32" s="1653"/>
      <c r="P32" s="1027" t="s">
        <v>378</v>
      </c>
      <c r="Q32" s="1170">
        <f t="shared" si="4"/>
        <v>0</v>
      </c>
      <c r="R32" s="1710"/>
    </row>
    <row r="33" spans="1:28" ht="14.4" customHeight="1" thickBot="1" x14ac:dyDescent="0.35">
      <c r="A33" s="329">
        <v>9</v>
      </c>
      <c r="B33" s="2222"/>
      <c r="C33" s="2223"/>
      <c r="D33" s="2223"/>
      <c r="E33" s="2224"/>
      <c r="F33" s="1277" t="s">
        <v>238</v>
      </c>
      <c r="G33" s="2368"/>
      <c r="H33" s="2369"/>
      <c r="I33" s="352"/>
      <c r="J33" s="259">
        <f t="shared" si="5"/>
        <v>0</v>
      </c>
      <c r="K33" s="2184"/>
      <c r="L33" s="2185"/>
      <c r="M33" s="641"/>
      <c r="N33" s="1653"/>
      <c r="P33" s="1027" t="s">
        <v>378</v>
      </c>
      <c r="Q33" s="1170">
        <f t="shared" si="4"/>
        <v>0</v>
      </c>
      <c r="R33" s="1710"/>
    </row>
    <row r="34" spans="1:28" ht="14.4" thickBot="1" x14ac:dyDescent="0.35">
      <c r="A34" s="340"/>
      <c r="B34" s="2319"/>
      <c r="C34" s="2320"/>
      <c r="D34" s="2320"/>
      <c r="E34" s="2321"/>
      <c r="F34" s="1278"/>
      <c r="G34" s="1335"/>
      <c r="H34" s="1336"/>
      <c r="I34" s="1031" t="s">
        <v>14</v>
      </c>
      <c r="J34" s="832">
        <f>SUM(J25:J33)</f>
        <v>0</v>
      </c>
      <c r="K34" s="2386"/>
      <c r="L34" s="2262"/>
      <c r="M34" s="1299"/>
      <c r="N34" s="1364"/>
      <c r="P34" s="469"/>
      <c r="Q34" s="503">
        <f>SUM(Q25:Q33)</f>
        <v>0</v>
      </c>
      <c r="R34" s="475"/>
    </row>
    <row r="35" spans="1:28" ht="14.4" thickBot="1" x14ac:dyDescent="0.35">
      <c r="Q35" s="1171"/>
    </row>
    <row r="36" spans="1:28" ht="14.4" thickBot="1" x14ac:dyDescent="0.35">
      <c r="A36" s="2212" t="s">
        <v>97</v>
      </c>
      <c r="B36" s="2213"/>
      <c r="C36" s="2213"/>
      <c r="D36" s="2213"/>
      <c r="E36" s="2213"/>
      <c r="F36" s="2213"/>
      <c r="G36" s="2213"/>
      <c r="H36" s="2213"/>
      <c r="I36" s="2213"/>
      <c r="J36" s="2213"/>
      <c r="K36" s="2213"/>
      <c r="L36" s="2214"/>
      <c r="M36" s="1284"/>
      <c r="N36" s="1284" t="str">
        <f>A36</f>
        <v>CRITERION B - SERVICE TO THE COMMUNITY (MAX = 50 POINTS)</v>
      </c>
      <c r="P36" s="2329" t="str">
        <f>A36</f>
        <v>CRITERION B - SERVICE TO THE COMMUNITY (MAX = 50 POINTS)</v>
      </c>
      <c r="Q36" s="2329"/>
      <c r="R36" s="2329"/>
    </row>
    <row r="37" spans="1:28" s="881" customFormat="1" x14ac:dyDescent="0.3">
      <c r="A37" s="861"/>
      <c r="B37" s="862"/>
      <c r="C37" s="862"/>
      <c r="D37" s="862"/>
      <c r="E37" s="862"/>
      <c r="F37" s="862"/>
      <c r="G37" s="862"/>
      <c r="H37" s="862"/>
      <c r="I37" s="862"/>
      <c r="J37" s="928"/>
      <c r="K37" s="928"/>
      <c r="L37" s="863"/>
      <c r="M37" s="862"/>
      <c r="N37" s="862"/>
    </row>
    <row r="38" spans="1:28" x14ac:dyDescent="0.3">
      <c r="A38" s="899" t="s">
        <v>43</v>
      </c>
      <c r="B38" s="866" t="s">
        <v>246</v>
      </c>
      <c r="C38" s="884"/>
      <c r="D38" s="884"/>
      <c r="E38" s="884"/>
      <c r="F38" s="884"/>
      <c r="G38" s="884"/>
      <c r="H38" s="884"/>
      <c r="I38" s="884"/>
      <c r="J38" s="903"/>
      <c r="K38" s="884"/>
      <c r="L38" s="887"/>
      <c r="M38" s="928"/>
      <c r="N38" s="929" t="str">
        <f>B38</f>
        <v>PROFESSIONAL/EXPERTISE-BASED SERVICES</v>
      </c>
      <c r="P38" s="869" t="str">
        <f>B38</f>
        <v>PROFESSIONAL/EXPERTISE-BASED SERVICES</v>
      </c>
    </row>
    <row r="39" spans="1:28" s="884" customFormat="1" ht="14.4" thickBot="1" x14ac:dyDescent="0.35">
      <c r="A39" s="919" t="s">
        <v>52</v>
      </c>
      <c r="B39" s="920" t="s">
        <v>247</v>
      </c>
      <c r="C39" s="921"/>
      <c r="D39" s="921"/>
      <c r="E39" s="921"/>
      <c r="F39" s="921"/>
      <c r="G39" s="921"/>
      <c r="H39" s="921"/>
      <c r="I39" s="921"/>
      <c r="J39" s="923"/>
      <c r="K39" s="923"/>
      <c r="L39" s="986"/>
      <c r="M39" s="929"/>
      <c r="N39" s="1300" t="str">
        <f>B39</f>
        <v>FOR SERVICES IN ACCREDITATION, EVALUATION, ASSESSMENT WORKS AND OTHER RELATED EDUCATION QA ACTIVITIES</v>
      </c>
      <c r="P39" s="2410" t="str">
        <f>B39</f>
        <v>FOR SERVICES IN ACCREDITATION, EVALUATION, ASSESSMENT WORKS AND OTHER RELATED EDUCATION QA ACTIVITIES</v>
      </c>
      <c r="Q39" s="2410"/>
      <c r="R39" s="2410"/>
    </row>
    <row r="40" spans="1:28" s="884" customFormat="1" ht="14.4" thickBot="1" x14ac:dyDescent="0.35">
      <c r="A40" s="2346" t="s">
        <v>7</v>
      </c>
      <c r="B40" s="2336" t="s">
        <v>469</v>
      </c>
      <c r="C40" s="2341"/>
      <c r="D40" s="2337"/>
      <c r="E40" s="2376" t="s">
        <v>215</v>
      </c>
      <c r="F40" s="2377"/>
      <c r="G40" s="2336" t="s">
        <v>83</v>
      </c>
      <c r="H40" s="2337"/>
      <c r="I40" s="2332" t="s">
        <v>326</v>
      </c>
      <c r="J40" s="2332" t="s">
        <v>510</v>
      </c>
      <c r="K40" s="2332" t="s">
        <v>187</v>
      </c>
      <c r="L40" s="2398" t="s">
        <v>186</v>
      </c>
      <c r="M40" s="1259"/>
      <c r="N40" s="2408" t="s">
        <v>435</v>
      </c>
    </row>
    <row r="41" spans="1:28" ht="14.4" thickBot="1" x14ac:dyDescent="0.35">
      <c r="A41" s="2347"/>
      <c r="B41" s="2342"/>
      <c r="C41" s="2343"/>
      <c r="D41" s="2344"/>
      <c r="E41" s="692" t="s">
        <v>470</v>
      </c>
      <c r="F41" s="563" t="s">
        <v>471</v>
      </c>
      <c r="G41" s="2342"/>
      <c r="H41" s="2344"/>
      <c r="I41" s="2333"/>
      <c r="J41" s="2333"/>
      <c r="K41" s="2333"/>
      <c r="L41" s="2399"/>
      <c r="M41" s="1259"/>
      <c r="N41" s="2409"/>
      <c r="P41" s="254" t="s">
        <v>180</v>
      </c>
      <c r="Q41" s="666" t="s">
        <v>171</v>
      </c>
      <c r="R41" s="472" t="s">
        <v>169</v>
      </c>
      <c r="AB41" s="885" t="s">
        <v>238</v>
      </c>
    </row>
    <row r="42" spans="1:28" x14ac:dyDescent="0.3">
      <c r="A42" s="353">
        <v>1</v>
      </c>
      <c r="B42" s="2379"/>
      <c r="C42" s="2380"/>
      <c r="D42" s="2381"/>
      <c r="E42" s="241"/>
      <c r="F42" s="1169"/>
      <c r="G42" s="2106"/>
      <c r="H42" s="2107"/>
      <c r="I42" s="239" t="s">
        <v>238</v>
      </c>
      <c r="J42" s="354"/>
      <c r="K42" s="268">
        <f>IF(ISBLANK(B42),0,0+IF(ISBLANK(E42),0,0+IF(ISBLANK(F42),0,0+IF(I42="SELECT OPTION",0,0+IF(ISBLANK(G42),0,0+IF(I42="Local",IF(J42&gt;0,8,0),0)+IF(I42="International",IF(J42&gt;0,10,0),0))))))</f>
        <v>0</v>
      </c>
      <c r="L42" s="1590"/>
      <c r="M42" s="641"/>
      <c r="N42" s="1662"/>
      <c r="P42" s="1027" t="s">
        <v>378</v>
      </c>
      <c r="Q42" s="1170">
        <f t="shared" ref="Q42:Q56" si="7">IF(P42="Acceptable",K42,0)</f>
        <v>0</v>
      </c>
      <c r="R42" s="1710"/>
      <c r="AB42" s="1005" t="s">
        <v>64</v>
      </c>
    </row>
    <row r="43" spans="1:28" x14ac:dyDescent="0.3">
      <c r="A43" s="355">
        <v>2</v>
      </c>
      <c r="B43" s="1518"/>
      <c r="C43" s="1520"/>
      <c r="D43" s="1519"/>
      <c r="E43" s="242"/>
      <c r="F43" s="571"/>
      <c r="G43" s="1603"/>
      <c r="H43" s="1604"/>
      <c r="I43" s="711" t="s">
        <v>238</v>
      </c>
      <c r="J43" s="356"/>
      <c r="K43" s="268">
        <f t="shared" ref="K43:K56" si="8">IF(ISBLANK(B43),0,0+IF(ISBLANK(E43),0,0+IF(ISBLANK(F43),0,0+IF(I43="SELECT OPTION",0,0+IF(ISBLANK(G43),0,0+IF(I43="Local",IF(J43&gt;0,8,0),0)+IF(I43="International",IF(J43&gt;0,10,0),0))))))</f>
        <v>0</v>
      </c>
      <c r="L43" s="1590"/>
      <c r="M43" s="641"/>
      <c r="N43" s="1653"/>
      <c r="P43" s="1027" t="s">
        <v>378</v>
      </c>
      <c r="Q43" s="1170">
        <f t="shared" si="7"/>
        <v>0</v>
      </c>
      <c r="R43" s="1710"/>
      <c r="AB43" s="1032" t="s">
        <v>63</v>
      </c>
    </row>
    <row r="44" spans="1:28" x14ac:dyDescent="0.3">
      <c r="A44" s="355">
        <v>3</v>
      </c>
      <c r="B44" s="1518"/>
      <c r="C44" s="1520"/>
      <c r="D44" s="1519"/>
      <c r="E44" s="242"/>
      <c r="F44" s="571"/>
      <c r="G44" s="1603"/>
      <c r="H44" s="1604"/>
      <c r="I44" s="711" t="s">
        <v>238</v>
      </c>
      <c r="J44" s="356"/>
      <c r="K44" s="268">
        <f t="shared" si="8"/>
        <v>0</v>
      </c>
      <c r="L44" s="1590"/>
      <c r="M44" s="641"/>
      <c r="N44" s="1653"/>
      <c r="P44" s="1027" t="s">
        <v>378</v>
      </c>
      <c r="Q44" s="1170">
        <f t="shared" si="7"/>
        <v>0</v>
      </c>
      <c r="R44" s="1710"/>
    </row>
    <row r="45" spans="1:28" x14ac:dyDescent="0.3">
      <c r="A45" s="355">
        <v>4</v>
      </c>
      <c r="B45" s="1518"/>
      <c r="C45" s="1520"/>
      <c r="D45" s="1519"/>
      <c r="E45" s="242"/>
      <c r="F45" s="571"/>
      <c r="G45" s="1603"/>
      <c r="H45" s="1604"/>
      <c r="I45" s="711" t="s">
        <v>238</v>
      </c>
      <c r="J45" s="356"/>
      <c r="K45" s="268">
        <f t="shared" si="8"/>
        <v>0</v>
      </c>
      <c r="L45" s="1590"/>
      <c r="M45" s="641"/>
      <c r="N45" s="1653"/>
      <c r="P45" s="1027" t="s">
        <v>378</v>
      </c>
      <c r="Q45" s="1170">
        <f t="shared" si="7"/>
        <v>0</v>
      </c>
      <c r="R45" s="1710"/>
    </row>
    <row r="46" spans="1:28" x14ac:dyDescent="0.3">
      <c r="A46" s="355">
        <v>5</v>
      </c>
      <c r="B46" s="1518"/>
      <c r="C46" s="1520"/>
      <c r="D46" s="1519"/>
      <c r="E46" s="242"/>
      <c r="F46" s="571"/>
      <c r="G46" s="1603"/>
      <c r="H46" s="1604"/>
      <c r="I46" s="711" t="s">
        <v>238</v>
      </c>
      <c r="J46" s="356"/>
      <c r="K46" s="268">
        <f t="shared" ref="K46:K54" si="9">IF(ISBLANK(B46),0,0+IF(ISBLANK(E46),0,0+IF(ISBLANK(F46),0,0+IF(I46="SELECT OPTION",0,0+IF(ISBLANK(G46),0,0+IF(I46="Local",IF(J46&gt;0,8,0),0)+IF(I46="International",IF(J46&gt;0,10,0),0))))))</f>
        <v>0</v>
      </c>
      <c r="L46" s="1590"/>
      <c r="M46" s="641"/>
      <c r="N46" s="1653"/>
      <c r="P46" s="1027" t="s">
        <v>378</v>
      </c>
      <c r="Q46" s="1170">
        <f t="shared" ref="Q46:Q54" si="10">IF(P46="Acceptable",K46,0)</f>
        <v>0</v>
      </c>
      <c r="R46" s="1710"/>
    </row>
    <row r="47" spans="1:28" x14ac:dyDescent="0.3">
      <c r="A47" s="355">
        <v>6</v>
      </c>
      <c r="B47" s="2020"/>
      <c r="C47" s="2021"/>
      <c r="D47" s="2022"/>
      <c r="E47" s="242"/>
      <c r="F47" s="571"/>
      <c r="G47" s="2031"/>
      <c r="H47" s="2032"/>
      <c r="I47" s="711" t="s">
        <v>238</v>
      </c>
      <c r="J47" s="356"/>
      <c r="K47" s="268">
        <f t="shared" si="9"/>
        <v>0</v>
      </c>
      <c r="L47" s="1590"/>
      <c r="M47" s="641"/>
      <c r="N47" s="1653"/>
      <c r="P47" s="1027" t="s">
        <v>378</v>
      </c>
      <c r="Q47" s="1170">
        <f t="shared" si="10"/>
        <v>0</v>
      </c>
      <c r="R47" s="1710"/>
    </row>
    <row r="48" spans="1:28" x14ac:dyDescent="0.3">
      <c r="A48" s="355">
        <v>7</v>
      </c>
      <c r="B48" s="2020"/>
      <c r="C48" s="2021"/>
      <c r="D48" s="2022"/>
      <c r="E48" s="242"/>
      <c r="F48" s="571"/>
      <c r="G48" s="2031"/>
      <c r="H48" s="2032"/>
      <c r="I48" s="711" t="s">
        <v>238</v>
      </c>
      <c r="J48" s="356"/>
      <c r="K48" s="268">
        <f t="shared" si="9"/>
        <v>0</v>
      </c>
      <c r="L48" s="1590"/>
      <c r="M48" s="641"/>
      <c r="N48" s="1653"/>
      <c r="P48" s="1027" t="s">
        <v>378</v>
      </c>
      <c r="Q48" s="1170">
        <f t="shared" si="10"/>
        <v>0</v>
      </c>
      <c r="R48" s="1710"/>
    </row>
    <row r="49" spans="1:28" x14ac:dyDescent="0.3">
      <c r="A49" s="355">
        <v>8</v>
      </c>
      <c r="B49" s="2020"/>
      <c r="C49" s="2021"/>
      <c r="D49" s="2022"/>
      <c r="E49" s="242"/>
      <c r="F49" s="571"/>
      <c r="G49" s="2031"/>
      <c r="H49" s="2032"/>
      <c r="I49" s="711" t="s">
        <v>238</v>
      </c>
      <c r="J49" s="356"/>
      <c r="K49" s="268">
        <f t="shared" si="9"/>
        <v>0</v>
      </c>
      <c r="L49" s="1590"/>
      <c r="M49" s="641"/>
      <c r="N49" s="1653"/>
      <c r="P49" s="1027" t="s">
        <v>378</v>
      </c>
      <c r="Q49" s="1170">
        <f t="shared" si="10"/>
        <v>0</v>
      </c>
      <c r="R49" s="1710"/>
    </row>
    <row r="50" spans="1:28" x14ac:dyDescent="0.3">
      <c r="A50" s="355">
        <v>9</v>
      </c>
      <c r="B50" s="2020"/>
      <c r="C50" s="2021"/>
      <c r="D50" s="2022"/>
      <c r="E50" s="242"/>
      <c r="F50" s="571"/>
      <c r="G50" s="2031"/>
      <c r="H50" s="2032"/>
      <c r="I50" s="1610" t="s">
        <v>238</v>
      </c>
      <c r="J50" s="356"/>
      <c r="K50" s="268">
        <f t="shared" si="9"/>
        <v>0</v>
      </c>
      <c r="L50" s="1590"/>
      <c r="M50" s="641"/>
      <c r="N50" s="1653"/>
      <c r="P50" s="1027" t="s">
        <v>378</v>
      </c>
      <c r="Q50" s="1170">
        <f t="shared" si="10"/>
        <v>0</v>
      </c>
      <c r="R50" s="1710"/>
    </row>
    <row r="51" spans="1:28" x14ac:dyDescent="0.3">
      <c r="A51" s="355">
        <v>10</v>
      </c>
      <c r="B51" s="2020"/>
      <c r="C51" s="2021"/>
      <c r="D51" s="2022"/>
      <c r="E51" s="242"/>
      <c r="F51" s="571"/>
      <c r="G51" s="2031"/>
      <c r="H51" s="2032"/>
      <c r="I51" s="1610" t="s">
        <v>238</v>
      </c>
      <c r="J51" s="356"/>
      <c r="K51" s="268">
        <f t="shared" si="9"/>
        <v>0</v>
      </c>
      <c r="L51" s="1590"/>
      <c r="M51" s="641"/>
      <c r="N51" s="1653"/>
      <c r="P51" s="1027" t="s">
        <v>378</v>
      </c>
      <c r="Q51" s="1170">
        <f t="shared" si="10"/>
        <v>0</v>
      </c>
      <c r="R51" s="1710"/>
    </row>
    <row r="52" spans="1:28" x14ac:dyDescent="0.3">
      <c r="A52" s="355">
        <v>11</v>
      </c>
      <c r="B52" s="2020"/>
      <c r="C52" s="2021"/>
      <c r="D52" s="2022"/>
      <c r="E52" s="242"/>
      <c r="F52" s="571"/>
      <c r="G52" s="2031"/>
      <c r="H52" s="2032"/>
      <c r="I52" s="1610" t="s">
        <v>238</v>
      </c>
      <c r="J52" s="356"/>
      <c r="K52" s="268">
        <f t="shared" si="9"/>
        <v>0</v>
      </c>
      <c r="L52" s="1590"/>
      <c r="M52" s="641"/>
      <c r="N52" s="1653"/>
      <c r="P52" s="1027" t="s">
        <v>378</v>
      </c>
      <c r="Q52" s="1170">
        <f t="shared" si="10"/>
        <v>0</v>
      </c>
      <c r="R52" s="1710"/>
    </row>
    <row r="53" spans="1:28" x14ac:dyDescent="0.3">
      <c r="A53" s="355">
        <v>12</v>
      </c>
      <c r="B53" s="2020"/>
      <c r="C53" s="2021"/>
      <c r="D53" s="2022"/>
      <c r="E53" s="242"/>
      <c r="F53" s="571"/>
      <c r="G53" s="2031"/>
      <c r="H53" s="2032"/>
      <c r="I53" s="1610" t="s">
        <v>238</v>
      </c>
      <c r="J53" s="356"/>
      <c r="K53" s="268">
        <f t="shared" ref="K53" si="11">IF(ISBLANK(B53),0,0+IF(ISBLANK(E53),0,0+IF(ISBLANK(F53),0,0+IF(I53="SELECT OPTION",0,0+IF(ISBLANK(G53),0,0+IF(I53="Local",IF(J53&gt;0,8,0),0)+IF(I53="International",IF(J53&gt;0,10,0),0))))))</f>
        <v>0</v>
      </c>
      <c r="L53" s="1590"/>
      <c r="M53" s="641"/>
      <c r="N53" s="1653"/>
      <c r="P53" s="1027" t="s">
        <v>378</v>
      </c>
      <c r="Q53" s="1170">
        <f t="shared" ref="Q53" si="12">IF(P53="Acceptable",K53,0)</f>
        <v>0</v>
      </c>
      <c r="R53" s="1710"/>
    </row>
    <row r="54" spans="1:28" ht="14.4" thickBot="1" x14ac:dyDescent="0.35">
      <c r="A54" s="355">
        <v>13</v>
      </c>
      <c r="B54" s="2020"/>
      <c r="C54" s="2021"/>
      <c r="D54" s="2022"/>
      <c r="E54" s="242"/>
      <c r="F54" s="571"/>
      <c r="G54" s="2031"/>
      <c r="H54" s="2032"/>
      <c r="I54" s="1610" t="s">
        <v>238</v>
      </c>
      <c r="J54" s="356"/>
      <c r="K54" s="268">
        <f t="shared" si="9"/>
        <v>0</v>
      </c>
      <c r="L54" s="1590"/>
      <c r="M54" s="641"/>
      <c r="N54" s="1653"/>
      <c r="P54" s="1027" t="s">
        <v>378</v>
      </c>
      <c r="Q54" s="1170">
        <f t="shared" si="10"/>
        <v>0</v>
      </c>
      <c r="R54" s="1710"/>
    </row>
    <row r="55" spans="1:28" hidden="1" x14ac:dyDescent="0.3">
      <c r="A55" s="355">
        <v>14</v>
      </c>
      <c r="B55" s="2020"/>
      <c r="C55" s="2021"/>
      <c r="D55" s="2022"/>
      <c r="E55" s="242"/>
      <c r="F55" s="571"/>
      <c r="G55" s="2031"/>
      <c r="H55" s="2032"/>
      <c r="I55" s="711" t="s">
        <v>238</v>
      </c>
      <c r="J55" s="356"/>
      <c r="K55" s="268">
        <f t="shared" si="8"/>
        <v>0</v>
      </c>
      <c r="L55" s="1590"/>
      <c r="M55" s="641"/>
      <c r="N55" s="1653"/>
      <c r="P55" s="1027" t="s">
        <v>378</v>
      </c>
      <c r="Q55" s="1170">
        <f t="shared" si="7"/>
        <v>0</v>
      </c>
      <c r="R55" s="1710"/>
    </row>
    <row r="56" spans="1:28" ht="14.4" hidden="1" thickBot="1" x14ac:dyDescent="0.35">
      <c r="A56" s="355">
        <v>15</v>
      </c>
      <c r="B56" s="2222"/>
      <c r="C56" s="2223"/>
      <c r="D56" s="2224"/>
      <c r="E56" s="242"/>
      <c r="F56" s="571"/>
      <c r="G56" s="2222"/>
      <c r="H56" s="2224"/>
      <c r="I56" s="711" t="s">
        <v>238</v>
      </c>
      <c r="J56" s="356"/>
      <c r="K56" s="268">
        <f t="shared" si="8"/>
        <v>0</v>
      </c>
      <c r="L56" s="1590"/>
      <c r="M56" s="641"/>
      <c r="N56" s="1653"/>
      <c r="P56" s="1027" t="s">
        <v>378</v>
      </c>
      <c r="Q56" s="1170">
        <f t="shared" si="7"/>
        <v>0</v>
      </c>
      <c r="R56" s="1710"/>
    </row>
    <row r="57" spans="1:28" ht="14.4" thickBot="1" x14ac:dyDescent="0.35">
      <c r="A57" s="340"/>
      <c r="B57" s="2373"/>
      <c r="C57" s="2374"/>
      <c r="D57" s="2375"/>
      <c r="E57" s="1033"/>
      <c r="F57" s="1034"/>
      <c r="G57" s="2059"/>
      <c r="H57" s="2395"/>
      <c r="I57" s="1035"/>
      <c r="J57" s="265" t="s">
        <v>14</v>
      </c>
      <c r="K57" s="838">
        <f>SUM(K42:K56)</f>
        <v>0</v>
      </c>
      <c r="L57" s="488"/>
      <c r="M57" s="928"/>
      <c r="N57" s="1364"/>
      <c r="P57" s="469"/>
      <c r="Q57" s="503">
        <f>SUM(Q42:Q56)</f>
        <v>0</v>
      </c>
      <c r="R57" s="475"/>
    </row>
    <row r="58" spans="1:28" ht="14.4" thickBot="1" x14ac:dyDescent="0.35">
      <c r="A58" s="1036"/>
      <c r="B58" s="896"/>
      <c r="C58" s="896"/>
      <c r="D58" s="896"/>
      <c r="E58" s="895"/>
      <c r="F58" s="895"/>
      <c r="G58" s="895"/>
      <c r="H58" s="895"/>
      <c r="I58" s="895"/>
      <c r="J58" s="1037"/>
      <c r="K58" s="895"/>
      <c r="L58" s="930"/>
      <c r="M58" s="928"/>
      <c r="N58" s="928"/>
      <c r="AB58" s="896" t="s">
        <v>238</v>
      </c>
    </row>
    <row r="59" spans="1:28" ht="14.4" thickBot="1" x14ac:dyDescent="0.35">
      <c r="A59" s="919" t="s">
        <v>53</v>
      </c>
      <c r="B59" s="920" t="s">
        <v>248</v>
      </c>
      <c r="C59" s="921"/>
      <c r="D59" s="921"/>
      <c r="E59" s="921"/>
      <c r="F59" s="921"/>
      <c r="G59" s="921"/>
      <c r="H59" s="921"/>
      <c r="I59" s="921"/>
      <c r="J59" s="923"/>
      <c r="K59" s="923"/>
      <c r="L59" s="924"/>
      <c r="M59" s="928"/>
      <c r="N59" s="1300" t="str">
        <f>B59</f>
        <v>SERVICES AS JUDGE OR EXAMINER FOR LOCAL/INTERNATIONAL RESEARCH AWARDS AND ACADEMIC COMPETITIONS</v>
      </c>
      <c r="P59" s="869" t="str">
        <f>B59</f>
        <v>SERVICES AS JUDGE OR EXAMINER FOR LOCAL/INTERNATIONAL RESEARCH AWARDS AND ACADEMIC COMPETITIONS</v>
      </c>
      <c r="AB59" s="1038" t="s">
        <v>225</v>
      </c>
    </row>
    <row r="60" spans="1:28" ht="28.2" thickBot="1" x14ac:dyDescent="0.35">
      <c r="A60" s="260" t="s">
        <v>7</v>
      </c>
      <c r="B60" s="2113" t="s">
        <v>216</v>
      </c>
      <c r="C60" s="2226"/>
      <c r="D60" s="2226"/>
      <c r="E60" s="2227"/>
      <c r="F60" s="2033" t="s">
        <v>76</v>
      </c>
      <c r="G60" s="2034"/>
      <c r="H60" s="46" t="s">
        <v>328</v>
      </c>
      <c r="I60" s="701" t="s">
        <v>327</v>
      </c>
      <c r="J60" s="46" t="s">
        <v>4</v>
      </c>
      <c r="K60" s="690" t="s">
        <v>187</v>
      </c>
      <c r="L60" s="315" t="s">
        <v>186</v>
      </c>
      <c r="M60" s="1012"/>
      <c r="N60" s="1347" t="s">
        <v>435</v>
      </c>
      <c r="P60" s="254" t="s">
        <v>180</v>
      </c>
      <c r="Q60" s="666" t="s">
        <v>171</v>
      </c>
      <c r="R60" s="472" t="s">
        <v>169</v>
      </c>
      <c r="AB60" s="895" t="s">
        <v>224</v>
      </c>
    </row>
    <row r="61" spans="1:28" x14ac:dyDescent="0.3">
      <c r="A61" s="328">
        <v>1</v>
      </c>
      <c r="B61" s="2370"/>
      <c r="C61" s="2371"/>
      <c r="D61" s="2371"/>
      <c r="E61" s="2372"/>
      <c r="F61" s="2106"/>
      <c r="G61" s="2107"/>
      <c r="H61" s="244"/>
      <c r="I61" s="710" t="s">
        <v>238</v>
      </c>
      <c r="J61" s="1711"/>
      <c r="K61" s="243">
        <f>IF(ISBLANK(B61),0,0+IF(ISBLANK(F61),0,0+IF(ISBLANK(H61),0,0+IF(ISBLANK(J61),0,0+IF(I61="SELECT OPTION",0,0+IF(I61="Research Award",2,0+IF(I61="Academic Competition",1,0)))))))</f>
        <v>0</v>
      </c>
      <c r="L61" s="1590"/>
      <c r="M61" s="641"/>
      <c r="N61" s="1662"/>
      <c r="P61" s="1027" t="s">
        <v>378</v>
      </c>
      <c r="Q61" s="1170">
        <f t="shared" ref="Q61:Q70" si="13">IF(P61="Acceptable",K61,0)</f>
        <v>0</v>
      </c>
      <c r="R61" s="1710"/>
    </row>
    <row r="62" spans="1:28" x14ac:dyDescent="0.3">
      <c r="A62" s="329">
        <v>2</v>
      </c>
      <c r="B62" s="2365"/>
      <c r="C62" s="2366"/>
      <c r="D62" s="2366"/>
      <c r="E62" s="2367"/>
      <c r="F62" s="2020"/>
      <c r="G62" s="2022"/>
      <c r="H62" s="246"/>
      <c r="I62" s="711" t="s">
        <v>238</v>
      </c>
      <c r="J62" s="1508"/>
      <c r="K62" s="243">
        <f t="shared" ref="K62:K70" si="14">IF(ISBLANK(B62),0,0+IF(ISBLANK(F62),0,0+IF(ISBLANK(H62),0,0+IF(ISBLANK(J62),0,0+IF(I62="SELECT OPTION",0,0+IF(I62="Research Award",2,0+IF(I62="Academic Competition",1,0)))))))</f>
        <v>0</v>
      </c>
      <c r="L62" s="1590"/>
      <c r="M62" s="641"/>
      <c r="N62" s="1653"/>
      <c r="P62" s="1027" t="s">
        <v>378</v>
      </c>
      <c r="Q62" s="1170">
        <f t="shared" si="13"/>
        <v>0</v>
      </c>
      <c r="R62" s="1710"/>
    </row>
    <row r="63" spans="1:28" x14ac:dyDescent="0.3">
      <c r="A63" s="329">
        <v>3</v>
      </c>
      <c r="B63" s="2365"/>
      <c r="C63" s="2366"/>
      <c r="D63" s="2366"/>
      <c r="E63" s="2367"/>
      <c r="F63" s="2020"/>
      <c r="G63" s="2022"/>
      <c r="H63" s="246"/>
      <c r="I63" s="711" t="s">
        <v>238</v>
      </c>
      <c r="J63" s="1508"/>
      <c r="K63" s="243">
        <f t="shared" si="14"/>
        <v>0</v>
      </c>
      <c r="L63" s="1590"/>
      <c r="M63" s="641"/>
      <c r="N63" s="1653"/>
      <c r="P63" s="1027" t="s">
        <v>378</v>
      </c>
      <c r="Q63" s="1170">
        <f t="shared" si="13"/>
        <v>0</v>
      </c>
      <c r="R63" s="1710"/>
    </row>
    <row r="64" spans="1:28" x14ac:dyDescent="0.3">
      <c r="A64" s="330">
        <v>4</v>
      </c>
      <c r="B64" s="2365"/>
      <c r="C64" s="2366"/>
      <c r="D64" s="2366"/>
      <c r="E64" s="2367"/>
      <c r="F64" s="2020"/>
      <c r="G64" s="2022"/>
      <c r="H64" s="246"/>
      <c r="I64" s="711" t="s">
        <v>238</v>
      </c>
      <c r="J64" s="1508"/>
      <c r="K64" s="243">
        <f t="shared" si="14"/>
        <v>0</v>
      </c>
      <c r="L64" s="1590"/>
      <c r="M64" s="641"/>
      <c r="N64" s="1653"/>
      <c r="P64" s="1027" t="s">
        <v>378</v>
      </c>
      <c r="Q64" s="1170">
        <f t="shared" si="13"/>
        <v>0</v>
      </c>
      <c r="R64" s="1710"/>
    </row>
    <row r="65" spans="1:28" x14ac:dyDescent="0.3">
      <c r="A65" s="330">
        <v>5</v>
      </c>
      <c r="B65" s="2365"/>
      <c r="C65" s="2366"/>
      <c r="D65" s="2366"/>
      <c r="E65" s="2367"/>
      <c r="F65" s="2020"/>
      <c r="G65" s="2022"/>
      <c r="H65" s="246"/>
      <c r="I65" s="711" t="s">
        <v>238</v>
      </c>
      <c r="J65" s="1508"/>
      <c r="K65" s="243">
        <f t="shared" si="14"/>
        <v>0</v>
      </c>
      <c r="L65" s="1590"/>
      <c r="M65" s="641"/>
      <c r="N65" s="1653"/>
      <c r="P65" s="1027" t="s">
        <v>378</v>
      </c>
      <c r="Q65" s="1170">
        <f t="shared" si="13"/>
        <v>0</v>
      </c>
      <c r="R65" s="1710"/>
    </row>
    <row r="66" spans="1:28" x14ac:dyDescent="0.3">
      <c r="A66" s="330">
        <v>6</v>
      </c>
      <c r="B66" s="2365"/>
      <c r="C66" s="2366"/>
      <c r="D66" s="2366"/>
      <c r="E66" s="2367"/>
      <c r="F66" s="2020"/>
      <c r="G66" s="2022"/>
      <c r="H66" s="246"/>
      <c r="I66" s="711" t="s">
        <v>238</v>
      </c>
      <c r="J66" s="1508"/>
      <c r="K66" s="243">
        <f t="shared" si="14"/>
        <v>0</v>
      </c>
      <c r="L66" s="1590"/>
      <c r="M66" s="641"/>
      <c r="N66" s="1653"/>
      <c r="P66" s="1027" t="s">
        <v>378</v>
      </c>
      <c r="Q66" s="1170">
        <f t="shared" si="13"/>
        <v>0</v>
      </c>
      <c r="R66" s="1710"/>
    </row>
    <row r="67" spans="1:28" x14ac:dyDescent="0.3">
      <c r="A67" s="330">
        <v>7</v>
      </c>
      <c r="B67" s="2365"/>
      <c r="C67" s="2366"/>
      <c r="D67" s="2366"/>
      <c r="E67" s="2367"/>
      <c r="F67" s="2020"/>
      <c r="G67" s="2022"/>
      <c r="H67" s="246"/>
      <c r="I67" s="711" t="s">
        <v>238</v>
      </c>
      <c r="J67" s="1508"/>
      <c r="K67" s="243">
        <f t="shared" si="14"/>
        <v>0</v>
      </c>
      <c r="L67" s="1590"/>
      <c r="M67" s="641"/>
      <c r="N67" s="1653"/>
      <c r="P67" s="1027" t="s">
        <v>378</v>
      </c>
      <c r="Q67" s="1170">
        <f t="shared" si="13"/>
        <v>0</v>
      </c>
      <c r="R67" s="1710"/>
    </row>
    <row r="68" spans="1:28" x14ac:dyDescent="0.3">
      <c r="A68" s="330">
        <v>8</v>
      </c>
      <c r="B68" s="2365"/>
      <c r="C68" s="2366"/>
      <c r="D68" s="2366"/>
      <c r="E68" s="2367"/>
      <c r="F68" s="2020"/>
      <c r="G68" s="2022"/>
      <c r="H68" s="246"/>
      <c r="I68" s="711" t="s">
        <v>238</v>
      </c>
      <c r="J68" s="1508"/>
      <c r="K68" s="243">
        <f t="shared" ref="K68" si="15">IF(ISBLANK(B68),0,0+IF(ISBLANK(F68),0,0+IF(ISBLANK(H68),0,0+IF(ISBLANK(J68),0,0+IF(I68="SELECT OPTION",0,0+IF(I68="Research Award",2,0+IF(I68="Academic Competition",1,0)))))))</f>
        <v>0</v>
      </c>
      <c r="L68" s="1590"/>
      <c r="M68" s="641"/>
      <c r="N68" s="1653"/>
      <c r="P68" s="1027" t="s">
        <v>378</v>
      </c>
      <c r="Q68" s="1170">
        <f t="shared" ref="Q68" si="16">IF(P68="Acceptable",K68,0)</f>
        <v>0</v>
      </c>
      <c r="R68" s="1710"/>
    </row>
    <row r="69" spans="1:28" x14ac:dyDescent="0.3">
      <c r="A69" s="330">
        <v>9</v>
      </c>
      <c r="B69" s="2365"/>
      <c r="C69" s="2366"/>
      <c r="D69" s="2366"/>
      <c r="E69" s="2367"/>
      <c r="F69" s="2020"/>
      <c r="G69" s="2022"/>
      <c r="H69" s="246"/>
      <c r="I69" s="711" t="s">
        <v>238</v>
      </c>
      <c r="J69" s="1508"/>
      <c r="K69" s="243">
        <f t="shared" si="14"/>
        <v>0</v>
      </c>
      <c r="L69" s="1590"/>
      <c r="M69" s="641"/>
      <c r="N69" s="1653"/>
      <c r="P69" s="1027" t="s">
        <v>378</v>
      </c>
      <c r="Q69" s="1170">
        <f t="shared" si="13"/>
        <v>0</v>
      </c>
      <c r="R69" s="1710"/>
    </row>
    <row r="70" spans="1:28" ht="14.4" thickBot="1" x14ac:dyDescent="0.35">
      <c r="A70" s="330">
        <v>10</v>
      </c>
      <c r="B70" s="2365"/>
      <c r="C70" s="2366"/>
      <c r="D70" s="2366"/>
      <c r="E70" s="2367"/>
      <c r="F70" s="2020"/>
      <c r="G70" s="2022"/>
      <c r="H70" s="246"/>
      <c r="I70" s="711" t="s">
        <v>238</v>
      </c>
      <c r="J70" s="1508"/>
      <c r="K70" s="243">
        <f t="shared" si="14"/>
        <v>0</v>
      </c>
      <c r="L70" s="1590"/>
      <c r="M70" s="641"/>
      <c r="N70" s="1653"/>
      <c r="P70" s="1027" t="s">
        <v>378</v>
      </c>
      <c r="Q70" s="1170">
        <f t="shared" si="13"/>
        <v>0</v>
      </c>
      <c r="R70" s="1710"/>
    </row>
    <row r="71" spans="1:28" ht="14.4" thickBot="1" x14ac:dyDescent="0.35">
      <c r="A71" s="340"/>
      <c r="B71" s="2319"/>
      <c r="C71" s="2320"/>
      <c r="D71" s="2320"/>
      <c r="E71" s="2321"/>
      <c r="F71" s="2363"/>
      <c r="G71" s="2364"/>
      <c r="H71" s="997"/>
      <c r="I71" s="997"/>
      <c r="J71" s="880" t="s">
        <v>14</v>
      </c>
      <c r="K71" s="832">
        <f>SUM(K61:K70)</f>
        <v>0</v>
      </c>
      <c r="L71" s="488"/>
      <c r="M71" s="928"/>
      <c r="N71" s="1364"/>
      <c r="P71" s="469"/>
      <c r="Q71" s="503">
        <f>SUM(Q61:Q70)</f>
        <v>0</v>
      </c>
      <c r="R71" s="475"/>
    </row>
    <row r="72" spans="1:28" ht="14.4" thickBot="1" x14ac:dyDescent="0.35">
      <c r="A72" s="1039"/>
      <c r="B72" s="896"/>
      <c r="C72" s="896"/>
      <c r="D72" s="896"/>
      <c r="E72" s="1040"/>
      <c r="F72" s="1040"/>
      <c r="G72" s="1040"/>
      <c r="H72" s="1040"/>
      <c r="I72" s="896"/>
      <c r="J72" s="895"/>
      <c r="K72" s="895"/>
      <c r="L72" s="930"/>
      <c r="M72" s="928"/>
      <c r="N72" s="928"/>
    </row>
    <row r="73" spans="1:28" ht="14.4" thickBot="1" x14ac:dyDescent="0.35">
      <c r="A73" s="1041" t="s">
        <v>54</v>
      </c>
      <c r="B73" s="2361" t="s">
        <v>564</v>
      </c>
      <c r="C73" s="2361"/>
      <c r="D73" s="2361"/>
      <c r="E73" s="2361"/>
      <c r="F73" s="2361"/>
      <c r="G73" s="2361"/>
      <c r="H73" s="2361"/>
      <c r="I73" s="2361"/>
      <c r="J73" s="2361"/>
      <c r="K73" s="2361"/>
      <c r="L73" s="2362"/>
      <c r="M73" s="1283"/>
      <c r="N73" s="1283" t="str">
        <f>B73</f>
        <v>FOR SERVICES AS A SHORT-TERM CONSULTANT/EXPERT</v>
      </c>
      <c r="P73" s="2331" t="str">
        <f>B73</f>
        <v>FOR SERVICES AS A SHORT-TERM CONSULTANT/EXPERT</v>
      </c>
      <c r="Q73" s="2331"/>
      <c r="R73" s="2331"/>
    </row>
    <row r="74" spans="1:28" s="881" customFormat="1" ht="14.4" thickBot="1" x14ac:dyDescent="0.35">
      <c r="A74" s="2346" t="s">
        <v>7</v>
      </c>
      <c r="B74" s="2336" t="s">
        <v>511</v>
      </c>
      <c r="C74" s="2341"/>
      <c r="D74" s="2341"/>
      <c r="E74" s="2337"/>
      <c r="F74" s="2332" t="s">
        <v>61</v>
      </c>
      <c r="G74" s="2400" t="s">
        <v>42</v>
      </c>
      <c r="H74" s="2401"/>
      <c r="I74" s="2336" t="s">
        <v>326</v>
      </c>
      <c r="J74" s="2332" t="s">
        <v>217</v>
      </c>
      <c r="K74" s="2332" t="s">
        <v>187</v>
      </c>
      <c r="L74" s="2398" t="s">
        <v>186</v>
      </c>
      <c r="M74" s="1301"/>
      <c r="N74" s="2408" t="s">
        <v>435</v>
      </c>
      <c r="O74" s="928"/>
      <c r="P74" s="254" t="s">
        <v>180</v>
      </c>
      <c r="Q74" s="1606" t="s">
        <v>171</v>
      </c>
      <c r="R74" s="472" t="s">
        <v>169</v>
      </c>
      <c r="AB74" s="881" t="s">
        <v>238</v>
      </c>
    </row>
    <row r="75" spans="1:28" s="881" customFormat="1" ht="14.4" thickBot="1" x14ac:dyDescent="0.35">
      <c r="A75" s="2347"/>
      <c r="B75" s="2342"/>
      <c r="C75" s="2343"/>
      <c r="D75" s="2343"/>
      <c r="E75" s="2344"/>
      <c r="F75" s="2333"/>
      <c r="G75" s="564" t="s">
        <v>470</v>
      </c>
      <c r="H75" s="563" t="s">
        <v>471</v>
      </c>
      <c r="I75" s="2342"/>
      <c r="J75" s="2333"/>
      <c r="K75" s="2333"/>
      <c r="L75" s="2399"/>
      <c r="M75" s="1259"/>
      <c r="N75" s="2409"/>
      <c r="O75" s="928"/>
      <c r="P75" s="1042"/>
      <c r="Q75" s="1043"/>
      <c r="R75" s="1713"/>
      <c r="AB75" s="623" t="s">
        <v>64</v>
      </c>
    </row>
    <row r="76" spans="1:28" x14ac:dyDescent="0.3">
      <c r="A76" s="328">
        <v>1</v>
      </c>
      <c r="B76" s="2031"/>
      <c r="C76" s="2090"/>
      <c r="D76" s="2090"/>
      <c r="E76" s="2032"/>
      <c r="F76" s="1603"/>
      <c r="G76" s="572"/>
      <c r="H76" s="566"/>
      <c r="I76" s="239" t="s">
        <v>238</v>
      </c>
      <c r="J76" s="699"/>
      <c r="K76" s="268">
        <f>IF(ISBLANK(B76),0,0+IF(ISBLANK(F76),0,0+IF(ISBLANK(G76),0,0+IF(ISBLANK(H76),0,0+IF(ISBLANK(J76),0,0+IF(I76="SELECT OPTION",0,0+IF(I76="Local",8,10)))))))</f>
        <v>0</v>
      </c>
      <c r="L76" s="1712"/>
      <c r="M76" s="641"/>
      <c r="N76" s="1662"/>
      <c r="O76" s="884"/>
      <c r="P76" s="1027" t="s">
        <v>378</v>
      </c>
      <c r="Q76" s="1172">
        <f t="shared" ref="Q76:Q90" si="17">IF(P76="Acceptable",K76,0)</f>
        <v>0</v>
      </c>
      <c r="R76" s="1710"/>
      <c r="AB76" s="623" t="s">
        <v>63</v>
      </c>
    </row>
    <row r="77" spans="1:28" x14ac:dyDescent="0.3">
      <c r="A77" s="329">
        <v>2</v>
      </c>
      <c r="B77" s="2020"/>
      <c r="C77" s="2021"/>
      <c r="D77" s="2021"/>
      <c r="E77" s="2022"/>
      <c r="F77" s="1600"/>
      <c r="G77" s="573"/>
      <c r="H77" s="242"/>
      <c r="I77" s="711" t="s">
        <v>238</v>
      </c>
      <c r="J77" s="695"/>
      <c r="K77" s="268">
        <f>IF(ISBLANK(B77),0,0+IF(ISBLANK(F77),0,0+IF(ISBLANK(G77),0,0+IF(ISBLANK(H77),0,0+IF(ISBLANK(J77),0,0+IF(I77="SELECT OPTION",0,0+IF(I77="Local",8,10)))))))</f>
        <v>0</v>
      </c>
      <c r="L77" s="1590"/>
      <c r="M77" s="641"/>
      <c r="N77" s="1653"/>
      <c r="P77" s="1027" t="s">
        <v>378</v>
      </c>
      <c r="Q77" s="1172">
        <f t="shared" si="17"/>
        <v>0</v>
      </c>
      <c r="R77" s="1710"/>
    </row>
    <row r="78" spans="1:28" x14ac:dyDescent="0.3">
      <c r="A78" s="329">
        <v>3</v>
      </c>
      <c r="B78" s="2020"/>
      <c r="C78" s="2021"/>
      <c r="D78" s="2021"/>
      <c r="E78" s="2022"/>
      <c r="F78" s="1600"/>
      <c r="G78" s="573"/>
      <c r="H78" s="242"/>
      <c r="I78" s="711" t="s">
        <v>238</v>
      </c>
      <c r="J78" s="695"/>
      <c r="K78" s="268">
        <f t="shared" ref="K78:K90" si="18">IF(ISBLANK(B78),0,0+IF(ISBLANK(F78),0,0+IF(ISBLANK(G78),0,0+IF(ISBLANK(H78),0,0+IF(ISBLANK(J78),0,0+IF(I78="SELECT OPTION",0,0+IF(I78="Local",8,10)))))))</f>
        <v>0</v>
      </c>
      <c r="L78" s="1590"/>
      <c r="M78" s="641"/>
      <c r="N78" s="1653"/>
      <c r="P78" s="1027" t="s">
        <v>378</v>
      </c>
      <c r="Q78" s="1172">
        <f t="shared" si="17"/>
        <v>0</v>
      </c>
      <c r="R78" s="1710"/>
    </row>
    <row r="79" spans="1:28" x14ac:dyDescent="0.3">
      <c r="A79" s="329">
        <v>4</v>
      </c>
      <c r="B79" s="2020"/>
      <c r="C79" s="2021"/>
      <c r="D79" s="2021"/>
      <c r="E79" s="2022"/>
      <c r="F79" s="1600"/>
      <c r="G79" s="573"/>
      <c r="H79" s="242"/>
      <c r="I79" s="711" t="s">
        <v>238</v>
      </c>
      <c r="J79" s="695"/>
      <c r="K79" s="268">
        <f>IF(ISBLANK(B79),0,0+IF(ISBLANK(F79),0,0+IF(ISBLANK(G79),0,0+IF(ISBLANK(H79),0,0+IF(ISBLANK(J79),0,0+IF(I79="SELECT OPTION",0,0+IF(I79="Local",8,10)))))))</f>
        <v>0</v>
      </c>
      <c r="L79" s="1590"/>
      <c r="M79" s="641"/>
      <c r="N79" s="1653"/>
      <c r="P79" s="1027" t="s">
        <v>378</v>
      </c>
      <c r="Q79" s="1172">
        <f t="shared" si="17"/>
        <v>0</v>
      </c>
      <c r="R79" s="1710"/>
    </row>
    <row r="80" spans="1:28" x14ac:dyDescent="0.3">
      <c r="A80" s="329">
        <v>5</v>
      </c>
      <c r="B80" s="2020"/>
      <c r="C80" s="2021"/>
      <c r="D80" s="2021"/>
      <c r="E80" s="2022"/>
      <c r="F80" s="1600"/>
      <c r="G80" s="573"/>
      <c r="H80" s="242"/>
      <c r="I80" s="711" t="s">
        <v>238</v>
      </c>
      <c r="J80" s="695"/>
      <c r="K80" s="268">
        <f t="shared" si="18"/>
        <v>0</v>
      </c>
      <c r="L80" s="1590"/>
      <c r="M80" s="641"/>
      <c r="N80" s="1653"/>
      <c r="P80" s="1027" t="s">
        <v>378</v>
      </c>
      <c r="Q80" s="1172">
        <f t="shared" si="17"/>
        <v>0</v>
      </c>
      <c r="R80" s="1710"/>
    </row>
    <row r="81" spans="1:18" x14ac:dyDescent="0.3">
      <c r="A81" s="329">
        <v>6</v>
      </c>
      <c r="B81" s="2020"/>
      <c r="C81" s="2021"/>
      <c r="D81" s="2021"/>
      <c r="E81" s="2022"/>
      <c r="F81" s="1893"/>
      <c r="G81" s="573"/>
      <c r="H81" s="242"/>
      <c r="I81" s="1610" t="s">
        <v>238</v>
      </c>
      <c r="J81" s="1896"/>
      <c r="K81" s="268">
        <f t="shared" ref="K81:K88" si="19">IF(ISBLANK(B81),0,0+IF(ISBLANK(F81),0,0+IF(ISBLANK(G81),0,0+IF(ISBLANK(H81),0,0+IF(ISBLANK(J81),0,0+IF(I81="SELECT OPTION",0,0+IF(I81="Local",8,10)))))))</f>
        <v>0</v>
      </c>
      <c r="L81" s="1590"/>
      <c r="M81" s="641"/>
      <c r="N81" s="1653"/>
      <c r="P81" s="1027" t="s">
        <v>378</v>
      </c>
      <c r="Q81" s="1172">
        <f t="shared" ref="Q81:Q88" si="20">IF(P81="Acceptable",K81,0)</f>
        <v>0</v>
      </c>
      <c r="R81" s="1710"/>
    </row>
    <row r="82" spans="1:18" x14ac:dyDescent="0.3">
      <c r="A82" s="329">
        <v>7</v>
      </c>
      <c r="B82" s="2020"/>
      <c r="C82" s="2021"/>
      <c r="D82" s="2021"/>
      <c r="E82" s="2022"/>
      <c r="F82" s="1893"/>
      <c r="G82" s="573"/>
      <c r="H82" s="242"/>
      <c r="I82" s="1610" t="s">
        <v>238</v>
      </c>
      <c r="J82" s="1896"/>
      <c r="K82" s="268">
        <f t="shared" si="19"/>
        <v>0</v>
      </c>
      <c r="L82" s="1590"/>
      <c r="M82" s="641"/>
      <c r="N82" s="1653"/>
      <c r="P82" s="1027" t="s">
        <v>378</v>
      </c>
      <c r="Q82" s="1172">
        <f t="shared" si="20"/>
        <v>0</v>
      </c>
      <c r="R82" s="1710"/>
    </row>
    <row r="83" spans="1:18" x14ac:dyDescent="0.3">
      <c r="A83" s="329">
        <v>8</v>
      </c>
      <c r="B83" s="2020"/>
      <c r="C83" s="2021"/>
      <c r="D83" s="2021"/>
      <c r="E83" s="2022"/>
      <c r="F83" s="1893"/>
      <c r="G83" s="573"/>
      <c r="H83" s="242"/>
      <c r="I83" s="1610" t="s">
        <v>238</v>
      </c>
      <c r="J83" s="1896"/>
      <c r="K83" s="268">
        <f t="shared" si="19"/>
        <v>0</v>
      </c>
      <c r="L83" s="1590"/>
      <c r="M83" s="641"/>
      <c r="N83" s="1653"/>
      <c r="P83" s="1027" t="s">
        <v>378</v>
      </c>
      <c r="Q83" s="1172">
        <f t="shared" si="20"/>
        <v>0</v>
      </c>
      <c r="R83" s="1710"/>
    </row>
    <row r="84" spans="1:18" x14ac:dyDescent="0.3">
      <c r="A84" s="329">
        <v>9</v>
      </c>
      <c r="B84" s="2020"/>
      <c r="C84" s="2021"/>
      <c r="D84" s="2021"/>
      <c r="E84" s="2022"/>
      <c r="F84" s="1893"/>
      <c r="G84" s="573"/>
      <c r="H84" s="242"/>
      <c r="I84" s="1610" t="s">
        <v>238</v>
      </c>
      <c r="J84" s="1896"/>
      <c r="K84" s="268">
        <f t="shared" ref="K84" si="21">IF(ISBLANK(B84),0,0+IF(ISBLANK(F84),0,0+IF(ISBLANK(G84),0,0+IF(ISBLANK(H84),0,0+IF(ISBLANK(J84),0,0+IF(I84="SELECT OPTION",0,0+IF(I84="Local",8,10)))))))</f>
        <v>0</v>
      </c>
      <c r="L84" s="1590"/>
      <c r="M84" s="641"/>
      <c r="N84" s="1653"/>
      <c r="P84" s="1027" t="s">
        <v>378</v>
      </c>
      <c r="Q84" s="1172">
        <f t="shared" ref="Q84" si="22">IF(P84="Acceptable",K84,0)</f>
        <v>0</v>
      </c>
      <c r="R84" s="1710"/>
    </row>
    <row r="85" spans="1:18" x14ac:dyDescent="0.3">
      <c r="A85" s="329">
        <v>10</v>
      </c>
      <c r="B85" s="2020"/>
      <c r="C85" s="2021"/>
      <c r="D85" s="2021"/>
      <c r="E85" s="2022"/>
      <c r="F85" s="1893"/>
      <c r="G85" s="573"/>
      <c r="H85" s="242"/>
      <c r="I85" s="1610" t="s">
        <v>238</v>
      </c>
      <c r="J85" s="1896"/>
      <c r="K85" s="268">
        <f t="shared" si="19"/>
        <v>0</v>
      </c>
      <c r="L85" s="1590"/>
      <c r="M85" s="641"/>
      <c r="N85" s="1653"/>
      <c r="P85" s="1027" t="s">
        <v>378</v>
      </c>
      <c r="Q85" s="1172">
        <f t="shared" si="20"/>
        <v>0</v>
      </c>
      <c r="R85" s="1710"/>
    </row>
    <row r="86" spans="1:18" x14ac:dyDescent="0.3">
      <c r="A86" s="329">
        <v>11</v>
      </c>
      <c r="B86" s="2020"/>
      <c r="C86" s="2021"/>
      <c r="D86" s="2021"/>
      <c r="E86" s="2022"/>
      <c r="F86" s="1893"/>
      <c r="G86" s="573"/>
      <c r="H86" s="242"/>
      <c r="I86" s="1610" t="s">
        <v>238</v>
      </c>
      <c r="J86" s="1896"/>
      <c r="K86" s="268">
        <f t="shared" ref="K86" si="23">IF(ISBLANK(B86),0,0+IF(ISBLANK(F86),0,0+IF(ISBLANK(G86),0,0+IF(ISBLANK(H86),0,0+IF(ISBLANK(J86),0,0+IF(I86="SELECT OPTION",0,0+IF(I86="Local",8,10)))))))</f>
        <v>0</v>
      </c>
      <c r="L86" s="1590"/>
      <c r="M86" s="641"/>
      <c r="N86" s="1653"/>
      <c r="P86" s="1027" t="s">
        <v>378</v>
      </c>
      <c r="Q86" s="1172">
        <f t="shared" ref="Q86" si="24">IF(P86="Acceptable",K86,0)</f>
        <v>0</v>
      </c>
      <c r="R86" s="1710"/>
    </row>
    <row r="87" spans="1:18" x14ac:dyDescent="0.3">
      <c r="A87" s="329">
        <v>12</v>
      </c>
      <c r="B87" s="2020"/>
      <c r="C87" s="2021"/>
      <c r="D87" s="2021"/>
      <c r="E87" s="2022"/>
      <c r="F87" s="1893"/>
      <c r="G87" s="573"/>
      <c r="H87" s="242"/>
      <c r="I87" s="1610" t="s">
        <v>238</v>
      </c>
      <c r="J87" s="1896"/>
      <c r="K87" s="268">
        <f t="shared" si="19"/>
        <v>0</v>
      </c>
      <c r="L87" s="1590"/>
      <c r="M87" s="641"/>
      <c r="N87" s="1653"/>
      <c r="P87" s="1027" t="s">
        <v>378</v>
      </c>
      <c r="Q87" s="1172">
        <f t="shared" si="20"/>
        <v>0</v>
      </c>
      <c r="R87" s="1710"/>
    </row>
    <row r="88" spans="1:18" x14ac:dyDescent="0.3">
      <c r="A88" s="329">
        <v>13</v>
      </c>
      <c r="B88" s="2020"/>
      <c r="C88" s="2021"/>
      <c r="D88" s="2021"/>
      <c r="E88" s="2022"/>
      <c r="F88" s="1907"/>
      <c r="G88" s="573"/>
      <c r="H88" s="242"/>
      <c r="I88" s="1610" t="s">
        <v>238</v>
      </c>
      <c r="J88" s="1906"/>
      <c r="K88" s="268">
        <f t="shared" si="19"/>
        <v>0</v>
      </c>
      <c r="L88" s="1590"/>
      <c r="M88" s="641"/>
      <c r="N88" s="1653"/>
      <c r="P88" s="1027" t="s">
        <v>378</v>
      </c>
      <c r="Q88" s="1172">
        <f t="shared" si="20"/>
        <v>0</v>
      </c>
      <c r="R88" s="1710"/>
    </row>
    <row r="89" spans="1:18" x14ac:dyDescent="0.3">
      <c r="A89" s="329">
        <v>14</v>
      </c>
      <c r="B89" s="2020"/>
      <c r="C89" s="2021"/>
      <c r="D89" s="2021"/>
      <c r="E89" s="2022"/>
      <c r="F89" s="1600"/>
      <c r="G89" s="573"/>
      <c r="H89" s="242"/>
      <c r="I89" s="711" t="s">
        <v>238</v>
      </c>
      <c r="J89" s="695"/>
      <c r="K89" s="268">
        <f t="shared" si="18"/>
        <v>0</v>
      </c>
      <c r="L89" s="1590"/>
      <c r="M89" s="641"/>
      <c r="N89" s="1653"/>
      <c r="P89" s="1027" t="s">
        <v>378</v>
      </c>
      <c r="Q89" s="1172">
        <f t="shared" si="17"/>
        <v>0</v>
      </c>
      <c r="R89" s="1710"/>
    </row>
    <row r="90" spans="1:18" ht="14.4" thickBot="1" x14ac:dyDescent="0.35">
      <c r="A90" s="329">
        <v>15</v>
      </c>
      <c r="B90" s="2020"/>
      <c r="C90" s="2021"/>
      <c r="D90" s="2021"/>
      <c r="E90" s="2022"/>
      <c r="F90" s="1600"/>
      <c r="G90" s="573"/>
      <c r="H90" s="242"/>
      <c r="I90" s="711" t="s">
        <v>238</v>
      </c>
      <c r="J90" s="695"/>
      <c r="K90" s="268">
        <f t="shared" si="18"/>
        <v>0</v>
      </c>
      <c r="L90" s="1590"/>
      <c r="M90" s="641"/>
      <c r="N90" s="1653"/>
      <c r="P90" s="1027" t="s">
        <v>378</v>
      </c>
      <c r="Q90" s="1172">
        <f t="shared" si="17"/>
        <v>0</v>
      </c>
      <c r="R90" s="1710"/>
    </row>
    <row r="91" spans="1:18" ht="14.4" thickBot="1" x14ac:dyDescent="0.35">
      <c r="A91" s="340"/>
      <c r="B91" s="2373"/>
      <c r="C91" s="2374"/>
      <c r="D91" s="2374"/>
      <c r="E91" s="2374"/>
      <c r="F91" s="1033"/>
      <c r="G91" s="1033"/>
      <c r="H91" s="1033"/>
      <c r="I91" s="1033"/>
      <c r="J91" s="265" t="s">
        <v>14</v>
      </c>
      <c r="K91" s="838">
        <f>SUM(K76:K90)</f>
        <v>0</v>
      </c>
      <c r="L91" s="1045"/>
      <c r="M91" s="479"/>
      <c r="N91" s="1377"/>
      <c r="P91" s="469"/>
      <c r="Q91" s="1173">
        <f>SUM(Q76:Q90)</f>
        <v>0</v>
      </c>
      <c r="R91" s="475"/>
    </row>
    <row r="92" spans="1:18" ht="14.4" thickBot="1" x14ac:dyDescent="0.35">
      <c r="A92" s="1046"/>
      <c r="B92" s="1040"/>
      <c r="C92" s="1040"/>
      <c r="D92" s="1040"/>
      <c r="E92" s="1040"/>
      <c r="F92" s="1040"/>
      <c r="G92" s="1040"/>
      <c r="H92" s="1040"/>
      <c r="I92" s="895"/>
      <c r="J92" s="1040"/>
      <c r="K92" s="884"/>
      <c r="L92" s="930"/>
      <c r="M92" s="928"/>
      <c r="N92" s="928"/>
    </row>
    <row r="93" spans="1:18" ht="14.4" thickBot="1" x14ac:dyDescent="0.35">
      <c r="A93" s="1000" t="s">
        <v>51</v>
      </c>
      <c r="B93" s="2361" t="s">
        <v>249</v>
      </c>
      <c r="C93" s="2361"/>
      <c r="D93" s="2361"/>
      <c r="E93" s="2361"/>
      <c r="F93" s="2361"/>
      <c r="G93" s="2361"/>
      <c r="H93" s="2361"/>
      <c r="I93" s="2361"/>
      <c r="J93" s="2361"/>
      <c r="K93" s="932"/>
      <c r="L93" s="933"/>
      <c r="M93" s="928"/>
      <c r="N93" s="929" t="str">
        <f>B93</f>
        <v>SERVICES THROUGH MEDIA AS:</v>
      </c>
      <c r="P93" s="869" t="str">
        <f>B93</f>
        <v>SERVICES THROUGH MEDIA AS:</v>
      </c>
    </row>
    <row r="94" spans="1:18" s="925" customFormat="1" ht="28.2" thickBot="1" x14ac:dyDescent="0.35">
      <c r="A94" s="316" t="s">
        <v>7</v>
      </c>
      <c r="B94" s="2049" t="s">
        <v>84</v>
      </c>
      <c r="C94" s="2220"/>
      <c r="D94" s="2220"/>
      <c r="E94" s="2221"/>
      <c r="F94" s="667" t="s">
        <v>472</v>
      </c>
      <c r="G94" s="2049" t="s">
        <v>474</v>
      </c>
      <c r="H94" s="2221"/>
      <c r="I94" s="712" t="s">
        <v>473</v>
      </c>
      <c r="J94" s="712" t="s">
        <v>89</v>
      </c>
      <c r="K94" s="345" t="s">
        <v>187</v>
      </c>
      <c r="L94" s="251" t="s">
        <v>186</v>
      </c>
      <c r="M94" s="1259"/>
      <c r="N94" s="1346" t="s">
        <v>435</v>
      </c>
      <c r="P94" s="254" t="s">
        <v>180</v>
      </c>
      <c r="Q94" s="666" t="s">
        <v>171</v>
      </c>
      <c r="R94" s="472" t="s">
        <v>169</v>
      </c>
    </row>
    <row r="95" spans="1:18" x14ac:dyDescent="0.3">
      <c r="A95" s="339" t="s">
        <v>85</v>
      </c>
      <c r="B95" s="2411" t="s">
        <v>218</v>
      </c>
      <c r="C95" s="2412"/>
      <c r="D95" s="2412"/>
      <c r="E95" s="2413"/>
      <c r="F95" s="1607"/>
      <c r="G95" s="2106"/>
      <c r="H95" s="2107"/>
      <c r="I95" s="244"/>
      <c r="J95" s="710"/>
      <c r="K95" s="259">
        <f>IF(ISBLANK(F95),0,0+IF(ISBLANK(I95),0,0+J95*2))</f>
        <v>0</v>
      </c>
      <c r="L95" s="1590"/>
      <c r="M95" s="641"/>
      <c r="N95" s="1662"/>
      <c r="P95" s="1027" t="s">
        <v>378</v>
      </c>
      <c r="Q95" s="1170">
        <f>IF(P95="Acceptable",K95,0)</f>
        <v>0</v>
      </c>
      <c r="R95" s="1710"/>
    </row>
    <row r="96" spans="1:18" x14ac:dyDescent="0.3">
      <c r="A96" s="329" t="s">
        <v>86</v>
      </c>
      <c r="B96" s="2029" t="s">
        <v>46</v>
      </c>
      <c r="C96" s="2030"/>
      <c r="D96" s="2030"/>
      <c r="E96" s="2099"/>
      <c r="F96" s="1600"/>
      <c r="G96" s="2020"/>
      <c r="H96" s="2022"/>
      <c r="I96" s="246"/>
      <c r="J96" s="567"/>
      <c r="K96" s="259">
        <f>IF(ISBLANK(F96),0,0+IF(ISBLANK(G96),0,0+IF(ISBLANK(I96),0,10)))</f>
        <v>0</v>
      </c>
      <c r="L96" s="1590"/>
      <c r="M96" s="641"/>
      <c r="N96" s="1653"/>
      <c r="P96" s="1027" t="s">
        <v>378</v>
      </c>
      <c r="Q96" s="1170">
        <f>IF(P96="Acceptable",K96,0)</f>
        <v>0</v>
      </c>
      <c r="R96" s="1710"/>
    </row>
    <row r="97" spans="1:18" x14ac:dyDescent="0.3">
      <c r="A97" s="329" t="s">
        <v>87</v>
      </c>
      <c r="B97" s="2029" t="s">
        <v>47</v>
      </c>
      <c r="C97" s="2030"/>
      <c r="D97" s="2030"/>
      <c r="E97" s="2099"/>
      <c r="F97" s="1600"/>
      <c r="G97" s="2020"/>
      <c r="H97" s="2022"/>
      <c r="I97" s="246"/>
      <c r="J97" s="567"/>
      <c r="K97" s="259">
        <f>IF(ISBLANK(F97),0,0+IF(ISBLANK(G97),0,0+IF(ISBLANK(I97),0,10)))</f>
        <v>0</v>
      </c>
      <c r="L97" s="1590"/>
      <c r="M97" s="641"/>
      <c r="N97" s="1653"/>
      <c r="P97" s="1027" t="s">
        <v>378</v>
      </c>
      <c r="Q97" s="1170">
        <f>IF(P97="Acceptable",K97,0)</f>
        <v>0</v>
      </c>
      <c r="R97" s="1710"/>
    </row>
    <row r="98" spans="1:18" ht="14.4" thickBot="1" x14ac:dyDescent="0.35">
      <c r="A98" s="330" t="s">
        <v>88</v>
      </c>
      <c r="B98" s="2414" t="s">
        <v>219</v>
      </c>
      <c r="C98" s="2415"/>
      <c r="D98" s="2415"/>
      <c r="E98" s="2416"/>
      <c r="F98" s="1605"/>
      <c r="G98" s="2222"/>
      <c r="H98" s="2224"/>
      <c r="I98" s="299"/>
      <c r="J98" s="248"/>
      <c r="K98" s="259">
        <f>IF(ISBLANK(F98),0,0+IF(ISBLANK(I98),0,0+J98*1))</f>
        <v>0</v>
      </c>
      <c r="L98" s="1590"/>
      <c r="M98" s="641"/>
      <c r="N98" s="1653"/>
      <c r="P98" s="1027" t="s">
        <v>378</v>
      </c>
      <c r="Q98" s="1170">
        <f>IF(P98="Acceptable",K98,0)</f>
        <v>0</v>
      </c>
      <c r="R98" s="1710"/>
    </row>
    <row r="99" spans="1:18" ht="14.4" thickBot="1" x14ac:dyDescent="0.35">
      <c r="A99" s="340"/>
      <c r="B99" s="2373"/>
      <c r="C99" s="2374"/>
      <c r="D99" s="2374"/>
      <c r="E99" s="2375"/>
      <c r="F99" s="2059"/>
      <c r="G99" s="2396"/>
      <c r="H99" s="2395"/>
      <c r="I99" s="1047"/>
      <c r="J99" s="265" t="s">
        <v>14</v>
      </c>
      <c r="K99" s="838">
        <f>SUM(K95:K98)</f>
        <v>0</v>
      </c>
      <c r="L99" s="488"/>
      <c r="M99" s="928"/>
      <c r="N99" s="1364"/>
      <c r="P99" s="469"/>
      <c r="Q99" s="503">
        <f>SUM(Q95:Q98)</f>
        <v>0</v>
      </c>
      <c r="R99" s="475"/>
    </row>
    <row r="100" spans="1:18" x14ac:dyDescent="0.3">
      <c r="A100" s="1016"/>
      <c r="B100" s="1005"/>
      <c r="C100" s="885"/>
      <c r="D100" s="885"/>
      <c r="E100" s="1005"/>
      <c r="F100" s="1005"/>
      <c r="G100" s="1005"/>
      <c r="H100" s="1005"/>
      <c r="I100" s="885"/>
      <c r="J100" s="1005"/>
      <c r="K100" s="1019"/>
      <c r="L100" s="887"/>
      <c r="M100" s="928"/>
      <c r="N100" s="928"/>
    </row>
    <row r="101" spans="1:18" ht="28.2" customHeight="1" thickBot="1" x14ac:dyDescent="0.35">
      <c r="A101" s="871">
        <v>1.5</v>
      </c>
      <c r="B101" s="2331" t="s">
        <v>250</v>
      </c>
      <c r="C101" s="2331"/>
      <c r="D101" s="2331"/>
      <c r="E101" s="2331"/>
      <c r="F101" s="2331"/>
      <c r="G101" s="2331"/>
      <c r="H101" s="2331"/>
      <c r="I101" s="2331"/>
      <c r="J101" s="2331"/>
      <c r="K101" s="2331"/>
      <c r="L101" s="2397"/>
      <c r="M101" s="1283"/>
      <c r="N101" s="1283" t="str">
        <f>B101</f>
        <v>FOR EVERY HOUR OF TRAINING COURSE, SEMINAR, WORKSHOP CONDUCTED AS A RESOURCE PERSON, CONVENOR, FACILITATOR, MODERATOR, KEYNOTE/PLENARY SPEAKER OR PANELIST</v>
      </c>
      <c r="P101" s="2331" t="str">
        <f>B101</f>
        <v>FOR EVERY HOUR OF TRAINING COURSE, SEMINAR, WORKSHOP CONDUCTED AS A RESOURCE PERSON, CONVENOR, FACILITATOR, MODERATOR, KEYNOTE/PLENARY SPEAKER OR PANELIST</v>
      </c>
      <c r="Q101" s="2331"/>
      <c r="R101" s="2331"/>
    </row>
    <row r="102" spans="1:18" s="881" customFormat="1" ht="14.4" thickBot="1" x14ac:dyDescent="0.35">
      <c r="A102" s="2346" t="s">
        <v>7</v>
      </c>
      <c r="B102" s="2336" t="s">
        <v>90</v>
      </c>
      <c r="C102" s="2341"/>
      <c r="D102" s="2337"/>
      <c r="E102" s="2332" t="s">
        <v>220</v>
      </c>
      <c r="F102" s="2332" t="s">
        <v>76</v>
      </c>
      <c r="G102" s="2341" t="s">
        <v>42</v>
      </c>
      <c r="H102" s="2337"/>
      <c r="I102" s="2332" t="s">
        <v>326</v>
      </c>
      <c r="J102" s="2332" t="s">
        <v>477</v>
      </c>
      <c r="K102" s="2332" t="s">
        <v>187</v>
      </c>
      <c r="L102" s="2398" t="s">
        <v>186</v>
      </c>
      <c r="M102" s="1259"/>
      <c r="N102" s="2408" t="s">
        <v>435</v>
      </c>
      <c r="P102" s="254" t="s">
        <v>180</v>
      </c>
      <c r="Q102" s="666" t="s">
        <v>171</v>
      </c>
      <c r="R102" s="472" t="s">
        <v>169</v>
      </c>
    </row>
    <row r="103" spans="1:18" s="881" customFormat="1" ht="14.4" thickBot="1" x14ac:dyDescent="0.35">
      <c r="A103" s="2347"/>
      <c r="B103" s="2342"/>
      <c r="C103" s="2343"/>
      <c r="D103" s="2344"/>
      <c r="E103" s="2333"/>
      <c r="F103" s="2333"/>
      <c r="G103" s="565" t="s">
        <v>475</v>
      </c>
      <c r="H103" s="563" t="s">
        <v>476</v>
      </c>
      <c r="I103" s="2333"/>
      <c r="J103" s="2333"/>
      <c r="K103" s="2333"/>
      <c r="L103" s="2399"/>
      <c r="M103" s="1259"/>
      <c r="N103" s="2409"/>
      <c r="P103" s="1042"/>
      <c r="Q103" s="1174"/>
      <c r="R103" s="1044"/>
    </row>
    <row r="104" spans="1:18" x14ac:dyDescent="0.3">
      <c r="A104" s="328">
        <v>1</v>
      </c>
      <c r="B104" s="2031"/>
      <c r="C104" s="2090"/>
      <c r="D104" s="2032"/>
      <c r="E104" s="1714"/>
      <c r="F104" s="1714"/>
      <c r="G104" s="357"/>
      <c r="H104" s="357"/>
      <c r="I104" s="239" t="s">
        <v>238</v>
      </c>
      <c r="J104" s="358"/>
      <c r="K104" s="243">
        <f>IF(ISBLANK(B104),0,0+IF(ISBLANK(E104),0,0+IF(ISBLANK(F104),0,0+(IF(ISBLANK(G104),0,0+IF(ISBLANK(H104),0,0+IF(I104="SELECT OPTION",0,0+IF(I104="Local",(2*J104),IF(I104="International",(3*J104),0)))))))))</f>
        <v>0</v>
      </c>
      <c r="L104" s="1712"/>
      <c r="M104" s="641"/>
      <c r="N104" s="1662"/>
      <c r="P104" s="1027" t="s">
        <v>378</v>
      </c>
      <c r="Q104" s="1172">
        <f t="shared" ref="Q104:Q128" si="25">IF(P104="Acceptable",K104,0)</f>
        <v>0</v>
      </c>
      <c r="R104" s="1710"/>
    </row>
    <row r="105" spans="1:18" x14ac:dyDescent="0.3">
      <c r="A105" s="329">
        <v>2</v>
      </c>
      <c r="B105" s="2020"/>
      <c r="C105" s="2021"/>
      <c r="D105" s="2022"/>
      <c r="E105" s="1611"/>
      <c r="F105" s="1611"/>
      <c r="G105" s="357"/>
      <c r="H105" s="357"/>
      <c r="I105" s="711" t="s">
        <v>238</v>
      </c>
      <c r="J105" s="359"/>
      <c r="K105" s="243">
        <f t="shared" ref="K105:K128" si="26">IF(ISBLANK(B105),0,0+IF(ISBLANK(E105),0,0+IF(ISBLANK(F105),0,0+(IF(ISBLANK(G105),0,0+IF(ISBLANK(H105),0,0+IF(I105="SELECT OPTION",0,0+IF(I105="Local",(2*J105),IF(I105="International",(3*J105),0)))))))))</f>
        <v>0</v>
      </c>
      <c r="L105" s="1590"/>
      <c r="M105" s="641"/>
      <c r="N105" s="1653"/>
      <c r="P105" s="1027" t="s">
        <v>378</v>
      </c>
      <c r="Q105" s="1172">
        <f t="shared" si="25"/>
        <v>0</v>
      </c>
      <c r="R105" s="1710"/>
    </row>
    <row r="106" spans="1:18" x14ac:dyDescent="0.3">
      <c r="A106" s="329">
        <v>3</v>
      </c>
      <c r="B106" s="2020"/>
      <c r="C106" s="2021"/>
      <c r="D106" s="2022"/>
      <c r="E106" s="1611"/>
      <c r="F106" s="1611"/>
      <c r="G106" s="357"/>
      <c r="H106" s="357"/>
      <c r="I106" s="711" t="s">
        <v>238</v>
      </c>
      <c r="J106" s="359"/>
      <c r="K106" s="243">
        <f t="shared" si="26"/>
        <v>0</v>
      </c>
      <c r="L106" s="1590"/>
      <c r="M106" s="641"/>
      <c r="N106" s="1653"/>
      <c r="P106" s="1027" t="s">
        <v>378</v>
      </c>
      <c r="Q106" s="1172">
        <f t="shared" si="25"/>
        <v>0</v>
      </c>
      <c r="R106" s="1710"/>
    </row>
    <row r="107" spans="1:18" x14ac:dyDescent="0.3">
      <c r="A107" s="329">
        <v>4</v>
      </c>
      <c r="B107" s="2020"/>
      <c r="C107" s="2021"/>
      <c r="D107" s="2022"/>
      <c r="E107" s="1611"/>
      <c r="F107" s="1611"/>
      <c r="G107" s="357"/>
      <c r="H107" s="357"/>
      <c r="I107" s="711" t="s">
        <v>238</v>
      </c>
      <c r="J107" s="359"/>
      <c r="K107" s="243">
        <f t="shared" si="26"/>
        <v>0</v>
      </c>
      <c r="L107" s="1590"/>
      <c r="M107" s="641"/>
      <c r="N107" s="1653"/>
      <c r="P107" s="1027" t="s">
        <v>378</v>
      </c>
      <c r="Q107" s="1172">
        <f t="shared" si="25"/>
        <v>0</v>
      </c>
      <c r="R107" s="1710"/>
    </row>
    <row r="108" spans="1:18" x14ac:dyDescent="0.3">
      <c r="A108" s="329">
        <v>5</v>
      </c>
      <c r="B108" s="2020"/>
      <c r="C108" s="2021"/>
      <c r="D108" s="2022"/>
      <c r="E108" s="1611"/>
      <c r="F108" s="1611"/>
      <c r="G108" s="357"/>
      <c r="H108" s="357"/>
      <c r="I108" s="711" t="s">
        <v>238</v>
      </c>
      <c r="J108" s="359"/>
      <c r="K108" s="243">
        <f t="shared" si="26"/>
        <v>0</v>
      </c>
      <c r="L108" s="1590"/>
      <c r="M108" s="641"/>
      <c r="N108" s="1653"/>
      <c r="P108" s="1027" t="s">
        <v>378</v>
      </c>
      <c r="Q108" s="1172">
        <f t="shared" ref="Q108" si="27">IF(P108="Acceptable",K108,0)</f>
        <v>0</v>
      </c>
      <c r="R108" s="1710"/>
    </row>
    <row r="109" spans="1:18" x14ac:dyDescent="0.3">
      <c r="A109" s="329">
        <v>6</v>
      </c>
      <c r="B109" s="2020"/>
      <c r="C109" s="2021"/>
      <c r="D109" s="2022"/>
      <c r="E109" s="1611"/>
      <c r="F109" s="1611"/>
      <c r="G109" s="357"/>
      <c r="H109" s="357"/>
      <c r="I109" s="711" t="s">
        <v>238</v>
      </c>
      <c r="J109" s="359"/>
      <c r="K109" s="243">
        <f t="shared" si="26"/>
        <v>0</v>
      </c>
      <c r="L109" s="1590"/>
      <c r="M109" s="641"/>
      <c r="N109" s="1653"/>
      <c r="P109" s="1027" t="s">
        <v>378</v>
      </c>
      <c r="Q109" s="1172">
        <f t="shared" si="25"/>
        <v>0</v>
      </c>
      <c r="R109" s="1710"/>
    </row>
    <row r="110" spans="1:18" x14ac:dyDescent="0.3">
      <c r="A110" s="329">
        <v>7</v>
      </c>
      <c r="B110" s="2020"/>
      <c r="C110" s="2021"/>
      <c r="D110" s="2022"/>
      <c r="E110" s="1611"/>
      <c r="F110" s="1611"/>
      <c r="G110" s="357"/>
      <c r="H110" s="357"/>
      <c r="I110" s="711" t="s">
        <v>238</v>
      </c>
      <c r="J110" s="359"/>
      <c r="K110" s="243">
        <f t="shared" si="26"/>
        <v>0</v>
      </c>
      <c r="L110" s="1590"/>
      <c r="M110" s="641"/>
      <c r="N110" s="1653"/>
      <c r="P110" s="1027" t="s">
        <v>378</v>
      </c>
      <c r="Q110" s="1172">
        <f t="shared" ref="Q110:Q115" si="28">IF(P110="Acceptable",K110,0)</f>
        <v>0</v>
      </c>
      <c r="R110" s="1710"/>
    </row>
    <row r="111" spans="1:18" x14ac:dyDescent="0.3">
      <c r="A111" s="329">
        <v>8</v>
      </c>
      <c r="B111" s="2020"/>
      <c r="C111" s="2021"/>
      <c r="D111" s="2022"/>
      <c r="E111" s="1611"/>
      <c r="F111" s="1611"/>
      <c r="G111" s="357"/>
      <c r="H111" s="357"/>
      <c r="I111" s="1527" t="s">
        <v>238</v>
      </c>
      <c r="J111" s="359"/>
      <c r="K111" s="243">
        <f t="shared" ref="K111:K115" si="29">IF(ISBLANK(B111),0,0+IF(ISBLANK(E111),0,0+IF(ISBLANK(F111),0,0+(IF(ISBLANK(G111),0,0+IF(ISBLANK(H111),0,0+IF(I111="SELECT OPTION",0,0+IF(I111="Local",(2*J111),IF(I111="International",(3*J111),0)))))))))</f>
        <v>0</v>
      </c>
      <c r="L111" s="1590"/>
      <c r="M111" s="641"/>
      <c r="N111" s="1653"/>
      <c r="P111" s="1027" t="s">
        <v>378</v>
      </c>
      <c r="Q111" s="1172">
        <f t="shared" si="28"/>
        <v>0</v>
      </c>
      <c r="R111" s="1710"/>
    </row>
    <row r="112" spans="1:18" x14ac:dyDescent="0.3">
      <c r="A112" s="329">
        <v>9</v>
      </c>
      <c r="B112" s="2020"/>
      <c r="C112" s="2021"/>
      <c r="D112" s="2022"/>
      <c r="E112" s="1611"/>
      <c r="F112" s="1611"/>
      <c r="G112" s="357"/>
      <c r="H112" s="357"/>
      <c r="I112" s="1527" t="s">
        <v>238</v>
      </c>
      <c r="J112" s="359"/>
      <c r="K112" s="243">
        <f t="shared" si="29"/>
        <v>0</v>
      </c>
      <c r="L112" s="1590"/>
      <c r="M112" s="641"/>
      <c r="N112" s="1653"/>
      <c r="P112" s="1027" t="s">
        <v>378</v>
      </c>
      <c r="Q112" s="1172">
        <f t="shared" si="28"/>
        <v>0</v>
      </c>
      <c r="R112" s="1710"/>
    </row>
    <row r="113" spans="1:18" x14ac:dyDescent="0.3">
      <c r="A113" s="329">
        <v>10</v>
      </c>
      <c r="B113" s="2020"/>
      <c r="C113" s="2021"/>
      <c r="D113" s="2022"/>
      <c r="E113" s="1611"/>
      <c r="F113" s="1611"/>
      <c r="G113" s="357"/>
      <c r="H113" s="357"/>
      <c r="I113" s="1527" t="s">
        <v>238</v>
      </c>
      <c r="J113" s="359"/>
      <c r="K113" s="243">
        <f t="shared" si="29"/>
        <v>0</v>
      </c>
      <c r="L113" s="1590"/>
      <c r="M113" s="641"/>
      <c r="N113" s="1653"/>
      <c r="P113" s="1027" t="s">
        <v>378</v>
      </c>
      <c r="Q113" s="1172">
        <f t="shared" si="28"/>
        <v>0</v>
      </c>
      <c r="R113" s="1710"/>
    </row>
    <row r="114" spans="1:18" x14ac:dyDescent="0.3">
      <c r="A114" s="329">
        <v>11</v>
      </c>
      <c r="B114" s="2020"/>
      <c r="C114" s="2021"/>
      <c r="D114" s="2022"/>
      <c r="E114" s="1611"/>
      <c r="F114" s="1611"/>
      <c r="G114" s="357"/>
      <c r="H114" s="357"/>
      <c r="I114" s="1527" t="s">
        <v>238</v>
      </c>
      <c r="J114" s="359"/>
      <c r="K114" s="243">
        <f t="shared" si="29"/>
        <v>0</v>
      </c>
      <c r="L114" s="1590"/>
      <c r="M114" s="641"/>
      <c r="N114" s="1653"/>
      <c r="P114" s="1027" t="s">
        <v>378</v>
      </c>
      <c r="Q114" s="1172">
        <f t="shared" si="28"/>
        <v>0</v>
      </c>
      <c r="R114" s="1710"/>
    </row>
    <row r="115" spans="1:18" x14ac:dyDescent="0.3">
      <c r="A115" s="329">
        <v>12</v>
      </c>
      <c r="B115" s="2020"/>
      <c r="C115" s="2021"/>
      <c r="D115" s="2022"/>
      <c r="E115" s="1611"/>
      <c r="F115" s="1611"/>
      <c r="G115" s="357"/>
      <c r="H115" s="357"/>
      <c r="I115" s="1527" t="s">
        <v>238</v>
      </c>
      <c r="J115" s="359"/>
      <c r="K115" s="243">
        <f t="shared" si="29"/>
        <v>0</v>
      </c>
      <c r="L115" s="1590"/>
      <c r="M115" s="641"/>
      <c r="N115" s="1653"/>
      <c r="P115" s="1027" t="s">
        <v>378</v>
      </c>
      <c r="Q115" s="1172">
        <f t="shared" si="28"/>
        <v>0</v>
      </c>
      <c r="R115" s="1710"/>
    </row>
    <row r="116" spans="1:18" x14ac:dyDescent="0.3">
      <c r="A116" s="329">
        <v>13</v>
      </c>
      <c r="B116" s="2020"/>
      <c r="C116" s="2021"/>
      <c r="D116" s="2022"/>
      <c r="E116" s="1611"/>
      <c r="F116" s="1611"/>
      <c r="G116" s="357"/>
      <c r="H116" s="357"/>
      <c r="I116" s="1527" t="s">
        <v>238</v>
      </c>
      <c r="J116" s="359"/>
      <c r="K116" s="243">
        <f t="shared" ref="K116:K121" si="30">IF(ISBLANK(B116),0,0+IF(ISBLANK(E116),0,0+IF(ISBLANK(F116),0,0+(IF(ISBLANK(G116),0,0+IF(ISBLANK(H116),0,0+IF(I116="SELECT OPTION",0,0+IF(I116="Local",(2*J116),IF(I116="International",(3*J116),0)))))))))</f>
        <v>0</v>
      </c>
      <c r="L116" s="1590"/>
      <c r="M116" s="641"/>
      <c r="N116" s="1653"/>
      <c r="P116" s="1027" t="s">
        <v>378</v>
      </c>
      <c r="Q116" s="1172">
        <f t="shared" ref="Q116:Q121" si="31">IF(P116="Acceptable",K116,0)</f>
        <v>0</v>
      </c>
      <c r="R116" s="1710"/>
    </row>
    <row r="117" spans="1:18" x14ac:dyDescent="0.3">
      <c r="A117" s="329">
        <v>14</v>
      </c>
      <c r="B117" s="2020"/>
      <c r="C117" s="2021"/>
      <c r="D117" s="2022"/>
      <c r="E117" s="1611"/>
      <c r="F117" s="1611"/>
      <c r="G117" s="357"/>
      <c r="H117" s="357"/>
      <c r="I117" s="1527" t="s">
        <v>238</v>
      </c>
      <c r="J117" s="359"/>
      <c r="K117" s="243">
        <f t="shared" si="30"/>
        <v>0</v>
      </c>
      <c r="L117" s="1590"/>
      <c r="M117" s="641"/>
      <c r="N117" s="1653"/>
      <c r="P117" s="1027" t="s">
        <v>378</v>
      </c>
      <c r="Q117" s="1172">
        <f t="shared" si="31"/>
        <v>0</v>
      </c>
      <c r="R117" s="1710"/>
    </row>
    <row r="118" spans="1:18" x14ac:dyDescent="0.3">
      <c r="A118" s="329">
        <v>15</v>
      </c>
      <c r="B118" s="2020"/>
      <c r="C118" s="2021"/>
      <c r="D118" s="2022"/>
      <c r="E118" s="1611"/>
      <c r="F118" s="1611"/>
      <c r="G118" s="357"/>
      <c r="H118" s="357"/>
      <c r="I118" s="1527" t="s">
        <v>238</v>
      </c>
      <c r="J118" s="359"/>
      <c r="K118" s="243">
        <f t="shared" si="30"/>
        <v>0</v>
      </c>
      <c r="L118" s="1590"/>
      <c r="M118" s="641"/>
      <c r="N118" s="1653"/>
      <c r="P118" s="1027" t="s">
        <v>378</v>
      </c>
      <c r="Q118" s="1172">
        <f t="shared" si="31"/>
        <v>0</v>
      </c>
      <c r="R118" s="1710"/>
    </row>
    <row r="119" spans="1:18" x14ac:dyDescent="0.3">
      <c r="A119" s="329">
        <v>16</v>
      </c>
      <c r="B119" s="2020"/>
      <c r="C119" s="2021"/>
      <c r="D119" s="2022"/>
      <c r="E119" s="1611"/>
      <c r="F119" s="1611"/>
      <c r="G119" s="357"/>
      <c r="H119" s="357"/>
      <c r="I119" s="1527" t="s">
        <v>238</v>
      </c>
      <c r="J119" s="359"/>
      <c r="K119" s="243">
        <f t="shared" si="30"/>
        <v>0</v>
      </c>
      <c r="L119" s="1590"/>
      <c r="M119" s="641"/>
      <c r="N119" s="1653"/>
      <c r="P119" s="1027" t="s">
        <v>378</v>
      </c>
      <c r="Q119" s="1172">
        <f t="shared" si="31"/>
        <v>0</v>
      </c>
      <c r="R119" s="1710"/>
    </row>
    <row r="120" spans="1:18" x14ac:dyDescent="0.3">
      <c r="A120" s="329">
        <v>17</v>
      </c>
      <c r="B120" s="2020"/>
      <c r="C120" s="2021"/>
      <c r="D120" s="2022"/>
      <c r="E120" s="1611"/>
      <c r="F120" s="1611"/>
      <c r="G120" s="357"/>
      <c r="H120" s="357"/>
      <c r="I120" s="1527" t="s">
        <v>238</v>
      </c>
      <c r="J120" s="359"/>
      <c r="K120" s="243">
        <f t="shared" si="30"/>
        <v>0</v>
      </c>
      <c r="L120" s="1590"/>
      <c r="M120" s="641"/>
      <c r="N120" s="1653"/>
      <c r="P120" s="1027" t="s">
        <v>378</v>
      </c>
      <c r="Q120" s="1172">
        <f t="shared" si="31"/>
        <v>0</v>
      </c>
      <c r="R120" s="1710"/>
    </row>
    <row r="121" spans="1:18" x14ac:dyDescent="0.3">
      <c r="A121" s="329">
        <v>18</v>
      </c>
      <c r="B121" s="2020"/>
      <c r="C121" s="2021"/>
      <c r="D121" s="2022"/>
      <c r="E121" s="1611"/>
      <c r="F121" s="1611"/>
      <c r="G121" s="357"/>
      <c r="H121" s="357"/>
      <c r="I121" s="1527" t="s">
        <v>238</v>
      </c>
      <c r="J121" s="359"/>
      <c r="K121" s="243">
        <f t="shared" si="30"/>
        <v>0</v>
      </c>
      <c r="L121" s="1590"/>
      <c r="M121" s="641"/>
      <c r="N121" s="1653"/>
      <c r="P121" s="1027" t="s">
        <v>378</v>
      </c>
      <c r="Q121" s="1172">
        <f t="shared" si="31"/>
        <v>0</v>
      </c>
      <c r="R121" s="1710"/>
    </row>
    <row r="122" spans="1:18" x14ac:dyDescent="0.3">
      <c r="A122" s="329">
        <v>19</v>
      </c>
      <c r="B122" s="2020"/>
      <c r="C122" s="2021"/>
      <c r="D122" s="2022"/>
      <c r="E122" s="1905"/>
      <c r="F122" s="1905"/>
      <c r="G122" s="357"/>
      <c r="H122" s="357"/>
      <c r="I122" s="1610" t="s">
        <v>238</v>
      </c>
      <c r="J122" s="359"/>
      <c r="K122" s="243">
        <f t="shared" ref="K122:K126" si="32">IF(ISBLANK(B122),0,0+IF(ISBLANK(E122),0,0+IF(ISBLANK(F122),0,0+(IF(ISBLANK(G122),0,0+IF(ISBLANK(H122),0,0+IF(I122="SELECT OPTION",0,0+IF(I122="Local",(2*J122),IF(I122="International",(3*J122),0)))))))))</f>
        <v>0</v>
      </c>
      <c r="L122" s="1590"/>
      <c r="M122" s="641"/>
      <c r="N122" s="1653"/>
      <c r="P122" s="1027" t="s">
        <v>378</v>
      </c>
      <c r="Q122" s="1172">
        <f t="shared" ref="Q122:Q126" si="33">IF(P122="Acceptable",K122,0)</f>
        <v>0</v>
      </c>
      <c r="R122" s="1710"/>
    </row>
    <row r="123" spans="1:18" x14ac:dyDescent="0.3">
      <c r="A123" s="329">
        <v>20</v>
      </c>
      <c r="B123" s="2020"/>
      <c r="C123" s="2021"/>
      <c r="D123" s="2022"/>
      <c r="E123" s="1905"/>
      <c r="F123" s="1905"/>
      <c r="G123" s="357"/>
      <c r="H123" s="357"/>
      <c r="I123" s="1610" t="s">
        <v>238</v>
      </c>
      <c r="J123" s="359"/>
      <c r="K123" s="243">
        <f t="shared" si="32"/>
        <v>0</v>
      </c>
      <c r="L123" s="1590"/>
      <c r="M123" s="641"/>
      <c r="N123" s="1653"/>
      <c r="P123" s="1027" t="s">
        <v>378</v>
      </c>
      <c r="Q123" s="1172">
        <f t="shared" si="33"/>
        <v>0</v>
      </c>
      <c r="R123" s="1710"/>
    </row>
    <row r="124" spans="1:18" x14ac:dyDescent="0.3">
      <c r="A124" s="329">
        <v>21</v>
      </c>
      <c r="B124" s="2020"/>
      <c r="C124" s="2021"/>
      <c r="D124" s="2022"/>
      <c r="E124" s="1905"/>
      <c r="F124" s="1905"/>
      <c r="G124" s="357"/>
      <c r="H124" s="357"/>
      <c r="I124" s="1610" t="s">
        <v>238</v>
      </c>
      <c r="J124" s="359"/>
      <c r="K124" s="243">
        <f t="shared" si="32"/>
        <v>0</v>
      </c>
      <c r="L124" s="1590"/>
      <c r="M124" s="641"/>
      <c r="N124" s="1653"/>
      <c r="P124" s="1027" t="s">
        <v>378</v>
      </c>
      <c r="Q124" s="1172">
        <f t="shared" si="33"/>
        <v>0</v>
      </c>
      <c r="R124" s="1710"/>
    </row>
    <row r="125" spans="1:18" x14ac:dyDescent="0.3">
      <c r="A125" s="329">
        <v>22</v>
      </c>
      <c r="B125" s="2020"/>
      <c r="C125" s="2021"/>
      <c r="D125" s="2022"/>
      <c r="E125" s="1905"/>
      <c r="F125" s="1905"/>
      <c r="G125" s="357"/>
      <c r="H125" s="357"/>
      <c r="I125" s="1610" t="s">
        <v>238</v>
      </c>
      <c r="J125" s="359"/>
      <c r="K125" s="243">
        <f t="shared" si="32"/>
        <v>0</v>
      </c>
      <c r="L125" s="1590"/>
      <c r="M125" s="641"/>
      <c r="N125" s="1653"/>
      <c r="P125" s="1027" t="s">
        <v>378</v>
      </c>
      <c r="Q125" s="1172">
        <f t="shared" si="33"/>
        <v>0</v>
      </c>
      <c r="R125" s="1710"/>
    </row>
    <row r="126" spans="1:18" x14ac:dyDescent="0.3">
      <c r="A126" s="329">
        <v>23</v>
      </c>
      <c r="B126" s="2020"/>
      <c r="C126" s="2021"/>
      <c r="D126" s="2022"/>
      <c r="E126" s="1905"/>
      <c r="F126" s="1905"/>
      <c r="G126" s="357"/>
      <c r="H126" s="357"/>
      <c r="I126" s="1610" t="s">
        <v>238</v>
      </c>
      <c r="J126" s="359"/>
      <c r="K126" s="243">
        <f t="shared" si="32"/>
        <v>0</v>
      </c>
      <c r="L126" s="1590"/>
      <c r="M126" s="641"/>
      <c r="N126" s="1653"/>
      <c r="P126" s="1027" t="s">
        <v>378</v>
      </c>
      <c r="Q126" s="1172">
        <f t="shared" si="33"/>
        <v>0</v>
      </c>
      <c r="R126" s="1710"/>
    </row>
    <row r="127" spans="1:18" x14ac:dyDescent="0.3">
      <c r="A127" s="329">
        <v>24</v>
      </c>
      <c r="B127" s="2020"/>
      <c r="C127" s="2021"/>
      <c r="D127" s="2022"/>
      <c r="E127" s="1611"/>
      <c r="F127" s="1611"/>
      <c r="G127" s="357"/>
      <c r="H127" s="357"/>
      <c r="I127" s="711" t="s">
        <v>238</v>
      </c>
      <c r="J127" s="359"/>
      <c r="K127" s="243">
        <f t="shared" si="26"/>
        <v>0</v>
      </c>
      <c r="L127" s="1590"/>
      <c r="M127" s="641"/>
      <c r="N127" s="1653"/>
      <c r="P127" s="1027" t="s">
        <v>378</v>
      </c>
      <c r="Q127" s="1172">
        <f t="shared" si="25"/>
        <v>0</v>
      </c>
      <c r="R127" s="1710"/>
    </row>
    <row r="128" spans="1:18" ht="14.4" thickBot="1" x14ac:dyDescent="0.35">
      <c r="A128" s="329">
        <v>25</v>
      </c>
      <c r="B128" s="2020"/>
      <c r="C128" s="2021"/>
      <c r="D128" s="2022"/>
      <c r="E128" s="1611"/>
      <c r="F128" s="1611"/>
      <c r="G128" s="357"/>
      <c r="H128" s="357"/>
      <c r="I128" s="711" t="s">
        <v>238</v>
      </c>
      <c r="J128" s="359"/>
      <c r="K128" s="243">
        <f t="shared" si="26"/>
        <v>0</v>
      </c>
      <c r="L128" s="1590"/>
      <c r="M128" s="641"/>
      <c r="N128" s="1653"/>
      <c r="P128" s="1027" t="s">
        <v>378</v>
      </c>
      <c r="Q128" s="1172">
        <f t="shared" si="25"/>
        <v>0</v>
      </c>
      <c r="R128" s="1710"/>
    </row>
    <row r="129" spans="1:28" ht="14.4" thickBot="1" x14ac:dyDescent="0.35">
      <c r="A129" s="340"/>
      <c r="B129" s="2374"/>
      <c r="C129" s="2374"/>
      <c r="D129" s="2375"/>
      <c r="E129" s="1049"/>
      <c r="F129" s="1047"/>
      <c r="G129" s="1033"/>
      <c r="H129" s="1033"/>
      <c r="I129" s="1033"/>
      <c r="J129" s="917" t="s">
        <v>14</v>
      </c>
      <c r="K129" s="838">
        <f>SUM(K104:K128)</f>
        <v>0</v>
      </c>
      <c r="L129" s="1045"/>
      <c r="M129" s="479"/>
      <c r="N129" s="1377"/>
      <c r="P129" s="469"/>
      <c r="Q129" s="503">
        <f>SUM(Q104:Q128)</f>
        <v>0</v>
      </c>
      <c r="R129" s="475"/>
    </row>
    <row r="130" spans="1:28" x14ac:dyDescent="0.3">
      <c r="A130" s="1050"/>
      <c r="B130" s="1051"/>
      <c r="C130" s="895"/>
      <c r="D130" s="895"/>
      <c r="E130" s="895"/>
      <c r="F130" s="895"/>
      <c r="G130" s="895"/>
      <c r="H130" s="895"/>
      <c r="I130" s="895"/>
      <c r="J130" s="895"/>
      <c r="K130" s="895"/>
      <c r="L130" s="930"/>
      <c r="M130" s="928"/>
      <c r="N130" s="928"/>
    </row>
    <row r="131" spans="1:28" x14ac:dyDescent="0.3">
      <c r="A131" s="1052" t="s">
        <v>44</v>
      </c>
      <c r="B131" s="866" t="s">
        <v>481</v>
      </c>
      <c r="C131" s="885"/>
      <c r="D131" s="885"/>
      <c r="E131" s="884"/>
      <c r="F131" s="884"/>
      <c r="G131" s="884"/>
      <c r="H131" s="884"/>
      <c r="I131" s="884"/>
      <c r="J131" s="903"/>
      <c r="K131" s="884"/>
      <c r="L131" s="887"/>
      <c r="M131" s="928"/>
      <c r="N131" s="1300" t="str">
        <f>B131</f>
        <v>INSTITUTIONAL SOCIAL RESPONSIBILITY</v>
      </c>
      <c r="P131" s="869" t="str">
        <f>B131</f>
        <v>INSTITUTIONAL SOCIAL RESPONSIBILITY</v>
      </c>
    </row>
    <row r="132" spans="1:28" ht="14.4" thickBot="1" x14ac:dyDescent="0.35">
      <c r="A132" s="1053">
        <v>2.1</v>
      </c>
      <c r="B132" s="2331" t="s">
        <v>251</v>
      </c>
      <c r="C132" s="2331"/>
      <c r="D132" s="2331"/>
      <c r="E132" s="2331"/>
      <c r="F132" s="2331"/>
      <c r="G132" s="2331"/>
      <c r="H132" s="2331"/>
      <c r="I132" s="2331"/>
      <c r="J132" s="2331"/>
      <c r="K132" s="923"/>
      <c r="L132" s="924"/>
      <c r="M132" s="928"/>
      <c r="N132" s="1300" t="str">
        <f>B132</f>
        <v>FOR EVERY SERVICE-ORIENTED PROJECT IN THE COMMUNITY PARTICIPATED, INCLUDING ADVOCACY INITIATIVES</v>
      </c>
      <c r="P132" s="869" t="str">
        <f>B132</f>
        <v>FOR EVERY SERVICE-ORIENTED PROJECT IN THE COMMUNITY PARTICIPATED, INCLUDING ADVOCACY INITIATIVES</v>
      </c>
    </row>
    <row r="133" spans="1:28" s="881" customFormat="1" ht="28.2" thickBot="1" x14ac:dyDescent="0.35">
      <c r="A133" s="316" t="s">
        <v>7</v>
      </c>
      <c r="B133" s="2049" t="s">
        <v>565</v>
      </c>
      <c r="C133" s="2220"/>
      <c r="D133" s="2220"/>
      <c r="E133" s="2221"/>
      <c r="F133" s="2049" t="s">
        <v>48</v>
      </c>
      <c r="G133" s="2221"/>
      <c r="H133" s="675" t="s">
        <v>478</v>
      </c>
      <c r="I133" s="712" t="s">
        <v>217</v>
      </c>
      <c r="J133" s="712" t="s">
        <v>329</v>
      </c>
      <c r="K133" s="667" t="s">
        <v>187</v>
      </c>
      <c r="L133" s="251" t="s">
        <v>186</v>
      </c>
      <c r="M133" s="1259"/>
      <c r="N133" s="1346" t="s">
        <v>435</v>
      </c>
      <c r="P133" s="254" t="s">
        <v>180</v>
      </c>
      <c r="Q133" s="666" t="s">
        <v>171</v>
      </c>
      <c r="R133" s="472" t="s">
        <v>169</v>
      </c>
    </row>
    <row r="134" spans="1:28" x14ac:dyDescent="0.3">
      <c r="A134" s="328">
        <v>1</v>
      </c>
      <c r="B134" s="2106"/>
      <c r="C134" s="2194"/>
      <c r="D134" s="2194"/>
      <c r="E134" s="2107"/>
      <c r="F134" s="2406"/>
      <c r="G134" s="2407"/>
      <c r="H134" s="568"/>
      <c r="I134" s="239" t="s">
        <v>238</v>
      </c>
      <c r="J134" s="357"/>
      <c r="K134" s="243">
        <f>IF(ISBLANK(B134),0,0+IF(ISBLANK(F134),0,0+IF(ISBLANK(H134),0,0+IF(ISBLANK(J134),0,0+IF(I134="SELECT OPTION",0,0+IF(I134="Head",5,0)+IF(I134="Participant",2,0))))))</f>
        <v>0</v>
      </c>
      <c r="L134" s="1590"/>
      <c r="M134" s="641"/>
      <c r="N134" s="1662"/>
      <c r="P134" s="1027" t="s">
        <v>378</v>
      </c>
      <c r="Q134" s="1170">
        <f t="shared" ref="Q134:Q148" si="34">IF(P134="Acceptable",K134,0)</f>
        <v>0</v>
      </c>
      <c r="R134" s="1710"/>
      <c r="AB134" s="885" t="s">
        <v>238</v>
      </c>
    </row>
    <row r="135" spans="1:28" x14ac:dyDescent="0.3">
      <c r="A135" s="329">
        <v>2</v>
      </c>
      <c r="B135" s="2020"/>
      <c r="C135" s="2021"/>
      <c r="D135" s="2021"/>
      <c r="E135" s="2022"/>
      <c r="F135" s="2359"/>
      <c r="G135" s="2360"/>
      <c r="H135" s="569"/>
      <c r="I135" s="239" t="s">
        <v>238</v>
      </c>
      <c r="J135" s="246"/>
      <c r="K135" s="243">
        <f t="shared" ref="K135:K148" si="35">IF(ISBLANK(B135),0,0+IF(ISBLANK(F135),0,0+IF(ISBLANK(H135),0,0+IF(ISBLANK(J135),0,0+IF(I135="SELECT OPTION",0,0+IF(I135="Head",5,0)+IF(I135="Participant",2,0))))))</f>
        <v>0</v>
      </c>
      <c r="L135" s="1590"/>
      <c r="M135" s="641"/>
      <c r="N135" s="1653"/>
      <c r="P135" s="1027" t="s">
        <v>378</v>
      </c>
      <c r="Q135" s="1170">
        <f t="shared" si="34"/>
        <v>0</v>
      </c>
      <c r="R135" s="1710"/>
      <c r="AB135" s="1005" t="s">
        <v>566</v>
      </c>
    </row>
    <row r="136" spans="1:28" x14ac:dyDescent="0.3">
      <c r="A136" s="329">
        <v>3</v>
      </c>
      <c r="B136" s="2020"/>
      <c r="C136" s="2021"/>
      <c r="D136" s="2021"/>
      <c r="E136" s="2022"/>
      <c r="F136" s="2359"/>
      <c r="G136" s="2360"/>
      <c r="H136" s="569"/>
      <c r="I136" s="239" t="s">
        <v>238</v>
      </c>
      <c r="J136" s="246"/>
      <c r="K136" s="243">
        <f>IF(ISBLANK(B136),0,0+IF(ISBLANK(F136),0,0+IF(ISBLANK(H136),0,0+IF(ISBLANK(J136),0,0+IF(I136="SELECT OPTION",0,0+IF(I136="Head",5,0)+IF(I136="Participant",2,0))))))</f>
        <v>0</v>
      </c>
      <c r="L136" s="1590"/>
      <c r="M136" s="641"/>
      <c r="N136" s="1653"/>
      <c r="P136" s="1027" t="s">
        <v>378</v>
      </c>
      <c r="Q136" s="1170">
        <f t="shared" si="34"/>
        <v>0</v>
      </c>
      <c r="R136" s="1710"/>
      <c r="AB136" s="1054" t="s">
        <v>222</v>
      </c>
    </row>
    <row r="137" spans="1:28" x14ac:dyDescent="0.3">
      <c r="A137" s="329">
        <v>4</v>
      </c>
      <c r="B137" s="2020"/>
      <c r="C137" s="2021"/>
      <c r="D137" s="2021"/>
      <c r="E137" s="2022"/>
      <c r="F137" s="2359"/>
      <c r="G137" s="2360"/>
      <c r="H137" s="569"/>
      <c r="I137" s="239" t="s">
        <v>238</v>
      </c>
      <c r="J137" s="246"/>
      <c r="K137" s="243">
        <f t="shared" si="35"/>
        <v>0</v>
      </c>
      <c r="L137" s="1590"/>
      <c r="M137" s="641"/>
      <c r="N137" s="1653"/>
      <c r="P137" s="1027" t="s">
        <v>378</v>
      </c>
      <c r="Q137" s="1170">
        <f t="shared" si="34"/>
        <v>0</v>
      </c>
      <c r="R137" s="1710"/>
    </row>
    <row r="138" spans="1:28" x14ac:dyDescent="0.3">
      <c r="A138" s="329">
        <v>5</v>
      </c>
      <c r="B138" s="2020"/>
      <c r="C138" s="2021"/>
      <c r="D138" s="2021"/>
      <c r="E138" s="2022"/>
      <c r="F138" s="2359"/>
      <c r="G138" s="2360"/>
      <c r="H138" s="569"/>
      <c r="I138" s="239" t="s">
        <v>238</v>
      </c>
      <c r="J138" s="246"/>
      <c r="K138" s="243">
        <f t="shared" si="35"/>
        <v>0</v>
      </c>
      <c r="L138" s="1590"/>
      <c r="M138" s="641"/>
      <c r="N138" s="1653"/>
      <c r="P138" s="1027" t="s">
        <v>378</v>
      </c>
      <c r="Q138" s="1170">
        <f t="shared" si="34"/>
        <v>0</v>
      </c>
      <c r="R138" s="1710"/>
    </row>
    <row r="139" spans="1:28" x14ac:dyDescent="0.3">
      <c r="A139" s="329">
        <v>6</v>
      </c>
      <c r="B139" s="2020"/>
      <c r="C139" s="2021"/>
      <c r="D139" s="2021"/>
      <c r="E139" s="2022"/>
      <c r="F139" s="2359"/>
      <c r="G139" s="2360"/>
      <c r="H139" s="569"/>
      <c r="I139" s="239" t="s">
        <v>238</v>
      </c>
      <c r="J139" s="246"/>
      <c r="K139" s="243">
        <f t="shared" si="35"/>
        <v>0</v>
      </c>
      <c r="L139" s="1590"/>
      <c r="M139" s="641"/>
      <c r="N139" s="1653"/>
      <c r="P139" s="1027" t="s">
        <v>378</v>
      </c>
      <c r="Q139" s="1170">
        <f t="shared" si="34"/>
        <v>0</v>
      </c>
      <c r="R139" s="1710"/>
    </row>
    <row r="140" spans="1:28" x14ac:dyDescent="0.3">
      <c r="A140" s="329">
        <v>7</v>
      </c>
      <c r="B140" s="2020"/>
      <c r="C140" s="2021"/>
      <c r="D140" s="2021"/>
      <c r="E140" s="2022"/>
      <c r="F140" s="2359"/>
      <c r="G140" s="2360"/>
      <c r="H140" s="569"/>
      <c r="I140" s="239" t="s">
        <v>238</v>
      </c>
      <c r="J140" s="246"/>
      <c r="K140" s="243">
        <f t="shared" si="35"/>
        <v>0</v>
      </c>
      <c r="L140" s="1590"/>
      <c r="M140" s="641"/>
      <c r="N140" s="1653"/>
      <c r="P140" s="1027" t="s">
        <v>378</v>
      </c>
      <c r="Q140" s="1170">
        <f t="shared" si="34"/>
        <v>0</v>
      </c>
      <c r="R140" s="1710"/>
    </row>
    <row r="141" spans="1:28" x14ac:dyDescent="0.3">
      <c r="A141" s="329">
        <v>8</v>
      </c>
      <c r="B141" s="2020"/>
      <c r="C141" s="2021"/>
      <c r="D141" s="2021"/>
      <c r="E141" s="2022"/>
      <c r="F141" s="2359"/>
      <c r="G141" s="2360"/>
      <c r="H141" s="569"/>
      <c r="I141" s="239" t="s">
        <v>238</v>
      </c>
      <c r="J141" s="246"/>
      <c r="K141" s="243">
        <f t="shared" si="35"/>
        <v>0</v>
      </c>
      <c r="L141" s="1590"/>
      <c r="M141" s="641"/>
      <c r="N141" s="1653"/>
      <c r="P141" s="1027" t="s">
        <v>378</v>
      </c>
      <c r="Q141" s="1170">
        <f t="shared" ref="Q141:Q146" si="36">IF(P141="Acceptable",K141,0)</f>
        <v>0</v>
      </c>
      <c r="R141" s="1710"/>
    </row>
    <row r="142" spans="1:28" x14ac:dyDescent="0.3">
      <c r="A142" s="329">
        <v>9</v>
      </c>
      <c r="B142" s="2020"/>
      <c r="C142" s="2021"/>
      <c r="D142" s="2021"/>
      <c r="E142" s="2022"/>
      <c r="F142" s="2359"/>
      <c r="G142" s="2360"/>
      <c r="H142" s="569"/>
      <c r="I142" s="239" t="s">
        <v>238</v>
      </c>
      <c r="J142" s="246"/>
      <c r="K142" s="243">
        <f t="shared" ref="K142" si="37">IF(ISBLANK(B142),0,0+IF(ISBLANK(F142),0,0+IF(ISBLANK(H142),0,0+IF(ISBLANK(J142),0,0+IF(I142="SELECT OPTION",0,0+IF(I142="Head",5,0)+IF(I142="Participant",2,0))))))</f>
        <v>0</v>
      </c>
      <c r="L142" s="1590"/>
      <c r="M142" s="641"/>
      <c r="N142" s="1653"/>
      <c r="P142" s="1027" t="s">
        <v>378</v>
      </c>
      <c r="Q142" s="1170">
        <f t="shared" si="36"/>
        <v>0</v>
      </c>
      <c r="R142" s="1710"/>
    </row>
    <row r="143" spans="1:28" x14ac:dyDescent="0.3">
      <c r="A143" s="329">
        <v>10</v>
      </c>
      <c r="B143" s="2020"/>
      <c r="C143" s="2021"/>
      <c r="D143" s="2021"/>
      <c r="E143" s="2022"/>
      <c r="F143" s="2359"/>
      <c r="G143" s="2360"/>
      <c r="H143" s="569"/>
      <c r="I143" s="239" t="s">
        <v>238</v>
      </c>
      <c r="J143" s="246"/>
      <c r="K143" s="243">
        <f t="shared" si="35"/>
        <v>0</v>
      </c>
      <c r="L143" s="1590"/>
      <c r="M143" s="641"/>
      <c r="N143" s="1653"/>
      <c r="P143" s="1027" t="s">
        <v>378</v>
      </c>
      <c r="Q143" s="1170">
        <f t="shared" ref="Q143" si="38">IF(P143="Acceptable",K143,0)</f>
        <v>0</v>
      </c>
      <c r="R143" s="1710"/>
    </row>
    <row r="144" spans="1:28" x14ac:dyDescent="0.3">
      <c r="A144" s="329">
        <v>11</v>
      </c>
      <c r="B144" s="2020"/>
      <c r="C144" s="2021"/>
      <c r="D144" s="2021"/>
      <c r="E144" s="2022"/>
      <c r="F144" s="2359"/>
      <c r="G144" s="2360"/>
      <c r="H144" s="569"/>
      <c r="I144" s="239" t="s">
        <v>238</v>
      </c>
      <c r="J144" s="246"/>
      <c r="K144" s="243">
        <f t="shared" ref="K144:K146" si="39">IF(ISBLANK(B144),0,0+IF(ISBLANK(F144),0,0+IF(ISBLANK(H144),0,0+IF(ISBLANK(J144),0,0+IF(I144="SELECT OPTION",0,0+IF(I144="Head",5,0)+IF(I144="Participant",2,0))))))</f>
        <v>0</v>
      </c>
      <c r="L144" s="1590"/>
      <c r="M144" s="641"/>
      <c r="N144" s="1653"/>
      <c r="P144" s="1027" t="s">
        <v>378</v>
      </c>
      <c r="Q144" s="1170">
        <f t="shared" si="36"/>
        <v>0</v>
      </c>
      <c r="R144" s="1710"/>
    </row>
    <row r="145" spans="1:18" x14ac:dyDescent="0.3">
      <c r="A145" s="329">
        <v>12</v>
      </c>
      <c r="B145" s="2020"/>
      <c r="C145" s="2021"/>
      <c r="D145" s="2021"/>
      <c r="E145" s="2022"/>
      <c r="F145" s="2359"/>
      <c r="G145" s="2360"/>
      <c r="H145" s="569"/>
      <c r="I145" s="239" t="s">
        <v>238</v>
      </c>
      <c r="J145" s="246"/>
      <c r="K145" s="243">
        <f t="shared" ref="K145" si="40">IF(ISBLANK(B145),0,0+IF(ISBLANK(F145),0,0+IF(ISBLANK(H145),0,0+IF(ISBLANK(J145),0,0+IF(I145="SELECT OPTION",0,0+IF(I145="Head",5,0)+IF(I145="Participant",2,0))))))</f>
        <v>0</v>
      </c>
      <c r="L145" s="1590"/>
      <c r="M145" s="641"/>
      <c r="N145" s="1653"/>
      <c r="P145" s="1027" t="s">
        <v>378</v>
      </c>
      <c r="Q145" s="1170">
        <f t="shared" ref="Q145" si="41">IF(P145="Acceptable",K145,0)</f>
        <v>0</v>
      </c>
      <c r="R145" s="1710"/>
    </row>
    <row r="146" spans="1:18" x14ac:dyDescent="0.3">
      <c r="A146" s="329">
        <v>13</v>
      </c>
      <c r="B146" s="2020"/>
      <c r="C146" s="2021"/>
      <c r="D146" s="2021"/>
      <c r="E146" s="2022"/>
      <c r="F146" s="2359"/>
      <c r="G146" s="2360"/>
      <c r="H146" s="569"/>
      <c r="I146" s="239" t="s">
        <v>238</v>
      </c>
      <c r="J146" s="246"/>
      <c r="K146" s="243">
        <f t="shared" si="39"/>
        <v>0</v>
      </c>
      <c r="L146" s="1590"/>
      <c r="M146" s="641"/>
      <c r="N146" s="1653"/>
      <c r="P146" s="1027" t="s">
        <v>378</v>
      </c>
      <c r="Q146" s="1170">
        <f t="shared" si="36"/>
        <v>0</v>
      </c>
      <c r="R146" s="1710"/>
    </row>
    <row r="147" spans="1:18" x14ac:dyDescent="0.3">
      <c r="A147" s="329">
        <v>14</v>
      </c>
      <c r="B147" s="2020"/>
      <c r="C147" s="2021"/>
      <c r="D147" s="2021"/>
      <c r="E147" s="2022"/>
      <c r="F147" s="2359"/>
      <c r="G147" s="2360"/>
      <c r="H147" s="569"/>
      <c r="I147" s="239" t="s">
        <v>238</v>
      </c>
      <c r="J147" s="246"/>
      <c r="K147" s="243">
        <f t="shared" si="35"/>
        <v>0</v>
      </c>
      <c r="L147" s="1590"/>
      <c r="M147" s="641"/>
      <c r="N147" s="1653"/>
      <c r="P147" s="1027" t="s">
        <v>378</v>
      </c>
      <c r="Q147" s="1170">
        <f t="shared" si="34"/>
        <v>0</v>
      </c>
      <c r="R147" s="1710"/>
    </row>
    <row r="148" spans="1:18" ht="14.4" thickBot="1" x14ac:dyDescent="0.35">
      <c r="A148" s="330">
        <v>15</v>
      </c>
      <c r="B148" s="2020"/>
      <c r="C148" s="2021"/>
      <c r="D148" s="2021"/>
      <c r="E148" s="2022"/>
      <c r="F148" s="2402"/>
      <c r="G148" s="2403"/>
      <c r="H148" s="570"/>
      <c r="I148" s="239" t="s">
        <v>238</v>
      </c>
      <c r="J148" s="246"/>
      <c r="K148" s="243">
        <f t="shared" si="35"/>
        <v>0</v>
      </c>
      <c r="L148" s="1590"/>
      <c r="M148" s="641"/>
      <c r="N148" s="1653"/>
      <c r="P148" s="1027" t="s">
        <v>378</v>
      </c>
      <c r="Q148" s="1170">
        <f t="shared" si="34"/>
        <v>0</v>
      </c>
      <c r="R148" s="1710"/>
    </row>
    <row r="149" spans="1:18" s="884" customFormat="1" ht="14.4" thickBot="1" x14ac:dyDescent="0.35">
      <c r="A149" s="340"/>
      <c r="B149" s="2319"/>
      <c r="C149" s="2320"/>
      <c r="D149" s="2320"/>
      <c r="E149" s="2321"/>
      <c r="F149" s="2404"/>
      <c r="G149" s="2405"/>
      <c r="H149" s="1055"/>
      <c r="I149" s="1056"/>
      <c r="J149" s="893" t="s">
        <v>14</v>
      </c>
      <c r="K149" s="838">
        <f>SUM(K134:K148)</f>
        <v>0</v>
      </c>
      <c r="L149" s="488"/>
      <c r="M149" s="928"/>
      <c r="N149" s="1364"/>
      <c r="P149" s="469"/>
      <c r="Q149" s="503">
        <f>SUM(Q134:Q148)</f>
        <v>0</v>
      </c>
      <c r="R149" s="475"/>
    </row>
    <row r="150" spans="1:18" x14ac:dyDescent="0.3">
      <c r="A150" s="1005"/>
      <c r="B150" s="1005"/>
      <c r="C150" s="885"/>
      <c r="D150" s="885"/>
      <c r="E150" s="884"/>
      <c r="F150" s="884"/>
      <c r="G150" s="884"/>
      <c r="H150" s="1057"/>
      <c r="I150" s="885"/>
      <c r="J150" s="884"/>
    </row>
    <row r="151" spans="1:18" s="1837" customFormat="1" x14ac:dyDescent="0.3">
      <c r="B151" s="1847" t="s">
        <v>2</v>
      </c>
      <c r="F151" s="1756" t="s">
        <v>175</v>
      </c>
      <c r="G151" s="1756"/>
      <c r="H151" s="1759"/>
      <c r="M151" s="1862"/>
      <c r="N151" s="1862"/>
      <c r="P151" s="1756" t="s">
        <v>177</v>
      </c>
    </row>
    <row r="152" spans="1:18" s="1861" customFormat="1" x14ac:dyDescent="0.25">
      <c r="B152" s="1847"/>
      <c r="C152" s="1847"/>
      <c r="F152" s="1759"/>
      <c r="G152" s="1759"/>
      <c r="H152" s="1759"/>
      <c r="I152" s="1837"/>
      <c r="J152" s="1837"/>
      <c r="K152" s="1837"/>
      <c r="M152" s="1866"/>
      <c r="N152" s="1866"/>
      <c r="O152" s="1847"/>
      <c r="P152" s="1760"/>
    </row>
    <row r="153" spans="1:18" s="1861" customFormat="1" x14ac:dyDescent="0.25">
      <c r="B153" s="47"/>
      <c r="C153" s="1847"/>
      <c r="F153" s="1759"/>
      <c r="G153" s="1759"/>
      <c r="H153" s="1759"/>
      <c r="I153" s="1837"/>
      <c r="J153" s="1837"/>
      <c r="K153" s="1837"/>
      <c r="M153" s="1866"/>
      <c r="N153" s="1866"/>
      <c r="O153" s="1847"/>
      <c r="P153" s="1760"/>
    </row>
    <row r="154" spans="1:18" s="1861" customFormat="1" x14ac:dyDescent="0.25">
      <c r="B154" s="47" t="s">
        <v>11</v>
      </c>
      <c r="C154" s="47"/>
      <c r="F154" s="19" t="s">
        <v>272</v>
      </c>
      <c r="G154" s="19"/>
      <c r="H154" s="1759"/>
      <c r="I154" s="1837"/>
      <c r="J154" s="1837"/>
      <c r="K154" s="1837"/>
      <c r="M154" s="1866"/>
      <c r="N154" s="1866"/>
      <c r="O154" s="47"/>
      <c r="P154" s="19" t="s">
        <v>648</v>
      </c>
    </row>
    <row r="155" spans="1:18" s="1861" customFormat="1" x14ac:dyDescent="0.25">
      <c r="B155" s="47" t="s">
        <v>3</v>
      </c>
      <c r="C155" s="1850"/>
      <c r="F155" s="19" t="s">
        <v>3</v>
      </c>
      <c r="G155" s="19"/>
      <c r="H155" s="1759"/>
      <c r="I155" s="1837"/>
      <c r="J155" s="1837"/>
      <c r="K155" s="1837"/>
      <c r="M155" s="1866"/>
      <c r="N155" s="1866"/>
      <c r="O155" s="47"/>
      <c r="P155" s="19" t="s">
        <v>3</v>
      </c>
    </row>
    <row r="156" spans="1:18" s="1861" customFormat="1" x14ac:dyDescent="0.25">
      <c r="C156" s="47"/>
      <c r="D156" s="47"/>
      <c r="E156" s="47"/>
      <c r="F156" s="47"/>
      <c r="G156" s="47"/>
      <c r="H156" s="47"/>
      <c r="I156" s="47"/>
      <c r="J156" s="47"/>
      <c r="K156" s="47"/>
      <c r="M156" s="1866"/>
      <c r="N156" s="1866"/>
      <c r="O156" s="47"/>
      <c r="P156" s="1709"/>
    </row>
    <row r="157" spans="1:18" s="1837" customFormat="1" x14ac:dyDescent="0.3">
      <c r="F157" s="47"/>
      <c r="G157" s="47"/>
      <c r="J157" s="1867"/>
      <c r="M157" s="1862"/>
      <c r="N157" s="1862"/>
      <c r="P157" s="1709"/>
    </row>
    <row r="158" spans="1:18" s="1837" customFormat="1" x14ac:dyDescent="0.3">
      <c r="F158" s="19" t="s">
        <v>271</v>
      </c>
      <c r="G158" s="19"/>
      <c r="J158" s="1867"/>
      <c r="M158" s="1862"/>
      <c r="N158" s="1862"/>
      <c r="P158" s="19" t="s">
        <v>647</v>
      </c>
    </row>
    <row r="159" spans="1:18" s="1837" customFormat="1" x14ac:dyDescent="0.3">
      <c r="F159" s="19" t="s">
        <v>3</v>
      </c>
      <c r="G159" s="19"/>
      <c r="J159" s="1867"/>
      <c r="M159" s="1862"/>
      <c r="N159" s="1862"/>
      <c r="P159" s="19" t="s">
        <v>3</v>
      </c>
    </row>
    <row r="160" spans="1:18" s="602" customFormat="1" x14ac:dyDescent="0.3">
      <c r="J160" s="1660"/>
      <c r="M160" s="1658"/>
      <c r="N160" s="1658"/>
    </row>
    <row r="161" spans="10:14" s="602" customFormat="1" x14ac:dyDescent="0.3">
      <c r="J161" s="1660"/>
      <c r="M161" s="1658"/>
      <c r="N161" s="1658"/>
    </row>
  </sheetData>
  <sheetProtection algorithmName="SHA-512" hashValue="o9u92J41973hQxb45ZpSz9UBHNSItuVN9gddN5WuMYGa3oxEjad52lbFQoIxB+p2NSR6+8+kH6T96BhPVFFRyg==" saltValue="P4TgDWeMuBzW9O87wigrLQ==" spinCount="100000" sheet="1" formatRows="0" insertHyperlinks="0"/>
  <mergeCells count="236">
    <mergeCell ref="N102:N103"/>
    <mergeCell ref="P1:R1"/>
    <mergeCell ref="P7:R7"/>
    <mergeCell ref="P36:R36"/>
    <mergeCell ref="P39:R39"/>
    <mergeCell ref="P73:R73"/>
    <mergeCell ref="P101:R101"/>
    <mergeCell ref="B95:E95"/>
    <mergeCell ref="B96:E96"/>
    <mergeCell ref="B97:E97"/>
    <mergeCell ref="B98:E98"/>
    <mergeCell ref="B99:E99"/>
    <mergeCell ref="B60:E60"/>
    <mergeCell ref="N10:N11"/>
    <mergeCell ref="N40:N41"/>
    <mergeCell ref="N74:N75"/>
    <mergeCell ref="L40:L41"/>
    <mergeCell ref="J40:J41"/>
    <mergeCell ref="K40:K41"/>
    <mergeCell ref="G40:H41"/>
    <mergeCell ref="I40:I41"/>
    <mergeCell ref="B17:D17"/>
    <mergeCell ref="B30:E30"/>
    <mergeCell ref="K30:L30"/>
    <mergeCell ref="F147:G147"/>
    <mergeCell ref="F148:G148"/>
    <mergeCell ref="F149:G149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B147:E147"/>
    <mergeCell ref="B148:E148"/>
    <mergeCell ref="B149:E149"/>
    <mergeCell ref="F134:G134"/>
    <mergeCell ref="F135:G135"/>
    <mergeCell ref="F136:G136"/>
    <mergeCell ref="B141:E141"/>
    <mergeCell ref="F141:G141"/>
    <mergeCell ref="F137:G137"/>
    <mergeCell ref="F138:G138"/>
    <mergeCell ref="F139:G139"/>
    <mergeCell ref="F140:G140"/>
    <mergeCell ref="B146:E146"/>
    <mergeCell ref="A102:A103"/>
    <mergeCell ref="B102:D103"/>
    <mergeCell ref="E102:E103"/>
    <mergeCell ref="F102:F103"/>
    <mergeCell ref="I102:I103"/>
    <mergeCell ref="J102:J103"/>
    <mergeCell ref="K102:K103"/>
    <mergeCell ref="L102:L103"/>
    <mergeCell ref="F133:G133"/>
    <mergeCell ref="B104:D104"/>
    <mergeCell ref="B110:D110"/>
    <mergeCell ref="B109:D109"/>
    <mergeCell ref="B108:D108"/>
    <mergeCell ref="B132:J132"/>
    <mergeCell ref="B107:D107"/>
    <mergeCell ref="B127:D127"/>
    <mergeCell ref="B128:D128"/>
    <mergeCell ref="B129:D129"/>
    <mergeCell ref="B105:D105"/>
    <mergeCell ref="B106:D106"/>
    <mergeCell ref="B111:D111"/>
    <mergeCell ref="B112:D112"/>
    <mergeCell ref="B113:D113"/>
    <mergeCell ref="B114:D114"/>
    <mergeCell ref="A74:A75"/>
    <mergeCell ref="B74:E75"/>
    <mergeCell ref="F74:F75"/>
    <mergeCell ref="G74:H74"/>
    <mergeCell ref="I74:I75"/>
    <mergeCell ref="J74:J75"/>
    <mergeCell ref="K74:K75"/>
    <mergeCell ref="L74:L75"/>
    <mergeCell ref="G94:H94"/>
    <mergeCell ref="B76:E76"/>
    <mergeCell ref="B77:E77"/>
    <mergeCell ref="B78:E78"/>
    <mergeCell ref="B79:E79"/>
    <mergeCell ref="B80:E80"/>
    <mergeCell ref="B89:E89"/>
    <mergeCell ref="B90:E90"/>
    <mergeCell ref="B91:E91"/>
    <mergeCell ref="B94:E94"/>
    <mergeCell ref="B88:E88"/>
    <mergeCell ref="F10:F11"/>
    <mergeCell ref="G10:H10"/>
    <mergeCell ref="K29:L29"/>
    <mergeCell ref="K31:L31"/>
    <mergeCell ref="G102:H102"/>
    <mergeCell ref="G55:H55"/>
    <mergeCell ref="G56:H56"/>
    <mergeCell ref="G48:H48"/>
    <mergeCell ref="G49:H49"/>
    <mergeCell ref="G57:H57"/>
    <mergeCell ref="F60:G60"/>
    <mergeCell ref="F61:G61"/>
    <mergeCell ref="F62:G62"/>
    <mergeCell ref="F63:G63"/>
    <mergeCell ref="F64:G64"/>
    <mergeCell ref="F69:G69"/>
    <mergeCell ref="F99:H99"/>
    <mergeCell ref="B101:L101"/>
    <mergeCell ref="B93:J93"/>
    <mergeCell ref="G95:H95"/>
    <mergeCell ref="G96:H96"/>
    <mergeCell ref="L10:L11"/>
    <mergeCell ref="B62:E62"/>
    <mergeCell ref="B63:E63"/>
    <mergeCell ref="A1:L1"/>
    <mergeCell ref="A5:C5"/>
    <mergeCell ref="A4:C4"/>
    <mergeCell ref="A3:C3"/>
    <mergeCell ref="A7:L7"/>
    <mergeCell ref="D3:L3"/>
    <mergeCell ref="D4:L4"/>
    <mergeCell ref="D5:L5"/>
    <mergeCell ref="B34:E34"/>
    <mergeCell ref="B26:E26"/>
    <mergeCell ref="B28:E28"/>
    <mergeCell ref="K34:L34"/>
    <mergeCell ref="K26:L26"/>
    <mergeCell ref="K28:L28"/>
    <mergeCell ref="K33:L33"/>
    <mergeCell ref="B12:D12"/>
    <mergeCell ref="B13:D13"/>
    <mergeCell ref="B14:D14"/>
    <mergeCell ref="I10:I11"/>
    <mergeCell ref="J10:J11"/>
    <mergeCell ref="K10:K11"/>
    <mergeCell ref="A10:A11"/>
    <mergeCell ref="B10:D11"/>
    <mergeCell ref="E10:E11"/>
    <mergeCell ref="P9:R9"/>
    <mergeCell ref="A36:L36"/>
    <mergeCell ref="B42:D42"/>
    <mergeCell ref="B33:E33"/>
    <mergeCell ref="B15:D15"/>
    <mergeCell ref="B27:E27"/>
    <mergeCell ref="K27:L27"/>
    <mergeCell ref="B16:D16"/>
    <mergeCell ref="B20:D20"/>
    <mergeCell ref="B32:E32"/>
    <mergeCell ref="K32:L32"/>
    <mergeCell ref="K24:L24"/>
    <mergeCell ref="K25:L25"/>
    <mergeCell ref="G24:H24"/>
    <mergeCell ref="G25:H25"/>
    <mergeCell ref="B21:D21"/>
    <mergeCell ref="B31:E31"/>
    <mergeCell ref="B24:E24"/>
    <mergeCell ref="B25:E25"/>
    <mergeCell ref="B19:D19"/>
    <mergeCell ref="B18:D18"/>
    <mergeCell ref="B29:E29"/>
    <mergeCell ref="G42:H42"/>
    <mergeCell ref="A40:A41"/>
    <mergeCell ref="G26:H26"/>
    <mergeCell ref="G27:H27"/>
    <mergeCell ref="G28:H28"/>
    <mergeCell ref="G29:H29"/>
    <mergeCell ref="G30:H30"/>
    <mergeCell ref="G31:H31"/>
    <mergeCell ref="G32:H32"/>
    <mergeCell ref="G33:H33"/>
    <mergeCell ref="B61:E61"/>
    <mergeCell ref="B57:D57"/>
    <mergeCell ref="B56:D56"/>
    <mergeCell ref="B55:D55"/>
    <mergeCell ref="B49:D49"/>
    <mergeCell ref="B40:D41"/>
    <mergeCell ref="E40:F40"/>
    <mergeCell ref="G47:H47"/>
    <mergeCell ref="B48:D48"/>
    <mergeCell ref="B47:D47"/>
    <mergeCell ref="B50:D50"/>
    <mergeCell ref="G50:H50"/>
    <mergeCell ref="B51:D51"/>
    <mergeCell ref="G51:H51"/>
    <mergeCell ref="B54:D54"/>
    <mergeCell ref="G54:H54"/>
    <mergeCell ref="B67:E67"/>
    <mergeCell ref="F67:G67"/>
    <mergeCell ref="B64:E64"/>
    <mergeCell ref="B115:D115"/>
    <mergeCell ref="B116:D116"/>
    <mergeCell ref="B117:D117"/>
    <mergeCell ref="B69:E69"/>
    <mergeCell ref="B70:E70"/>
    <mergeCell ref="F70:G70"/>
    <mergeCell ref="B68:E68"/>
    <mergeCell ref="F68:G68"/>
    <mergeCell ref="B65:E65"/>
    <mergeCell ref="B53:D53"/>
    <mergeCell ref="G53:H53"/>
    <mergeCell ref="B52:D52"/>
    <mergeCell ref="G52:H52"/>
    <mergeCell ref="B83:E83"/>
    <mergeCell ref="B84:E84"/>
    <mergeCell ref="B87:E87"/>
    <mergeCell ref="B86:E86"/>
    <mergeCell ref="B122:D122"/>
    <mergeCell ref="B118:D118"/>
    <mergeCell ref="B119:D119"/>
    <mergeCell ref="B120:D120"/>
    <mergeCell ref="B121:D121"/>
    <mergeCell ref="B73:L73"/>
    <mergeCell ref="B71:E71"/>
    <mergeCell ref="G97:H97"/>
    <mergeCell ref="G98:H98"/>
    <mergeCell ref="F71:G71"/>
    <mergeCell ref="B81:E81"/>
    <mergeCell ref="B82:E82"/>
    <mergeCell ref="B85:E85"/>
    <mergeCell ref="F65:G65"/>
    <mergeCell ref="B66:E66"/>
    <mergeCell ref="F66:G66"/>
    <mergeCell ref="F146:G146"/>
    <mergeCell ref="B145:E145"/>
    <mergeCell ref="F145:G145"/>
    <mergeCell ref="B123:D123"/>
    <mergeCell ref="B124:D124"/>
    <mergeCell ref="B125:D125"/>
    <mergeCell ref="B126:D126"/>
    <mergeCell ref="B144:E144"/>
    <mergeCell ref="F144:G144"/>
    <mergeCell ref="B143:E143"/>
    <mergeCell ref="F143:G143"/>
    <mergeCell ref="B142:E142"/>
    <mergeCell ref="F142:G142"/>
  </mergeCells>
  <dataValidations count="8">
    <dataValidation type="list" allowBlank="1" showInputMessage="1" showErrorMessage="1" sqref="F12:F20">
      <formula1>$AB$7:$AB$9</formula1>
    </dataValidation>
    <dataValidation type="list" allowBlank="1" showInputMessage="1" showErrorMessage="1" sqref="I42:I56">
      <formula1>$AB$41:$AB$43</formula1>
    </dataValidation>
    <dataValidation type="list" allowBlank="1" showInputMessage="1" showErrorMessage="1" sqref="I104:I128 I76:I90">
      <formula1>$AB$74:$AB$76</formula1>
    </dataValidation>
    <dataValidation type="custom" allowBlank="1" showInputMessage="1" showErrorMessage="1" error="No duplication of Agency/Organization" sqref="B42:D56">
      <formula1>COUNTIF($A$42:$D$56,B42)=1</formula1>
    </dataValidation>
    <dataValidation type="list" allowBlank="1" showInputMessage="1" showErrorMessage="1" sqref="F25:F33">
      <formula1>$AB$23:$AB$25</formula1>
    </dataValidation>
    <dataValidation type="list" allowBlank="1" showInputMessage="1" showErrorMessage="1" sqref="I61:I70">
      <formula1>$AB$58:$AB$60</formula1>
    </dataValidation>
    <dataValidation type="list" allowBlank="1" showInputMessage="1" showErrorMessage="1" sqref="I134:I148">
      <formula1>$AB$134:$AB$136</formula1>
    </dataValidation>
    <dataValidation type="list" allowBlank="1" showInputMessage="1" showErrorMessage="1" sqref="P12:P20 P25:P33 P42:P56 P61:P70 P134:P148 P95:P98 P104:P128 P76:P90">
      <formula1>$AB$12:$AB$13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&amp;R&amp;"Arial Narrow,Regular"&amp;10&amp;A</oddHeader>
    <oddFooter>&amp;R&amp;"Arial Narrow,Regular"&amp;10Page &amp;P of &amp;N</oddFooter>
  </headerFooter>
  <ignoredErrors>
    <ignoredError sqref="A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Request Form</vt:lpstr>
      <vt:lpstr>Form1_A</vt:lpstr>
      <vt:lpstr>Form1_B&amp;C</vt:lpstr>
      <vt:lpstr>KRA I</vt:lpstr>
      <vt:lpstr>Form2_A</vt:lpstr>
      <vt:lpstr>Form2-B</vt:lpstr>
      <vt:lpstr>Form2_C</vt:lpstr>
      <vt:lpstr>KRA II</vt:lpstr>
      <vt:lpstr>Form 3-A&amp;B</vt:lpstr>
      <vt:lpstr>Form 3-C&amp;D</vt:lpstr>
      <vt:lpstr>KRA III</vt:lpstr>
      <vt:lpstr>Form 4-A&amp;B</vt:lpstr>
      <vt:lpstr>Form 4-C&amp;D</vt:lpstr>
      <vt:lpstr>KRA IV</vt:lpstr>
      <vt:lpstr>ISS-FACULTY</vt:lpstr>
      <vt:lpstr>'ISS-FACULTY'!_Hlk52200068</vt:lpstr>
      <vt:lpstr>'ISS-FACULTY'!_Hlk70067385</vt:lpstr>
      <vt:lpstr>'Form 3-A&amp;B'!Print_Area</vt:lpstr>
      <vt:lpstr>'Form 3-C&amp;D'!Print_Area</vt:lpstr>
      <vt:lpstr>'Form 4-A&amp;B'!Print_Area</vt:lpstr>
      <vt:lpstr>'Form 4-C&amp;D'!Print_Area</vt:lpstr>
      <vt:lpstr>Form1_A!Print_Area</vt:lpstr>
      <vt:lpstr>'Form1_B&amp;C'!Print_Area</vt:lpstr>
      <vt:lpstr>Form2_A!Print_Area</vt:lpstr>
      <vt:lpstr>Form2_C!Print_Area</vt:lpstr>
      <vt:lpstr>'Form2-B'!Print_Area</vt:lpstr>
      <vt:lpstr>'ISS-FACULTY'!Print_Area</vt:lpstr>
      <vt:lpstr>'KRA I'!Print_Area</vt:lpstr>
      <vt:lpstr>'KRA II'!Print_Area</vt:lpstr>
      <vt:lpstr>'KRA III'!Print_Area</vt:lpstr>
      <vt:lpstr>'KRA IV'!Print_Area</vt:lpstr>
      <vt:lpstr>'Request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P. Sescar</dc:creator>
  <cp:lastModifiedBy>CEN</cp:lastModifiedBy>
  <cp:lastPrinted>2023-08-02T01:49:11Z</cp:lastPrinted>
  <dcterms:created xsi:type="dcterms:W3CDTF">2014-07-29T07:53:41Z</dcterms:created>
  <dcterms:modified xsi:type="dcterms:W3CDTF">2023-08-09T01:01:51Z</dcterms:modified>
</cp:coreProperties>
</file>