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DFF3C02E-559A-4A39-94EB-F14A8ED99A7B}" xr6:coauthVersionLast="47" xr6:coauthVersionMax="47" xr10:uidLastSave="{00000000-0000-0000-0000-000000000000}"/>
  <bookViews>
    <workbookView xWindow="-108" yWindow="-108" windowWidth="23256" windowHeight="12576" tabRatio="895" firstSheet="1" activeTab="8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I15" i="12" l="1"/>
  <c r="K12" i="9"/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K64" i="9"/>
  <c r="Q64" i="9" s="1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A5" i="7"/>
  <c r="P5" i="7" s="1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I172" i="6"/>
  <c r="P172" i="6" s="1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I86" i="3"/>
  <c r="P86" i="3" s="1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31" i="14" l="1"/>
  <c r="I31" i="14" s="1"/>
  <c r="P29" i="15" s="1"/>
  <c r="H13" i="1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<sst xmlns="http://schemas.openxmlformats.org/spreadsheetml/2006/main" count="2643" uniqueCount="771">
  <si>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</si>
  <si>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</si>
  <si>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</si>
  <si>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</si>
  <si>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</si>
  <si>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</si>
  <si>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</si>
  <si>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</si>
  <si>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</si>
  <si>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</si>
  <si>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</si>
  <si>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</si>
  <si>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</si>
  <si>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</si>
  <si>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</si>
  <si>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</si>
  <si>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</si>
  <si>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</si>
  <si>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</si>
  <si>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</si>
  <si>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</si>
  <si>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</si>
  <si>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</si>
  <si>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</si>
  <si>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</si>
  <si>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</si>
  <si>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</si>
  <si>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</si>
  <si>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</si>
  <si>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</si>
  <si>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</si>
  <si>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</si>
  <si>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</si>
  <si>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</si>
  <si>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</si>
  <si>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</si>
  <si>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</si>
  <si>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</si>
  <si>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</si>
  <si>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</si>
  <si>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</si>
  <si>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</si>
  <si>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</si>
  <si>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</si>
  <si>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</si>
  <si>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</si>
  <si>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</si>
  <si>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</si>
  <si>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</si>
  <si>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</si>
  <si>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</si>
  <si>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</si>
  <si>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</si>
  <si>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</si>
  <si>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</si>
  <si>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</si>
  <si>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</si>
  <si>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</si>
  <si>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</si>
  <si>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</si>
  <si>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</si>
  <si>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</si>
  <si>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</si>
  <si>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</si>
  <si>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</si>
  <si>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</si>
  <si>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</si>
  <si>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</si>
  <si>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</si>
  <si>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</si>
  <si>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</si>
  <si>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</si>
  <si>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</si>
  <si>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</si>
  <si>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</si>
  <si>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</si>
  <si>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</si>
  <si>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</si>
  <si>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</si>
  <si>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</si>
  <si>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</si>
  <si>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</si>
  <si>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</si>
  <si>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</si>
  <si>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</si>
  <si>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</si>
  <si>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</si>
  <si>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</si>
  <si>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</si>
  <si>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</si>
  <si>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</si>
  <si>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</si>
  <si>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</si>
  <si>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</si>
  <si>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</si>
  <si>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</si>
  <si>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</si>
  <si>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</si>
  <si>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</si>
  <si>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</si>
  <si>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</si>
  <si>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</si>
  <si>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</si>
  <si>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</si>
  <si>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</si>
  <si>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</si>
  <si>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</si>
  <si>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</si>
  <si>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</si>
  <si>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</si>
  <si>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</si>
  <si>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</si>
  <si>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</si>
  <si>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</si>
  <si>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</si>
  <si>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</si>
  <si>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</si>
  <si>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</si>
  <si>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</si>
  <si>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</si>
  <si>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</si>
  <si>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</si>
  <si>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</si>
  <si>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</si>
  <si>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</si>
  <si>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</si>
  <si>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</si>
  <si>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</si>
  <si>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</si>
  <si>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</si>
  <si>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</si>
  <si>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</si>
  <si>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</si>
  <si>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</si>
  <si>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</si>
  <si>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</si>
  <si>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</si>
  <si>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</si>
  <si>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</si>
  <si>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</si>
  <si>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</si>
  <si>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</si>
  <si>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</si>
  <si>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</si>
  <si>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</si>
  <si>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</si>
  <si>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</si>
  <si>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</si>
  <si>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</si>
  <si>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</si>
  <si>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</si>
  <si>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</si>
  <si>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</si>
  <si>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</si>
  <si>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</si>
  <si>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</si>
  <si>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</si>
  <si>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</si>
  <si>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</si>
  <si>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</si>
  <si>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</si>
  <si>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</si>
  <si>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</si>
  <si>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</si>
  <si>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</si>
  <si>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</si>
  <si>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</si>
  <si>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</si>
  <si>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</si>
  <si>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</si>
  <si>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</si>
  <si>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</si>
  <si>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</si>
  <si>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</si>
  <si>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</si>
  <si>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</si>
  <si>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</si>
  <si>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</si>
  <si>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</si>
  <si>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</si>
  <si>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</si>
  <si>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</si>
  <si>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</si>
  <si>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</si>
  <si>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</si>
  <si>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</si>
  <si>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</si>
  <si>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</si>
  <si>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</si>
  <si>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</si>
  <si>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</si>
  <si>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</si>
  <si>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</si>
  <si>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</si>
  <si>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</si>
  <si>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</si>
  <si>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</si>
  <si>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</si>
  <si>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</si>
  <si>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</si>
  <si>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</si>
  <si>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</si>
  <si>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</si>
  <si>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</si>
  <si>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</si>
  <si>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</si>
  <si>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</si>
  <si>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</si>
  <si>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</si>
  <si>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</si>
  <si>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</si>
  <si>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</si>
  <si>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</si>
  <si>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</si>
  <si>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</si>
  <si>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</si>
  <si>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</si>
  <si>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</si>
  <si>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</si>
  <si>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</si>
  <si>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</si>
  <si>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</si>
  <si>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</si>
  <si>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</si>
  <si>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</si>
  <si>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</si>
  <si>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</si>
  <si>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</si>
  <si>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</si>
  <si>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</si>
  <si>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</si>
  <si>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</si>
  <si>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</si>
  <si>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</si>
  <si>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</si>
  <si>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</si>
  <si>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</si>
  <si>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</si>
  <si>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</si>
  <si>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</si>
  <si>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</si>
  <si>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</si>
  <si>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</si>
  <si>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</si>
  <si>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</si>
  <si>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</si>
  <si>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</si>
  <si>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</si>
  <si>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</si>
  <si>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</si>
  <si>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</si>
  <si>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</si>
  <si>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</si>
  <si>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</si>
  <si>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</si>
  <si>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</si>
  <si>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</si>
  <si>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</si>
  <si>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</si>
  <si>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</si>
  <si>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</si>
  <si>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</si>
  <si>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</si>
  <si>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</si>
  <si>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</si>
  <si>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</si>
  <si>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</si>
  <si>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</si>
  <si>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</si>
  <si>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</si>
  <si>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</si>
  <si>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</si>
  <si>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</si>
  <si>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</si>
  <si>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</si>
  <si>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</si>
  <si>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</si>
  <si>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</si>
  <si>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</si>
  <si>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</si>
  <si>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</si>
  <si>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</si>
  <si>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</si>
  <si>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</si>
  <si>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</si>
  <si>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</si>
  <si>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</si>
  <si>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</si>
  <si>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</si>
  <si>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</si>
  <si>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</si>
  <si>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</si>
  <si>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</si>
  <si>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</si>
  <si>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</si>
  <si>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</si>
  <si>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</si>
  <si>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</si>
  <si>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</si>
  <si>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</si>
  <si>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</si>
  <si>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</si>
  <si>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</si>
  <si>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</si>
  <si>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</si>
  <si>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</si>
  <si>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</si>
  <si>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</si>
  <si>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</si>
  <si>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</si>
  <si>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</si>
  <si>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</si>
  <si>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</si>
  <si>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</si>
  <si>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</si>
  <si>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</si>
  <si>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</si>
  <si>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</si>
  <si>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</si>
  <si>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</si>
  <si>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</si>
  <si>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</si>
  <si>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</si>
  <si>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</si>
  <si>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</si>
  <si>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</si>
  <si>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</si>
  <si>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</si>
  <si>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</si>
  <si>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</si>
  <si>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</si>
  <si>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</si>
  <si>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</si>
  <si>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</si>
  <si>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</si>
  <si>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</si>
  <si>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</si>
  <si>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</si>
  <si>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</si>
  <si>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</si>
  <si>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</si>
  <si>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</si>
  <si>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</si>
  <si>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</si>
  <si>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</si>
  <si>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</si>
  <si>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</si>
  <si>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</si>
  <si>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</si>
  <si>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</si>
  <si>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</si>
  <si>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</si>
  <si>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</si>
  <si>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</si>
  <si>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</si>
  <si>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</si>
  <si>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</si>
  <si>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</si>
  <si>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</si>
  <si>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</si>
  <si>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</si>
  <si>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</si>
  <si>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</si>
  <si>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</si>
  <si>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</si>
  <si>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</si>
  <si>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</si>
  <si>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</si>
  <si>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</si>
  <si>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</si>
  <si>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</si>
  <si>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</si>
  <si>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</si>
  <si>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</si>
  <si>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</si>
  <si>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</si>
  <si>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</si>
  <si>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</si>
  <si>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</si>
  <si>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</si>
  <si>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</si>
  <si>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</si>
  <si>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</si>
  <si>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</si>
  <si>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</si>
  <si>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</si>
  <si>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</si>
  <si>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</si>
  <si>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</si>
  <si>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</si>
  <si>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</si>
  <si>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</si>
  <si>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</si>
  <si>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</si>
  <si>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</si>
  <si>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</si>
  <si>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</si>
  <si>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</si>
  <si>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</si>
  <si>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</si>
  <si>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</si>
  <si>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</si>
  <si>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</si>
  <si>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</si>
  <si>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</si>
  <si>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</si>
  <si>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</si>
  <si>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</si>
  <si>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</si>
  <si>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</si>
  <si>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</si>
  <si>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</si>
  <si>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</si>
  <si>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</si>
  <si>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</si>
  <si>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</si>
  <si>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</si>
  <si>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</si>
  <si>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</si>
  <si>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</si>
  <si>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</si>
  <si>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</si>
  <si>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</si>
  <si>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</si>
  <si>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</si>
  <si>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</si>
  <si>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</si>
  <si>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</si>
  <si>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</si>
  <si>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</si>
  <si>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</si>
  <si>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</si>
  <si>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</si>
  <si>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</si>
  <si>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</si>
  <si>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</si>
  <si>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</si>
  <si>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</si>
  <si>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</si>
  <si>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</si>
  <si>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</si>
  <si>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</si>
  <si>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</si>
  <si>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</si>
  <si>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</si>
  <si>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</si>
  <si>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</si>
  <si>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</si>
  <si>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</si>
  <si>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</si>
  <si>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</si>
  <si>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</si>
  <si>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</si>
  <si>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</si>
  <si>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</si>
  <si>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</si>
  <si>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</si>
  <si>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</si>
  <si>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</si>
  <si>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</si>
  <si>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</si>
  <si>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</si>
  <si>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</si>
  <si>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</si>
  <si>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</si>
  <si>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</si>
  <si>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</si>
  <si>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</si>
  <si>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</si>
  <si>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</si>
  <si>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</si>
  <si>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</si>
  <si>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</si>
  <si>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</si>
  <si>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</si>
  <si>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</si>
  <si>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</si>
  <si>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</si>
  <si>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</si>
  <si>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</si>
  <si>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</si>
  <si>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</si>
  <si>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</si>
  <si>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</si>
  <si>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</si>
  <si>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</si>
  <si>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</si>
  <si>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</si>
  <si>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</si>
  <si>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</si>
  <si>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</si>
  <si>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</si>
  <si>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</si>
  <si>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</si>
  <si>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</si>
  <si>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</si>
  <si>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</si>
  <si>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</si>
  <si>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</si>
  <si>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</si>
  <si>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</si>
  <si>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</si>
  <si>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</si>
  <si>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</si>
  <si>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</si>
  <si>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</si>
  <si>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</si>
  <si>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</si>
  <si>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</si>
  <si>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</si>
  <si>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</si>
  <si>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</si>
  <si>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</si>
  <si>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</si>
  <si>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</si>
  <si>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</si>
  <si>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</si>
  <si>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</si>
  <si>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</si>
  <si>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</si>
  <si>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</si>
  <si>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</si>
  <si>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</si>
  <si>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</si>
  <si>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</si>
  <si>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</si>
  <si>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</si>
  <si>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</si>
  <si>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</si>
  <si>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</si>
  <si>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</si>
  <si>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</si>
  <si>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</si>
  <si>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</si>
  <si>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</si>
  <si>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</si>
  <si>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</si>
  <si>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</si>
  <si>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</si>
  <si>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</si>
  <si>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</si>
  <si>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</si>
  <si>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</si>
  <si>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</si>
  <si>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</si>
  <si>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</si>
  <si>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</si>
  <si>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</si>
  <si>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</si>
  <si>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</si>
  <si>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</si>
  <si>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</si>
  <si>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</si>
  <si>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</si>
  <si>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</si>
  <si>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</si>
  <si>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</si>
  <si>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</si>
  <si>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</si>
  <si>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</si>
  <si>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</si>
  <si>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</si>
  <si>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</si>
  <si>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</si>
  <si>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</si>
  <si>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</si>
  <si>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</si>
  <si>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</si>
  <si>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</si>
  <si>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</si>
  <si>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</si>
  <si>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</si>
  <si>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</si>
  <si>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</si>
  <si>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</si>
  <si>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</si>
  <si>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</si>
  <si>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</si>
  <si>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</si>
  <si>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</si>
  <si>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</si>
  <si>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</si>
  <si>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</si>
  <si>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</si>
  <si>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</si>
  <si>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</si>
  <si>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</si>
  <si>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</si>
  <si>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</si>
  <si>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</si>
  <si>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</si>
  <si>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</si>
  <si>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</si>
  <si>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</si>
  <si>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</si>
  <si>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</si>
  <si>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</si>
  <si>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</si>
  <si>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</si>
  <si>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</si>
  <si>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</si>
  <si>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</si>
  <si>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</si>
  <si>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</si>
  <si>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</si>
  <si>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</si>
  <si>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</si>
  <si>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</si>
  <si>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</si>
  <si>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</si>
  <si>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</si>
  <si>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</si>
  <si>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</si>
  <si>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</si>
  <si>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</si>
  <si>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</si>
  <si>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</si>
  <si>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</si>
  <si>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</si>
  <si>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</si>
  <si>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</si>
  <si>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</si>
  <si>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</si>
  <si>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</si>
  <si>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</si>
  <si>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</si>
  <si>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</si>
  <si>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</si>
  <si>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</si>
  <si>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</si>
  <si>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</si>
  <si>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</si>
  <si>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</si>
  <si>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</si>
  <si>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</si>
  <si>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</si>
  <si>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</si>
  <si>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</si>
  <si>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</si>
  <si>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</si>
  <si>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</si>
  <si>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</si>
  <si>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</si>
  <si>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</si>
  <si>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</si>
  <si>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</si>
  <si>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</si>
  <si>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</si>
  <si>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</si>
  <si>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</si>
  <si>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</si>
  <si>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</si>
  <si>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</si>
  <si>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</si>
  <si>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</si>
  <si>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</si>
  <si>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</si>
  <si>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</si>
  <si>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</si>
  <si>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</si>
  <si>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</si>
  <si>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</si>
  <si>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</si>
  <si>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</si>
  <si>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</si>
  <si>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</si>
  <si>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</si>
  <si>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</si>
  <si>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</si>
  <si>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</si>
  <si>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</si>
  <si>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</si>
  <si>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</si>
  <si>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</si>
  <si>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</si>
  <si>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</si>
  <si>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</si>
  <si>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</si>
  <si>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</si>
  <si>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</si>
  <si>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</si>
  <si>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</si>
  <si>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</si>
  <si>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</si>
  <si>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</si>
  <si>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</si>
  <si>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</si>
  <si>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</si>
  <si>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</si>
  <si>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</si>
  <si>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</si>
  <si>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</si>
  <si>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</si>
  <si>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</si>
  <si>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</si>
  <si>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</si>
  <si>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</si>
  <si>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</si>
  <si>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</si>
  <si>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</si>
  <si>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</si>
  <si>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</si>
  <si>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</si>
  <si>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</si>
  <si>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</si>
  <si>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</si>
  <si>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</si>
  <si>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</si>
  <si>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</si>
  <si>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</si>
  <si>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</si>
  <si>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</si>
  <si>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</si>
  <si>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</si>
  <si>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</si>
  <si>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</si>
  <si>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</si>
  <si>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</si>
  <si>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</si>
  <si>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</si>
  <si>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</si>
  <si>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</si>
  <si>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</si>
  <si>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</si>
  <si>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</si>
  <si>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</si>
  <si>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</si>
  <si>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</si>
  <si>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</si>
  <si>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</si>
  <si>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</si>
  <si>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</si>
  <si>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</si>
  <si>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</si>
  <si>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</si>
  <si>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</si>
  <si>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</si>
  <si>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</si>
  <si>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</si>
  <si>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</si>
  <si>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</si>
  <si>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</si>
  <si>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</si>
  <si>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</si>
  <si>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</si>
  <si>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</si>
  <si>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</si>
  <si>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</si>
  <si>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</si>
  <si>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</si>
  <si>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</si>
  <si>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</si>
  <si>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</si>
  <si>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</si>
  <si>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</si>
  <si>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</si>
  <si>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</si>
  <si>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</si>
  <si>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</si>
  <si>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</si>
  <si>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</si>
  <si>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</si>
  <si>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</si>
  <si>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</si>
  <si>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</si>
  <si>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</si>
  <si>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</si>
  <si>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[Module]</t>
  </si>
  <si>
    <t>SLSU Library</t>
  </si>
  <si>
    <t>X</t>
  </si>
  <si>
    <t>AACCUP Training of Accreditors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</si>
</sst>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/>
    <xf numFmtId="0" fontId="1" fillId="0" borderId="2" xfId="0" applyFont="1" applyBorder="1" applyAlignment="1">
      <alignment horizontal="left"/>
    </xf>
    <xf numFmtId="0" fontId="3" fillId="0" borderId="3" xfId="0" applyFont="1" applyBorder="1"/>
    <xf numFmtId="0" fontId="1" fillId="0" borderId="2" xfId="0" applyFont="1" applyBorder="1" applyAlignment="1">
      <alignment horizontal="left" wrapText="1"/>
    </xf>
    <xf numFmtId="0" fontId="3" fillId="0" borderId="4" xfId="0" applyFont="1" applyBorder="1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9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9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2" fontId="17" fillId="0" borderId="0" xfId="0" applyNumberFormat="1" applyFont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 wrapText="1"/>
    </xf>
    <xf numFmtId="0" fontId="3" fillId="0" borderId="98" xfId="0" applyFont="1" applyBorder="1"/>
    <xf numFmtId="0" fontId="7" fillId="8" borderId="2" xfId="0" applyFont="1" applyFill="1" applyBorder="1" applyAlignment="1">
      <alignment horizontal="center" vertical="top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2" xfId="0" applyFont="1" applyBorder="1"/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9" xfId="0" applyFont="1" applyBorder="1"/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7" fillId="0" borderId="85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center" wrapText="1"/>
    </xf>
    <xf numFmtId="0" fontId="3" fillId="0" borderId="41" xfId="0" applyFont="1" applyBorder="1"/>
    <xf numFmtId="0" fontId="7" fillId="8" borderId="78" xfId="0" applyFont="1" applyFill="1" applyBorder="1" applyAlignment="1">
      <alignment horizontal="left" vertical="top" wrapText="1"/>
    </xf>
    <xf numFmtId="0" fontId="3" fillId="0" borderId="97" xfId="0" applyFont="1" applyBorder="1"/>
    <xf numFmtId="0" fontId="3" fillId="0" borderId="80" xfId="0" applyFont="1" applyBorder="1"/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2" fontId="7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7" fillId="7" borderId="2" xfId="0" applyFont="1" applyFill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5" borderId="2" xfId="0" applyFont="1" applyFill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7" fillId="8" borderId="44" xfId="0" applyFont="1" applyFill="1" applyBorder="1" applyAlignment="1">
      <alignment horizontal="left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11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2" fontId="28" fillId="8" borderId="2" xfId="0" applyNumberFormat="1" applyFont="1" applyFill="1" applyBorder="1" applyAlignment="1">
      <alignment horizontal="center" vertical="center" wrapText="1"/>
    </xf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167" fontId="24" fillId="0" borderId="40" xfId="0" applyNumberFormat="1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 vertical="top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3" borderId="114" xfId="0" applyFont="1" applyFill="1" applyBorder="1" applyAlignment="1">
      <alignment horizontal="center" vertic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8" fillId="0" borderId="16" xfId="0" applyFont="1" applyBorder="1" applyAlignment="1">
      <alignment horizontal="center" vertical="top"/>
    </xf>
    <xf numFmtId="0" fontId="32" fillId="0" borderId="37" xfId="0" applyFont="1" applyBorder="1" applyAlignment="1">
      <alignment horizontal="left" vertical="top"/>
    </xf>
    <xf numFmtId="0" fontId="11" fillId="0" borderId="83" xfId="0" applyFont="1" applyBorder="1" applyAlignment="1">
      <alignment horizontal="left" vertical="center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8" fillId="0" borderId="0" xfId="0" applyFont="1" applyAlignment="1">
      <alignment horizontal="center" vertical="top"/>
    </xf>
    <xf numFmtId="0" fontId="9" fillId="0" borderId="16" xfId="0" applyFont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7" fillId="5" borderId="89" xfId="0" applyFont="1" applyFill="1" applyBorder="1" applyAlignment="1">
      <alignment horizontal="left" vertical="top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2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top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7" fillId="0" borderId="94" xfId="0" applyFont="1" applyBorder="1" applyAlignment="1">
      <alignment horizontal="left" vertical="top" wrapText="1"/>
    </xf>
    <xf numFmtId="2" fontId="7" fillId="8" borderId="2" xfId="0" applyNumberFormat="1" applyFont="1" applyFill="1" applyBorder="1" applyAlignment="1">
      <alignment horizontal="center" vertical="center" wrapText="1"/>
    </xf>
    <xf numFmtId="165" fontId="7" fillId="8" borderId="78" xfId="0" applyNumberFormat="1" applyFont="1" applyFill="1" applyBorder="1" applyAlignment="1">
      <alignment horizontal="center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3" fillId="0" borderId="51" xfId="0" applyFont="1" applyBorder="1"/>
    <xf numFmtId="0" fontId="9" fillId="0" borderId="8" xfId="0" applyFont="1" applyBorder="1" applyAlignment="1">
      <alignment horizontal="center" vertical="top" wrapText="1"/>
    </xf>
    <xf numFmtId="165" fontId="7" fillId="8" borderId="2" xfId="0" applyNumberFormat="1" applyFont="1" applyFill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7" fillId="8" borderId="4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167" fontId="24" fillId="0" borderId="85" xfId="0" applyNumberFormat="1" applyFont="1" applyBorder="1" applyAlignment="1">
      <alignment horizontal="left" vertical="top" wrapText="1"/>
    </xf>
    <xf numFmtId="0" fontId="3" fillId="0" borderId="131" xfId="0" applyFont="1" applyBorder="1"/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7" fillId="5" borderId="2" xfId="0" applyFont="1" applyFill="1" applyBorder="1" applyAlignment="1">
      <alignment horizontal="center" vertical="top" wrapText="1"/>
    </xf>
    <xf numFmtId="0" fontId="7" fillId="5" borderId="89" xfId="0" applyFont="1" applyFill="1" applyBorder="1" applyAlignment="1">
      <alignment horizontal="center" vertical="top" wrapText="1"/>
    </xf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horizontal="center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0" fontId="7" fillId="8" borderId="44" xfId="0" applyFont="1" applyFill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14" fontId="7" fillId="5" borderId="44" xfId="0" applyNumberFormat="1" applyFont="1" applyFill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0" fontId="7" fillId="8" borderId="89" xfId="0" applyFont="1" applyFill="1" applyBorder="1" applyAlignment="1">
      <alignment horizontal="center" vertical="top" wrapText="1"/>
    </xf>
    <xf numFmtId="2" fontId="7" fillId="0" borderId="8" xfId="0" applyNumberFormat="1" applyFont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/>
    </xf>
    <xf numFmtId="0" fontId="19" fillId="0" borderId="40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0" borderId="4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37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center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3" xfId="0" applyFont="1" applyBorder="1" applyAlignment="1">
      <alignment horizontal="left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11" fillId="7" borderId="164" xfId="0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/>
    </xf>
    <xf numFmtId="167" fontId="11" fillId="0" borderId="7" xfId="0" applyNumberFormat="1" applyFont="1" applyBorder="1" applyAlignment="1">
      <alignment horizontal="center" vertical="top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63" fillId="8" borderId="44" xfId="0" applyFont="1" applyFill="1" applyBorder="1" applyAlignment="1">
      <alignment horizontal="left" vertical="top"/>
    </xf>
    <xf numFmtId="0" fontId="9" fillId="0" borderId="40" xfId="0" applyFont="1" applyBorder="1" applyAlignment="1">
      <alignment horizontal="center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63" fillId="8" borderId="2" xfId="0" applyFont="1" applyFill="1" applyBorder="1" applyAlignment="1">
      <alignment horizontal="left" vertical="top"/>
    </xf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7" fillId="0" borderId="40" xfId="0" applyFont="1" applyBorder="1" applyAlignment="1">
      <alignment horizontal="center" vertical="top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0" fontId="63" fillId="8" borderId="92" xfId="0" applyFont="1" applyFill="1" applyBorder="1" applyAlignment="1">
      <alignment horizontal="left" vertical="top"/>
    </xf>
    <xf numFmtId="2" fontId="57" fillId="8" borderId="2" xfId="0" applyNumberFormat="1" applyFont="1" applyFill="1" applyBorder="1" applyAlignment="1">
      <alignment horizontal="left" vertical="center" wrapText="1"/>
    </xf>
    <xf numFmtId="2" fontId="69" fillId="8" borderId="2" xfId="0" applyNumberFormat="1" applyFont="1" applyFill="1" applyBorder="1" applyAlignment="1">
      <alignment horizontal="left" vertical="center" wrapText="1"/>
    </xf>
    <xf numFmtId="0" fontId="68" fillId="0" borderId="58" xfId="0" applyFont="1" applyBorder="1"/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/>
    </xf>
    <xf numFmtId="0" fontId="73" fillId="0" borderId="131" xfId="0" applyFont="1" applyBorder="1"/>
    <xf numFmtId="0" fontId="73" fillId="0" borderId="103" xfId="0" applyFont="1" applyBorder="1"/>
    <xf numFmtId="0" fontId="7" fillId="8" borderId="2" xfId="0" applyFont="1" applyFill="1" applyBorder="1" applyAlignment="1">
      <alignment horizontal="center" vertical="top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123" xfId="0" applyFont="1" applyFill="1" applyBorder="1" applyAlignment="1">
      <alignment horizontal="left" vertical="top" wrapText="1"/>
    </xf>
    <xf numFmtId="0" fontId="3" fillId="0" borderId="141" xfId="0" applyFont="1" applyBorder="1"/>
    <xf numFmtId="0" fontId="9" fillId="0" borderId="164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7" borderId="164" xfId="0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 wrapText="1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3" fillId="0" borderId="187" xfId="0" applyFont="1" applyBorder="1"/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9" fillId="7" borderId="37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0" borderId="186" xfId="0" applyFont="1" applyBorder="1" applyAlignment="1">
      <alignment horizontal="center" vertical="top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right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9" fillId="0" borderId="186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14" fontId="9" fillId="7" borderId="7" xfId="0" applyNumberFormat="1" applyFont="1" applyFill="1" applyBorder="1" applyAlignment="1">
      <alignment horizontal="center" vertical="center" wrapText="1"/>
    </xf>
    <xf numFmtId="0" fontId="9" fillId="4" borderId="18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13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79"/>
      <c r="C1" s="1367"/>
      <c r="D1" s="1367"/>
      <c r="E1" s="1367"/>
      <c r="F1" s="1367"/>
      <c r="G1" s="136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80" t="s">
        <v>0</v>
      </c>
      <c r="C2" s="1367"/>
      <c r="D2" s="1367"/>
      <c r="E2" s="1367"/>
      <c r="F2" s="1367"/>
      <c r="G2" s="136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81" t="s">
        <v>2</v>
      </c>
      <c r="C3" s="1367"/>
      <c r="D3" s="1367"/>
      <c r="E3" s="1367"/>
      <c r="F3" s="1367"/>
      <c r="G3" s="136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82"/>
      <c r="C4" s="1383"/>
      <c r="D4" s="1383"/>
      <c r="E4" s="1383"/>
      <c r="F4" s="1383"/>
      <c r="G4" s="138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7" t="s">
        <v>7</v>
      </c>
      <c r="C5" s="1369"/>
      <c r="D5" s="1369"/>
      <c r="E5" s="1369"/>
      <c r="F5" s="1369"/>
      <c r="G5" s="137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8" t="s">
        <v>11</v>
      </c>
      <c r="D6" s="1369"/>
      <c r="E6" s="1369"/>
      <c r="F6" s="1369"/>
      <c r="G6" s="1371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8" t="s">
        <v>14</v>
      </c>
      <c r="D7" s="1369"/>
      <c r="E7" s="1369"/>
      <c r="F7" s="1369"/>
      <c r="G7" s="1371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8" t="s">
        <v>17</v>
      </c>
      <c r="D8" s="1369"/>
      <c r="E8" s="1369"/>
      <c r="F8" s="1369"/>
      <c r="G8" s="1371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6"/>
      <c r="C9" s="1369"/>
      <c r="D9" s="1369"/>
      <c r="E9" s="1369"/>
      <c r="F9" s="1369"/>
      <c r="G9" s="1369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7" t="s">
        <v>20</v>
      </c>
      <c r="C10" s="1369"/>
      <c r="D10" s="1369"/>
      <c r="E10" s="1369"/>
      <c r="F10" s="1369"/>
      <c r="G10" s="1371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5" t="s">
        <v>23</v>
      </c>
      <c r="D11" s="1369"/>
      <c r="E11" s="1369"/>
      <c r="F11" s="1369"/>
      <c r="G11" s="1371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5" t="s">
        <v>26</v>
      </c>
      <c r="D12" s="1369"/>
      <c r="E12" s="1369"/>
      <c r="F12" s="1369"/>
      <c r="G12" s="1371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5">
        <v>2016</v>
      </c>
      <c r="D13" s="1369"/>
      <c r="E13" s="1369"/>
      <c r="F13" s="1369"/>
      <c r="G13" s="1371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6"/>
      <c r="C14" s="1369"/>
      <c r="D14" s="1369"/>
      <c r="E14" s="1369"/>
      <c r="F14" s="1369"/>
      <c r="G14" s="1369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7" t="s">
        <v>31</v>
      </c>
      <c r="C15" s="1369"/>
      <c r="D15" s="1369"/>
      <c r="E15" s="1369"/>
      <c r="F15" s="1369"/>
      <c r="G15" s="1371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68" t="s">
        <v>33</v>
      </c>
      <c r="C16" s="1369"/>
      <c r="D16" s="1373" t="s">
        <v>32</v>
      </c>
      <c r="E16" s="1369"/>
      <c r="F16" s="1369"/>
      <c r="G16" s="1371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68" t="s">
        <v>35</v>
      </c>
      <c r="C17" s="1369"/>
      <c r="D17" s="1373" t="s">
        <v>6</v>
      </c>
      <c r="E17" s="1369"/>
      <c r="F17" s="1369"/>
      <c r="G17" s="1371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68" t="s">
        <v>37</v>
      </c>
      <c r="C18" s="1369"/>
      <c r="D18" s="1374">
        <v>44621</v>
      </c>
      <c r="E18" s="1369"/>
      <c r="F18" s="1369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68" t="s">
        <v>39</v>
      </c>
      <c r="C19" s="1369"/>
      <c r="D19" s="1370" t="s">
        <v>40</v>
      </c>
      <c r="E19" s="1369"/>
      <c r="F19" s="1369"/>
      <c r="G19" s="1371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68" t="s">
        <v>42</v>
      </c>
      <c r="C20" s="1369"/>
      <c r="D20" s="1370" t="s">
        <v>43</v>
      </c>
      <c r="E20" s="1369"/>
      <c r="F20" s="1369"/>
      <c r="G20" s="1371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68" t="s">
        <v>45</v>
      </c>
      <c r="C21" s="1369"/>
      <c r="D21" s="1370" t="s">
        <v>46</v>
      </c>
      <c r="E21" s="1369"/>
      <c r="F21" s="1369"/>
      <c r="G21" s="1371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72"/>
      <c r="C22" s="1367"/>
      <c r="D22" s="1367"/>
      <c r="E22" s="1367"/>
      <c r="F22" s="1367"/>
      <c r="G22" s="1367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66" t="s">
        <v>49</v>
      </c>
      <c r="C23" s="1367"/>
      <c r="D23" s="1367"/>
      <c r="E23" s="1367"/>
      <c r="F23" s="1367"/>
      <c r="G23" s="1367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66" t="s">
        <v>50</v>
      </c>
      <c r="C25" s="1367"/>
      <c r="D25" s="1367"/>
      <c r="E25" s="1367"/>
      <c r="F25" s="1367"/>
      <c r="G25" s="136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1:G1"/>
    <mergeCell ref="B2:G2"/>
    <mergeCell ref="B3:G3"/>
    <mergeCell ref="B4:G4"/>
    <mergeCell ref="B5:G5"/>
    <mergeCell ref="C6:G6"/>
    <mergeCell ref="C7:G7"/>
    <mergeCell ref="C8:G8"/>
    <mergeCell ref="B9:G9"/>
    <mergeCell ref="B10:G10"/>
    <mergeCell ref="C11:G11"/>
    <mergeCell ref="C12:G12"/>
    <mergeCell ref="C13:G13"/>
    <mergeCell ref="B14:G14"/>
    <mergeCell ref="B15:G15"/>
    <mergeCell ref="B16:C16"/>
    <mergeCell ref="D16:G16"/>
    <mergeCell ref="B17:C17"/>
    <mergeCell ref="D17:G17"/>
    <mergeCell ref="B18:C18"/>
    <mergeCell ref="D18:F18"/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16" workbookViewId="0">
      <selection activeCell="I23" sqref="I23:J23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417" t="s">
        <v>52</v>
      </c>
      <c r="C1" s="1367"/>
      <c r="D1" s="1367"/>
      <c r="E1" s="1367"/>
      <c r="F1" s="1367"/>
      <c r="G1" s="1367"/>
      <c r="H1" s="1367"/>
      <c r="I1" s="1367"/>
      <c r="J1" s="1367"/>
      <c r="K1" s="1367"/>
      <c r="L1" s="15"/>
      <c r="M1" s="15"/>
      <c r="N1" s="15"/>
      <c r="O1" s="15"/>
      <c r="P1" s="1417" t="str">
        <f>B1</f>
        <v>KRA I - INSTRUCTION</v>
      </c>
      <c r="Q1" s="1367"/>
      <c r="R1" s="1367"/>
      <c r="S1" s="1367"/>
      <c r="T1" s="1367"/>
      <c r="U1" s="1367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18" t="s">
        <v>10</v>
      </c>
      <c r="C3" s="1369"/>
      <c r="D3" s="1371"/>
      <c r="E3" s="1419" t="str">
        <f>'Request Form'!C6</f>
        <v>MAALIW</v>
      </c>
      <c r="F3" s="1369"/>
      <c r="G3" s="1369"/>
      <c r="H3" s="1369"/>
      <c r="I3" s="1369"/>
      <c r="J3" s="1369"/>
      <c r="K3" s="1371"/>
      <c r="L3" s="18"/>
      <c r="M3" s="18"/>
      <c r="N3" s="18"/>
      <c r="O3" s="18"/>
      <c r="P3" s="19" t="str">
        <f t="shared" ref="P3:P5" si="0">B3</f>
        <v>LAST NAME:</v>
      </c>
      <c r="Q3" s="1420" t="str">
        <f t="shared" ref="Q3:Q5" si="1">E3</f>
        <v>MAALIW</v>
      </c>
      <c r="R3" s="1367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18" t="s">
        <v>13</v>
      </c>
      <c r="C4" s="1369"/>
      <c r="D4" s="1371"/>
      <c r="E4" s="1419" t="str">
        <f>'Request Form'!C7</f>
        <v>RENATO III</v>
      </c>
      <c r="F4" s="1369"/>
      <c r="G4" s="1369"/>
      <c r="H4" s="1369"/>
      <c r="I4" s="1369"/>
      <c r="J4" s="1369"/>
      <c r="K4" s="1371"/>
      <c r="L4" s="18"/>
      <c r="M4" s="18"/>
      <c r="N4" s="18"/>
      <c r="O4" s="18"/>
      <c r="P4" s="19" t="str">
        <f t="shared" si="0"/>
        <v>FIRST NAME, EXT.:</v>
      </c>
      <c r="Q4" s="1420" t="str">
        <f t="shared" si="1"/>
        <v>RENATO III</v>
      </c>
      <c r="R4" s="1367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18" t="s">
        <v>16</v>
      </c>
      <c r="C5" s="1369"/>
      <c r="D5" s="1371"/>
      <c r="E5" s="1419" t="str">
        <f>'Request Form'!C8</f>
        <v>RACELIS</v>
      </c>
      <c r="F5" s="1369"/>
      <c r="G5" s="1369"/>
      <c r="H5" s="1369"/>
      <c r="I5" s="1369"/>
      <c r="J5" s="1369"/>
      <c r="K5" s="1371"/>
      <c r="L5" s="18"/>
      <c r="M5" s="18"/>
      <c r="N5" s="18"/>
      <c r="O5" s="18"/>
      <c r="P5" s="19" t="str">
        <f t="shared" si="0"/>
        <v>MIDDLE NAME:</v>
      </c>
      <c r="Q5" s="1420" t="str">
        <f t="shared" si="1"/>
        <v>RACELIS</v>
      </c>
      <c r="R5" s="1367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21" t="s">
        <v>57</v>
      </c>
      <c r="C7" s="1386"/>
      <c r="D7" s="1386"/>
      <c r="E7" s="1386"/>
      <c r="F7" s="1386"/>
      <c r="G7" s="1386"/>
      <c r="H7" s="1386"/>
      <c r="I7" s="1386"/>
      <c r="J7" s="1386"/>
      <c r="K7" s="1387"/>
      <c r="L7" s="15"/>
      <c r="M7" s="1395" t="str">
        <f>B7</f>
        <v>CRITERION A - TEACHING EFFECTIVENESS (MAX = 60 POINTS)</v>
      </c>
      <c r="N7" s="1367"/>
      <c r="O7" s="15"/>
      <c r="P7" s="1415" t="str">
        <f>B7</f>
        <v>CRITERION A - TEACHING EFFECTIVENESS (MAX = 60 POINTS)</v>
      </c>
      <c r="Q7" s="1367"/>
      <c r="R7" s="1367"/>
      <c r="S7" s="1367"/>
      <c r="T7" s="1367"/>
      <c r="U7" s="1367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16" t="s">
        <v>59</v>
      </c>
      <c r="D9" s="1392"/>
      <c r="E9" s="1392"/>
      <c r="F9" s="1392"/>
      <c r="G9" s="1392"/>
      <c r="H9" s="1392"/>
      <c r="I9" s="1392"/>
      <c r="J9" s="1392"/>
      <c r="K9" s="1413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394"/>
      <c r="D10" s="1394"/>
      <c r="E10" s="1394"/>
      <c r="F10" s="1394"/>
      <c r="G10" s="1394"/>
      <c r="H10" s="1394"/>
      <c r="I10" s="1394"/>
      <c r="J10" s="1394"/>
      <c r="K10" s="1414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7" t="s">
        <v>63</v>
      </c>
      <c r="D12" s="1386"/>
      <c r="E12" s="1386"/>
      <c r="F12" s="1386"/>
      <c r="G12" s="1386"/>
      <c r="H12" s="1386"/>
      <c r="I12" s="1386"/>
      <c r="J12" s="1386"/>
      <c r="K12" s="1387"/>
      <c r="L12" s="15"/>
      <c r="M12" s="1395" t="str">
        <f>C12</f>
        <v>STUDENT EVALUATION (60%)</v>
      </c>
      <c r="N12" s="1367"/>
      <c r="O12" s="15"/>
      <c r="P12" s="1384" t="str">
        <f>C12</f>
        <v>STUDENT EVALUATION (60%)</v>
      </c>
      <c r="Q12" s="1367"/>
      <c r="R12" s="1367"/>
      <c r="S12" s="1367"/>
      <c r="T12" s="1367"/>
      <c r="U12" s="1367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385" t="s">
        <v>64</v>
      </c>
      <c r="C14" s="1386"/>
      <c r="D14" s="1386"/>
      <c r="E14" s="1386"/>
      <c r="F14" s="1386"/>
      <c r="G14" s="1386"/>
      <c r="H14" s="1386"/>
      <c r="I14" s="1386"/>
      <c r="J14" s="1387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385" t="s">
        <v>65</v>
      </c>
      <c r="C16" s="1386"/>
      <c r="D16" s="1386"/>
      <c r="E16" s="1386"/>
      <c r="F16" s="1386"/>
      <c r="G16" s="1387"/>
      <c r="H16" s="1404" t="s">
        <v>53</v>
      </c>
      <c r="I16" s="1405"/>
      <c r="J16" s="1406" t="s">
        <v>66</v>
      </c>
      <c r="K16" s="1405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95"/>
      <c r="Q17" s="1367"/>
      <c r="R17" s="1367"/>
      <c r="S17" s="1367"/>
      <c r="T17" s="1367"/>
      <c r="U17" s="1367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391"/>
      <c r="C18" s="1412" t="s">
        <v>67</v>
      </c>
      <c r="D18" s="1392"/>
      <c r="E18" s="1413"/>
      <c r="F18" s="1385" t="s">
        <v>68</v>
      </c>
      <c r="G18" s="1386"/>
      <c r="H18" s="1386"/>
      <c r="I18" s="1386"/>
      <c r="J18" s="1386"/>
      <c r="K18" s="1387"/>
      <c r="L18" s="15"/>
      <c r="M18" s="15"/>
      <c r="N18" s="15"/>
      <c r="O18" s="15"/>
      <c r="P18" s="1383"/>
      <c r="Q18" s="1383"/>
      <c r="R18" s="1383"/>
      <c r="S18" s="1383"/>
      <c r="T18" s="1383"/>
      <c r="U18" s="1383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93"/>
      <c r="C19" s="1394"/>
      <c r="D19" s="1394"/>
      <c r="E19" s="1414"/>
      <c r="F19" s="1391" t="s">
        <v>69</v>
      </c>
      <c r="G19" s="1413"/>
      <c r="H19" s="42" t="s">
        <v>70</v>
      </c>
      <c r="I19" s="1391" t="s">
        <v>71</v>
      </c>
      <c r="J19" s="1413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89" t="s">
        <v>79</v>
      </c>
      <c r="D20" s="1386"/>
      <c r="E20" s="1387"/>
      <c r="F20" s="1390">
        <v>99.38</v>
      </c>
      <c r="G20" s="1387"/>
      <c r="H20" s="47" t="s">
        <v>80</v>
      </c>
      <c r="I20" s="1390">
        <v>99.78</v>
      </c>
      <c r="J20" s="1387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403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89" t="s">
        <v>82</v>
      </c>
      <c r="D21" s="1386"/>
      <c r="E21" s="1387"/>
      <c r="F21" s="1390">
        <v>98.88</v>
      </c>
      <c r="G21" s="1387"/>
      <c r="H21" s="47" t="s">
        <v>80</v>
      </c>
      <c r="I21" s="1390">
        <v>98.8</v>
      </c>
      <c r="J21" s="1387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7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89" t="s">
        <v>84</v>
      </c>
      <c r="D22" s="1386"/>
      <c r="E22" s="1387"/>
      <c r="F22" s="1390">
        <v>99.33</v>
      </c>
      <c r="G22" s="1387"/>
      <c r="H22" s="47" t="s">
        <v>80</v>
      </c>
      <c r="I22" s="1390">
        <v>99.23</v>
      </c>
      <c r="J22" s="1387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7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89" t="s">
        <v>86</v>
      </c>
      <c r="D23" s="1386"/>
      <c r="E23" s="1387"/>
      <c r="F23" s="1390">
        <v>99.99</v>
      </c>
      <c r="G23" s="1387"/>
      <c r="H23" s="47" t="s">
        <v>80</v>
      </c>
      <c r="I23" s="1390">
        <v>99.99</v>
      </c>
      <c r="J23" s="1387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7"/>
      <c r="W23" s="52"/>
      <c r="X23" s="13"/>
      <c r="Y23" s="13"/>
      <c r="Z23" s="13"/>
      <c r="AA23" s="13"/>
      <c r="AB23" s="13"/>
    </row>
    <row r="24" spans="1:28" ht="15" customHeight="1">
      <c r="A24" s="13"/>
      <c r="B24" s="1410" t="s">
        <v>87</v>
      </c>
      <c r="C24" s="1386"/>
      <c r="D24" s="1386"/>
      <c r="E24" s="1386"/>
      <c r="F24" s="1386"/>
      <c r="G24" s="1386"/>
      <c r="H24" s="1386"/>
      <c r="I24" s="1386"/>
      <c r="J24" s="1411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8" t="s">
        <v>88</v>
      </c>
      <c r="Q24" s="1399"/>
      <c r="R24" s="1401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8" t="s">
        <v>89</v>
      </c>
      <c r="T24" s="1399"/>
      <c r="U24" s="1396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410" t="s">
        <v>90</v>
      </c>
      <c r="C25" s="1386"/>
      <c r="D25" s="1386"/>
      <c r="E25" s="1386"/>
      <c r="F25" s="1386"/>
      <c r="G25" s="1386"/>
      <c r="H25" s="1386"/>
      <c r="I25" s="1386"/>
      <c r="J25" s="1387"/>
      <c r="K25" s="59">
        <f>K24*0.36</f>
        <v>35.792099999999998</v>
      </c>
      <c r="L25" s="61"/>
      <c r="M25" s="13"/>
      <c r="N25" s="13"/>
      <c r="O25" s="61"/>
      <c r="P25" s="1393"/>
      <c r="Q25" s="1400"/>
      <c r="R25" s="1402"/>
      <c r="S25" s="1393"/>
      <c r="T25" s="1400"/>
      <c r="U25" s="1397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7" t="s">
        <v>91</v>
      </c>
      <c r="D27" s="1386"/>
      <c r="E27" s="1386"/>
      <c r="F27" s="1386"/>
      <c r="G27" s="1386"/>
      <c r="H27" s="1386"/>
      <c r="I27" s="1386"/>
      <c r="J27" s="1386"/>
      <c r="K27" s="1387"/>
      <c r="L27" s="13"/>
      <c r="M27" s="1395" t="str">
        <f>C27</f>
        <v>SUPERVISOR'S EVALUATION (40%)</v>
      </c>
      <c r="N27" s="1367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385" t="s">
        <v>92</v>
      </c>
      <c r="C29" s="1386"/>
      <c r="D29" s="1386"/>
      <c r="E29" s="1386"/>
      <c r="F29" s="1386"/>
      <c r="G29" s="1386"/>
      <c r="H29" s="1386"/>
      <c r="I29" s="1386"/>
      <c r="J29" s="1387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385" t="s">
        <v>65</v>
      </c>
      <c r="C31" s="1386"/>
      <c r="D31" s="1386"/>
      <c r="E31" s="1386"/>
      <c r="F31" s="1386"/>
      <c r="G31" s="1387"/>
      <c r="H31" s="1408" t="s">
        <v>53</v>
      </c>
      <c r="I31" s="1387"/>
      <c r="J31" s="1409" t="s">
        <v>66</v>
      </c>
      <c r="K31" s="1387"/>
      <c r="L31" s="15"/>
      <c r="M31" s="13"/>
      <c r="N31" s="13"/>
      <c r="O31" s="15"/>
      <c r="P31" s="1384" t="str">
        <f>C27</f>
        <v>SUPERVISOR'S EVALUATION (40%)</v>
      </c>
      <c r="Q31" s="1367"/>
      <c r="R31" s="1367"/>
      <c r="S31" s="1367"/>
      <c r="T31" s="1367"/>
      <c r="U31" s="1367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391" t="s">
        <v>67</v>
      </c>
      <c r="C33" s="1392"/>
      <c r="D33" s="1392"/>
      <c r="E33" s="1392"/>
      <c r="F33" s="1385" t="s">
        <v>93</v>
      </c>
      <c r="G33" s="1386"/>
      <c r="H33" s="1386"/>
      <c r="I33" s="1386"/>
      <c r="J33" s="1386"/>
      <c r="K33" s="1387"/>
      <c r="L33" s="15"/>
      <c r="M33" s="15"/>
      <c r="N33" s="15"/>
      <c r="O33" s="15"/>
      <c r="P33" s="1388"/>
      <c r="Q33" s="1367"/>
      <c r="R33" s="17"/>
      <c r="S33" s="1388"/>
      <c r="T33" s="1367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93"/>
      <c r="C34" s="1394"/>
      <c r="D34" s="1394"/>
      <c r="E34" s="1394"/>
      <c r="F34" s="1423" t="s">
        <v>69</v>
      </c>
      <c r="G34" s="1387"/>
      <c r="H34" s="71" t="s">
        <v>70</v>
      </c>
      <c r="I34" s="1423" t="s">
        <v>71</v>
      </c>
      <c r="J34" s="1387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89" t="s">
        <v>79</v>
      </c>
      <c r="D35" s="1386"/>
      <c r="E35" s="1387"/>
      <c r="F35" s="1390">
        <v>100</v>
      </c>
      <c r="G35" s="1387"/>
      <c r="H35" s="47" t="s">
        <v>80</v>
      </c>
      <c r="I35" s="1390">
        <v>100</v>
      </c>
      <c r="J35" s="1387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403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89" t="s">
        <v>82</v>
      </c>
      <c r="D36" s="1386"/>
      <c r="E36" s="1387"/>
      <c r="F36" s="1390">
        <v>100</v>
      </c>
      <c r="G36" s="1387"/>
      <c r="H36" s="47" t="s">
        <v>80</v>
      </c>
      <c r="I36" s="1390">
        <v>100</v>
      </c>
      <c r="J36" s="1387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7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89" t="s">
        <v>84</v>
      </c>
      <c r="D37" s="1386"/>
      <c r="E37" s="1387"/>
      <c r="F37" s="1390">
        <v>100</v>
      </c>
      <c r="G37" s="1387"/>
      <c r="H37" s="47" t="s">
        <v>80</v>
      </c>
      <c r="I37" s="1390">
        <v>100</v>
      </c>
      <c r="J37" s="1387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7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89" t="s">
        <v>86</v>
      </c>
      <c r="D38" s="1386"/>
      <c r="E38" s="1387"/>
      <c r="F38" s="1390">
        <v>100</v>
      </c>
      <c r="G38" s="1387"/>
      <c r="H38" s="78" t="s">
        <v>80</v>
      </c>
      <c r="I38" s="1390">
        <v>100</v>
      </c>
      <c r="J38" s="1387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7"/>
      <c r="W38" s="52"/>
      <c r="X38" s="76"/>
      <c r="Y38" s="13"/>
      <c r="Z38" s="13"/>
      <c r="AA38" s="13"/>
      <c r="AB38" s="16"/>
    </row>
    <row r="39" spans="1:28" ht="15" customHeight="1">
      <c r="A39" s="13"/>
      <c r="B39" s="1410" t="s">
        <v>87</v>
      </c>
      <c r="C39" s="1386"/>
      <c r="D39" s="1386"/>
      <c r="E39" s="1386"/>
      <c r="F39" s="1386"/>
      <c r="G39" s="1386"/>
      <c r="H39" s="1386"/>
      <c r="I39" s="1386"/>
      <c r="J39" s="1411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8" t="s">
        <v>88</v>
      </c>
      <c r="Q39" s="1399"/>
      <c r="R39" s="1401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422" t="s">
        <v>89</v>
      </c>
      <c r="T39" s="1399"/>
      <c r="U39" s="1401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410" t="s">
        <v>90</v>
      </c>
      <c r="C40" s="1386"/>
      <c r="D40" s="1386"/>
      <c r="E40" s="1386"/>
      <c r="F40" s="1386"/>
      <c r="G40" s="1386"/>
      <c r="H40" s="1386"/>
      <c r="I40" s="1386"/>
      <c r="J40" s="1387"/>
      <c r="K40" s="81">
        <f>K39*0.24</f>
        <v>24</v>
      </c>
      <c r="L40" s="13"/>
      <c r="M40" s="13"/>
      <c r="N40" s="13"/>
      <c r="O40" s="13"/>
      <c r="P40" s="1393"/>
      <c r="Q40" s="1400"/>
      <c r="R40" s="1402"/>
      <c r="S40" s="1393"/>
      <c r="T40" s="1400"/>
      <c r="U40" s="1402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M7:N7"/>
    <mergeCell ref="P7:U7"/>
    <mergeCell ref="C9:K10"/>
    <mergeCell ref="C12:K12"/>
    <mergeCell ref="M12:N12"/>
    <mergeCell ref="P12:U12"/>
    <mergeCell ref="P17:U18"/>
    <mergeCell ref="B18:B19"/>
    <mergeCell ref="C18:E19"/>
    <mergeCell ref="F18:K18"/>
    <mergeCell ref="F19:G19"/>
    <mergeCell ref="I19:J19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V20:V23"/>
    <mergeCell ref="F21:G21"/>
    <mergeCell ref="I21:J21"/>
    <mergeCell ref="F23:G23"/>
    <mergeCell ref="C21:E21"/>
    <mergeCell ref="C23:E23"/>
    <mergeCell ref="I23:J23"/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13" workbookViewId="0">
      <selection activeCell="E15" sqref="E15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86" t="s">
        <v>52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3"/>
      <c r="M1" s="83"/>
      <c r="N1" s="84"/>
      <c r="O1" s="1486" t="str">
        <f>A1</f>
        <v>KRA I - INSTRUCTION</v>
      </c>
      <c r="P1" s="1367"/>
      <c r="Q1" s="1367"/>
      <c r="R1" s="1367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87" t="str">
        <f>'Request Form'!B6</f>
        <v>LAST NAME:</v>
      </c>
      <c r="B3" s="1371"/>
      <c r="C3" s="1488" t="str">
        <f>Form1_A!E3</f>
        <v>MAALIW</v>
      </c>
      <c r="D3" s="1369"/>
      <c r="E3" s="1369"/>
      <c r="F3" s="1369"/>
      <c r="G3" s="1369"/>
      <c r="H3" s="1369"/>
      <c r="I3" s="1369"/>
      <c r="J3" s="1369"/>
      <c r="K3" s="1371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87" t="str">
        <f>'Request Form'!B7</f>
        <v>FIRST NAME, EXT.:</v>
      </c>
      <c r="B4" s="1371"/>
      <c r="C4" s="1488" t="str">
        <f>Form1_A!E4</f>
        <v>RENATO III</v>
      </c>
      <c r="D4" s="1369"/>
      <c r="E4" s="1369"/>
      <c r="F4" s="1369"/>
      <c r="G4" s="1369"/>
      <c r="H4" s="1369"/>
      <c r="I4" s="1369"/>
      <c r="J4" s="1369"/>
      <c r="K4" s="1371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87" t="str">
        <f>'Request Form'!B8</f>
        <v>MIDDLE NAME:</v>
      </c>
      <c r="B5" s="1371"/>
      <c r="C5" s="1488" t="str">
        <f>Form1_A!E5</f>
        <v>RACELIS</v>
      </c>
      <c r="D5" s="1369"/>
      <c r="E5" s="1369"/>
      <c r="F5" s="1369"/>
      <c r="G5" s="1369"/>
      <c r="H5" s="1369"/>
      <c r="I5" s="1369"/>
      <c r="J5" s="1369"/>
      <c r="K5" s="1371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89" t="s">
        <v>108</v>
      </c>
      <c r="B7" s="1490"/>
      <c r="C7" s="1490"/>
      <c r="D7" s="1490"/>
      <c r="E7" s="1490"/>
      <c r="F7" s="1490"/>
      <c r="G7" s="1490"/>
      <c r="H7" s="1490"/>
      <c r="I7" s="1490"/>
      <c r="J7" s="1490"/>
      <c r="K7" s="1491"/>
      <c r="L7" s="91"/>
      <c r="M7" s="92" t="str">
        <f>A7</f>
        <v>CRITERION B - CURRICULUM AND INSTRUCTIONAL MATERIALS DEVELOPMENT (MAX = 30 POINTS)</v>
      </c>
      <c r="N7" s="84"/>
      <c r="O7" s="1492" t="str">
        <f>A7</f>
        <v>CRITERION B - CURRICULUM AND INSTRUCTIONAL MATERIALS DEVELOPMENT (MAX = 30 POINTS)</v>
      </c>
      <c r="P7" s="1367"/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93" t="s">
        <v>110</v>
      </c>
      <c r="C9" s="1367"/>
      <c r="D9" s="1367"/>
      <c r="E9" s="1367"/>
      <c r="F9" s="1367"/>
      <c r="G9" s="1367"/>
      <c r="H9" s="1367"/>
      <c r="I9" s="1367"/>
      <c r="J9" s="1367"/>
      <c r="K9" s="1494"/>
      <c r="L9" s="88"/>
      <c r="M9" s="88" t="str">
        <f t="shared" ref="M9:M10" si="2">B9</f>
        <v>FOR EVERY INSTRUCTIONAL MATERIAL DEVELOPED AND APPROVED FOR USE</v>
      </c>
      <c r="N9" s="85"/>
      <c r="O9" s="1495" t="str">
        <f t="shared" ref="O9:O10" si="3">B9</f>
        <v>FOR EVERY INSTRUCTIONAL MATERIAL DEVELOPED AND APPROVED FOR USE</v>
      </c>
      <c r="P9" s="1367"/>
      <c r="Q9" s="1367"/>
      <c r="R9" s="1367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75" t="s">
        <v>111</v>
      </c>
      <c r="C10" s="1386"/>
      <c r="D10" s="1386"/>
      <c r="E10" s="1386"/>
      <c r="F10" s="1386"/>
      <c r="G10" s="1386"/>
      <c r="H10" s="1386"/>
      <c r="I10" s="1386"/>
      <c r="J10" s="1386"/>
      <c r="K10" s="1387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36" t="s">
        <v>113</v>
      </c>
      <c r="C11" s="1437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36" t="s">
        <v>120</v>
      </c>
      <c r="K11" s="1387"/>
      <c r="L11" s="17"/>
      <c r="M11" s="44" t="s">
        <v>121</v>
      </c>
      <c r="N11" s="17"/>
      <c r="O11" s="103" t="s">
        <v>122</v>
      </c>
      <c r="P11" s="106" t="s">
        <v>123</v>
      </c>
      <c r="Q11" s="1436" t="s">
        <v>76</v>
      </c>
      <c r="R11" s="1387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>
      <c r="A12" s="182">
        <v>1</v>
      </c>
      <c r="B12" s="1476" t="s">
        <v>767</v>
      </c>
      <c r="C12" s="1477"/>
      <c r="D12" s="1314" t="s">
        <v>1</v>
      </c>
      <c r="E12" s="1208" t="s">
        <v>694</v>
      </c>
      <c r="F12" s="1209" t="s">
        <v>768</v>
      </c>
      <c r="G12" s="1247">
        <v>40909</v>
      </c>
      <c r="H12" s="1250">
        <v>40909</v>
      </c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78"/>
      <c r="K12" s="1479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80"/>
      <c r="R12" s="1481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>
      <c r="A13" s="187">
        <v>2</v>
      </c>
      <c r="B13" s="1482"/>
      <c r="C13" s="1483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44"/>
      <c r="K13" s="1445"/>
      <c r="L13" s="114"/>
      <c r="M13" s="1198"/>
      <c r="N13" s="85"/>
      <c r="O13" s="122" t="s">
        <v>60</v>
      </c>
      <c r="P13" s="123">
        <f t="shared" si="5"/>
        <v>0</v>
      </c>
      <c r="Q13" s="1484"/>
      <c r="R13" s="14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24"/>
      <c r="C14" s="1371"/>
      <c r="D14" s="108" t="s">
        <v>1</v>
      </c>
      <c r="E14" s="109"/>
      <c r="F14" s="110"/>
      <c r="G14" s="111"/>
      <c r="H14" s="111"/>
      <c r="I14" s="113">
        <f t="shared" si="4"/>
        <v>0</v>
      </c>
      <c r="J14" s="1444"/>
      <c r="K14" s="1445"/>
      <c r="L14" s="114"/>
      <c r="M14" s="121"/>
      <c r="N14" s="85"/>
      <c r="O14" s="122" t="s">
        <v>60</v>
      </c>
      <c r="P14" s="123">
        <f t="shared" si="5"/>
        <v>0</v>
      </c>
      <c r="Q14" s="1484"/>
      <c r="R14" s="14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24"/>
      <c r="C15" s="1371"/>
      <c r="D15" s="108" t="s">
        <v>1</v>
      </c>
      <c r="E15" s="109"/>
      <c r="F15" s="110"/>
      <c r="G15" s="111"/>
      <c r="H15" s="111"/>
      <c r="I15" s="113">
        <f t="shared" si="4"/>
        <v>0</v>
      </c>
      <c r="J15" s="1444"/>
      <c r="K15" s="1445"/>
      <c r="L15" s="114"/>
      <c r="M15" s="121"/>
      <c r="N15" s="85"/>
      <c r="O15" s="122" t="s">
        <v>60</v>
      </c>
      <c r="P15" s="123">
        <f t="shared" si="5"/>
        <v>0</v>
      </c>
      <c r="Q15" s="1484"/>
      <c r="R15" s="14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24"/>
      <c r="C16" s="1371"/>
      <c r="D16" s="108" t="s">
        <v>1</v>
      </c>
      <c r="E16" s="109"/>
      <c r="F16" s="110"/>
      <c r="G16" s="111"/>
      <c r="H16" s="111"/>
      <c r="I16" s="113">
        <f t="shared" si="4"/>
        <v>0</v>
      </c>
      <c r="J16" s="1444"/>
      <c r="K16" s="1445"/>
      <c r="L16" s="114"/>
      <c r="M16" s="121"/>
      <c r="N16" s="85"/>
      <c r="O16" s="122" t="s">
        <v>60</v>
      </c>
      <c r="P16" s="123">
        <f t="shared" si="5"/>
        <v>0</v>
      </c>
      <c r="Q16" s="1484"/>
      <c r="R16" s="14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24"/>
      <c r="C17" s="1371"/>
      <c r="D17" s="108" t="s">
        <v>1</v>
      </c>
      <c r="E17" s="109"/>
      <c r="F17" s="110"/>
      <c r="G17" s="111"/>
      <c r="H17" s="111"/>
      <c r="I17" s="113">
        <f t="shared" si="4"/>
        <v>0</v>
      </c>
      <c r="J17" s="1444"/>
      <c r="K17" s="1445"/>
      <c r="L17" s="114"/>
      <c r="M17" s="121"/>
      <c r="N17" s="85"/>
      <c r="O17" s="122" t="s">
        <v>60</v>
      </c>
      <c r="P17" s="123">
        <f t="shared" si="5"/>
        <v>0</v>
      </c>
      <c r="Q17" s="1484"/>
      <c r="R17" s="14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24"/>
      <c r="C18" s="1371"/>
      <c r="D18" s="108" t="s">
        <v>1</v>
      </c>
      <c r="E18" s="109"/>
      <c r="F18" s="110"/>
      <c r="G18" s="111"/>
      <c r="H18" s="111"/>
      <c r="I18" s="113">
        <f t="shared" si="4"/>
        <v>0</v>
      </c>
      <c r="J18" s="1444"/>
      <c r="K18" s="1445"/>
      <c r="L18" s="114"/>
      <c r="M18" s="121"/>
      <c r="N18" s="85"/>
      <c r="O18" s="122" t="s">
        <v>60</v>
      </c>
      <c r="P18" s="123">
        <f t="shared" si="5"/>
        <v>0</v>
      </c>
      <c r="Q18" s="1484"/>
      <c r="R18" s="14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24"/>
      <c r="C19" s="1371"/>
      <c r="D19" s="108" t="s">
        <v>1</v>
      </c>
      <c r="E19" s="108"/>
      <c r="F19" s="110"/>
      <c r="G19" s="125"/>
      <c r="H19" s="125"/>
      <c r="I19" s="113">
        <f t="shared" si="4"/>
        <v>0</v>
      </c>
      <c r="J19" s="1444"/>
      <c r="K19" s="1445"/>
      <c r="L19" s="114"/>
      <c r="M19" s="126"/>
      <c r="N19" s="85"/>
      <c r="O19" s="122" t="s">
        <v>60</v>
      </c>
      <c r="P19" s="123">
        <f t="shared" si="5"/>
        <v>0</v>
      </c>
      <c r="Q19" s="1484"/>
      <c r="R19" s="14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1"/>
      <c r="C20" s="1371"/>
      <c r="D20" s="127" t="s">
        <v>1</v>
      </c>
      <c r="E20" s="127"/>
      <c r="F20" s="128"/>
      <c r="G20" s="129"/>
      <c r="H20" s="129"/>
      <c r="I20" s="130">
        <f t="shared" si="4"/>
        <v>0</v>
      </c>
      <c r="J20" s="1474"/>
      <c r="K20" s="1445"/>
      <c r="L20" s="114"/>
      <c r="M20" s="131"/>
      <c r="N20" s="85"/>
      <c r="O20" s="122" t="s">
        <v>60</v>
      </c>
      <c r="P20" s="123">
        <f t="shared" si="5"/>
        <v>0</v>
      </c>
      <c r="Q20" s="1484"/>
      <c r="R20" s="14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1"/>
      <c r="C21" s="1371"/>
      <c r="D21" s="127" t="s">
        <v>1</v>
      </c>
      <c r="E21" s="127"/>
      <c r="F21" s="128"/>
      <c r="G21" s="129"/>
      <c r="H21" s="129"/>
      <c r="I21" s="130">
        <f t="shared" si="4"/>
        <v>0</v>
      </c>
      <c r="J21" s="1474"/>
      <c r="K21" s="1445"/>
      <c r="L21" s="114"/>
      <c r="M21" s="132"/>
      <c r="N21" s="85"/>
      <c r="O21" s="122" t="s">
        <v>60</v>
      </c>
      <c r="P21" s="123">
        <f t="shared" si="5"/>
        <v>0</v>
      </c>
      <c r="Q21" s="1484"/>
      <c r="R21" s="14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1"/>
      <c r="C22" s="1371"/>
      <c r="D22" s="127" t="s">
        <v>1</v>
      </c>
      <c r="E22" s="127"/>
      <c r="F22" s="128"/>
      <c r="G22" s="129"/>
      <c r="H22" s="129"/>
      <c r="I22" s="130">
        <f t="shared" si="4"/>
        <v>0</v>
      </c>
      <c r="J22" s="1474"/>
      <c r="K22" s="1445"/>
      <c r="L22" s="114"/>
      <c r="M22" s="132"/>
      <c r="N22" s="85"/>
      <c r="O22" s="122" t="s">
        <v>60</v>
      </c>
      <c r="P22" s="123">
        <f t="shared" si="5"/>
        <v>0</v>
      </c>
      <c r="Q22" s="1484"/>
      <c r="R22" s="14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1"/>
      <c r="C23" s="1371"/>
      <c r="D23" s="127" t="s">
        <v>1</v>
      </c>
      <c r="E23" s="127"/>
      <c r="F23" s="128"/>
      <c r="G23" s="129"/>
      <c r="H23" s="129"/>
      <c r="I23" s="130">
        <f t="shared" si="4"/>
        <v>0</v>
      </c>
      <c r="J23" s="1474"/>
      <c r="K23" s="1445"/>
      <c r="L23" s="114"/>
      <c r="M23" s="132"/>
      <c r="N23" s="85"/>
      <c r="O23" s="122" t="s">
        <v>60</v>
      </c>
      <c r="P23" s="123">
        <f t="shared" si="5"/>
        <v>0</v>
      </c>
      <c r="Q23" s="1484"/>
      <c r="R23" s="14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1"/>
      <c r="C24" s="1371"/>
      <c r="D24" s="127" t="s">
        <v>1</v>
      </c>
      <c r="E24" s="127"/>
      <c r="F24" s="128"/>
      <c r="G24" s="129"/>
      <c r="H24" s="129"/>
      <c r="I24" s="130">
        <f t="shared" si="4"/>
        <v>0</v>
      </c>
      <c r="J24" s="1474"/>
      <c r="K24" s="1445"/>
      <c r="L24" s="114"/>
      <c r="M24" s="132"/>
      <c r="N24" s="85"/>
      <c r="O24" s="122" t="s">
        <v>60</v>
      </c>
      <c r="P24" s="123">
        <f t="shared" si="5"/>
        <v>0</v>
      </c>
      <c r="Q24" s="1484"/>
      <c r="R24" s="14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1"/>
      <c r="C25" s="1371"/>
      <c r="D25" s="127" t="s">
        <v>1</v>
      </c>
      <c r="E25" s="127"/>
      <c r="F25" s="128"/>
      <c r="G25" s="129"/>
      <c r="H25" s="129"/>
      <c r="I25" s="130">
        <f t="shared" si="4"/>
        <v>0</v>
      </c>
      <c r="J25" s="1474"/>
      <c r="K25" s="1445"/>
      <c r="L25" s="114"/>
      <c r="M25" s="132"/>
      <c r="N25" s="85"/>
      <c r="O25" s="122" t="s">
        <v>60</v>
      </c>
      <c r="P25" s="123">
        <f t="shared" si="5"/>
        <v>0</v>
      </c>
      <c r="Q25" s="1484"/>
      <c r="R25" s="14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1"/>
      <c r="C26" s="1371"/>
      <c r="D26" s="127" t="s">
        <v>1</v>
      </c>
      <c r="E26" s="127"/>
      <c r="F26" s="128"/>
      <c r="G26" s="129"/>
      <c r="H26" s="129"/>
      <c r="I26" s="130">
        <f t="shared" si="4"/>
        <v>0</v>
      </c>
      <c r="J26" s="1474"/>
      <c r="K26" s="1445"/>
      <c r="L26" s="114"/>
      <c r="M26" s="132"/>
      <c r="N26" s="85"/>
      <c r="O26" s="122" t="s">
        <v>60</v>
      </c>
      <c r="P26" s="133">
        <f t="shared" si="5"/>
        <v>0</v>
      </c>
      <c r="Q26" s="1484"/>
      <c r="R26" s="14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2"/>
      <c r="C27" s="1386"/>
      <c r="D27" s="100"/>
      <c r="E27" s="135"/>
      <c r="F27" s="136"/>
      <c r="G27" s="135"/>
      <c r="H27" s="137" t="s">
        <v>124</v>
      </c>
      <c r="I27" s="138">
        <f>SUM(I12:I26)</f>
        <v>0</v>
      </c>
      <c r="J27" s="1435"/>
      <c r="K27" s="1387"/>
      <c r="L27" s="87"/>
      <c r="M27" s="87"/>
      <c r="N27" s="85"/>
      <c r="O27" s="140"/>
      <c r="P27" s="141">
        <f>SUM(P12:P26)</f>
        <v>0</v>
      </c>
      <c r="Q27" s="1505"/>
      <c r="R27" s="1387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75" t="s">
        <v>126</v>
      </c>
      <c r="C29" s="1386"/>
      <c r="D29" s="1386"/>
      <c r="E29" s="1386"/>
      <c r="F29" s="1386"/>
      <c r="G29" s="1386"/>
      <c r="H29" s="1386"/>
      <c r="I29" s="1386"/>
      <c r="J29" s="1386"/>
      <c r="K29" s="1387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36" t="s">
        <v>128</v>
      </c>
      <c r="C31" s="1437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3"/>
      <c r="C32" s="1458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24"/>
      <c r="C33" s="1371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24"/>
      <c r="C34" s="1371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24"/>
      <c r="C35" s="1371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24"/>
      <c r="C36" s="1371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24"/>
      <c r="C37" s="1371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24"/>
      <c r="C38" s="1371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24"/>
      <c r="C39" s="1371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1"/>
      <c r="C40" s="1371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1"/>
      <c r="C41" s="1371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1"/>
      <c r="C42" s="1371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1"/>
      <c r="C43" s="1371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1"/>
      <c r="C44" s="1371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1"/>
      <c r="C45" s="1371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1"/>
      <c r="C46" s="1371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2"/>
      <c r="C47" s="1386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36" t="s">
        <v>134</v>
      </c>
      <c r="C50" s="1386"/>
      <c r="D50" s="1437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36" t="s">
        <v>120</v>
      </c>
      <c r="K50" s="1387"/>
      <c r="L50" s="17"/>
      <c r="M50" s="44" t="s">
        <v>121</v>
      </c>
      <c r="N50" s="13"/>
      <c r="O50" s="103" t="s">
        <v>122</v>
      </c>
      <c r="P50" s="106" t="s">
        <v>123</v>
      </c>
      <c r="Q50" s="1436" t="s">
        <v>76</v>
      </c>
      <c r="R50" s="1387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63"/>
      <c r="C51" s="1454"/>
      <c r="D51" s="1440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96"/>
      <c r="K51" s="1445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80"/>
      <c r="R51" s="1481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64"/>
      <c r="C52" s="1369"/>
      <c r="D52" s="1371"/>
      <c r="E52" s="188" t="s">
        <v>1</v>
      </c>
      <c r="F52" s="188"/>
      <c r="G52" s="189"/>
      <c r="H52" s="188"/>
      <c r="I52" s="186">
        <f t="shared" si="9"/>
        <v>0</v>
      </c>
      <c r="J52" s="1496"/>
      <c r="K52" s="1445"/>
      <c r="L52" s="114"/>
      <c r="M52" s="48"/>
      <c r="N52" s="85"/>
      <c r="O52" s="122" t="s">
        <v>60</v>
      </c>
      <c r="P52" s="123">
        <f t="shared" si="10"/>
        <v>0</v>
      </c>
      <c r="Q52" s="1484"/>
      <c r="R52" s="1485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64"/>
      <c r="C53" s="1369"/>
      <c r="D53" s="1371"/>
      <c r="E53" s="188" t="s">
        <v>1</v>
      </c>
      <c r="F53" s="188"/>
      <c r="G53" s="189"/>
      <c r="H53" s="188"/>
      <c r="I53" s="186">
        <f t="shared" si="9"/>
        <v>0</v>
      </c>
      <c r="J53" s="1496"/>
      <c r="K53" s="1445"/>
      <c r="L53" s="114"/>
      <c r="M53" s="48"/>
      <c r="N53" s="85"/>
      <c r="O53" s="122" t="s">
        <v>60</v>
      </c>
      <c r="P53" s="123">
        <f t="shared" si="10"/>
        <v>0</v>
      </c>
      <c r="Q53" s="1484"/>
      <c r="R53" s="1485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24"/>
      <c r="C54" s="1369"/>
      <c r="D54" s="1371"/>
      <c r="E54" s="190" t="s">
        <v>1</v>
      </c>
      <c r="F54" s="190"/>
      <c r="G54" s="191"/>
      <c r="H54" s="190"/>
      <c r="I54" s="186">
        <f t="shared" si="9"/>
        <v>0</v>
      </c>
      <c r="J54" s="1468"/>
      <c r="K54" s="1445"/>
      <c r="L54" s="114"/>
      <c r="M54" s="121"/>
      <c r="N54" s="85"/>
      <c r="O54" s="122" t="s">
        <v>60</v>
      </c>
      <c r="P54" s="123">
        <f t="shared" si="10"/>
        <v>0</v>
      </c>
      <c r="Q54" s="1484"/>
      <c r="R54" s="14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24"/>
      <c r="C55" s="1369"/>
      <c r="D55" s="1371"/>
      <c r="E55" s="190" t="s">
        <v>1</v>
      </c>
      <c r="F55" s="190"/>
      <c r="G55" s="191"/>
      <c r="H55" s="190"/>
      <c r="I55" s="186">
        <f t="shared" si="9"/>
        <v>0</v>
      </c>
      <c r="J55" s="1468"/>
      <c r="K55" s="1445"/>
      <c r="L55" s="114"/>
      <c r="M55" s="121"/>
      <c r="N55" s="85"/>
      <c r="O55" s="122" t="s">
        <v>60</v>
      </c>
      <c r="P55" s="123">
        <f t="shared" si="10"/>
        <v>0</v>
      </c>
      <c r="Q55" s="1484"/>
      <c r="R55" s="14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24"/>
      <c r="C56" s="1369"/>
      <c r="D56" s="1371"/>
      <c r="E56" s="190" t="s">
        <v>1</v>
      </c>
      <c r="F56" s="190"/>
      <c r="G56" s="191"/>
      <c r="H56" s="190"/>
      <c r="I56" s="186">
        <f t="shared" si="9"/>
        <v>0</v>
      </c>
      <c r="J56" s="1468"/>
      <c r="K56" s="1445"/>
      <c r="L56" s="114"/>
      <c r="M56" s="121"/>
      <c r="N56" s="85"/>
      <c r="O56" s="122" t="s">
        <v>60</v>
      </c>
      <c r="P56" s="123">
        <f t="shared" si="10"/>
        <v>0</v>
      </c>
      <c r="Q56" s="1484"/>
      <c r="R56" s="14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24"/>
      <c r="C57" s="1369"/>
      <c r="D57" s="1371"/>
      <c r="E57" s="190" t="s">
        <v>1</v>
      </c>
      <c r="F57" s="190"/>
      <c r="G57" s="191"/>
      <c r="H57" s="190"/>
      <c r="I57" s="186">
        <f t="shared" si="9"/>
        <v>0</v>
      </c>
      <c r="J57" s="1468"/>
      <c r="K57" s="1445"/>
      <c r="L57" s="114"/>
      <c r="M57" s="121"/>
      <c r="N57" s="85"/>
      <c r="O57" s="122" t="s">
        <v>60</v>
      </c>
      <c r="P57" s="123">
        <f t="shared" si="10"/>
        <v>0</v>
      </c>
      <c r="Q57" s="1484"/>
      <c r="R57" s="14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24"/>
      <c r="C58" s="1369"/>
      <c r="D58" s="1371"/>
      <c r="E58" s="190" t="s">
        <v>1</v>
      </c>
      <c r="F58" s="190"/>
      <c r="G58" s="191"/>
      <c r="H58" s="190"/>
      <c r="I58" s="186">
        <f t="shared" si="9"/>
        <v>0</v>
      </c>
      <c r="J58" s="1468"/>
      <c r="K58" s="1445"/>
      <c r="L58" s="114"/>
      <c r="M58" s="121"/>
      <c r="N58" s="85"/>
      <c r="O58" s="122" t="s">
        <v>60</v>
      </c>
      <c r="P58" s="123">
        <f t="shared" si="10"/>
        <v>0</v>
      </c>
      <c r="Q58" s="1484"/>
      <c r="R58" s="14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24"/>
      <c r="C59" s="1369"/>
      <c r="D59" s="1371"/>
      <c r="E59" s="190" t="s">
        <v>1</v>
      </c>
      <c r="F59" s="190"/>
      <c r="G59" s="191"/>
      <c r="H59" s="190"/>
      <c r="I59" s="186">
        <f t="shared" si="9"/>
        <v>0</v>
      </c>
      <c r="J59" s="1468"/>
      <c r="K59" s="1445"/>
      <c r="L59" s="114"/>
      <c r="M59" s="121"/>
      <c r="N59" s="85"/>
      <c r="O59" s="122" t="s">
        <v>60</v>
      </c>
      <c r="P59" s="123">
        <f t="shared" si="10"/>
        <v>0</v>
      </c>
      <c r="Q59" s="1484"/>
      <c r="R59" s="1485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24"/>
      <c r="C60" s="1369"/>
      <c r="D60" s="1371"/>
      <c r="E60" s="190" t="s">
        <v>1</v>
      </c>
      <c r="F60" s="190"/>
      <c r="G60" s="191"/>
      <c r="H60" s="190"/>
      <c r="I60" s="186">
        <f t="shared" si="9"/>
        <v>0</v>
      </c>
      <c r="J60" s="1468"/>
      <c r="K60" s="1445"/>
      <c r="L60" s="114"/>
      <c r="M60" s="126"/>
      <c r="N60" s="85"/>
      <c r="O60" s="168" t="s">
        <v>60</v>
      </c>
      <c r="P60" s="133">
        <f t="shared" si="10"/>
        <v>0</v>
      </c>
      <c r="Q60" s="1484"/>
      <c r="R60" s="1485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2"/>
      <c r="C61" s="1386"/>
      <c r="D61" s="1437"/>
      <c r="E61" s="193"/>
      <c r="F61" s="193"/>
      <c r="G61" s="193"/>
      <c r="H61" s="137" t="s">
        <v>124</v>
      </c>
      <c r="I61" s="172">
        <f>SUM(I51:I60)</f>
        <v>0</v>
      </c>
      <c r="J61" s="1435"/>
      <c r="K61" s="1387"/>
      <c r="L61" s="87"/>
      <c r="M61" s="87"/>
      <c r="N61" s="85"/>
      <c r="O61" s="140"/>
      <c r="P61" s="175">
        <f>SUM(P51:P60)</f>
        <v>0</v>
      </c>
      <c r="Q61" s="1499"/>
      <c r="R61" s="1387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49" t="s">
        <v>147</v>
      </c>
      <c r="B63" s="1386"/>
      <c r="C63" s="1386"/>
      <c r="D63" s="1386"/>
      <c r="E63" s="1386"/>
      <c r="F63" s="1386"/>
      <c r="G63" s="1386"/>
      <c r="H63" s="1386"/>
      <c r="I63" s="1386"/>
      <c r="J63" s="1386"/>
      <c r="K63" s="1387"/>
      <c r="L63" s="91"/>
      <c r="M63" s="91" t="str">
        <f>A63</f>
        <v>CRITERION C - THESIS, DISSERTATION AND MENTORSHIP SERVICES (MAX = 10 POINTS)</v>
      </c>
      <c r="N63" s="85"/>
      <c r="O63" s="1492" t="str">
        <f>A63</f>
        <v>CRITERION C - THESIS, DISSERTATION AND MENTORSHIP SERVICES (MAX = 10 POINTS)</v>
      </c>
      <c r="P63" s="1367"/>
      <c r="Q63" s="1367"/>
      <c r="R63" s="1367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391" t="s">
        <v>112</v>
      </c>
      <c r="B67" s="1450" t="s">
        <v>150</v>
      </c>
      <c r="C67" s="1392"/>
      <c r="D67" s="1399"/>
      <c r="E67" s="1456" t="s">
        <v>151</v>
      </c>
      <c r="F67" s="1457"/>
      <c r="G67" s="1457"/>
      <c r="H67" s="1458"/>
      <c r="I67" s="1412" t="s">
        <v>119</v>
      </c>
      <c r="J67" s="1450" t="s">
        <v>120</v>
      </c>
      <c r="K67" s="1413"/>
      <c r="L67" s="87"/>
      <c r="M67" s="1471" t="s">
        <v>121</v>
      </c>
      <c r="N67" s="85"/>
      <c r="O67" s="1501" t="s">
        <v>122</v>
      </c>
      <c r="P67" s="1503" t="s">
        <v>152</v>
      </c>
      <c r="Q67" s="1450" t="s">
        <v>76</v>
      </c>
      <c r="R67" s="1413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93"/>
      <c r="B68" s="1451"/>
      <c r="C68" s="1394"/>
      <c r="D68" s="1400"/>
      <c r="E68" s="207" t="s">
        <v>79</v>
      </c>
      <c r="F68" s="207" t="s">
        <v>82</v>
      </c>
      <c r="G68" s="207" t="s">
        <v>84</v>
      </c>
      <c r="H68" s="207" t="s">
        <v>86</v>
      </c>
      <c r="I68" s="1394"/>
      <c r="J68" s="1451"/>
      <c r="K68" s="1414"/>
      <c r="L68" s="87"/>
      <c r="M68" s="1472"/>
      <c r="N68" s="85"/>
      <c r="O68" s="1502"/>
      <c r="P68" s="1504"/>
      <c r="Q68" s="1451"/>
      <c r="R68" s="1414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53" t="s">
        <v>153</v>
      </c>
      <c r="C69" s="1454"/>
      <c r="D69" s="1440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52"/>
      <c r="K69" s="1443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80"/>
      <c r="R69" s="1481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65" t="s">
        <v>154</v>
      </c>
      <c r="C70" s="1466"/>
      <c r="D70" s="1467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52"/>
      <c r="K70" s="1443"/>
      <c r="L70" s="114"/>
      <c r="M70" s="1304"/>
      <c r="N70" s="85"/>
      <c r="O70" s="122" t="s">
        <v>60</v>
      </c>
      <c r="P70" s="123">
        <f t="shared" si="13"/>
        <v>15</v>
      </c>
      <c r="Q70" s="1484"/>
      <c r="R70" s="14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55" t="s">
        <v>155</v>
      </c>
      <c r="C71" s="1369"/>
      <c r="D71" s="1371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68"/>
      <c r="K71" s="1445"/>
      <c r="L71" s="114"/>
      <c r="M71" s="121"/>
      <c r="N71" s="85"/>
      <c r="O71" s="122" t="s">
        <v>60</v>
      </c>
      <c r="P71" s="123">
        <f t="shared" si="13"/>
        <v>0</v>
      </c>
      <c r="Q71" s="1484"/>
      <c r="R71" s="14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29" t="s">
        <v>156</v>
      </c>
      <c r="C72" s="1430"/>
      <c r="D72" s="1469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70"/>
      <c r="K72" s="1433"/>
      <c r="L72" s="114"/>
      <c r="M72" s="126"/>
      <c r="N72" s="85"/>
      <c r="O72" s="168" t="s">
        <v>60</v>
      </c>
      <c r="P72" s="133">
        <f t="shared" si="13"/>
        <v>0</v>
      </c>
      <c r="Q72" s="1497"/>
      <c r="R72" s="1498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35" t="s">
        <v>157</v>
      </c>
      <c r="C73" s="1386"/>
      <c r="D73" s="1437"/>
      <c r="E73" s="212"/>
      <c r="F73" s="212"/>
      <c r="G73" s="212"/>
      <c r="H73" s="212" t="s">
        <v>124</v>
      </c>
      <c r="I73" s="213">
        <f>SUM(I69:I72)</f>
        <v>18</v>
      </c>
      <c r="J73" s="1435"/>
      <c r="K73" s="1387"/>
      <c r="L73" s="87"/>
      <c r="M73" s="87"/>
      <c r="N73" s="85"/>
      <c r="O73" s="140"/>
      <c r="P73" s="175">
        <f>SUM(P69:P72)</f>
        <v>18</v>
      </c>
      <c r="Q73" s="1500"/>
      <c r="R73" s="1387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391" t="s">
        <v>112</v>
      </c>
      <c r="B76" s="1450" t="s">
        <v>150</v>
      </c>
      <c r="C76" s="1392"/>
      <c r="D76" s="1399"/>
      <c r="E76" s="1456" t="s">
        <v>159</v>
      </c>
      <c r="F76" s="1457"/>
      <c r="G76" s="1457"/>
      <c r="H76" s="1458"/>
      <c r="I76" s="1412" t="s">
        <v>119</v>
      </c>
      <c r="J76" s="1450" t="s">
        <v>120</v>
      </c>
      <c r="K76" s="1413"/>
      <c r="L76" s="87"/>
      <c r="M76" s="1471" t="s">
        <v>121</v>
      </c>
      <c r="N76" s="85"/>
      <c r="O76" s="1501" t="s">
        <v>122</v>
      </c>
      <c r="P76" s="1503" t="s">
        <v>152</v>
      </c>
      <c r="Q76" s="1450" t="s">
        <v>76</v>
      </c>
      <c r="R76" s="1413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93"/>
      <c r="B77" s="1451"/>
      <c r="C77" s="1394"/>
      <c r="D77" s="1400"/>
      <c r="E77" s="207" t="s">
        <v>79</v>
      </c>
      <c r="F77" s="207" t="s">
        <v>82</v>
      </c>
      <c r="G77" s="207" t="s">
        <v>84</v>
      </c>
      <c r="H77" s="207" t="s">
        <v>86</v>
      </c>
      <c r="I77" s="1394"/>
      <c r="J77" s="1451"/>
      <c r="K77" s="1414"/>
      <c r="L77" s="87"/>
      <c r="M77" s="1472"/>
      <c r="N77" s="85"/>
      <c r="O77" s="1502"/>
      <c r="P77" s="1504"/>
      <c r="Q77" s="1451"/>
      <c r="R77" s="1414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53" t="s">
        <v>153</v>
      </c>
      <c r="C78" s="1454"/>
      <c r="D78" s="1439"/>
      <c r="E78" s="224">
        <v>0</v>
      </c>
      <c r="F78" s="224">
        <v>0</v>
      </c>
      <c r="G78" s="224">
        <v>0</v>
      </c>
      <c r="H78" s="1320">
        <v>5</v>
      </c>
      <c r="I78" s="1319">
        <f t="shared" ref="I78" si="14">(E78+F78+G78+H78)*1</f>
        <v>5</v>
      </c>
      <c r="J78" s="1459"/>
      <c r="K78" s="1460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80"/>
      <c r="R78" s="1481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55" t="s">
        <v>154</v>
      </c>
      <c r="C79" s="1369"/>
      <c r="D79" s="1425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44"/>
      <c r="K79" s="1445"/>
      <c r="L79" s="114"/>
      <c r="M79" s="1271"/>
      <c r="N79" s="85"/>
      <c r="O79" s="122" t="s">
        <v>60</v>
      </c>
      <c r="P79" s="123">
        <f t="shared" si="15"/>
        <v>0</v>
      </c>
      <c r="Q79" s="1484"/>
      <c r="R79" s="14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55" t="s">
        <v>155</v>
      </c>
      <c r="C80" s="1369"/>
      <c r="D80" s="1425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44"/>
      <c r="K80" s="1445"/>
      <c r="L80" s="114"/>
      <c r="M80" s="121"/>
      <c r="N80" s="85"/>
      <c r="O80" s="122" t="s">
        <v>60</v>
      </c>
      <c r="P80" s="123">
        <f t="shared" si="15"/>
        <v>0</v>
      </c>
      <c r="Q80" s="1484"/>
      <c r="R80" s="14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29" t="s">
        <v>156</v>
      </c>
      <c r="C81" s="1430"/>
      <c r="D81" s="1431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32"/>
      <c r="K81" s="1433"/>
      <c r="L81" s="114"/>
      <c r="M81" s="126"/>
      <c r="N81" s="85"/>
      <c r="O81" s="168" t="s">
        <v>60</v>
      </c>
      <c r="P81" s="133">
        <f t="shared" si="15"/>
        <v>0</v>
      </c>
      <c r="Q81" s="1497"/>
      <c r="R81" s="1498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34" t="s">
        <v>157</v>
      </c>
      <c r="C82" s="1394"/>
      <c r="D82" s="1394"/>
      <c r="E82" s="212"/>
      <c r="F82" s="212"/>
      <c r="G82" s="212"/>
      <c r="H82" s="212" t="s">
        <v>124</v>
      </c>
      <c r="I82" s="172">
        <f>SUM(I78:I81)</f>
        <v>5</v>
      </c>
      <c r="J82" s="1435"/>
      <c r="K82" s="1387"/>
      <c r="L82" s="87"/>
      <c r="M82" s="87"/>
      <c r="N82" s="85"/>
      <c r="O82" s="140"/>
      <c r="P82" s="175">
        <f>SUM(P78:P81)</f>
        <v>5</v>
      </c>
      <c r="Q82" s="1500"/>
      <c r="R82" s="1387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36" t="s">
        <v>161</v>
      </c>
      <c r="C85" s="1386"/>
      <c r="D85" s="1436" t="s">
        <v>162</v>
      </c>
      <c r="E85" s="1437"/>
      <c r="F85" s="1436" t="s">
        <v>163</v>
      </c>
      <c r="G85" s="1437"/>
      <c r="H85" s="106" t="s">
        <v>164</v>
      </c>
      <c r="I85" s="232" t="s">
        <v>119</v>
      </c>
      <c r="J85" s="1436" t="s">
        <v>120</v>
      </c>
      <c r="K85" s="1387"/>
      <c r="L85" s="17"/>
      <c r="M85" s="44" t="s">
        <v>121</v>
      </c>
      <c r="N85" s="13"/>
      <c r="O85" s="103" t="s">
        <v>122</v>
      </c>
      <c r="P85" s="106" t="s">
        <v>123</v>
      </c>
      <c r="Q85" s="1436" t="s">
        <v>76</v>
      </c>
      <c r="R85" s="1387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38"/>
      <c r="C86" s="1439"/>
      <c r="D86" s="1438"/>
      <c r="E86" s="1440"/>
      <c r="F86" s="1441"/>
      <c r="G86" s="1440"/>
      <c r="H86" s="233"/>
      <c r="I86" s="234">
        <f t="shared" ref="I86:I95" si="17">IF(ISBLANK(B86),0,0+IF(ISBLANK(D86),0,0+IF(ISBLANK(F86),0,0+IF(ISBLANK(H86),0,3))))</f>
        <v>0</v>
      </c>
      <c r="J86" s="1442"/>
      <c r="K86" s="1443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80"/>
      <c r="R86" s="1481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24"/>
      <c r="C87" s="1425"/>
      <c r="D87" s="1424"/>
      <c r="E87" s="1371"/>
      <c r="F87" s="1426"/>
      <c r="G87" s="1371"/>
      <c r="H87" s="236"/>
      <c r="I87" s="234">
        <f t="shared" si="17"/>
        <v>0</v>
      </c>
      <c r="J87" s="1444"/>
      <c r="K87" s="1445"/>
      <c r="L87" s="114"/>
      <c r="M87" s="121"/>
      <c r="N87" s="85"/>
      <c r="O87" s="122" t="s">
        <v>60</v>
      </c>
      <c r="P87" s="123">
        <f t="shared" si="18"/>
        <v>0</v>
      </c>
      <c r="Q87" s="1484"/>
      <c r="R87" s="14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24"/>
      <c r="C88" s="1425"/>
      <c r="D88" s="1424"/>
      <c r="E88" s="1371"/>
      <c r="F88" s="1426"/>
      <c r="G88" s="1371"/>
      <c r="H88" s="236"/>
      <c r="I88" s="234">
        <f t="shared" si="17"/>
        <v>0</v>
      </c>
      <c r="J88" s="1444"/>
      <c r="K88" s="1445"/>
      <c r="L88" s="114"/>
      <c r="M88" s="121"/>
      <c r="N88" s="85"/>
      <c r="O88" s="122" t="s">
        <v>60</v>
      </c>
      <c r="P88" s="123">
        <f t="shared" si="18"/>
        <v>0</v>
      </c>
      <c r="Q88" s="1484"/>
      <c r="R88" s="14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24"/>
      <c r="C89" s="1425"/>
      <c r="D89" s="1424"/>
      <c r="E89" s="1371"/>
      <c r="F89" s="1426"/>
      <c r="G89" s="1371"/>
      <c r="H89" s="236"/>
      <c r="I89" s="234">
        <f t="shared" si="17"/>
        <v>0</v>
      </c>
      <c r="J89" s="1444"/>
      <c r="K89" s="1445"/>
      <c r="L89" s="114"/>
      <c r="M89" s="121"/>
      <c r="N89" s="85"/>
      <c r="O89" s="122" t="s">
        <v>60</v>
      </c>
      <c r="P89" s="123">
        <f t="shared" si="18"/>
        <v>0</v>
      </c>
      <c r="Q89" s="1484"/>
      <c r="R89" s="14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24"/>
      <c r="C90" s="1425"/>
      <c r="D90" s="1424"/>
      <c r="E90" s="1371"/>
      <c r="F90" s="1426"/>
      <c r="G90" s="1371"/>
      <c r="H90" s="236"/>
      <c r="I90" s="234">
        <f t="shared" si="17"/>
        <v>0</v>
      </c>
      <c r="J90" s="1444"/>
      <c r="K90" s="1445"/>
      <c r="L90" s="114"/>
      <c r="M90" s="121"/>
      <c r="N90" s="85"/>
      <c r="O90" s="122" t="s">
        <v>60</v>
      </c>
      <c r="P90" s="123">
        <f t="shared" si="18"/>
        <v>0</v>
      </c>
      <c r="Q90" s="1484"/>
      <c r="R90" s="14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24"/>
      <c r="C91" s="1425"/>
      <c r="D91" s="1424"/>
      <c r="E91" s="1371"/>
      <c r="F91" s="1426"/>
      <c r="G91" s="1371"/>
      <c r="H91" s="236"/>
      <c r="I91" s="234">
        <f t="shared" si="17"/>
        <v>0</v>
      </c>
      <c r="J91" s="1444"/>
      <c r="K91" s="1445"/>
      <c r="L91" s="114"/>
      <c r="M91" s="121"/>
      <c r="N91" s="85"/>
      <c r="O91" s="122" t="s">
        <v>60</v>
      </c>
      <c r="P91" s="123">
        <f t="shared" si="18"/>
        <v>0</v>
      </c>
      <c r="Q91" s="1484"/>
      <c r="R91" s="14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24"/>
      <c r="C92" s="1425"/>
      <c r="D92" s="1424"/>
      <c r="E92" s="1371"/>
      <c r="F92" s="1426"/>
      <c r="G92" s="1371"/>
      <c r="H92" s="236"/>
      <c r="I92" s="234">
        <f t="shared" si="17"/>
        <v>0</v>
      </c>
      <c r="J92" s="1444"/>
      <c r="K92" s="1445"/>
      <c r="L92" s="114"/>
      <c r="M92" s="121"/>
      <c r="N92" s="85"/>
      <c r="O92" s="122" t="s">
        <v>60</v>
      </c>
      <c r="P92" s="123">
        <f t="shared" si="18"/>
        <v>0</v>
      </c>
      <c r="Q92" s="1484"/>
      <c r="R92" s="14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24"/>
      <c r="C93" s="1425"/>
      <c r="D93" s="1424"/>
      <c r="E93" s="1371"/>
      <c r="F93" s="1426"/>
      <c r="G93" s="1371"/>
      <c r="H93" s="236"/>
      <c r="I93" s="234">
        <f t="shared" si="17"/>
        <v>0</v>
      </c>
      <c r="J93" s="1444"/>
      <c r="K93" s="1445"/>
      <c r="L93" s="114"/>
      <c r="M93" s="121"/>
      <c r="N93" s="85"/>
      <c r="O93" s="122" t="s">
        <v>60</v>
      </c>
      <c r="P93" s="123">
        <f t="shared" si="18"/>
        <v>0</v>
      </c>
      <c r="Q93" s="1484"/>
      <c r="R93" s="14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24"/>
      <c r="C94" s="1425"/>
      <c r="D94" s="1424"/>
      <c r="E94" s="1371"/>
      <c r="F94" s="1426"/>
      <c r="G94" s="1371"/>
      <c r="H94" s="236"/>
      <c r="I94" s="234">
        <f t="shared" si="17"/>
        <v>0</v>
      </c>
      <c r="J94" s="1444"/>
      <c r="K94" s="1445"/>
      <c r="L94" s="114"/>
      <c r="M94" s="121"/>
      <c r="N94" s="85"/>
      <c r="O94" s="122" t="s">
        <v>60</v>
      </c>
      <c r="P94" s="123">
        <f t="shared" si="18"/>
        <v>0</v>
      </c>
      <c r="Q94" s="1484"/>
      <c r="R94" s="14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27"/>
      <c r="C95" s="1428"/>
      <c r="D95" s="1427"/>
      <c r="E95" s="1446"/>
      <c r="F95" s="1447"/>
      <c r="G95" s="1446"/>
      <c r="H95" s="237"/>
      <c r="I95" s="234">
        <f t="shared" si="17"/>
        <v>0</v>
      </c>
      <c r="J95" s="1432"/>
      <c r="K95" s="1433"/>
      <c r="L95" s="114"/>
      <c r="M95" s="126"/>
      <c r="N95" s="85"/>
      <c r="O95" s="168" t="s">
        <v>60</v>
      </c>
      <c r="P95" s="133">
        <f t="shared" si="18"/>
        <v>0</v>
      </c>
      <c r="Q95" s="1497"/>
      <c r="R95" s="1498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35"/>
      <c r="E96" s="1437"/>
      <c r="F96" s="1448"/>
      <c r="G96" s="1437"/>
      <c r="H96" s="212" t="s">
        <v>124</v>
      </c>
      <c r="I96" s="138">
        <f>SUM(I86:I95)</f>
        <v>0</v>
      </c>
      <c r="J96" s="1435"/>
      <c r="K96" s="1387"/>
      <c r="L96" s="87"/>
      <c r="M96" s="87"/>
      <c r="N96" s="85"/>
      <c r="O96" s="140"/>
      <c r="P96" s="175">
        <f>SUM(P86:P95)</f>
        <v>0</v>
      </c>
      <c r="Q96" s="1499"/>
      <c r="R96" s="1387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workbookViewId="0">
      <selection activeCell="I33" sqref="I33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545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/>
      <c r="L1" s="246"/>
      <c r="M1" s="1545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45" t="s">
        <v>52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45" t="str">
        <f t="shared" ref="M3:M4" si="0">A3</f>
        <v>KRA I - INSTRUCTION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38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/>
      <c r="L4" s="246"/>
      <c r="M4" s="1538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43" t="str">
        <f>'Request Form'!B6</f>
        <v>LAST NAME:</v>
      </c>
      <c r="B6" s="1457"/>
      <c r="C6" s="1458"/>
      <c r="D6" s="1542" t="str">
        <f>Form1_A!E3</f>
        <v>MAALIW</v>
      </c>
      <c r="E6" s="1392"/>
      <c r="F6" s="1392"/>
      <c r="G6" s="1392"/>
      <c r="H6" s="1392"/>
      <c r="I6" s="1413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40" t="str">
        <f>'Request Form'!B7</f>
        <v>FIRST NAME, EXT.:</v>
      </c>
      <c r="B7" s="1369"/>
      <c r="C7" s="1371"/>
      <c r="D7" s="1544" t="str">
        <f>Form1_A!E4</f>
        <v>RENATO III</v>
      </c>
      <c r="E7" s="1369"/>
      <c r="F7" s="1369"/>
      <c r="G7" s="1369"/>
      <c r="H7" s="1369"/>
      <c r="I7" s="1445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40" t="str">
        <f>'Request Form'!B8</f>
        <v>MIDDLE NAME:</v>
      </c>
      <c r="B8" s="1369"/>
      <c r="C8" s="1371"/>
      <c r="D8" s="1544" t="str">
        <f>Form1_A!E5</f>
        <v>RACELIS</v>
      </c>
      <c r="E8" s="1369"/>
      <c r="F8" s="1369"/>
      <c r="G8" s="1369"/>
      <c r="H8" s="1369"/>
      <c r="I8" s="1445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24" t="s">
        <v>167</v>
      </c>
      <c r="B10" s="1490"/>
      <c r="C10" s="1490"/>
      <c r="D10" s="1490"/>
      <c r="E10" s="1490"/>
      <c r="F10" s="1490"/>
      <c r="G10" s="1490"/>
      <c r="H10" s="1490"/>
      <c r="I10" s="1491"/>
      <c r="J10" s="92"/>
      <c r="K10" s="92" t="str">
        <f>A10</f>
        <v>CRITERION A - INSTRUCTION (MAX = 60 POINTS)</v>
      </c>
      <c r="L10" s="246"/>
      <c r="M10" s="1538" t="str">
        <f>A10</f>
        <v>CRITERION A - INSTRUCTION (MAX = 60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39"/>
      <c r="N11" s="1394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41" t="s">
        <v>170</v>
      </c>
      <c r="C12" s="1509"/>
      <c r="D12" s="1509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35.792099999999998</v>
      </c>
      <c r="I13" s="1534"/>
      <c r="J13" s="263"/>
      <c r="K13" s="1236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35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36" t="s">
        <v>173</v>
      </c>
      <c r="B15" s="1520"/>
      <c r="C15" s="1520"/>
      <c r="D15" s="1520"/>
      <c r="E15" s="1520"/>
      <c r="F15" s="1520"/>
      <c r="G15" s="1521"/>
      <c r="H15" s="1216">
        <f>SUM(H13:H14)</f>
        <v>59.792099999999998</v>
      </c>
      <c r="I15" s="881">
        <f>H15</f>
        <v>59.792099999999998</v>
      </c>
      <c r="J15" s="276"/>
      <c r="K15" s="1238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37"/>
      <c r="B16" s="1386"/>
      <c r="C16" s="1386"/>
      <c r="D16" s="1386"/>
      <c r="E16" s="1386"/>
      <c r="F16" s="1386"/>
      <c r="G16" s="1386"/>
      <c r="H16" s="1386"/>
      <c r="I16" s="1386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24" t="s">
        <v>108</v>
      </c>
      <c r="B17" s="1490"/>
      <c r="C17" s="1490"/>
      <c r="D17" s="1490"/>
      <c r="E17" s="1490"/>
      <c r="F17" s="1490"/>
      <c r="G17" s="1490"/>
      <c r="H17" s="1490"/>
      <c r="I17" s="1491"/>
      <c r="J17" s="92"/>
      <c r="K17" s="310" t="s">
        <v>121</v>
      </c>
      <c r="L17" s="246"/>
      <c r="M17" s="1506" t="str">
        <f>A17</f>
        <v>CRITERION B - CURRICULUM AND INSTRUCTIONAL MATERIALS DEVELOPMENT (MAX = 30 POINTS)</v>
      </c>
      <c r="N17" s="1394"/>
      <c r="O17" s="1394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5" t="s">
        <v>174</v>
      </c>
      <c r="C19" s="1457"/>
      <c r="D19" s="1457"/>
      <c r="E19" s="1457"/>
      <c r="F19" s="1457"/>
      <c r="G19" s="1458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6" t="s">
        <v>175</v>
      </c>
      <c r="C20" s="1383"/>
      <c r="D20" s="1383"/>
      <c r="E20" s="1383"/>
      <c r="F20" s="1383"/>
      <c r="G20" s="1527"/>
      <c r="H20" s="1221">
        <f>'Form1_B&amp;C'!I27</f>
        <v>0</v>
      </c>
      <c r="I20" s="1528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9" t="s">
        <v>176</v>
      </c>
      <c r="C21" s="1530"/>
      <c r="D21" s="1530"/>
      <c r="E21" s="1530"/>
      <c r="F21" s="1530"/>
      <c r="G21" s="1531"/>
      <c r="H21" s="1223">
        <f>'Form1_B&amp;C'!J47</f>
        <v>0</v>
      </c>
      <c r="I21" s="1494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32" t="s">
        <v>177</v>
      </c>
      <c r="B22" s="1386"/>
      <c r="C22" s="1386"/>
      <c r="D22" s="1386"/>
      <c r="E22" s="1386"/>
      <c r="F22" s="1386"/>
      <c r="G22" s="1437"/>
      <c r="H22" s="294">
        <f>SUM(H20:H21)</f>
        <v>0</v>
      </c>
      <c r="I22" s="1494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3" t="s">
        <v>178</v>
      </c>
      <c r="C23" s="1392"/>
      <c r="D23" s="1392"/>
      <c r="E23" s="1392"/>
      <c r="F23" s="1392"/>
      <c r="G23" s="1399"/>
      <c r="H23" s="1225">
        <f>'Form1_B&amp;C'!I61</f>
        <v>0</v>
      </c>
      <c r="I23" s="1494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32" t="s">
        <v>177</v>
      </c>
      <c r="B24" s="1386"/>
      <c r="C24" s="1386"/>
      <c r="D24" s="1386"/>
      <c r="E24" s="1386"/>
      <c r="F24" s="1386"/>
      <c r="G24" s="1437"/>
      <c r="H24" s="294">
        <f>H23</f>
        <v>0</v>
      </c>
      <c r="I24" s="1414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3"/>
      <c r="B26" s="1386"/>
      <c r="C26" s="1386"/>
      <c r="D26" s="1386"/>
      <c r="E26" s="1386"/>
      <c r="F26" s="1386"/>
      <c r="G26" s="1386"/>
      <c r="H26" s="1386"/>
      <c r="I26" s="1386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24" t="s">
        <v>180</v>
      </c>
      <c r="B27" s="1490"/>
      <c r="C27" s="1490"/>
      <c r="D27" s="1490"/>
      <c r="E27" s="1490"/>
      <c r="F27" s="1490"/>
      <c r="G27" s="1490"/>
      <c r="H27" s="1490"/>
      <c r="I27" s="1491"/>
      <c r="J27" s="309"/>
      <c r="K27" s="310" t="s">
        <v>121</v>
      </c>
      <c r="L27" s="246"/>
      <c r="M27" s="1506" t="str">
        <f>A27</f>
        <v>CRITERION C - THESIS, DISSERTATION AND  MENTORSHIP SERVICES (MAX = 10 POINTS)</v>
      </c>
      <c r="N27" s="1394"/>
      <c r="O27" s="1394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07" t="s">
        <v>181</v>
      </c>
      <c r="C28" s="1386"/>
      <c r="D28" s="1386"/>
      <c r="E28" s="1386"/>
      <c r="F28" s="1386"/>
      <c r="G28" s="1437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08" t="s">
        <v>182</v>
      </c>
      <c r="C29" s="1509"/>
      <c r="D29" s="1509"/>
      <c r="E29" s="1509"/>
      <c r="F29" s="1509"/>
      <c r="G29" s="1510"/>
      <c r="H29" s="1211">
        <f>'Form1_B&amp;C'!I73</f>
        <v>18</v>
      </c>
      <c r="I29" s="1511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13" t="s">
        <v>183</v>
      </c>
      <c r="C30" s="1514"/>
      <c r="D30" s="1514"/>
      <c r="E30" s="1514"/>
      <c r="F30" s="1514"/>
      <c r="G30" s="1515"/>
      <c r="H30" s="1212">
        <f>'Form1_B&amp;C'!I82</f>
        <v>5</v>
      </c>
      <c r="I30" s="1512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16" t="s">
        <v>184</v>
      </c>
      <c r="C31" s="1517"/>
      <c r="D31" s="1517"/>
      <c r="E31" s="1517"/>
      <c r="F31" s="1517"/>
      <c r="G31" s="1518"/>
      <c r="H31" s="1213">
        <f>'Form1_B&amp;C'!I96</f>
        <v>0</v>
      </c>
      <c r="I31" s="1512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19" t="s">
        <v>177</v>
      </c>
      <c r="B32" s="1520"/>
      <c r="C32" s="1520"/>
      <c r="D32" s="1520"/>
      <c r="E32" s="1520"/>
      <c r="F32" s="1520"/>
      <c r="G32" s="1521"/>
      <c r="H32" s="1214">
        <f>SUM(H29:H31)</f>
        <v>23</v>
      </c>
      <c r="I32" s="1402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2" t="s">
        <v>186</v>
      </c>
      <c r="B34" s="1386"/>
      <c r="C34" s="1386"/>
      <c r="D34" s="1386"/>
      <c r="E34" s="1386"/>
      <c r="F34" s="1386"/>
      <c r="G34" s="1386"/>
      <c r="H34" s="331">
        <f t="shared" ref="H34:I34" si="3">H15+H25+H33</f>
        <v>82.792100000000005</v>
      </c>
      <c r="I34" s="332">
        <f t="shared" si="3"/>
        <v>69.792100000000005</v>
      </c>
      <c r="J34" s="333"/>
      <c r="K34" s="1243"/>
      <c r="L34" s="334"/>
      <c r="M34" s="335">
        <f>M25+M33+M15</f>
        <v>82.792100000000005</v>
      </c>
      <c r="N34" s="336">
        <f>N15+N25+N33</f>
        <v>69.792100000000005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D8:I8"/>
    <mergeCell ref="A10:I10"/>
    <mergeCell ref="M10:O10"/>
    <mergeCell ref="M11:N11"/>
    <mergeCell ref="A8:C8"/>
    <mergeCell ref="B12:D12"/>
    <mergeCell ref="I13:I14"/>
    <mergeCell ref="A15:G15"/>
    <mergeCell ref="A16:I16"/>
    <mergeCell ref="A17:I17"/>
    <mergeCell ref="M17:O17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M27:O27"/>
    <mergeCell ref="B28:G28"/>
    <mergeCell ref="B29:G29"/>
    <mergeCell ref="I29:I32"/>
    <mergeCell ref="B30:G30"/>
    <mergeCell ref="B31:G31"/>
    <mergeCell ref="A32:G32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opLeftCell="A35" zoomScale="83" zoomScaleNormal="83" workbookViewId="0">
      <selection activeCell="E41" sqref="E41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33203125" customWidth="1"/>
    <col min="9" max="9" width="20.664062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8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83" t="str">
        <f>A1</f>
        <v>KRA II - RESEARCH, INNOVATION AND CREATIVE WORK</v>
      </c>
      <c r="N1" s="85"/>
      <c r="O1" s="1582" t="str">
        <f>A1</f>
        <v>KRA II - RESEARCH, INNOVATION AND CREATIVE WORK</v>
      </c>
      <c r="P1" s="1367"/>
      <c r="Q1" s="1367"/>
      <c r="R1" s="1367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83" t="str">
        <f>'Request Form'!B6</f>
        <v>LAST NAME:</v>
      </c>
      <c r="B3" s="1371"/>
      <c r="C3" s="1488" t="str">
        <f>Form1_A!E3</f>
        <v>MAALIW</v>
      </c>
      <c r="D3" s="1369"/>
      <c r="E3" s="1369"/>
      <c r="F3" s="1369"/>
      <c r="G3" s="1369"/>
      <c r="H3" s="1369"/>
      <c r="I3" s="1369"/>
      <c r="J3" s="1369"/>
      <c r="K3" s="1371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83" t="str">
        <f>'Request Form'!B7</f>
        <v>FIRST NAME, EXT.:</v>
      </c>
      <c r="B4" s="1371"/>
      <c r="C4" s="1488" t="str">
        <f>Form1_A!E4</f>
        <v>RENATO III</v>
      </c>
      <c r="D4" s="1369"/>
      <c r="E4" s="1369"/>
      <c r="F4" s="1369"/>
      <c r="G4" s="1369"/>
      <c r="H4" s="1369"/>
      <c r="I4" s="1369"/>
      <c r="J4" s="1369"/>
      <c r="K4" s="1371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83" t="str">
        <f>'Request Form'!B8</f>
        <v>MIDDLE NAME:</v>
      </c>
      <c r="B5" s="1371"/>
      <c r="C5" s="1488" t="str">
        <f>Form1_A!E5</f>
        <v>RACELIS</v>
      </c>
      <c r="D5" s="1369"/>
      <c r="E5" s="1369"/>
      <c r="F5" s="1369"/>
      <c r="G5" s="1369"/>
      <c r="H5" s="1369"/>
      <c r="I5" s="1369"/>
      <c r="J5" s="1369"/>
      <c r="K5" s="1371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49" t="s">
        <v>189</v>
      </c>
      <c r="B7" s="1386"/>
      <c r="C7" s="1386"/>
      <c r="D7" s="1386"/>
      <c r="E7" s="1386"/>
      <c r="F7" s="1386"/>
      <c r="G7" s="1386"/>
      <c r="H7" s="1386"/>
      <c r="I7" s="1386"/>
      <c r="J7" s="1386"/>
      <c r="K7" s="1387"/>
      <c r="L7" s="85"/>
      <c r="M7" s="84" t="str">
        <f>A7</f>
        <v>CRITERION A - RESEARCH OUTPUTS (MAX = 100 POINTS)</v>
      </c>
      <c r="N7" s="85"/>
      <c r="O7" s="1584" t="str">
        <f>A7</f>
        <v>CRITERION A - RESEARCH OUTPUTS (MAX = 100 POINTS)</v>
      </c>
      <c r="P7" s="1367"/>
      <c r="Q7" s="1367"/>
      <c r="R7" s="1367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77" t="str">
        <f t="shared" si="3"/>
        <v>SOLE AUTHORSHIP</v>
      </c>
      <c r="P10" s="1394"/>
      <c r="Q10" s="1394"/>
      <c r="R10" s="1394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36" t="s">
        <v>191</v>
      </c>
      <c r="C11" s="1386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36" t="s">
        <v>120</v>
      </c>
      <c r="K11" s="1387"/>
      <c r="L11" s="17"/>
      <c r="M11" s="44" t="s">
        <v>121</v>
      </c>
      <c r="N11" s="17"/>
      <c r="O11" s="103" t="s">
        <v>122</v>
      </c>
      <c r="P11" s="104" t="s">
        <v>123</v>
      </c>
      <c r="Q11" s="1436" t="s">
        <v>76</v>
      </c>
      <c r="R11" s="1387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1" t="s">
        <v>686</v>
      </c>
      <c r="C12" s="1552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79"/>
      <c r="K12" s="1580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78"/>
      <c r="R12" s="1481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55" t="s">
        <v>730</v>
      </c>
      <c r="C13" s="1556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75"/>
      <c r="K13" s="1445"/>
      <c r="L13" s="85"/>
      <c r="M13" s="1311"/>
      <c r="N13" s="85"/>
      <c r="O13" s="122" t="s">
        <v>60</v>
      </c>
      <c r="P13" s="359">
        <f t="shared" si="5"/>
        <v>50</v>
      </c>
      <c r="Q13" s="1581"/>
      <c r="R13" s="1485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2" customHeight="1">
      <c r="A14" s="187">
        <v>3</v>
      </c>
      <c r="B14" s="1576" t="s">
        <v>735</v>
      </c>
      <c r="C14" s="1556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75"/>
      <c r="K14" s="1445"/>
      <c r="L14" s="85"/>
      <c r="M14" s="1312"/>
      <c r="N14" s="85"/>
      <c r="O14" s="122" t="s">
        <v>60</v>
      </c>
      <c r="P14" s="359">
        <f t="shared" si="5"/>
        <v>50</v>
      </c>
      <c r="Q14" s="1581"/>
      <c r="R14" s="1485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24"/>
      <c r="C15" s="1425"/>
      <c r="D15" s="190" t="s">
        <v>1</v>
      </c>
      <c r="E15" s="360"/>
      <c r="F15" s="354"/>
      <c r="G15" s="361"/>
      <c r="H15" s="125"/>
      <c r="I15" s="208"/>
      <c r="J15" s="1575"/>
      <c r="K15" s="1445"/>
      <c r="L15" s="85"/>
      <c r="M15" s="362"/>
      <c r="N15" s="85"/>
      <c r="O15" s="122" t="s">
        <v>60</v>
      </c>
      <c r="P15" s="359">
        <f t="shared" si="5"/>
        <v>0</v>
      </c>
      <c r="Q15" s="1581"/>
      <c r="R15" s="1485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24"/>
      <c r="C16" s="1425"/>
      <c r="D16" s="190" t="s">
        <v>1</v>
      </c>
      <c r="E16" s="360"/>
      <c r="F16" s="363"/>
      <c r="G16" s="361"/>
      <c r="H16" s="125"/>
      <c r="I16" s="208"/>
      <c r="J16" s="1575"/>
      <c r="K16" s="1445"/>
      <c r="L16" s="85"/>
      <c r="M16" s="362"/>
      <c r="N16" s="85"/>
      <c r="O16" s="122" t="s">
        <v>60</v>
      </c>
      <c r="P16" s="359">
        <f t="shared" si="5"/>
        <v>0</v>
      </c>
      <c r="Q16" s="1581"/>
      <c r="R16" s="1485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24"/>
      <c r="C17" s="1425"/>
      <c r="D17" s="190" t="s">
        <v>1</v>
      </c>
      <c r="E17" s="360"/>
      <c r="F17" s="363"/>
      <c r="G17" s="361"/>
      <c r="H17" s="125"/>
      <c r="I17" s="208"/>
      <c r="J17" s="1575"/>
      <c r="K17" s="1445"/>
      <c r="L17" s="85"/>
      <c r="M17" s="362"/>
      <c r="N17" s="85"/>
      <c r="O17" s="122" t="s">
        <v>60</v>
      </c>
      <c r="P17" s="359">
        <f t="shared" si="5"/>
        <v>0</v>
      </c>
      <c r="Q17" s="1581"/>
      <c r="R17" s="1485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24"/>
      <c r="C18" s="1425"/>
      <c r="D18" s="190" t="s">
        <v>1</v>
      </c>
      <c r="E18" s="360"/>
      <c r="F18" s="363"/>
      <c r="G18" s="361"/>
      <c r="H18" s="125"/>
      <c r="I18" s="208"/>
      <c r="J18" s="1575"/>
      <c r="K18" s="1445"/>
      <c r="L18" s="85"/>
      <c r="M18" s="362"/>
      <c r="N18" s="85"/>
      <c r="O18" s="122" t="s">
        <v>60</v>
      </c>
      <c r="P18" s="359">
        <f t="shared" si="5"/>
        <v>0</v>
      </c>
      <c r="Q18" s="1581"/>
      <c r="R18" s="1485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24"/>
      <c r="C19" s="1425"/>
      <c r="D19" s="190" t="s">
        <v>1</v>
      </c>
      <c r="E19" s="360"/>
      <c r="F19" s="363"/>
      <c r="G19" s="361"/>
      <c r="H19" s="125"/>
      <c r="I19" s="208"/>
      <c r="J19" s="1575"/>
      <c r="K19" s="1445"/>
      <c r="L19" s="85"/>
      <c r="M19" s="362"/>
      <c r="N19" s="85"/>
      <c r="O19" s="122" t="s">
        <v>60</v>
      </c>
      <c r="P19" s="359">
        <f t="shared" si="5"/>
        <v>0</v>
      </c>
      <c r="Q19" s="1581"/>
      <c r="R19" s="1485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24"/>
      <c r="C20" s="1425"/>
      <c r="D20" s="190" t="s">
        <v>1</v>
      </c>
      <c r="E20" s="360"/>
      <c r="F20" s="363"/>
      <c r="G20" s="361"/>
      <c r="H20" s="125"/>
      <c r="I20" s="208"/>
      <c r="J20" s="1575"/>
      <c r="K20" s="1445"/>
      <c r="L20" s="85"/>
      <c r="M20" s="362"/>
      <c r="N20" s="85"/>
      <c r="O20" s="122" t="s">
        <v>60</v>
      </c>
      <c r="P20" s="359">
        <f t="shared" si="5"/>
        <v>0</v>
      </c>
      <c r="Q20" s="1581"/>
      <c r="R20" s="1485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24"/>
      <c r="C21" s="1425"/>
      <c r="D21" s="190" t="s">
        <v>1</v>
      </c>
      <c r="E21" s="360"/>
      <c r="F21" s="363"/>
      <c r="G21" s="361"/>
      <c r="H21" s="125"/>
      <c r="I21" s="208"/>
      <c r="J21" s="1575"/>
      <c r="K21" s="1445"/>
      <c r="L21" s="85"/>
      <c r="M21" s="362"/>
      <c r="N21" s="85"/>
      <c r="O21" s="122" t="s">
        <v>60</v>
      </c>
      <c r="P21" s="359">
        <f t="shared" si="5"/>
        <v>0</v>
      </c>
      <c r="Q21" s="1581"/>
      <c r="R21" s="1485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1"/>
      <c r="C22" s="1425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73" t="s">
        <v>200</v>
      </c>
      <c r="K22" s="1445"/>
      <c r="L22" s="85"/>
      <c r="M22" s="362"/>
      <c r="N22" s="85"/>
      <c r="O22" s="122" t="s">
        <v>60</v>
      </c>
      <c r="P22" s="359">
        <f t="shared" si="5"/>
        <v>0</v>
      </c>
      <c r="Q22" s="1581"/>
      <c r="R22" s="1485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1"/>
      <c r="C23" s="1425"/>
      <c r="D23" s="128" t="s">
        <v>1</v>
      </c>
      <c r="E23" s="364"/>
      <c r="F23" s="365"/>
      <c r="G23" s="361"/>
      <c r="H23" s="129"/>
      <c r="I23" s="208">
        <f t="shared" si="6"/>
        <v>0</v>
      </c>
      <c r="J23" s="1573" t="s">
        <v>200</v>
      </c>
      <c r="K23" s="1445"/>
      <c r="L23" s="85"/>
      <c r="M23" s="362"/>
      <c r="N23" s="85"/>
      <c r="O23" s="122" t="s">
        <v>60</v>
      </c>
      <c r="P23" s="359">
        <f t="shared" si="5"/>
        <v>0</v>
      </c>
      <c r="Q23" s="1581"/>
      <c r="R23" s="1485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1"/>
      <c r="C24" s="1425"/>
      <c r="D24" s="128" t="s">
        <v>1</v>
      </c>
      <c r="E24" s="364"/>
      <c r="F24" s="365"/>
      <c r="G24" s="361"/>
      <c r="H24" s="129"/>
      <c r="I24" s="208">
        <f t="shared" si="6"/>
        <v>0</v>
      </c>
      <c r="J24" s="1573" t="s">
        <v>200</v>
      </c>
      <c r="K24" s="1445"/>
      <c r="L24" s="85"/>
      <c r="M24" s="362"/>
      <c r="N24" s="85"/>
      <c r="O24" s="122" t="s">
        <v>60</v>
      </c>
      <c r="P24" s="359">
        <f t="shared" si="5"/>
        <v>0</v>
      </c>
      <c r="Q24" s="1581"/>
      <c r="R24" s="1485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1"/>
      <c r="C25" s="1425"/>
      <c r="D25" s="128" t="s">
        <v>1</v>
      </c>
      <c r="E25" s="364"/>
      <c r="F25" s="365"/>
      <c r="G25" s="361"/>
      <c r="H25" s="129"/>
      <c r="I25" s="208">
        <f t="shared" si="6"/>
        <v>0</v>
      </c>
      <c r="J25" s="1573" t="s">
        <v>200</v>
      </c>
      <c r="K25" s="1445"/>
      <c r="L25" s="85"/>
      <c r="M25" s="362"/>
      <c r="N25" s="85"/>
      <c r="O25" s="122" t="s">
        <v>60</v>
      </c>
      <c r="P25" s="359">
        <f t="shared" si="5"/>
        <v>0</v>
      </c>
      <c r="Q25" s="1581"/>
      <c r="R25" s="1485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1"/>
      <c r="C26" s="1425"/>
      <c r="D26" s="128" t="s">
        <v>1</v>
      </c>
      <c r="E26" s="364"/>
      <c r="F26" s="365"/>
      <c r="G26" s="361"/>
      <c r="H26" s="129"/>
      <c r="I26" s="208">
        <f t="shared" si="6"/>
        <v>0</v>
      </c>
      <c r="J26" s="1573" t="s">
        <v>200</v>
      </c>
      <c r="K26" s="1445"/>
      <c r="L26" s="85"/>
      <c r="M26" s="362"/>
      <c r="N26" s="85"/>
      <c r="O26" s="122" t="s">
        <v>60</v>
      </c>
      <c r="P26" s="359">
        <f t="shared" si="5"/>
        <v>0</v>
      </c>
      <c r="Q26" s="1581"/>
      <c r="R26" s="1485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1"/>
      <c r="C27" s="1425"/>
      <c r="D27" s="128" t="s">
        <v>1</v>
      </c>
      <c r="E27" s="364"/>
      <c r="F27" s="365"/>
      <c r="G27" s="361"/>
      <c r="H27" s="129"/>
      <c r="I27" s="208">
        <f t="shared" si="6"/>
        <v>0</v>
      </c>
      <c r="J27" s="1573" t="s">
        <v>200</v>
      </c>
      <c r="K27" s="1445"/>
      <c r="L27" s="85"/>
      <c r="M27" s="362"/>
      <c r="N27" s="85"/>
      <c r="O27" s="122" t="s">
        <v>60</v>
      </c>
      <c r="P27" s="359">
        <f t="shared" si="5"/>
        <v>0</v>
      </c>
      <c r="Q27" s="1581"/>
      <c r="R27" s="1485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1"/>
      <c r="C28" s="1425"/>
      <c r="D28" s="128" t="s">
        <v>1</v>
      </c>
      <c r="E28" s="364"/>
      <c r="F28" s="365"/>
      <c r="G28" s="361"/>
      <c r="H28" s="129"/>
      <c r="I28" s="208">
        <f t="shared" si="6"/>
        <v>0</v>
      </c>
      <c r="J28" s="1573" t="s">
        <v>200</v>
      </c>
      <c r="K28" s="1445"/>
      <c r="L28" s="85"/>
      <c r="M28" s="362"/>
      <c r="N28" s="85"/>
      <c r="O28" s="122" t="s">
        <v>60</v>
      </c>
      <c r="P28" s="359">
        <f t="shared" si="5"/>
        <v>0</v>
      </c>
      <c r="Q28" s="1581"/>
      <c r="R28" s="1485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1"/>
      <c r="C29" s="1425"/>
      <c r="D29" s="128" t="s">
        <v>1</v>
      </c>
      <c r="E29" s="364"/>
      <c r="F29" s="365"/>
      <c r="G29" s="361"/>
      <c r="H29" s="129"/>
      <c r="I29" s="208">
        <f t="shared" si="6"/>
        <v>0</v>
      </c>
      <c r="J29" s="1573" t="s">
        <v>200</v>
      </c>
      <c r="K29" s="1445"/>
      <c r="L29" s="85"/>
      <c r="M29" s="362"/>
      <c r="N29" s="85"/>
      <c r="O29" s="122" t="s">
        <v>60</v>
      </c>
      <c r="P29" s="359">
        <f t="shared" si="5"/>
        <v>0</v>
      </c>
      <c r="Q29" s="1581"/>
      <c r="R29" s="1485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1"/>
      <c r="C30" s="1425"/>
      <c r="D30" s="128" t="s">
        <v>1</v>
      </c>
      <c r="E30" s="364"/>
      <c r="F30" s="365"/>
      <c r="G30" s="361"/>
      <c r="H30" s="129"/>
      <c r="I30" s="208">
        <f t="shared" si="6"/>
        <v>0</v>
      </c>
      <c r="J30" s="1573" t="s">
        <v>200</v>
      </c>
      <c r="K30" s="1445"/>
      <c r="L30" s="85"/>
      <c r="M30" s="362"/>
      <c r="N30" s="85"/>
      <c r="O30" s="122" t="s">
        <v>60</v>
      </c>
      <c r="P30" s="359">
        <f t="shared" si="5"/>
        <v>0</v>
      </c>
      <c r="Q30" s="1581"/>
      <c r="R30" s="1485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1"/>
      <c r="C31" s="1425"/>
      <c r="D31" s="128" t="s">
        <v>1</v>
      </c>
      <c r="E31" s="364"/>
      <c r="F31" s="365"/>
      <c r="G31" s="361"/>
      <c r="H31" s="129"/>
      <c r="I31" s="208">
        <f t="shared" si="6"/>
        <v>0</v>
      </c>
      <c r="J31" s="1573" t="s">
        <v>200</v>
      </c>
      <c r="K31" s="1445"/>
      <c r="L31" s="85"/>
      <c r="M31" s="362"/>
      <c r="N31" s="85"/>
      <c r="O31" s="122" t="s">
        <v>60</v>
      </c>
      <c r="P31" s="359">
        <f t="shared" si="5"/>
        <v>0</v>
      </c>
      <c r="Q31" s="1581"/>
      <c r="R31" s="1485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48"/>
      <c r="C32" s="1386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74"/>
      <c r="K32" s="1387"/>
      <c r="L32" s="85"/>
      <c r="M32" s="370"/>
      <c r="N32" s="85"/>
      <c r="O32" s="140"/>
      <c r="P32" s="371">
        <f>SUM(P12:P31)</f>
        <v>150</v>
      </c>
      <c r="Q32" s="1435"/>
      <c r="R32" s="1387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36" t="s">
        <v>191</v>
      </c>
      <c r="C36" s="1386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1" t="s">
        <v>736</v>
      </c>
      <c r="C37" s="1552"/>
      <c r="D37" s="1328" t="s">
        <v>1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53" t="s">
        <v>737</v>
      </c>
      <c r="C38" s="1554"/>
      <c r="D38" s="1334" t="s">
        <v>1</v>
      </c>
      <c r="E38" s="1335" t="s">
        <v>688</v>
      </c>
      <c r="F38" s="1330" t="s">
        <v>761</v>
      </c>
      <c r="G38" s="1324" t="s">
        <v>696</v>
      </c>
      <c r="H38" s="1331" t="s">
        <v>715</v>
      </c>
      <c r="I38" s="1336">
        <v>0.1</v>
      </c>
      <c r="J38" s="1333">
        <f t="shared" si="7"/>
        <v>0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5" t="s">
        <v>738</v>
      </c>
      <c r="C39" s="1556"/>
      <c r="D39" s="1324" t="s">
        <v>1</v>
      </c>
      <c r="E39" s="1337" t="s">
        <v>695</v>
      </c>
      <c r="F39" s="1324" t="s">
        <v>761</v>
      </c>
      <c r="G39" s="1324" t="s">
        <v>687</v>
      </c>
      <c r="H39" s="1331" t="s">
        <v>727</v>
      </c>
      <c r="I39" s="1338">
        <v>0.5</v>
      </c>
      <c r="J39" s="1333">
        <f t="shared" si="7"/>
        <v>0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48"/>
      <c r="C40" s="1557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48"/>
      <c r="C41" s="1557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48"/>
      <c r="C42" s="1549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48"/>
      <c r="C43" s="1549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48"/>
      <c r="C44" s="1549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50"/>
      <c r="C45" s="1425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47"/>
      <c r="C46" s="1425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47"/>
      <c r="C47" s="1425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46" t="s">
        <v>208</v>
      </c>
      <c r="C51" s="1394"/>
      <c r="D51" s="1394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36" t="s">
        <v>209</v>
      </c>
      <c r="C52" s="1386"/>
      <c r="D52" s="1437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36" t="s">
        <v>120</v>
      </c>
      <c r="K52" s="1387"/>
      <c r="L52" s="17"/>
      <c r="M52" s="44" t="s">
        <v>121</v>
      </c>
      <c r="N52" s="17"/>
      <c r="O52" s="103" t="s">
        <v>122</v>
      </c>
      <c r="P52" s="106" t="s">
        <v>123</v>
      </c>
      <c r="Q52" s="1436" t="s">
        <v>76</v>
      </c>
      <c r="R52" s="138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3"/>
      <c r="C53" s="1457"/>
      <c r="D53" s="1458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86"/>
      <c r="K53" s="1445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78"/>
      <c r="R53" s="1481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24"/>
      <c r="C54" s="1369"/>
      <c r="D54" s="1371"/>
      <c r="E54" s="125"/>
      <c r="F54" s="191"/>
      <c r="G54" s="190"/>
      <c r="H54" s="125"/>
      <c r="I54" s="130">
        <f t="shared" si="14"/>
        <v>0</v>
      </c>
      <c r="J54" s="1586"/>
      <c r="K54" s="1445"/>
      <c r="L54" s="85"/>
      <c r="M54" s="362"/>
      <c r="N54" s="85"/>
      <c r="O54" s="122" t="s">
        <v>60</v>
      </c>
      <c r="P54" s="123">
        <f t="shared" si="15"/>
        <v>0</v>
      </c>
      <c r="Q54" s="1581"/>
      <c r="R54" s="14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24"/>
      <c r="C55" s="1369"/>
      <c r="D55" s="1371"/>
      <c r="E55" s="125"/>
      <c r="F55" s="191"/>
      <c r="G55" s="190"/>
      <c r="H55" s="125"/>
      <c r="I55" s="130">
        <f t="shared" si="14"/>
        <v>0</v>
      </c>
      <c r="J55" s="1586"/>
      <c r="K55" s="1445"/>
      <c r="L55" s="85"/>
      <c r="M55" s="362"/>
      <c r="N55" s="85"/>
      <c r="O55" s="122" t="s">
        <v>60</v>
      </c>
      <c r="P55" s="123">
        <f t="shared" si="15"/>
        <v>0</v>
      </c>
      <c r="Q55" s="1581"/>
      <c r="R55" s="1485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24"/>
      <c r="C56" s="1369"/>
      <c r="D56" s="1371"/>
      <c r="E56" s="125"/>
      <c r="F56" s="191"/>
      <c r="G56" s="190"/>
      <c r="H56" s="125"/>
      <c r="I56" s="130">
        <f t="shared" si="14"/>
        <v>0</v>
      </c>
      <c r="J56" s="1586"/>
      <c r="K56" s="1445"/>
      <c r="L56" s="85"/>
      <c r="M56" s="362"/>
      <c r="N56" s="85"/>
      <c r="O56" s="122" t="s">
        <v>60</v>
      </c>
      <c r="P56" s="123">
        <f t="shared" si="15"/>
        <v>0</v>
      </c>
      <c r="Q56" s="1581"/>
      <c r="R56" s="1485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24"/>
      <c r="C57" s="1369"/>
      <c r="D57" s="1371"/>
      <c r="E57" s="125"/>
      <c r="F57" s="191"/>
      <c r="G57" s="190"/>
      <c r="H57" s="125"/>
      <c r="I57" s="130">
        <f t="shared" si="14"/>
        <v>0</v>
      </c>
      <c r="J57" s="1586"/>
      <c r="K57" s="1445"/>
      <c r="L57" s="85"/>
      <c r="M57" s="362"/>
      <c r="N57" s="85"/>
      <c r="O57" s="122" t="s">
        <v>60</v>
      </c>
      <c r="P57" s="123">
        <f t="shared" si="15"/>
        <v>0</v>
      </c>
      <c r="Q57" s="1581"/>
      <c r="R57" s="1485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24"/>
      <c r="C58" s="1369"/>
      <c r="D58" s="1371"/>
      <c r="E58" s="125"/>
      <c r="F58" s="191"/>
      <c r="G58" s="190"/>
      <c r="H58" s="125"/>
      <c r="I58" s="130">
        <f t="shared" si="14"/>
        <v>0</v>
      </c>
      <c r="J58" s="1586"/>
      <c r="K58" s="1445"/>
      <c r="L58" s="85"/>
      <c r="M58" s="362"/>
      <c r="N58" s="85"/>
      <c r="O58" s="122" t="s">
        <v>60</v>
      </c>
      <c r="P58" s="123">
        <f t="shared" si="15"/>
        <v>0</v>
      </c>
      <c r="Q58" s="1581"/>
      <c r="R58" s="1485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24"/>
      <c r="C59" s="1369"/>
      <c r="D59" s="1371"/>
      <c r="E59" s="125"/>
      <c r="F59" s="399"/>
      <c r="G59" s="190"/>
      <c r="H59" s="125"/>
      <c r="I59" s="130">
        <f t="shared" si="14"/>
        <v>0</v>
      </c>
      <c r="J59" s="1586"/>
      <c r="K59" s="1445"/>
      <c r="L59" s="85"/>
      <c r="M59" s="362"/>
      <c r="N59" s="85"/>
      <c r="O59" s="122" t="s">
        <v>60</v>
      </c>
      <c r="P59" s="123">
        <f t="shared" si="15"/>
        <v>0</v>
      </c>
      <c r="Q59" s="1581"/>
      <c r="R59" s="1485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1"/>
      <c r="C60" s="1369"/>
      <c r="D60" s="1371"/>
      <c r="E60" s="129"/>
      <c r="F60" s="400"/>
      <c r="G60" s="128"/>
      <c r="H60" s="129"/>
      <c r="I60" s="130">
        <f t="shared" si="14"/>
        <v>0</v>
      </c>
      <c r="J60" s="1573"/>
      <c r="K60" s="1445"/>
      <c r="L60" s="85"/>
      <c r="M60" s="362"/>
      <c r="N60" s="85"/>
      <c r="O60" s="122" t="s">
        <v>214</v>
      </c>
      <c r="P60" s="123">
        <f t="shared" si="15"/>
        <v>0</v>
      </c>
      <c r="Q60" s="1581"/>
      <c r="R60" s="1485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1"/>
      <c r="C61" s="1369"/>
      <c r="D61" s="1371"/>
      <c r="E61" s="129"/>
      <c r="F61" s="400"/>
      <c r="G61" s="128"/>
      <c r="H61" s="129"/>
      <c r="I61" s="130">
        <f t="shared" si="14"/>
        <v>0</v>
      </c>
      <c r="J61" s="1573"/>
      <c r="K61" s="1445"/>
      <c r="L61" s="85"/>
      <c r="M61" s="362"/>
      <c r="N61" s="85"/>
      <c r="O61" s="122" t="s">
        <v>214</v>
      </c>
      <c r="P61" s="123">
        <f t="shared" si="15"/>
        <v>0</v>
      </c>
      <c r="Q61" s="1581"/>
      <c r="R61" s="1485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1"/>
      <c r="C62" s="1369"/>
      <c r="D62" s="1371"/>
      <c r="E62" s="129"/>
      <c r="F62" s="400"/>
      <c r="G62" s="128"/>
      <c r="H62" s="129"/>
      <c r="I62" s="130">
        <f t="shared" si="14"/>
        <v>0</v>
      </c>
      <c r="J62" s="1573"/>
      <c r="K62" s="1445"/>
      <c r="L62" s="85"/>
      <c r="M62" s="362"/>
      <c r="N62" s="85"/>
      <c r="O62" s="168" t="s">
        <v>214</v>
      </c>
      <c r="P62" s="133">
        <f t="shared" si="15"/>
        <v>0</v>
      </c>
      <c r="Q62" s="1585"/>
      <c r="R62" s="1498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48"/>
      <c r="C63" s="1386"/>
      <c r="D63" s="1386"/>
      <c r="E63" s="401"/>
      <c r="F63" s="238"/>
      <c r="G63" s="193"/>
      <c r="H63" s="139" t="s">
        <v>124</v>
      </c>
      <c r="I63" s="172">
        <f>SUM(I53:I62)</f>
        <v>0</v>
      </c>
      <c r="J63" s="1435"/>
      <c r="K63" s="1387"/>
      <c r="L63" s="85"/>
      <c r="M63" s="370"/>
      <c r="N63" s="85"/>
      <c r="O63" s="140"/>
      <c r="P63" s="175">
        <f>SUM(P53:P62)</f>
        <v>0</v>
      </c>
      <c r="Q63" s="1435"/>
      <c r="R63" s="1387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41.4">
      <c r="A66" s="152" t="s">
        <v>112</v>
      </c>
      <c r="B66" s="1436" t="s">
        <v>209</v>
      </c>
      <c r="C66" s="1386"/>
      <c r="D66" s="1437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3"/>
      <c r="C67" s="1457"/>
      <c r="D67" s="1458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24"/>
      <c r="C68" s="1369"/>
      <c r="D68" s="1371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24"/>
      <c r="C69" s="1369"/>
      <c r="D69" s="1371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24"/>
      <c r="C70" s="1369"/>
      <c r="D70" s="1371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24"/>
      <c r="C71" s="1369"/>
      <c r="D71" s="1371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24"/>
      <c r="C72" s="1369"/>
      <c r="D72" s="1371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24"/>
      <c r="C73" s="1369"/>
      <c r="D73" s="1371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1"/>
      <c r="C74" s="1369"/>
      <c r="D74" s="1371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1"/>
      <c r="C75" s="1369"/>
      <c r="D75" s="1371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60"/>
      <c r="C76" s="1430"/>
      <c r="D76" s="1469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48"/>
      <c r="C77" s="1386"/>
      <c r="D77" s="1386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36" t="s">
        <v>220</v>
      </c>
      <c r="C81" s="1386"/>
      <c r="D81" s="1437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59"/>
      <c r="C82" s="1454"/>
      <c r="D82" s="1440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59"/>
      <c r="C83" s="1454"/>
      <c r="D83" s="1440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59"/>
      <c r="C84" s="1454"/>
      <c r="D84" s="1440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59"/>
      <c r="C85" s="1454"/>
      <c r="D85" s="1440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59"/>
      <c r="C86" s="1454"/>
      <c r="D86" s="1440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24"/>
      <c r="C87" s="1369"/>
      <c r="D87" s="1371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24"/>
      <c r="C88" s="1369"/>
      <c r="D88" s="1371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1"/>
      <c r="C89" s="1369"/>
      <c r="D89" s="1371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1"/>
      <c r="C90" s="1369"/>
      <c r="D90" s="1371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1"/>
      <c r="C91" s="1369"/>
      <c r="D91" s="1371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1"/>
      <c r="C92" s="1369"/>
      <c r="D92" s="1371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1"/>
      <c r="C93" s="1369"/>
      <c r="D93" s="1371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1"/>
      <c r="C94" s="1369"/>
      <c r="D94" s="1371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1"/>
      <c r="C95" s="1369"/>
      <c r="D95" s="1371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60"/>
      <c r="C96" s="1430"/>
      <c r="D96" s="1469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48"/>
      <c r="C97" s="1386"/>
      <c r="D97" s="1386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423" t="s">
        <v>220</v>
      </c>
      <c r="C100" s="1386"/>
      <c r="D100" s="1387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67" t="s">
        <v>699</v>
      </c>
      <c r="C101" s="1568"/>
      <c r="D101" s="1569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0" t="s">
        <v>702</v>
      </c>
      <c r="C102" s="1571"/>
      <c r="D102" s="1572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4" t="s">
        <v>704</v>
      </c>
      <c r="C103" s="1565"/>
      <c r="D103" s="1566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59" t="s">
        <v>709</v>
      </c>
      <c r="C104" s="1454"/>
      <c r="D104" s="1440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1" t="s">
        <v>711</v>
      </c>
      <c r="C105" s="1562"/>
      <c r="D105" s="1563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4" t="s">
        <v>716</v>
      </c>
      <c r="C106" s="1565"/>
      <c r="D106" s="1566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4" t="s">
        <v>725</v>
      </c>
      <c r="C107" s="1562"/>
      <c r="D107" s="1563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59"/>
      <c r="C108" s="1454"/>
      <c r="D108" s="1440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59"/>
      <c r="C109" s="1454"/>
      <c r="D109" s="1440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38"/>
      <c r="C110" s="1454"/>
      <c r="D110" s="1440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24"/>
      <c r="C111" s="1369"/>
      <c r="D111" s="1371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24"/>
      <c r="C112" s="1369"/>
      <c r="D112" s="1371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58"/>
      <c r="C113" s="1430"/>
      <c r="D113" s="1469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48"/>
      <c r="C114" s="1386"/>
      <c r="D114" s="1386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5:F17" xr:uid="{00000000-0002-0000-0400-000002000000}">
      <formula1>$D15:$D34&lt;&gt;"Journal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8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85"/>
      <c r="M1" s="14" t="str">
        <f>A1</f>
        <v>KRA II - RESEARCH, INNOVATION AND CREATIVE WORK</v>
      </c>
      <c r="N1" s="85"/>
      <c r="O1" s="1486" t="str">
        <f>A1</f>
        <v>KRA II - RESEARCH, INNOVATION AND CREATIVE WORK</v>
      </c>
      <c r="P1" s="1367"/>
      <c r="Q1" s="1367"/>
      <c r="R1" s="1367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83" t="str">
        <f>'Request Form'!B6</f>
        <v>LAST NAME:</v>
      </c>
      <c r="B3" s="1369"/>
      <c r="C3" s="1371"/>
      <c r="D3" s="1488" t="str">
        <f>Form1_A!E3</f>
        <v>MAALIW</v>
      </c>
      <c r="E3" s="1369"/>
      <c r="F3" s="1369"/>
      <c r="G3" s="1369"/>
      <c r="H3" s="1369"/>
      <c r="I3" s="1369"/>
      <c r="J3" s="1369"/>
      <c r="K3" s="1371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83" t="str">
        <f>'Request Form'!B7</f>
        <v>FIRST NAME, EXT.:</v>
      </c>
      <c r="B4" s="1369"/>
      <c r="C4" s="1371"/>
      <c r="D4" s="1488" t="str">
        <f>Form1_A!E4</f>
        <v>RENATO III</v>
      </c>
      <c r="E4" s="1369"/>
      <c r="F4" s="1369"/>
      <c r="G4" s="1369"/>
      <c r="H4" s="1369"/>
      <c r="I4" s="1369"/>
      <c r="J4" s="1369"/>
      <c r="K4" s="1371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83" t="str">
        <f>'Request Form'!B8</f>
        <v>MIDDLE NAME:</v>
      </c>
      <c r="B5" s="1369"/>
      <c r="C5" s="1371"/>
      <c r="D5" s="1488" t="str">
        <f>Form1_A!E5</f>
        <v>RACELIS</v>
      </c>
      <c r="E5" s="1369"/>
      <c r="F5" s="1369"/>
      <c r="G5" s="1369"/>
      <c r="H5" s="1369"/>
      <c r="I5" s="1369"/>
      <c r="J5" s="1369"/>
      <c r="K5" s="1371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49" t="s">
        <v>230</v>
      </c>
      <c r="B7" s="1386"/>
      <c r="C7" s="1386"/>
      <c r="D7" s="1386"/>
      <c r="E7" s="1386"/>
      <c r="F7" s="1386"/>
      <c r="G7" s="1386"/>
      <c r="H7" s="1386"/>
      <c r="I7" s="1386"/>
      <c r="J7" s="1386"/>
      <c r="K7" s="1387"/>
      <c r="L7" s="85"/>
      <c r="M7" s="84" t="str">
        <f>A7</f>
        <v>CRITERION B - INVENTIONS (MAX = 100 POINTS)</v>
      </c>
      <c r="N7" s="85"/>
      <c r="O7" s="1492" t="str">
        <f>A7</f>
        <v>CRITERION B - INVENTIONS (MAX = 100 POINTS)</v>
      </c>
      <c r="P7" s="1367"/>
      <c r="Q7" s="1367"/>
      <c r="R7" s="1367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90" t="s">
        <v>235</v>
      </c>
      <c r="B12" s="1386"/>
      <c r="C12" s="1386"/>
      <c r="D12" s="1386"/>
      <c r="E12" s="1386"/>
      <c r="F12" s="1386"/>
      <c r="G12" s="1386"/>
      <c r="H12" s="1386"/>
      <c r="I12" s="1386"/>
      <c r="J12" s="1386"/>
      <c r="K12" s="1387"/>
      <c r="L12" s="87"/>
      <c r="M12" s="84" t="str">
        <f>A12</f>
        <v>SOLE INVENTOR</v>
      </c>
      <c r="N12" s="87"/>
      <c r="O12" s="1600" t="str">
        <f>A12</f>
        <v>SOLE INVENTOR</v>
      </c>
      <c r="P12" s="1394"/>
      <c r="Q12" s="1394"/>
      <c r="R12" s="1394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602" t="s">
        <v>236</v>
      </c>
      <c r="C13" s="1386"/>
      <c r="D13" s="1437"/>
      <c r="E13" s="446" t="s">
        <v>237</v>
      </c>
      <c r="F13" s="447" t="s">
        <v>238</v>
      </c>
      <c r="G13" s="1602" t="s">
        <v>239</v>
      </c>
      <c r="H13" s="1437"/>
      <c r="I13" s="106" t="s">
        <v>119</v>
      </c>
      <c r="J13" s="1603" t="s">
        <v>120</v>
      </c>
      <c r="K13" s="1387"/>
      <c r="L13" s="13"/>
      <c r="M13" s="44" t="s">
        <v>121</v>
      </c>
      <c r="N13" s="13"/>
      <c r="O13" s="103" t="s">
        <v>122</v>
      </c>
      <c r="P13" s="106" t="s">
        <v>123</v>
      </c>
      <c r="Q13" s="1436" t="s">
        <v>76</v>
      </c>
      <c r="R13" s="1387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438"/>
      <c r="C14" s="1454"/>
      <c r="D14" s="1440"/>
      <c r="E14" s="111"/>
      <c r="F14" s="433" t="s">
        <v>1</v>
      </c>
      <c r="G14" s="1587"/>
      <c r="H14" s="1440"/>
      <c r="I14" s="208">
        <f t="shared" ref="I14:I28" si="4">IF(ISBLANK(B14),0,0+IF(ISBLANK(E14),0,0+IF(ISBLANK(G14),0,0+IF(F14="Accepted",10)+IF(F14="Published",20)+IF(F14="Granted",80))))</f>
        <v>0</v>
      </c>
      <c r="J14" s="1601"/>
      <c r="K14" s="1593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80"/>
      <c r="R14" s="1481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24"/>
      <c r="C15" s="1369"/>
      <c r="D15" s="1371"/>
      <c r="E15" s="125"/>
      <c r="F15" s="433" t="s">
        <v>1</v>
      </c>
      <c r="G15" s="1595"/>
      <c r="H15" s="1371"/>
      <c r="I15" s="208">
        <f t="shared" si="4"/>
        <v>0</v>
      </c>
      <c r="J15" s="1599"/>
      <c r="K15" s="1445"/>
      <c r="L15" s="85"/>
      <c r="M15" s="449"/>
      <c r="N15" s="85"/>
      <c r="O15" s="122" t="s">
        <v>60</v>
      </c>
      <c r="P15" s="123">
        <f t="shared" si="5"/>
        <v>0</v>
      </c>
      <c r="Q15" s="1484"/>
      <c r="R15" s="1485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 ht="14.4">
      <c r="A16" s="120">
        <v>3</v>
      </c>
      <c r="B16" s="1424"/>
      <c r="C16" s="1369"/>
      <c r="D16" s="1371"/>
      <c r="E16" s="125"/>
      <c r="F16" s="433" t="s">
        <v>1</v>
      </c>
      <c r="G16" s="1595"/>
      <c r="H16" s="1371"/>
      <c r="I16" s="208">
        <f t="shared" si="4"/>
        <v>0</v>
      </c>
      <c r="J16" s="1599"/>
      <c r="K16" s="1445"/>
      <c r="L16" s="85"/>
      <c r="M16" s="449"/>
      <c r="N16" s="85"/>
      <c r="O16" s="122" t="s">
        <v>60</v>
      </c>
      <c r="P16" s="123">
        <f t="shared" si="5"/>
        <v>0</v>
      </c>
      <c r="Q16" s="1484"/>
      <c r="R16" s="1485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24"/>
      <c r="C17" s="1369"/>
      <c r="D17" s="1371"/>
      <c r="E17" s="125"/>
      <c r="F17" s="433" t="s">
        <v>1</v>
      </c>
      <c r="G17" s="1595"/>
      <c r="H17" s="1371"/>
      <c r="I17" s="208">
        <f t="shared" si="4"/>
        <v>0</v>
      </c>
      <c r="J17" s="1599"/>
      <c r="K17" s="1445"/>
      <c r="L17" s="85"/>
      <c r="M17" s="449"/>
      <c r="N17" s="85"/>
      <c r="O17" s="122" t="s">
        <v>60</v>
      </c>
      <c r="P17" s="123">
        <f t="shared" si="5"/>
        <v>0</v>
      </c>
      <c r="Q17" s="1484"/>
      <c r="R17" s="1485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>
      <c r="A18" s="120">
        <v>5</v>
      </c>
      <c r="B18" s="1424"/>
      <c r="C18" s="1369"/>
      <c r="D18" s="1371"/>
      <c r="E18" s="125"/>
      <c r="F18" s="433" t="s">
        <v>1</v>
      </c>
      <c r="G18" s="1595"/>
      <c r="H18" s="1371"/>
      <c r="I18" s="208">
        <f t="shared" si="4"/>
        <v>0</v>
      </c>
      <c r="J18" s="1599"/>
      <c r="K18" s="1445"/>
      <c r="L18" s="85"/>
      <c r="M18" s="449"/>
      <c r="N18" s="85"/>
      <c r="O18" s="122" t="s">
        <v>60</v>
      </c>
      <c r="P18" s="123">
        <f t="shared" si="5"/>
        <v>0</v>
      </c>
      <c r="Q18" s="1484"/>
      <c r="R18" s="1485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>
      <c r="A19" s="120">
        <v>6</v>
      </c>
      <c r="B19" s="1424"/>
      <c r="C19" s="1369"/>
      <c r="D19" s="1371"/>
      <c r="E19" s="125"/>
      <c r="F19" s="433" t="s">
        <v>1</v>
      </c>
      <c r="G19" s="1595"/>
      <c r="H19" s="1371"/>
      <c r="I19" s="208">
        <f t="shared" si="4"/>
        <v>0</v>
      </c>
      <c r="J19" s="1586"/>
      <c r="K19" s="1445"/>
      <c r="L19" s="85"/>
      <c r="M19" s="449"/>
      <c r="N19" s="85"/>
      <c r="O19" s="122" t="s">
        <v>60</v>
      </c>
      <c r="P19" s="123">
        <f t="shared" si="5"/>
        <v>0</v>
      </c>
      <c r="Q19" s="1484"/>
      <c r="R19" s="1485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24"/>
      <c r="C20" s="1369"/>
      <c r="D20" s="1371"/>
      <c r="E20" s="125"/>
      <c r="F20" s="433" t="s">
        <v>1</v>
      </c>
      <c r="G20" s="1595"/>
      <c r="H20" s="1371"/>
      <c r="I20" s="208">
        <f t="shared" si="4"/>
        <v>0</v>
      </c>
      <c r="J20" s="1586"/>
      <c r="K20" s="1445"/>
      <c r="L20" s="85"/>
      <c r="M20" s="449"/>
      <c r="N20" s="85"/>
      <c r="O20" s="122" t="s">
        <v>60</v>
      </c>
      <c r="P20" s="123">
        <f t="shared" si="5"/>
        <v>0</v>
      </c>
      <c r="Q20" s="1484"/>
      <c r="R20" s="1485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1"/>
      <c r="C21" s="1369"/>
      <c r="D21" s="1371"/>
      <c r="E21" s="129"/>
      <c r="F21" s="451" t="s">
        <v>1</v>
      </c>
      <c r="G21" s="1596"/>
      <c r="H21" s="1371"/>
      <c r="I21" s="208">
        <f t="shared" si="4"/>
        <v>0</v>
      </c>
      <c r="J21" s="1598"/>
      <c r="K21" s="1445"/>
      <c r="L21" s="85"/>
      <c r="M21" s="449"/>
      <c r="N21" s="85"/>
      <c r="O21" s="122" t="s">
        <v>60</v>
      </c>
      <c r="P21" s="123">
        <f t="shared" si="5"/>
        <v>0</v>
      </c>
      <c r="Q21" s="1484"/>
      <c r="R21" s="1485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1"/>
      <c r="C22" s="1369"/>
      <c r="D22" s="1371"/>
      <c r="E22" s="129"/>
      <c r="F22" s="451" t="s">
        <v>1</v>
      </c>
      <c r="G22" s="1596"/>
      <c r="H22" s="1371"/>
      <c r="I22" s="208">
        <f t="shared" si="4"/>
        <v>0</v>
      </c>
      <c r="J22" s="1573"/>
      <c r="K22" s="1445"/>
      <c r="L22" s="85"/>
      <c r="M22" s="449"/>
      <c r="N22" s="85"/>
      <c r="O22" s="122" t="s">
        <v>60</v>
      </c>
      <c r="P22" s="123">
        <f t="shared" si="5"/>
        <v>0</v>
      </c>
      <c r="Q22" s="1484"/>
      <c r="R22" s="1485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1"/>
      <c r="C23" s="1369"/>
      <c r="D23" s="1371"/>
      <c r="E23" s="129"/>
      <c r="F23" s="451" t="s">
        <v>1</v>
      </c>
      <c r="G23" s="1596"/>
      <c r="H23" s="1371"/>
      <c r="I23" s="208">
        <f t="shared" si="4"/>
        <v>0</v>
      </c>
      <c r="J23" s="1573"/>
      <c r="K23" s="1445"/>
      <c r="L23" s="85"/>
      <c r="M23" s="449"/>
      <c r="N23" s="85"/>
      <c r="O23" s="122" t="s">
        <v>60</v>
      </c>
      <c r="P23" s="123">
        <f t="shared" si="5"/>
        <v>0</v>
      </c>
      <c r="Q23" s="1484"/>
      <c r="R23" s="1485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1"/>
      <c r="C24" s="1369"/>
      <c r="D24" s="1371"/>
      <c r="E24" s="129"/>
      <c r="F24" s="451" t="s">
        <v>1</v>
      </c>
      <c r="G24" s="1596"/>
      <c r="H24" s="1371"/>
      <c r="I24" s="208">
        <f t="shared" si="4"/>
        <v>0</v>
      </c>
      <c r="J24" s="1573"/>
      <c r="K24" s="1445"/>
      <c r="L24" s="85"/>
      <c r="M24" s="449"/>
      <c r="N24" s="85"/>
      <c r="O24" s="122" t="s">
        <v>60</v>
      </c>
      <c r="P24" s="123">
        <f t="shared" si="5"/>
        <v>0</v>
      </c>
      <c r="Q24" s="1484"/>
      <c r="R24" s="1485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1"/>
      <c r="C25" s="1369"/>
      <c r="D25" s="1371"/>
      <c r="E25" s="129"/>
      <c r="F25" s="451" t="s">
        <v>1</v>
      </c>
      <c r="G25" s="1596"/>
      <c r="H25" s="1371"/>
      <c r="I25" s="208">
        <f t="shared" si="4"/>
        <v>0</v>
      </c>
      <c r="J25" s="1598"/>
      <c r="K25" s="1445"/>
      <c r="L25" s="85"/>
      <c r="M25" s="449"/>
      <c r="N25" s="85"/>
      <c r="O25" s="122" t="s">
        <v>60</v>
      </c>
      <c r="P25" s="123">
        <f t="shared" si="5"/>
        <v>0</v>
      </c>
      <c r="Q25" s="1484"/>
      <c r="R25" s="1485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1"/>
      <c r="C26" s="1369"/>
      <c r="D26" s="1371"/>
      <c r="E26" s="129"/>
      <c r="F26" s="451" t="s">
        <v>1</v>
      </c>
      <c r="G26" s="1596"/>
      <c r="H26" s="1371"/>
      <c r="I26" s="208">
        <f t="shared" si="4"/>
        <v>0</v>
      </c>
      <c r="J26" s="1573"/>
      <c r="K26" s="1445"/>
      <c r="L26" s="85"/>
      <c r="M26" s="449"/>
      <c r="N26" s="85"/>
      <c r="O26" s="122" t="s">
        <v>60</v>
      </c>
      <c r="P26" s="123">
        <f t="shared" si="5"/>
        <v>0</v>
      </c>
      <c r="Q26" s="1484"/>
      <c r="R26" s="1485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1"/>
      <c r="C27" s="1369"/>
      <c r="D27" s="1371"/>
      <c r="E27" s="129"/>
      <c r="F27" s="451" t="s">
        <v>1</v>
      </c>
      <c r="G27" s="1596"/>
      <c r="H27" s="1371"/>
      <c r="I27" s="208">
        <f t="shared" si="4"/>
        <v>0</v>
      </c>
      <c r="J27" s="1573"/>
      <c r="K27" s="1445"/>
      <c r="L27" s="85"/>
      <c r="M27" s="449"/>
      <c r="N27" s="85"/>
      <c r="O27" s="122" t="s">
        <v>60</v>
      </c>
      <c r="P27" s="123">
        <f t="shared" si="5"/>
        <v>0</v>
      </c>
      <c r="Q27" s="1484"/>
      <c r="R27" s="1485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1"/>
      <c r="C28" s="1369"/>
      <c r="D28" s="1371"/>
      <c r="E28" s="129"/>
      <c r="F28" s="451" t="s">
        <v>1</v>
      </c>
      <c r="G28" s="1596"/>
      <c r="H28" s="1371"/>
      <c r="I28" s="208">
        <f t="shared" si="4"/>
        <v>0</v>
      </c>
      <c r="J28" s="1573"/>
      <c r="K28" s="1445"/>
      <c r="L28" s="85"/>
      <c r="M28" s="449"/>
      <c r="N28" s="85"/>
      <c r="O28" s="168" t="s">
        <v>60</v>
      </c>
      <c r="P28" s="123">
        <f t="shared" si="5"/>
        <v>0</v>
      </c>
      <c r="Q28" s="1484"/>
      <c r="R28" s="1485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48"/>
      <c r="C29" s="1386"/>
      <c r="D29" s="1437"/>
      <c r="E29" s="135"/>
      <c r="F29" s="135"/>
      <c r="G29" s="1435" t="s">
        <v>124</v>
      </c>
      <c r="H29" s="1437"/>
      <c r="I29" s="172">
        <f>SUM(I14:I28)</f>
        <v>0</v>
      </c>
      <c r="J29" s="1589"/>
      <c r="K29" s="1387"/>
      <c r="L29" s="85"/>
      <c r="M29" s="453"/>
      <c r="N29" s="85"/>
      <c r="O29" s="140"/>
      <c r="P29" s="175">
        <f>SUM(P14:P28)</f>
        <v>0</v>
      </c>
      <c r="Q29" s="1597"/>
      <c r="R29" s="1387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90" t="s">
        <v>243</v>
      </c>
      <c r="B31" s="1386"/>
      <c r="C31" s="1386"/>
      <c r="D31" s="1386"/>
      <c r="E31" s="1386"/>
      <c r="F31" s="1386"/>
      <c r="G31" s="1386"/>
      <c r="H31" s="1386"/>
      <c r="I31" s="1386"/>
      <c r="J31" s="1386"/>
      <c r="K31" s="1387"/>
      <c r="L31" s="85"/>
      <c r="M31" s="84" t="str">
        <f>A31</f>
        <v>WITH MULTIPLE INVENTORS</v>
      </c>
      <c r="N31" s="85"/>
      <c r="O31" s="1546" t="str">
        <f>A31</f>
        <v>WITH MULTIPLE INVENTORS</v>
      </c>
      <c r="P31" s="1394"/>
      <c r="Q31" s="1394"/>
      <c r="R31" s="1394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36" t="s">
        <v>236</v>
      </c>
      <c r="C32" s="1386"/>
      <c r="D32" s="1437"/>
      <c r="E32" s="206" t="s">
        <v>244</v>
      </c>
      <c r="F32" s="104" t="s">
        <v>238</v>
      </c>
      <c r="G32" s="1436" t="s">
        <v>245</v>
      </c>
      <c r="H32" s="1437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3"/>
      <c r="C33" s="1457"/>
      <c r="D33" s="1458"/>
      <c r="E33" s="112"/>
      <c r="F33" s="433" t="s">
        <v>1</v>
      </c>
      <c r="G33" s="1587"/>
      <c r="H33" s="1440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24"/>
      <c r="C34" s="1369"/>
      <c r="D34" s="1371"/>
      <c r="E34" s="125"/>
      <c r="F34" s="433" t="s">
        <v>1</v>
      </c>
      <c r="G34" s="1595"/>
      <c r="H34" s="1371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24"/>
      <c r="C35" s="1369"/>
      <c r="D35" s="1371"/>
      <c r="E35" s="125"/>
      <c r="F35" s="433" t="s">
        <v>1</v>
      </c>
      <c r="G35" s="1595"/>
      <c r="H35" s="1371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24"/>
      <c r="C36" s="1369"/>
      <c r="D36" s="1371"/>
      <c r="E36" s="125"/>
      <c r="F36" s="433" t="s">
        <v>1</v>
      </c>
      <c r="G36" s="1595"/>
      <c r="H36" s="1371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24"/>
      <c r="C37" s="1369"/>
      <c r="D37" s="1371"/>
      <c r="E37" s="125"/>
      <c r="F37" s="433" t="s">
        <v>1</v>
      </c>
      <c r="G37" s="1595"/>
      <c r="H37" s="1371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24"/>
      <c r="C38" s="1369"/>
      <c r="D38" s="1371"/>
      <c r="E38" s="125"/>
      <c r="F38" s="433" t="s">
        <v>1</v>
      </c>
      <c r="G38" s="1595"/>
      <c r="H38" s="1371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24"/>
      <c r="C39" s="1369"/>
      <c r="D39" s="1371"/>
      <c r="E39" s="125"/>
      <c r="F39" s="433" t="s">
        <v>1</v>
      </c>
      <c r="G39" s="1595"/>
      <c r="H39" s="1371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24"/>
      <c r="C40" s="1369"/>
      <c r="D40" s="1371"/>
      <c r="E40" s="125"/>
      <c r="F40" s="433" t="s">
        <v>1</v>
      </c>
      <c r="G40" s="1595"/>
      <c r="H40" s="1371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1"/>
      <c r="C41" s="1369"/>
      <c r="D41" s="1371"/>
      <c r="E41" s="456"/>
      <c r="F41" s="451" t="s">
        <v>1</v>
      </c>
      <c r="G41" s="1596"/>
      <c r="H41" s="1371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1"/>
      <c r="C42" s="1369"/>
      <c r="D42" s="1371"/>
      <c r="E42" s="456"/>
      <c r="F42" s="451" t="s">
        <v>1</v>
      </c>
      <c r="G42" s="1596"/>
      <c r="H42" s="1371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1"/>
      <c r="C43" s="1369"/>
      <c r="D43" s="1371"/>
      <c r="E43" s="456"/>
      <c r="F43" s="451" t="s">
        <v>1</v>
      </c>
      <c r="G43" s="1596"/>
      <c r="H43" s="1371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1"/>
      <c r="C44" s="1369"/>
      <c r="D44" s="1371"/>
      <c r="E44" s="456"/>
      <c r="F44" s="451" t="s">
        <v>1</v>
      </c>
      <c r="G44" s="1596"/>
      <c r="H44" s="1371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1"/>
      <c r="C45" s="1369"/>
      <c r="D45" s="1371"/>
      <c r="E45" s="456"/>
      <c r="F45" s="451" t="s">
        <v>1</v>
      </c>
      <c r="G45" s="1596"/>
      <c r="H45" s="1371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1"/>
      <c r="C46" s="1369"/>
      <c r="D46" s="1371"/>
      <c r="E46" s="456"/>
      <c r="F46" s="451" t="s">
        <v>1</v>
      </c>
      <c r="G46" s="1596"/>
      <c r="H46" s="1371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1"/>
      <c r="C47" s="1369"/>
      <c r="D47" s="1371"/>
      <c r="E47" s="456"/>
      <c r="F47" s="451" t="s">
        <v>1</v>
      </c>
      <c r="G47" s="1596"/>
      <c r="H47" s="1371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48"/>
      <c r="H48" s="1437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94"/>
      <c r="H50" s="1386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90" t="s">
        <v>235</v>
      </c>
      <c r="B51" s="1386"/>
      <c r="C51" s="1386"/>
      <c r="D51" s="1386"/>
      <c r="E51" s="1386"/>
      <c r="F51" s="1386"/>
      <c r="G51" s="1386"/>
      <c r="H51" s="1386"/>
      <c r="I51" s="1386"/>
      <c r="J51" s="1386"/>
      <c r="K51" s="1387"/>
      <c r="L51" s="87"/>
      <c r="M51" s="84" t="str">
        <f>A51</f>
        <v>SOLE INVENTOR</v>
      </c>
      <c r="N51" s="87"/>
      <c r="O51" s="1546" t="str">
        <f>A51</f>
        <v>SOLE INVENTOR</v>
      </c>
      <c r="P51" s="1394"/>
      <c r="Q51" s="1394"/>
      <c r="R51" s="1394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36" t="s">
        <v>249</v>
      </c>
      <c r="C52" s="1386"/>
      <c r="D52" s="1437"/>
      <c r="E52" s="104" t="s">
        <v>250</v>
      </c>
      <c r="F52" s="104" t="s">
        <v>251</v>
      </c>
      <c r="G52" s="1436" t="s">
        <v>252</v>
      </c>
      <c r="H52" s="1437"/>
      <c r="I52" s="106" t="s">
        <v>119</v>
      </c>
      <c r="J52" s="1436" t="s">
        <v>120</v>
      </c>
      <c r="K52" s="1387"/>
      <c r="L52" s="13"/>
      <c r="M52" s="44" t="s">
        <v>121</v>
      </c>
      <c r="N52" s="13"/>
      <c r="O52" s="103" t="s">
        <v>122</v>
      </c>
      <c r="P52" s="106" t="s">
        <v>123</v>
      </c>
      <c r="Q52" s="1436" t="s">
        <v>76</v>
      </c>
      <c r="R52" s="1387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38"/>
      <c r="C53" s="1454"/>
      <c r="D53" s="1440"/>
      <c r="E53" s="461" t="s">
        <v>1</v>
      </c>
      <c r="F53" s="461"/>
      <c r="G53" s="1587"/>
      <c r="H53" s="1440"/>
      <c r="I53" s="208">
        <f t="shared" ref="I53:I67" si="9">IF(ISBLANK(B53),0,0+IF(ISBLANK(F53),0,0+IF(ISBLANK(G53),0,0+IF(E53="Utility Model",10,0+IF(E53="Industrial Design",5,0)))))</f>
        <v>0</v>
      </c>
      <c r="J53" s="1478"/>
      <c r="K53" s="1593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84"/>
      <c r="R53" s="1485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24"/>
      <c r="C54" s="1369"/>
      <c r="D54" s="1371"/>
      <c r="E54" s="409" t="s">
        <v>1</v>
      </c>
      <c r="F54" s="409"/>
      <c r="G54" s="1587"/>
      <c r="H54" s="1440"/>
      <c r="I54" s="208">
        <f t="shared" si="9"/>
        <v>0</v>
      </c>
      <c r="J54" s="1586"/>
      <c r="K54" s="1445"/>
      <c r="L54" s="85"/>
      <c r="M54" s="449"/>
      <c r="N54" s="85"/>
      <c r="O54" s="122" t="s">
        <v>60</v>
      </c>
      <c r="P54" s="123">
        <f t="shared" si="10"/>
        <v>0</v>
      </c>
      <c r="Q54" s="1484"/>
      <c r="R54" s="1485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24"/>
      <c r="C55" s="1369"/>
      <c r="D55" s="1371"/>
      <c r="E55" s="409" t="s">
        <v>1</v>
      </c>
      <c r="F55" s="409"/>
      <c r="G55" s="1587"/>
      <c r="H55" s="1440"/>
      <c r="I55" s="208">
        <f t="shared" si="9"/>
        <v>0</v>
      </c>
      <c r="J55" s="1586"/>
      <c r="K55" s="1445"/>
      <c r="L55" s="85"/>
      <c r="M55" s="449"/>
      <c r="N55" s="85"/>
      <c r="O55" s="122" t="s">
        <v>60</v>
      </c>
      <c r="P55" s="123">
        <f t="shared" si="10"/>
        <v>0</v>
      </c>
      <c r="Q55" s="1484"/>
      <c r="R55" s="1485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24"/>
      <c r="C56" s="1369"/>
      <c r="D56" s="1371"/>
      <c r="E56" s="409" t="s">
        <v>1</v>
      </c>
      <c r="F56" s="409"/>
      <c r="G56" s="1587"/>
      <c r="H56" s="1440"/>
      <c r="I56" s="208">
        <f t="shared" si="9"/>
        <v>0</v>
      </c>
      <c r="J56" s="1586"/>
      <c r="K56" s="1445"/>
      <c r="L56" s="85"/>
      <c r="M56" s="449"/>
      <c r="N56" s="85"/>
      <c r="O56" s="122" t="s">
        <v>60</v>
      </c>
      <c r="P56" s="123">
        <f t="shared" si="10"/>
        <v>0</v>
      </c>
      <c r="Q56" s="1484"/>
      <c r="R56" s="1485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1"/>
      <c r="C57" s="1369"/>
      <c r="D57" s="1371"/>
      <c r="E57" s="462" t="s">
        <v>1</v>
      </c>
      <c r="F57" s="462"/>
      <c r="G57" s="1588"/>
      <c r="H57" s="1440"/>
      <c r="I57" s="208">
        <f t="shared" si="9"/>
        <v>0</v>
      </c>
      <c r="J57" s="1573"/>
      <c r="K57" s="1445"/>
      <c r="L57" s="85"/>
      <c r="M57" s="449"/>
      <c r="N57" s="85"/>
      <c r="O57" s="122" t="s">
        <v>60</v>
      </c>
      <c r="P57" s="123">
        <f t="shared" si="10"/>
        <v>0</v>
      </c>
      <c r="Q57" s="1484"/>
      <c r="R57" s="1485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1"/>
      <c r="C58" s="1369"/>
      <c r="D58" s="1371"/>
      <c r="E58" s="462" t="s">
        <v>1</v>
      </c>
      <c r="F58" s="462"/>
      <c r="G58" s="1588"/>
      <c r="H58" s="1440"/>
      <c r="I58" s="208">
        <f t="shared" si="9"/>
        <v>0</v>
      </c>
      <c r="J58" s="1573"/>
      <c r="K58" s="1445"/>
      <c r="L58" s="85"/>
      <c r="M58" s="449"/>
      <c r="N58" s="85"/>
      <c r="O58" s="122" t="s">
        <v>60</v>
      </c>
      <c r="P58" s="123">
        <f t="shared" si="10"/>
        <v>0</v>
      </c>
      <c r="Q58" s="1484"/>
      <c r="R58" s="1485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1"/>
      <c r="C59" s="1369"/>
      <c r="D59" s="1371"/>
      <c r="E59" s="462" t="s">
        <v>1</v>
      </c>
      <c r="F59" s="462"/>
      <c r="G59" s="1588"/>
      <c r="H59" s="1440"/>
      <c r="I59" s="208">
        <f t="shared" si="9"/>
        <v>0</v>
      </c>
      <c r="J59" s="1573"/>
      <c r="K59" s="1445"/>
      <c r="L59" s="85"/>
      <c r="M59" s="449"/>
      <c r="N59" s="85"/>
      <c r="O59" s="122" t="s">
        <v>60</v>
      </c>
      <c r="P59" s="123">
        <f t="shared" si="10"/>
        <v>0</v>
      </c>
      <c r="Q59" s="1484"/>
      <c r="R59" s="1485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1"/>
      <c r="C60" s="1369"/>
      <c r="D60" s="1371"/>
      <c r="E60" s="462" t="s">
        <v>1</v>
      </c>
      <c r="F60" s="462"/>
      <c r="G60" s="1588"/>
      <c r="H60" s="1440"/>
      <c r="I60" s="208">
        <f t="shared" si="9"/>
        <v>0</v>
      </c>
      <c r="J60" s="1573"/>
      <c r="K60" s="1445"/>
      <c r="L60" s="85"/>
      <c r="M60" s="449"/>
      <c r="N60" s="85"/>
      <c r="O60" s="122" t="s">
        <v>60</v>
      </c>
      <c r="P60" s="123">
        <f t="shared" si="10"/>
        <v>0</v>
      </c>
      <c r="Q60" s="1484"/>
      <c r="R60" s="1485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1"/>
      <c r="C61" s="1369"/>
      <c r="D61" s="1371"/>
      <c r="E61" s="462" t="s">
        <v>1</v>
      </c>
      <c r="F61" s="462"/>
      <c r="G61" s="1588"/>
      <c r="H61" s="1440"/>
      <c r="I61" s="208">
        <f t="shared" si="9"/>
        <v>0</v>
      </c>
      <c r="J61" s="1573"/>
      <c r="K61" s="1445"/>
      <c r="L61" s="85"/>
      <c r="M61" s="449"/>
      <c r="N61" s="85"/>
      <c r="O61" s="122" t="s">
        <v>60</v>
      </c>
      <c r="P61" s="123">
        <f t="shared" si="10"/>
        <v>0</v>
      </c>
      <c r="Q61" s="1484"/>
      <c r="R61" s="1485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1"/>
      <c r="C62" s="1369"/>
      <c r="D62" s="1371"/>
      <c r="E62" s="462" t="s">
        <v>1</v>
      </c>
      <c r="F62" s="462"/>
      <c r="G62" s="1588"/>
      <c r="H62" s="1440"/>
      <c r="I62" s="208">
        <f t="shared" si="9"/>
        <v>0</v>
      </c>
      <c r="J62" s="1573"/>
      <c r="K62" s="1445"/>
      <c r="L62" s="85"/>
      <c r="M62" s="449"/>
      <c r="N62" s="85"/>
      <c r="O62" s="122" t="s">
        <v>60</v>
      </c>
      <c r="P62" s="123">
        <f t="shared" si="10"/>
        <v>0</v>
      </c>
      <c r="Q62" s="1484"/>
      <c r="R62" s="1485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1"/>
      <c r="C63" s="1369"/>
      <c r="D63" s="1371"/>
      <c r="E63" s="462" t="s">
        <v>1</v>
      </c>
      <c r="F63" s="462"/>
      <c r="G63" s="1588"/>
      <c r="H63" s="1440"/>
      <c r="I63" s="208">
        <f t="shared" si="9"/>
        <v>0</v>
      </c>
      <c r="J63" s="1573"/>
      <c r="K63" s="1445"/>
      <c r="L63" s="85"/>
      <c r="M63" s="449"/>
      <c r="N63" s="85"/>
      <c r="O63" s="122" t="s">
        <v>60</v>
      </c>
      <c r="P63" s="123">
        <f t="shared" si="10"/>
        <v>0</v>
      </c>
      <c r="Q63" s="1484"/>
      <c r="R63" s="1485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1"/>
      <c r="C64" s="1369"/>
      <c r="D64" s="1371"/>
      <c r="E64" s="462" t="s">
        <v>1</v>
      </c>
      <c r="F64" s="462"/>
      <c r="G64" s="1588"/>
      <c r="H64" s="1440"/>
      <c r="I64" s="208">
        <f t="shared" si="9"/>
        <v>0</v>
      </c>
      <c r="J64" s="1573"/>
      <c r="K64" s="1445"/>
      <c r="L64" s="85"/>
      <c r="M64" s="449"/>
      <c r="N64" s="85"/>
      <c r="O64" s="122" t="s">
        <v>60</v>
      </c>
      <c r="P64" s="123">
        <f t="shared" si="10"/>
        <v>0</v>
      </c>
      <c r="Q64" s="1484"/>
      <c r="R64" s="1485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1"/>
      <c r="C65" s="1369"/>
      <c r="D65" s="1371"/>
      <c r="E65" s="462" t="s">
        <v>1</v>
      </c>
      <c r="F65" s="462"/>
      <c r="G65" s="1588"/>
      <c r="H65" s="1440"/>
      <c r="I65" s="208">
        <f t="shared" si="9"/>
        <v>0</v>
      </c>
      <c r="J65" s="1573"/>
      <c r="K65" s="1445"/>
      <c r="L65" s="85"/>
      <c r="M65" s="449"/>
      <c r="N65" s="85"/>
      <c r="O65" s="122" t="s">
        <v>60</v>
      </c>
      <c r="P65" s="123">
        <f t="shared" si="10"/>
        <v>0</v>
      </c>
      <c r="Q65" s="1484"/>
      <c r="R65" s="1485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1"/>
      <c r="C66" s="1369"/>
      <c r="D66" s="1371"/>
      <c r="E66" s="462" t="s">
        <v>1</v>
      </c>
      <c r="F66" s="462"/>
      <c r="G66" s="1588"/>
      <c r="H66" s="1440"/>
      <c r="I66" s="208">
        <f t="shared" si="9"/>
        <v>0</v>
      </c>
      <c r="J66" s="1573"/>
      <c r="K66" s="1445"/>
      <c r="L66" s="85"/>
      <c r="M66" s="449"/>
      <c r="N66" s="85"/>
      <c r="O66" s="122" t="s">
        <v>60</v>
      </c>
      <c r="P66" s="123">
        <f t="shared" si="10"/>
        <v>0</v>
      </c>
      <c r="Q66" s="1484"/>
      <c r="R66" s="1485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1"/>
      <c r="C67" s="1369"/>
      <c r="D67" s="1371"/>
      <c r="E67" s="462" t="s">
        <v>1</v>
      </c>
      <c r="F67" s="463"/>
      <c r="G67" s="1588"/>
      <c r="H67" s="1440"/>
      <c r="I67" s="208">
        <f t="shared" si="9"/>
        <v>0</v>
      </c>
      <c r="J67" s="1591"/>
      <c r="K67" s="1592"/>
      <c r="L67" s="85"/>
      <c r="M67" s="449"/>
      <c r="N67" s="85"/>
      <c r="O67" s="168" t="s">
        <v>60</v>
      </c>
      <c r="P67" s="133">
        <f t="shared" si="10"/>
        <v>0</v>
      </c>
      <c r="Q67" s="1484"/>
      <c r="R67" s="1485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48"/>
      <c r="F68" s="1437"/>
      <c r="G68" s="1435" t="s">
        <v>124</v>
      </c>
      <c r="H68" s="1437"/>
      <c r="I68" s="172">
        <f>SUM(I53:I67)</f>
        <v>0</v>
      </c>
      <c r="J68" s="1589"/>
      <c r="K68" s="1387"/>
      <c r="L68" s="85"/>
      <c r="M68" s="453"/>
      <c r="N68" s="85"/>
      <c r="O68" s="140"/>
      <c r="P68" s="175">
        <f>SUM(P53:P67)</f>
        <v>0</v>
      </c>
      <c r="Q68" s="1500"/>
      <c r="R68" s="1387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90" t="s">
        <v>243</v>
      </c>
      <c r="B70" s="1386"/>
      <c r="C70" s="1386"/>
      <c r="D70" s="1386"/>
      <c r="E70" s="1386"/>
      <c r="F70" s="1386"/>
      <c r="G70" s="1386"/>
      <c r="H70" s="1386"/>
      <c r="I70" s="1386"/>
      <c r="J70" s="1386"/>
      <c r="K70" s="1387"/>
      <c r="L70" s="85"/>
      <c r="M70" s="84" t="str">
        <f>A70</f>
        <v>WITH MULTIPLE INVENTORS</v>
      </c>
      <c r="N70" s="85"/>
      <c r="O70" s="1546" t="str">
        <f>A70</f>
        <v>WITH MULTIPLE INVENTORS</v>
      </c>
      <c r="P70" s="1394"/>
      <c r="Q70" s="1394"/>
      <c r="R70" s="1394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36" t="s">
        <v>249</v>
      </c>
      <c r="C71" s="1386"/>
      <c r="D71" s="1437"/>
      <c r="E71" s="104" t="s">
        <v>250</v>
      </c>
      <c r="F71" s="104" t="s">
        <v>251</v>
      </c>
      <c r="G71" s="1436" t="s">
        <v>252</v>
      </c>
      <c r="H71" s="1437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38"/>
      <c r="C72" s="1454"/>
      <c r="D72" s="1440"/>
      <c r="E72" s="465" t="s">
        <v>1</v>
      </c>
      <c r="F72" s="461"/>
      <c r="G72" s="1587"/>
      <c r="H72" s="1440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24"/>
      <c r="C73" s="1369"/>
      <c r="D73" s="1371"/>
      <c r="E73" s="409" t="s">
        <v>1</v>
      </c>
      <c r="F73" s="409"/>
      <c r="G73" s="1587"/>
      <c r="H73" s="1440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24"/>
      <c r="C74" s="1369"/>
      <c r="D74" s="1371"/>
      <c r="E74" s="409" t="s">
        <v>1</v>
      </c>
      <c r="F74" s="409"/>
      <c r="G74" s="1587"/>
      <c r="H74" s="1440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24"/>
      <c r="C75" s="1369"/>
      <c r="D75" s="1371"/>
      <c r="E75" s="409" t="s">
        <v>1</v>
      </c>
      <c r="F75" s="409"/>
      <c r="G75" s="1587"/>
      <c r="H75" s="1440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1"/>
      <c r="C76" s="1369"/>
      <c r="D76" s="1371"/>
      <c r="E76" s="462" t="s">
        <v>1</v>
      </c>
      <c r="F76" s="462"/>
      <c r="G76" s="1588"/>
      <c r="H76" s="1440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1"/>
      <c r="C77" s="1369"/>
      <c r="D77" s="1371"/>
      <c r="E77" s="462" t="s">
        <v>1</v>
      </c>
      <c r="F77" s="462"/>
      <c r="G77" s="1588"/>
      <c r="H77" s="1440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1"/>
      <c r="C78" s="1369"/>
      <c r="D78" s="1371"/>
      <c r="E78" s="462" t="s">
        <v>1</v>
      </c>
      <c r="F78" s="462"/>
      <c r="G78" s="1588"/>
      <c r="H78" s="1440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1"/>
      <c r="C79" s="1369"/>
      <c r="D79" s="1371"/>
      <c r="E79" s="462" t="s">
        <v>1</v>
      </c>
      <c r="F79" s="462"/>
      <c r="G79" s="1588"/>
      <c r="H79" s="1440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1"/>
      <c r="C80" s="1369"/>
      <c r="D80" s="1371"/>
      <c r="E80" s="462" t="s">
        <v>1</v>
      </c>
      <c r="F80" s="462"/>
      <c r="G80" s="1588"/>
      <c r="H80" s="1440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1"/>
      <c r="C81" s="1369"/>
      <c r="D81" s="1371"/>
      <c r="E81" s="462" t="s">
        <v>1</v>
      </c>
      <c r="F81" s="462"/>
      <c r="G81" s="1588"/>
      <c r="H81" s="1440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1"/>
      <c r="C82" s="1369"/>
      <c r="D82" s="1371"/>
      <c r="E82" s="462" t="s">
        <v>1</v>
      </c>
      <c r="F82" s="462"/>
      <c r="G82" s="1588"/>
      <c r="H82" s="1440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1"/>
      <c r="C83" s="1369"/>
      <c r="D83" s="1371"/>
      <c r="E83" s="462" t="s">
        <v>1</v>
      </c>
      <c r="F83" s="462"/>
      <c r="G83" s="1588"/>
      <c r="H83" s="1440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1"/>
      <c r="C84" s="1369"/>
      <c r="D84" s="1371"/>
      <c r="E84" s="462" t="s">
        <v>1</v>
      </c>
      <c r="F84" s="462"/>
      <c r="G84" s="1588"/>
      <c r="H84" s="1440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1"/>
      <c r="C85" s="1369"/>
      <c r="D85" s="1371"/>
      <c r="E85" s="462" t="s">
        <v>1</v>
      </c>
      <c r="F85" s="462"/>
      <c r="G85" s="1588"/>
      <c r="H85" s="1440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60"/>
      <c r="C86" s="1430"/>
      <c r="D86" s="1469"/>
      <c r="E86" s="463" t="s">
        <v>1</v>
      </c>
      <c r="F86" s="463"/>
      <c r="G86" s="1588"/>
      <c r="H86" s="1440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616"/>
      <c r="H87" s="1386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36" t="s">
        <v>258</v>
      </c>
      <c r="C91" s="1386"/>
      <c r="D91" s="1437"/>
      <c r="E91" s="106" t="s">
        <v>259</v>
      </c>
      <c r="F91" s="106" t="s">
        <v>260</v>
      </c>
      <c r="G91" s="1436" t="s">
        <v>261</v>
      </c>
      <c r="H91" s="1437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36" t="s">
        <v>76</v>
      </c>
      <c r="R91" s="1387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38"/>
      <c r="C92" s="1454"/>
      <c r="D92" s="1440"/>
      <c r="E92" s="473"/>
      <c r="F92" s="233"/>
      <c r="G92" s="1587"/>
      <c r="H92" s="1440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80"/>
      <c r="R92" s="1481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24"/>
      <c r="C93" s="1369"/>
      <c r="D93" s="1371"/>
      <c r="E93" s="474"/>
      <c r="F93" s="236"/>
      <c r="G93" s="1587"/>
      <c r="H93" s="1440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84"/>
      <c r="R93" s="1485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24"/>
      <c r="C94" s="1369"/>
      <c r="D94" s="1371"/>
      <c r="E94" s="474"/>
      <c r="F94" s="236"/>
      <c r="G94" s="1587"/>
      <c r="H94" s="1440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84"/>
      <c r="R94" s="1485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24"/>
      <c r="C95" s="1369"/>
      <c r="D95" s="1371"/>
      <c r="E95" s="474"/>
      <c r="F95" s="236"/>
      <c r="G95" s="1587"/>
      <c r="H95" s="1440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84"/>
      <c r="R95" s="1485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1"/>
      <c r="C96" s="1369"/>
      <c r="D96" s="1371"/>
      <c r="E96" s="475"/>
      <c r="F96" s="128"/>
      <c r="G96" s="1588"/>
      <c r="H96" s="1440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84"/>
      <c r="R96" s="1485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1"/>
      <c r="C97" s="1369"/>
      <c r="D97" s="1371"/>
      <c r="E97" s="475"/>
      <c r="F97" s="128"/>
      <c r="G97" s="1588"/>
      <c r="H97" s="1440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84"/>
      <c r="R97" s="1485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1"/>
      <c r="C98" s="1369"/>
      <c r="D98" s="1371"/>
      <c r="E98" s="475"/>
      <c r="F98" s="128"/>
      <c r="G98" s="1588"/>
      <c r="H98" s="1440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84"/>
      <c r="R98" s="1485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1"/>
      <c r="C99" s="1369"/>
      <c r="D99" s="1371"/>
      <c r="E99" s="475"/>
      <c r="F99" s="128"/>
      <c r="G99" s="1588"/>
      <c r="H99" s="1440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84"/>
      <c r="R99" s="1485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1"/>
      <c r="C100" s="1369"/>
      <c r="D100" s="1371"/>
      <c r="E100" s="475"/>
      <c r="F100" s="128"/>
      <c r="G100" s="1588"/>
      <c r="H100" s="1440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84"/>
      <c r="R100" s="1485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1"/>
      <c r="C101" s="1369"/>
      <c r="D101" s="1371"/>
      <c r="E101" s="475"/>
      <c r="F101" s="128"/>
      <c r="G101" s="1588"/>
      <c r="H101" s="1440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97"/>
      <c r="R101" s="1498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48"/>
      <c r="C102" s="1386"/>
      <c r="D102" s="1437"/>
      <c r="E102" s="193"/>
      <c r="F102" s="193"/>
      <c r="G102" s="1448"/>
      <c r="H102" s="1437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500"/>
      <c r="R102" s="1387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36" t="s">
        <v>258</v>
      </c>
      <c r="C105" s="1386"/>
      <c r="D105" s="1437"/>
      <c r="E105" s="106" t="s">
        <v>259</v>
      </c>
      <c r="F105" s="106" t="s">
        <v>260</v>
      </c>
      <c r="G105" s="1436" t="s">
        <v>261</v>
      </c>
      <c r="H105" s="1437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36" t="s">
        <v>76</v>
      </c>
      <c r="R105" s="1387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38"/>
      <c r="C106" s="1454"/>
      <c r="D106" s="1440"/>
      <c r="E106" s="473"/>
      <c r="F106" s="233"/>
      <c r="G106" s="1587"/>
      <c r="H106" s="1440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80"/>
      <c r="R106" s="1481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24"/>
      <c r="C107" s="1369"/>
      <c r="D107" s="1371"/>
      <c r="E107" s="474"/>
      <c r="F107" s="236"/>
      <c r="G107" s="1587"/>
      <c r="H107" s="1440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84"/>
      <c r="R107" s="1485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24"/>
      <c r="C108" s="1369"/>
      <c r="D108" s="1371"/>
      <c r="E108" s="474"/>
      <c r="F108" s="236"/>
      <c r="G108" s="1587"/>
      <c r="H108" s="1440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84"/>
      <c r="R108" s="1485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24"/>
      <c r="C109" s="1369"/>
      <c r="D109" s="1371"/>
      <c r="E109" s="474"/>
      <c r="F109" s="236"/>
      <c r="G109" s="1587"/>
      <c r="H109" s="1440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84"/>
      <c r="R109" s="1485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1"/>
      <c r="C110" s="1369"/>
      <c r="D110" s="1371"/>
      <c r="E110" s="475"/>
      <c r="F110" s="128"/>
      <c r="G110" s="1588"/>
      <c r="H110" s="1440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84"/>
      <c r="R110" s="1485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1"/>
      <c r="C111" s="1369"/>
      <c r="D111" s="1371"/>
      <c r="E111" s="475"/>
      <c r="F111" s="128"/>
      <c r="G111" s="1588"/>
      <c r="H111" s="1440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84"/>
      <c r="R111" s="1485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1"/>
      <c r="C112" s="1369"/>
      <c r="D112" s="1371"/>
      <c r="E112" s="475"/>
      <c r="F112" s="128"/>
      <c r="G112" s="1588"/>
      <c r="H112" s="1440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84"/>
      <c r="R112" s="1485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1"/>
      <c r="C113" s="1369"/>
      <c r="D113" s="1371"/>
      <c r="E113" s="475"/>
      <c r="F113" s="128"/>
      <c r="G113" s="1588"/>
      <c r="H113" s="1440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84"/>
      <c r="R113" s="1485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1"/>
      <c r="C114" s="1369"/>
      <c r="D114" s="1371"/>
      <c r="E114" s="475"/>
      <c r="F114" s="128"/>
      <c r="G114" s="1588"/>
      <c r="H114" s="1440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84"/>
      <c r="R114" s="1485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1"/>
      <c r="C115" s="1369"/>
      <c r="D115" s="1371"/>
      <c r="E115" s="475"/>
      <c r="F115" s="128"/>
      <c r="G115" s="1588"/>
      <c r="H115" s="1440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97"/>
      <c r="R115" s="1498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48" t="s">
        <v>265</v>
      </c>
      <c r="C116" s="1386"/>
      <c r="D116" s="1437"/>
      <c r="E116" s="135"/>
      <c r="F116" s="366"/>
      <c r="G116" s="1594"/>
      <c r="H116" s="1386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500"/>
      <c r="R116" s="1387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90" t="s">
        <v>270</v>
      </c>
      <c r="B121" s="1386"/>
      <c r="C121" s="1386"/>
      <c r="D121" s="1386"/>
      <c r="E121" s="1386"/>
      <c r="F121" s="1386"/>
      <c r="G121" s="1386"/>
      <c r="H121" s="1386"/>
      <c r="I121" s="1386"/>
      <c r="J121" s="1386"/>
      <c r="K121" s="1387"/>
      <c r="L121" s="87"/>
      <c r="M121" s="84" t="str">
        <f>A121</f>
        <v>SOLE DEVELOPER</v>
      </c>
      <c r="N121" s="87"/>
      <c r="O121" s="1546" t="str">
        <f>A121</f>
        <v>SOLE DEVELOPER</v>
      </c>
      <c r="P121" s="1394"/>
      <c r="Q121" s="1394"/>
      <c r="R121" s="1394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36" t="s">
        <v>271</v>
      </c>
      <c r="C122" s="1386"/>
      <c r="D122" s="1437"/>
      <c r="E122" s="106" t="s">
        <v>272</v>
      </c>
      <c r="F122" s="106" t="s">
        <v>273</v>
      </c>
      <c r="G122" s="1436" t="s">
        <v>274</v>
      </c>
      <c r="H122" s="1437"/>
      <c r="I122" s="106" t="s">
        <v>119</v>
      </c>
      <c r="J122" s="1436" t="s">
        <v>120</v>
      </c>
      <c r="K122" s="1387"/>
      <c r="L122" s="13"/>
      <c r="M122" s="44" t="s">
        <v>121</v>
      </c>
      <c r="N122" s="13"/>
      <c r="O122" s="103" t="s">
        <v>122</v>
      </c>
      <c r="P122" s="106" t="s">
        <v>123</v>
      </c>
      <c r="Q122" s="1436" t="s">
        <v>76</v>
      </c>
      <c r="R122" s="1387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38"/>
      <c r="C123" s="1454"/>
      <c r="D123" s="1440"/>
      <c r="E123" s="233"/>
      <c r="F123" s="233"/>
      <c r="G123" s="1441"/>
      <c r="H123" s="1440"/>
      <c r="I123" s="208">
        <f t="shared" ref="I123:I132" si="22">IF(ISBLANK(B123),0,0+IF(ISBLANK(E123),0,0+IF(ISBLANK(F123)+ISBLANK(G123),0,10)))</f>
        <v>0</v>
      </c>
      <c r="J123" s="1599"/>
      <c r="K123" s="1445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80"/>
      <c r="R123" s="1481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24"/>
      <c r="C124" s="1369"/>
      <c r="D124" s="1371"/>
      <c r="E124" s="236"/>
      <c r="F124" s="236"/>
      <c r="G124" s="1426"/>
      <c r="H124" s="1371"/>
      <c r="I124" s="208">
        <f t="shared" si="22"/>
        <v>0</v>
      </c>
      <c r="J124" s="1599"/>
      <c r="K124" s="1445"/>
      <c r="L124" s="85"/>
      <c r="M124" s="449"/>
      <c r="N124" s="85"/>
      <c r="O124" s="122" t="s">
        <v>60</v>
      </c>
      <c r="P124" s="123">
        <f t="shared" si="23"/>
        <v>0</v>
      </c>
      <c r="Q124" s="1484"/>
      <c r="R124" s="14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24"/>
      <c r="C125" s="1369"/>
      <c r="D125" s="1371"/>
      <c r="E125" s="236"/>
      <c r="F125" s="236"/>
      <c r="G125" s="1426"/>
      <c r="H125" s="1371"/>
      <c r="I125" s="208">
        <f t="shared" si="22"/>
        <v>0</v>
      </c>
      <c r="J125" s="1599"/>
      <c r="K125" s="1445"/>
      <c r="L125" s="85"/>
      <c r="M125" s="449"/>
      <c r="N125" s="85"/>
      <c r="O125" s="122" t="s">
        <v>60</v>
      </c>
      <c r="P125" s="123">
        <f t="shared" si="23"/>
        <v>0</v>
      </c>
      <c r="Q125" s="1484"/>
      <c r="R125" s="14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24"/>
      <c r="C126" s="1369"/>
      <c r="D126" s="1371"/>
      <c r="E126" s="236"/>
      <c r="F126" s="236"/>
      <c r="G126" s="1426"/>
      <c r="H126" s="1371"/>
      <c r="I126" s="208">
        <f t="shared" si="22"/>
        <v>0</v>
      </c>
      <c r="J126" s="1599"/>
      <c r="K126" s="1445"/>
      <c r="L126" s="85"/>
      <c r="M126" s="449"/>
      <c r="N126" s="85"/>
      <c r="O126" s="122" t="s">
        <v>60</v>
      </c>
      <c r="P126" s="123">
        <f t="shared" si="23"/>
        <v>0</v>
      </c>
      <c r="Q126" s="1484"/>
      <c r="R126" s="14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24"/>
      <c r="C127" s="1369"/>
      <c r="D127" s="1371"/>
      <c r="E127" s="236"/>
      <c r="F127" s="236"/>
      <c r="G127" s="1426"/>
      <c r="H127" s="1371"/>
      <c r="I127" s="208">
        <f t="shared" si="22"/>
        <v>0</v>
      </c>
      <c r="J127" s="1599"/>
      <c r="K127" s="1445"/>
      <c r="L127" s="85"/>
      <c r="M127" s="449"/>
      <c r="N127" s="85"/>
      <c r="O127" s="122" t="s">
        <v>60</v>
      </c>
      <c r="P127" s="123">
        <f t="shared" si="23"/>
        <v>0</v>
      </c>
      <c r="Q127" s="1484"/>
      <c r="R127" s="14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1"/>
      <c r="C128" s="1369"/>
      <c r="D128" s="1371"/>
      <c r="E128" s="165"/>
      <c r="F128" s="165"/>
      <c r="G128" s="1612"/>
      <c r="H128" s="1371"/>
      <c r="I128" s="208">
        <f t="shared" si="22"/>
        <v>0</v>
      </c>
      <c r="J128" s="1598"/>
      <c r="K128" s="1445"/>
      <c r="L128" s="85"/>
      <c r="M128" s="449"/>
      <c r="N128" s="85"/>
      <c r="O128" s="122" t="s">
        <v>60</v>
      </c>
      <c r="P128" s="123">
        <f t="shared" si="23"/>
        <v>0</v>
      </c>
      <c r="Q128" s="1484"/>
      <c r="R128" s="14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1"/>
      <c r="C129" s="1369"/>
      <c r="D129" s="1371"/>
      <c r="E129" s="165"/>
      <c r="F129" s="165"/>
      <c r="G129" s="1612"/>
      <c r="H129" s="1371"/>
      <c r="I129" s="208">
        <f t="shared" si="22"/>
        <v>0</v>
      </c>
      <c r="J129" s="1598"/>
      <c r="K129" s="1445"/>
      <c r="L129" s="85"/>
      <c r="M129" s="449"/>
      <c r="N129" s="85"/>
      <c r="O129" s="122" t="s">
        <v>60</v>
      </c>
      <c r="P129" s="123">
        <f t="shared" si="23"/>
        <v>0</v>
      </c>
      <c r="Q129" s="1484"/>
      <c r="R129" s="14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1"/>
      <c r="C130" s="1369"/>
      <c r="D130" s="1371"/>
      <c r="E130" s="165"/>
      <c r="F130" s="165"/>
      <c r="G130" s="1612"/>
      <c r="H130" s="1371"/>
      <c r="I130" s="208">
        <f t="shared" si="22"/>
        <v>0</v>
      </c>
      <c r="J130" s="1598"/>
      <c r="K130" s="1445"/>
      <c r="L130" s="85"/>
      <c r="M130" s="449"/>
      <c r="N130" s="85"/>
      <c r="O130" s="122" t="s">
        <v>60</v>
      </c>
      <c r="P130" s="123">
        <f t="shared" si="23"/>
        <v>0</v>
      </c>
      <c r="Q130" s="1484"/>
      <c r="R130" s="14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1"/>
      <c r="C131" s="1369"/>
      <c r="D131" s="1371"/>
      <c r="E131" s="165"/>
      <c r="F131" s="165"/>
      <c r="G131" s="1612"/>
      <c r="H131" s="1371"/>
      <c r="I131" s="208">
        <f t="shared" si="22"/>
        <v>0</v>
      </c>
      <c r="J131" s="1598"/>
      <c r="K131" s="1445"/>
      <c r="L131" s="85"/>
      <c r="M131" s="449"/>
      <c r="N131" s="85"/>
      <c r="O131" s="122" t="s">
        <v>60</v>
      </c>
      <c r="P131" s="123">
        <f t="shared" si="23"/>
        <v>0</v>
      </c>
      <c r="Q131" s="1484"/>
      <c r="R131" s="14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1"/>
      <c r="C132" s="1369"/>
      <c r="D132" s="1371"/>
      <c r="E132" s="165"/>
      <c r="F132" s="165"/>
      <c r="G132" s="1612"/>
      <c r="H132" s="1371"/>
      <c r="I132" s="208">
        <f t="shared" si="22"/>
        <v>0</v>
      </c>
      <c r="J132" s="1598"/>
      <c r="K132" s="1445"/>
      <c r="L132" s="85"/>
      <c r="M132" s="449"/>
      <c r="N132" s="85"/>
      <c r="O132" s="122" t="s">
        <v>60</v>
      </c>
      <c r="P132" s="133">
        <f t="shared" si="23"/>
        <v>0</v>
      </c>
      <c r="Q132" s="1497"/>
      <c r="R132" s="1498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48"/>
      <c r="C133" s="1386"/>
      <c r="D133" s="1437"/>
      <c r="E133" s="136"/>
      <c r="F133" s="193"/>
      <c r="G133" s="1448" t="s">
        <v>124</v>
      </c>
      <c r="H133" s="1386"/>
      <c r="I133" s="213">
        <f>SUM(I123:I132)</f>
        <v>0</v>
      </c>
      <c r="J133" s="1574"/>
      <c r="K133" s="1387"/>
      <c r="L133" s="85"/>
      <c r="M133" s="453"/>
      <c r="N133" s="85"/>
      <c r="O133" s="140"/>
      <c r="P133" s="175">
        <f>SUM(P123:P132)</f>
        <v>0</v>
      </c>
      <c r="Q133" s="1500"/>
      <c r="R133" s="1387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90" t="s">
        <v>275</v>
      </c>
      <c r="B135" s="1386"/>
      <c r="C135" s="1386"/>
      <c r="D135" s="1386"/>
      <c r="E135" s="1386"/>
      <c r="F135" s="1386"/>
      <c r="G135" s="1386"/>
      <c r="H135" s="1386"/>
      <c r="I135" s="1386"/>
      <c r="J135" s="1386"/>
      <c r="K135" s="1387"/>
      <c r="L135" s="85"/>
      <c r="M135" s="84" t="str">
        <f>A135</f>
        <v>WITH MULTIPLE DEVELOPERS</v>
      </c>
      <c r="N135" s="85"/>
      <c r="O135" s="1577" t="str">
        <f>A135</f>
        <v>WITH MULTIPLE DEVELOPERS</v>
      </c>
      <c r="P135" s="1394"/>
      <c r="Q135" s="1394"/>
      <c r="R135" s="1394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36" t="s">
        <v>271</v>
      </c>
      <c r="C136" s="1386"/>
      <c r="D136" s="1437"/>
      <c r="E136" s="106" t="s">
        <v>272</v>
      </c>
      <c r="F136" s="106" t="s">
        <v>273</v>
      </c>
      <c r="G136" s="1436" t="s">
        <v>276</v>
      </c>
      <c r="H136" s="1437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38"/>
      <c r="C137" s="1454"/>
      <c r="D137" s="1440"/>
      <c r="E137" s="233"/>
      <c r="F137" s="233"/>
      <c r="G137" s="1441"/>
      <c r="H137" s="1440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24"/>
      <c r="C138" s="1369"/>
      <c r="D138" s="1371"/>
      <c r="E138" s="236"/>
      <c r="F138" s="236"/>
      <c r="G138" s="1426"/>
      <c r="H138" s="1371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27"/>
      <c r="C139" s="1605"/>
      <c r="D139" s="1446"/>
      <c r="E139" s="237"/>
      <c r="F139" s="236"/>
      <c r="G139" s="1447"/>
      <c r="H139" s="1446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27"/>
      <c r="C140" s="1605"/>
      <c r="D140" s="1446"/>
      <c r="E140" s="237"/>
      <c r="F140" s="236"/>
      <c r="G140" s="1447"/>
      <c r="H140" s="1446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24"/>
      <c r="C141" s="1369"/>
      <c r="D141" s="1371"/>
      <c r="E141" s="236"/>
      <c r="F141" s="236"/>
      <c r="G141" s="1426"/>
      <c r="H141" s="1371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1"/>
      <c r="C142" s="1369"/>
      <c r="D142" s="1371"/>
      <c r="E142" s="165"/>
      <c r="F142" s="165"/>
      <c r="G142" s="1612"/>
      <c r="H142" s="1371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1"/>
      <c r="C143" s="1369"/>
      <c r="D143" s="1371"/>
      <c r="E143" s="165"/>
      <c r="F143" s="165"/>
      <c r="G143" s="1612"/>
      <c r="H143" s="1371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1"/>
      <c r="C144" s="1369"/>
      <c r="D144" s="1371"/>
      <c r="E144" s="165"/>
      <c r="F144" s="165"/>
      <c r="G144" s="1612"/>
      <c r="H144" s="1371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1"/>
      <c r="C145" s="1369"/>
      <c r="D145" s="1371"/>
      <c r="E145" s="165"/>
      <c r="F145" s="165"/>
      <c r="G145" s="1612"/>
      <c r="H145" s="1371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60"/>
      <c r="C146" s="1430"/>
      <c r="D146" s="1469"/>
      <c r="E146" s="479"/>
      <c r="F146" s="165"/>
      <c r="G146" s="1613"/>
      <c r="H146" s="1469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48"/>
      <c r="H147" s="1437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90" t="s">
        <v>281</v>
      </c>
      <c r="B150" s="1386"/>
      <c r="C150" s="1386"/>
      <c r="D150" s="1386"/>
      <c r="E150" s="1386"/>
      <c r="F150" s="1386"/>
      <c r="G150" s="1386"/>
      <c r="H150" s="1386"/>
      <c r="I150" s="1386"/>
      <c r="J150" s="1386"/>
      <c r="K150" s="1387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602" t="s">
        <v>271</v>
      </c>
      <c r="C151" s="1386"/>
      <c r="D151" s="1437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36" t="s">
        <v>76</v>
      </c>
      <c r="R151" s="1387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38"/>
      <c r="C152" s="1454"/>
      <c r="D152" s="1440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80"/>
      <c r="R152" s="1481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38"/>
      <c r="C153" s="1454"/>
      <c r="D153" s="1440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84"/>
      <c r="R153" s="1485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24"/>
      <c r="C154" s="1369"/>
      <c r="D154" s="1371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84"/>
      <c r="R154" s="1485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27"/>
      <c r="C155" s="1605"/>
      <c r="D155" s="1446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610"/>
      <c r="R155" s="1611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24"/>
      <c r="C156" s="1369"/>
      <c r="D156" s="1371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84"/>
      <c r="R156" s="14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24"/>
      <c r="C157" s="1369"/>
      <c r="D157" s="1371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84"/>
      <c r="R157" s="14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1"/>
      <c r="C158" s="1369"/>
      <c r="D158" s="1371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84"/>
      <c r="R158" s="1485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6"/>
      <c r="C159" s="1605"/>
      <c r="D159" s="1446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610"/>
      <c r="R159" s="1611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1"/>
      <c r="C160" s="1369"/>
      <c r="D160" s="1371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84"/>
      <c r="R160" s="14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7"/>
      <c r="C161" s="1608"/>
      <c r="D161" s="1609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4"/>
      <c r="R161" s="1414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48"/>
      <c r="C162" s="1386"/>
      <c r="D162" s="1437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500"/>
      <c r="R162" s="1387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90" t="s">
        <v>270</v>
      </c>
      <c r="B165" s="1386"/>
      <c r="C165" s="1386"/>
      <c r="D165" s="1386"/>
      <c r="E165" s="1386"/>
      <c r="F165" s="1386"/>
      <c r="G165" s="1386"/>
      <c r="H165" s="1386"/>
      <c r="I165" s="1386"/>
      <c r="J165" s="1386"/>
      <c r="K165" s="1387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>
      <c r="A166" s="103" t="s">
        <v>112</v>
      </c>
      <c r="B166" s="1436" t="s">
        <v>289</v>
      </c>
      <c r="C166" s="1386"/>
      <c r="D166" s="1386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36" t="s">
        <v>120</v>
      </c>
      <c r="K166" s="1387"/>
      <c r="L166" s="13"/>
      <c r="M166" s="44" t="s">
        <v>121</v>
      </c>
      <c r="N166" s="13"/>
      <c r="O166" s="103" t="s">
        <v>122</v>
      </c>
      <c r="P166" s="106" t="s">
        <v>123</v>
      </c>
      <c r="Q166" s="1436" t="s">
        <v>76</v>
      </c>
      <c r="R166" s="1387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3"/>
      <c r="C167" s="1457"/>
      <c r="D167" s="1614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615"/>
      <c r="K167" s="1443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80"/>
      <c r="R167" s="1481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26"/>
      <c r="C168" s="1369"/>
      <c r="D168" s="1425"/>
      <c r="E168" s="363"/>
      <c r="F168" s="236"/>
      <c r="G168" s="236"/>
      <c r="H168" s="493"/>
      <c r="I168" s="130">
        <f t="shared" si="29"/>
        <v>0</v>
      </c>
      <c r="J168" s="1586"/>
      <c r="K168" s="1445"/>
      <c r="L168" s="85"/>
      <c r="M168" s="449"/>
      <c r="N168" s="85"/>
      <c r="O168" s="122" t="s">
        <v>60</v>
      </c>
      <c r="P168" s="123">
        <f t="shared" si="30"/>
        <v>0</v>
      </c>
      <c r="Q168" s="1484"/>
      <c r="R168" s="14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26"/>
      <c r="C169" s="1369"/>
      <c r="D169" s="1425"/>
      <c r="E169" s="363"/>
      <c r="F169" s="236"/>
      <c r="G169" s="236"/>
      <c r="H169" s="493"/>
      <c r="I169" s="130">
        <f t="shared" si="29"/>
        <v>0</v>
      </c>
      <c r="J169" s="1586"/>
      <c r="K169" s="1445"/>
      <c r="L169" s="85"/>
      <c r="M169" s="449"/>
      <c r="N169" s="85"/>
      <c r="O169" s="122" t="s">
        <v>60</v>
      </c>
      <c r="P169" s="123">
        <f t="shared" si="30"/>
        <v>0</v>
      </c>
      <c r="Q169" s="1484"/>
      <c r="R169" s="14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26"/>
      <c r="C170" s="1369"/>
      <c r="D170" s="1425"/>
      <c r="E170" s="363"/>
      <c r="F170" s="236"/>
      <c r="G170" s="236"/>
      <c r="H170" s="493"/>
      <c r="I170" s="130">
        <f t="shared" si="29"/>
        <v>0</v>
      </c>
      <c r="J170" s="1586"/>
      <c r="K170" s="1445"/>
      <c r="L170" s="85"/>
      <c r="M170" s="449"/>
      <c r="N170" s="85"/>
      <c r="O170" s="122" t="s">
        <v>60</v>
      </c>
      <c r="P170" s="123">
        <f t="shared" si="30"/>
        <v>0</v>
      </c>
      <c r="Q170" s="1484"/>
      <c r="R170" s="14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612"/>
      <c r="C171" s="1369"/>
      <c r="D171" s="1425"/>
      <c r="E171" s="365"/>
      <c r="F171" s="165"/>
      <c r="G171" s="165"/>
      <c r="H171" s="494"/>
      <c r="I171" s="130">
        <f t="shared" si="29"/>
        <v>0</v>
      </c>
      <c r="J171" s="1573"/>
      <c r="K171" s="1445"/>
      <c r="L171" s="85"/>
      <c r="M171" s="449"/>
      <c r="N171" s="85"/>
      <c r="O171" s="122" t="s">
        <v>60</v>
      </c>
      <c r="P171" s="123">
        <f t="shared" si="30"/>
        <v>0</v>
      </c>
      <c r="Q171" s="1484"/>
      <c r="R171" s="14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612"/>
      <c r="C172" s="1369"/>
      <c r="D172" s="1425"/>
      <c r="E172" s="365"/>
      <c r="F172" s="165"/>
      <c r="G172" s="165"/>
      <c r="H172" s="494"/>
      <c r="I172" s="130">
        <f t="shared" si="29"/>
        <v>0</v>
      </c>
      <c r="J172" s="1573"/>
      <c r="K172" s="1445"/>
      <c r="L172" s="85"/>
      <c r="M172" s="449"/>
      <c r="N172" s="85"/>
      <c r="O172" s="122" t="s">
        <v>60</v>
      </c>
      <c r="P172" s="123">
        <f t="shared" si="30"/>
        <v>0</v>
      </c>
      <c r="Q172" s="1484"/>
      <c r="R172" s="14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612"/>
      <c r="C173" s="1369"/>
      <c r="D173" s="1425"/>
      <c r="E173" s="365"/>
      <c r="F173" s="165"/>
      <c r="G173" s="165"/>
      <c r="H173" s="494"/>
      <c r="I173" s="130">
        <f t="shared" si="29"/>
        <v>0</v>
      </c>
      <c r="J173" s="1573"/>
      <c r="K173" s="1445"/>
      <c r="L173" s="85"/>
      <c r="M173" s="449"/>
      <c r="N173" s="85"/>
      <c r="O173" s="122" t="s">
        <v>60</v>
      </c>
      <c r="P173" s="123">
        <f t="shared" si="30"/>
        <v>0</v>
      </c>
      <c r="Q173" s="1484"/>
      <c r="R173" s="14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612"/>
      <c r="C174" s="1369"/>
      <c r="D174" s="1425"/>
      <c r="E174" s="365"/>
      <c r="F174" s="165"/>
      <c r="G174" s="165"/>
      <c r="H174" s="494"/>
      <c r="I174" s="130">
        <f t="shared" si="29"/>
        <v>0</v>
      </c>
      <c r="J174" s="1573"/>
      <c r="K174" s="1445"/>
      <c r="L174" s="85"/>
      <c r="M174" s="449"/>
      <c r="N174" s="85"/>
      <c r="O174" s="122" t="s">
        <v>60</v>
      </c>
      <c r="P174" s="123">
        <f t="shared" si="30"/>
        <v>0</v>
      </c>
      <c r="Q174" s="1484"/>
      <c r="R174" s="14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612"/>
      <c r="C175" s="1369"/>
      <c r="D175" s="1425"/>
      <c r="E175" s="365"/>
      <c r="F175" s="165"/>
      <c r="G175" s="165"/>
      <c r="H175" s="494"/>
      <c r="I175" s="130">
        <f t="shared" si="29"/>
        <v>0</v>
      </c>
      <c r="J175" s="1573"/>
      <c r="K175" s="1445"/>
      <c r="L175" s="85"/>
      <c r="M175" s="449"/>
      <c r="N175" s="85"/>
      <c r="O175" s="122" t="s">
        <v>60</v>
      </c>
      <c r="P175" s="123">
        <f t="shared" si="30"/>
        <v>0</v>
      </c>
      <c r="Q175" s="1484"/>
      <c r="R175" s="14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73"/>
      <c r="K176" s="1445"/>
      <c r="L176" s="85"/>
      <c r="M176" s="449"/>
      <c r="N176" s="85"/>
      <c r="O176" s="122" t="s">
        <v>60</v>
      </c>
      <c r="P176" s="133">
        <f t="shared" si="30"/>
        <v>0</v>
      </c>
      <c r="Q176" s="1497"/>
      <c r="R176" s="1498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35"/>
      <c r="K177" s="1387"/>
      <c r="L177" s="85"/>
      <c r="M177" s="453"/>
      <c r="N177" s="85"/>
      <c r="O177" s="140"/>
      <c r="P177" s="175">
        <f>SUM(P167:P176)</f>
        <v>0</v>
      </c>
      <c r="Q177" s="1500"/>
      <c r="R177" s="1387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90" t="s">
        <v>275</v>
      </c>
      <c r="B179" s="1386"/>
      <c r="C179" s="1386"/>
      <c r="D179" s="1386"/>
      <c r="E179" s="1386"/>
      <c r="F179" s="1386"/>
      <c r="G179" s="1386"/>
      <c r="H179" s="1386"/>
      <c r="I179" s="1386"/>
      <c r="J179" s="1386"/>
      <c r="K179" s="1387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36" t="s">
        <v>293</v>
      </c>
      <c r="C180" s="1386"/>
      <c r="D180" s="1437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3"/>
      <c r="C181" s="1457"/>
      <c r="D181" s="1614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38"/>
      <c r="C182" s="1454"/>
      <c r="D182" s="1440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24"/>
      <c r="C183" s="1369"/>
      <c r="D183" s="1371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24"/>
      <c r="C184" s="1369"/>
      <c r="D184" s="1371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1"/>
      <c r="C185" s="1369"/>
      <c r="D185" s="1371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1"/>
      <c r="C186" s="1369"/>
      <c r="D186" s="1371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1"/>
      <c r="C187" s="1369"/>
      <c r="D187" s="1371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1"/>
      <c r="C188" s="1369"/>
      <c r="D188" s="1371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1"/>
      <c r="C189" s="1369"/>
      <c r="D189" s="1371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1"/>
      <c r="C190" s="1369"/>
      <c r="D190" s="1371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48"/>
      <c r="C191" s="1386"/>
      <c r="D191" s="1386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64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86" t="s">
        <v>188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 - RESEARCH, INNOVATION AND CREATIVE WORK</v>
      </c>
      <c r="O1" s="84"/>
      <c r="P1" s="1486" t="str">
        <f>A1</f>
        <v>KRA II - RESEARCH, INNOVATION AND CREATIVE WORK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83" t="str">
        <f>'Request Form'!B6</f>
        <v>LAST NAME:</v>
      </c>
      <c r="B3" s="1369"/>
      <c r="C3" s="1371"/>
      <c r="D3" s="1488" t="str">
        <f>Form1_A!E3</f>
        <v>MAALIW</v>
      </c>
      <c r="E3" s="1369"/>
      <c r="F3" s="1369"/>
      <c r="G3" s="1369"/>
      <c r="H3" s="1369"/>
      <c r="I3" s="1369"/>
      <c r="J3" s="1369"/>
      <c r="K3" s="1369"/>
      <c r="L3" s="1371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83" t="str">
        <f>'Request Form'!B7</f>
        <v>FIRST NAME, EXT.:</v>
      </c>
      <c r="B4" s="1369"/>
      <c r="C4" s="1371"/>
      <c r="D4" s="1488" t="str">
        <f>Form1_A!E4</f>
        <v>RENATO III</v>
      </c>
      <c r="E4" s="1369"/>
      <c r="F4" s="1369"/>
      <c r="G4" s="1369"/>
      <c r="H4" s="1369"/>
      <c r="I4" s="1369"/>
      <c r="J4" s="1369"/>
      <c r="K4" s="1369"/>
      <c r="L4" s="1371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83" t="str">
        <f>'Request Form'!B8</f>
        <v>MIDDLE NAME:</v>
      </c>
      <c r="B5" s="1369"/>
      <c r="C5" s="1371"/>
      <c r="D5" s="1488" t="str">
        <f>Form1_A!E5</f>
        <v>RACELIS</v>
      </c>
      <c r="E5" s="1369"/>
      <c r="F5" s="1369"/>
      <c r="G5" s="1369"/>
      <c r="H5" s="1369"/>
      <c r="I5" s="1369"/>
      <c r="J5" s="1369"/>
      <c r="K5" s="1369"/>
      <c r="L5" s="1371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49" t="s">
        <v>296</v>
      </c>
      <c r="B7" s="1386"/>
      <c r="C7" s="1386"/>
      <c r="D7" s="1386"/>
      <c r="E7" s="1386"/>
      <c r="F7" s="1386"/>
      <c r="G7" s="1386"/>
      <c r="H7" s="1386"/>
      <c r="I7" s="1386"/>
      <c r="J7" s="1386"/>
      <c r="K7" s="1386"/>
      <c r="L7" s="1387"/>
      <c r="M7" s="91"/>
      <c r="N7" s="91" t="str">
        <f>A7</f>
        <v>CRITERION C - CREATIVE WORKS (MAX = 100 POINTS)</v>
      </c>
      <c r="O7" s="84"/>
      <c r="P7" s="1492" t="str">
        <f>A7</f>
        <v>CRITERION C - CREATIVE WORKS (MAX = 100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93" t="str">
        <f t="shared" ref="P9:P10" si="3">B9</f>
        <v>FOR EVERY CREATIVE WORK CREATED, PERFORMED. PRESENTED, EXHIBITED AND PUBLISHED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46" t="str">
        <f t="shared" si="3"/>
        <v>NEW CREATIVE PERFORMING ARTWORK (e.g. MUSIC, DANCE AND THEATRE)</v>
      </c>
      <c r="Q10" s="1394"/>
      <c r="R10" s="1394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501" t="s">
        <v>112</v>
      </c>
      <c r="B11" s="1450" t="s">
        <v>299</v>
      </c>
      <c r="C11" s="1392"/>
      <c r="D11" s="1399"/>
      <c r="E11" s="1503" t="s">
        <v>300</v>
      </c>
      <c r="F11" s="1503" t="s">
        <v>301</v>
      </c>
      <c r="G11" s="1503" t="s">
        <v>302</v>
      </c>
      <c r="H11" s="1450" t="s">
        <v>303</v>
      </c>
      <c r="I11" s="1399"/>
      <c r="J11" s="1618" t="s">
        <v>304</v>
      </c>
      <c r="K11" s="1503" t="s">
        <v>305</v>
      </c>
      <c r="L11" s="1617" t="s">
        <v>120</v>
      </c>
      <c r="M11" s="17"/>
      <c r="N11" s="1471" t="s">
        <v>121</v>
      </c>
      <c r="O11" s="17"/>
      <c r="P11" s="1501" t="s">
        <v>122</v>
      </c>
      <c r="Q11" s="1503" t="s">
        <v>123</v>
      </c>
      <c r="R11" s="1617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 ht="14.4">
      <c r="A12" s="1502"/>
      <c r="B12" s="1451"/>
      <c r="C12" s="1394"/>
      <c r="D12" s="1400"/>
      <c r="E12" s="1504"/>
      <c r="F12" s="1504"/>
      <c r="G12" s="1504"/>
      <c r="H12" s="1451"/>
      <c r="I12" s="1400"/>
      <c r="J12" s="1400"/>
      <c r="K12" s="1504"/>
      <c r="L12" s="1402"/>
      <c r="M12" s="17"/>
      <c r="N12" s="1472"/>
      <c r="O12" s="17"/>
      <c r="P12" s="1502"/>
      <c r="Q12" s="1504"/>
      <c r="R12" s="1402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3"/>
      <c r="C13" s="1457"/>
      <c r="D13" s="1458"/>
      <c r="E13" s="224" t="s">
        <v>1</v>
      </c>
      <c r="F13" s="224" t="s">
        <v>1</v>
      </c>
      <c r="G13" s="503"/>
      <c r="H13" s="1625"/>
      <c r="I13" s="1458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24"/>
      <c r="C14" s="1369"/>
      <c r="D14" s="1371"/>
      <c r="E14" s="108" t="s">
        <v>1</v>
      </c>
      <c r="F14" s="190" t="s">
        <v>1</v>
      </c>
      <c r="G14" s="236"/>
      <c r="H14" s="1426"/>
      <c r="I14" s="1371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24"/>
      <c r="C15" s="1369"/>
      <c r="D15" s="1371"/>
      <c r="E15" s="108" t="s">
        <v>1</v>
      </c>
      <c r="F15" s="190" t="s">
        <v>1</v>
      </c>
      <c r="G15" s="236"/>
      <c r="H15" s="1426"/>
      <c r="I15" s="1371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24"/>
      <c r="C16" s="1369"/>
      <c r="D16" s="1371"/>
      <c r="E16" s="108" t="s">
        <v>1</v>
      </c>
      <c r="F16" s="190" t="s">
        <v>1</v>
      </c>
      <c r="G16" s="236"/>
      <c r="H16" s="1426"/>
      <c r="I16" s="1371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24"/>
      <c r="C17" s="1369"/>
      <c r="D17" s="1371"/>
      <c r="E17" s="108" t="s">
        <v>1</v>
      </c>
      <c r="F17" s="190" t="s">
        <v>1</v>
      </c>
      <c r="G17" s="236"/>
      <c r="H17" s="1426"/>
      <c r="I17" s="1371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24"/>
      <c r="C18" s="1369"/>
      <c r="D18" s="1371"/>
      <c r="E18" s="108" t="s">
        <v>1</v>
      </c>
      <c r="F18" s="190" t="s">
        <v>1</v>
      </c>
      <c r="G18" s="236"/>
      <c r="H18" s="1426"/>
      <c r="I18" s="1371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24"/>
      <c r="C19" s="1369"/>
      <c r="D19" s="1371"/>
      <c r="E19" s="108" t="s">
        <v>1</v>
      </c>
      <c r="F19" s="190" t="s">
        <v>1</v>
      </c>
      <c r="G19" s="236"/>
      <c r="H19" s="1426"/>
      <c r="I19" s="1371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24"/>
      <c r="C20" s="1369"/>
      <c r="D20" s="1371"/>
      <c r="E20" s="108" t="s">
        <v>1</v>
      </c>
      <c r="F20" s="227" t="s">
        <v>1</v>
      </c>
      <c r="G20" s="236"/>
      <c r="H20" s="1426"/>
      <c r="I20" s="1371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48"/>
      <c r="C21" s="1386"/>
      <c r="D21" s="1437"/>
      <c r="E21" s="179"/>
      <c r="F21" s="171"/>
      <c r="G21" s="482"/>
      <c r="H21" s="1435"/>
      <c r="I21" s="1437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36" t="s">
        <v>314</v>
      </c>
      <c r="C24" s="1386"/>
      <c r="D24" s="1437"/>
      <c r="E24" s="232" t="s">
        <v>315</v>
      </c>
      <c r="F24" s="104" t="s">
        <v>301</v>
      </c>
      <c r="G24" s="106" t="s">
        <v>316</v>
      </c>
      <c r="H24" s="1436" t="s">
        <v>317</v>
      </c>
      <c r="I24" s="1437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3"/>
      <c r="C25" s="1457"/>
      <c r="D25" s="1458"/>
      <c r="E25" s="509" t="s">
        <v>1</v>
      </c>
      <c r="F25" s="224" t="s">
        <v>1</v>
      </c>
      <c r="G25" s="503"/>
      <c r="H25" s="1621"/>
      <c r="I25" s="1458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24"/>
      <c r="C26" s="1369"/>
      <c r="D26" s="1371"/>
      <c r="E26" s="108" t="s">
        <v>1</v>
      </c>
      <c r="F26" s="190" t="s">
        <v>1</v>
      </c>
      <c r="G26" s="236"/>
      <c r="H26" s="1619"/>
      <c r="I26" s="1371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24"/>
      <c r="C27" s="1369"/>
      <c r="D27" s="1371"/>
      <c r="E27" s="108" t="s">
        <v>1</v>
      </c>
      <c r="F27" s="190" t="s">
        <v>1</v>
      </c>
      <c r="G27" s="190"/>
      <c r="H27" s="1619"/>
      <c r="I27" s="1371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24"/>
      <c r="C28" s="1369"/>
      <c r="D28" s="1371"/>
      <c r="E28" s="108" t="s">
        <v>1</v>
      </c>
      <c r="F28" s="190" t="s">
        <v>1</v>
      </c>
      <c r="G28" s="190"/>
      <c r="H28" s="1619"/>
      <c r="I28" s="1371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24"/>
      <c r="C29" s="1369"/>
      <c r="D29" s="1371"/>
      <c r="E29" s="108" t="s">
        <v>1</v>
      </c>
      <c r="F29" s="190" t="s">
        <v>1</v>
      </c>
      <c r="G29" s="190"/>
      <c r="H29" s="1619"/>
      <c r="I29" s="1371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24"/>
      <c r="C30" s="1369"/>
      <c r="D30" s="1371"/>
      <c r="E30" s="108" t="s">
        <v>1</v>
      </c>
      <c r="F30" s="190" t="s">
        <v>1</v>
      </c>
      <c r="G30" s="190"/>
      <c r="H30" s="1619"/>
      <c r="I30" s="1371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24"/>
      <c r="C31" s="1369"/>
      <c r="D31" s="1371"/>
      <c r="E31" s="108" t="s">
        <v>1</v>
      </c>
      <c r="F31" s="190" t="s">
        <v>1</v>
      </c>
      <c r="G31" s="190"/>
      <c r="H31" s="1624"/>
      <c r="I31" s="1469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48"/>
      <c r="C32" s="1386"/>
      <c r="D32" s="1437"/>
      <c r="E32" s="179"/>
      <c r="F32" s="171"/>
      <c r="G32" s="482"/>
      <c r="H32" s="1435"/>
      <c r="I32" s="1437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36" t="s">
        <v>328</v>
      </c>
      <c r="C35" s="1386"/>
      <c r="D35" s="1437"/>
      <c r="E35" s="104" t="s">
        <v>301</v>
      </c>
      <c r="F35" s="106" t="s">
        <v>329</v>
      </c>
      <c r="G35" s="106" t="s">
        <v>330</v>
      </c>
      <c r="H35" s="1436" t="s">
        <v>331</v>
      </c>
      <c r="I35" s="1437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3"/>
      <c r="C36" s="1457"/>
      <c r="D36" s="1458"/>
      <c r="E36" s="397" t="s">
        <v>1</v>
      </c>
      <c r="F36" s="491"/>
      <c r="G36" s="236"/>
      <c r="H36" s="1623"/>
      <c r="I36" s="1458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24"/>
      <c r="C37" s="1369"/>
      <c r="D37" s="1371"/>
      <c r="E37" s="191" t="s">
        <v>1</v>
      </c>
      <c r="F37" s="363"/>
      <c r="G37" s="190"/>
      <c r="H37" s="1620"/>
      <c r="I37" s="1371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24"/>
      <c r="C38" s="1369"/>
      <c r="D38" s="1371"/>
      <c r="E38" s="191" t="s">
        <v>1</v>
      </c>
      <c r="F38" s="363"/>
      <c r="G38" s="190"/>
      <c r="H38" s="1620"/>
      <c r="I38" s="1371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24"/>
      <c r="C39" s="1369"/>
      <c r="D39" s="1371"/>
      <c r="E39" s="191" t="s">
        <v>1</v>
      </c>
      <c r="F39" s="363"/>
      <c r="G39" s="190"/>
      <c r="H39" s="1620"/>
      <c r="I39" s="1371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24"/>
      <c r="C40" s="1369"/>
      <c r="D40" s="1371"/>
      <c r="E40" s="191" t="s">
        <v>1</v>
      </c>
      <c r="F40" s="363"/>
      <c r="G40" s="190"/>
      <c r="H40" s="1620"/>
      <c r="I40" s="1371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24"/>
      <c r="C41" s="1369"/>
      <c r="D41" s="1371"/>
      <c r="E41" s="191" t="s">
        <v>1</v>
      </c>
      <c r="F41" s="363"/>
      <c r="G41" s="190"/>
      <c r="H41" s="1620"/>
      <c r="I41" s="1371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24"/>
      <c r="C42" s="1369"/>
      <c r="D42" s="1371"/>
      <c r="E42" s="191" t="s">
        <v>1</v>
      </c>
      <c r="F42" s="517"/>
      <c r="G42" s="190"/>
      <c r="H42" s="1622"/>
      <c r="I42" s="1469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48"/>
      <c r="C43" s="1386"/>
      <c r="D43" s="1437"/>
      <c r="E43" s="179"/>
      <c r="F43" s="171"/>
      <c r="G43" s="482"/>
      <c r="H43" s="1435"/>
      <c r="I43" s="1437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36" t="s">
        <v>334</v>
      </c>
      <c r="C46" s="1386"/>
      <c r="D46" s="1437"/>
      <c r="E46" s="104" t="s">
        <v>335</v>
      </c>
      <c r="F46" s="106" t="s">
        <v>329</v>
      </c>
      <c r="G46" s="106" t="s">
        <v>336</v>
      </c>
      <c r="H46" s="1450" t="s">
        <v>337</v>
      </c>
      <c r="I46" s="1399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3"/>
      <c r="C47" s="1457"/>
      <c r="D47" s="1458"/>
      <c r="E47" s="397" t="s">
        <v>1</v>
      </c>
      <c r="F47" s="224"/>
      <c r="G47" s="397"/>
      <c r="H47" s="1621"/>
      <c r="I47" s="1458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24"/>
      <c r="C48" s="1369"/>
      <c r="D48" s="1371"/>
      <c r="E48" s="191" t="s">
        <v>1</v>
      </c>
      <c r="F48" s="360"/>
      <c r="G48" s="191"/>
      <c r="H48" s="1619"/>
      <c r="I48" s="1371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24"/>
      <c r="C49" s="1369"/>
      <c r="D49" s="1371"/>
      <c r="E49" s="191" t="s">
        <v>1</v>
      </c>
      <c r="F49" s="360"/>
      <c r="G49" s="191"/>
      <c r="H49" s="1619"/>
      <c r="I49" s="1371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24"/>
      <c r="C50" s="1369"/>
      <c r="D50" s="1371"/>
      <c r="E50" s="191" t="s">
        <v>1</v>
      </c>
      <c r="F50" s="360"/>
      <c r="G50" s="191"/>
      <c r="H50" s="1619"/>
      <c r="I50" s="1371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24"/>
      <c r="C51" s="1369"/>
      <c r="D51" s="1371"/>
      <c r="E51" s="191" t="s">
        <v>1</v>
      </c>
      <c r="F51" s="360"/>
      <c r="G51" s="191"/>
      <c r="H51" s="1619"/>
      <c r="I51" s="1371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24"/>
      <c r="C52" s="1369"/>
      <c r="D52" s="1371"/>
      <c r="E52" s="191" t="s">
        <v>1</v>
      </c>
      <c r="F52" s="360"/>
      <c r="G52" s="191"/>
      <c r="H52" s="1619"/>
      <c r="I52" s="1371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24"/>
      <c r="C53" s="1369"/>
      <c r="D53" s="1371"/>
      <c r="E53" s="191" t="s">
        <v>1</v>
      </c>
      <c r="F53" s="360"/>
      <c r="G53" s="191"/>
      <c r="H53" s="1619"/>
      <c r="I53" s="1371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48" t="s">
        <v>342</v>
      </c>
      <c r="C54" s="1386"/>
      <c r="D54" s="1437"/>
      <c r="E54" s="179"/>
      <c r="F54" s="482"/>
      <c r="G54" s="171"/>
      <c r="H54" s="1435"/>
      <c r="I54" s="1437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B13:D13"/>
    <mergeCell ref="B14:D14"/>
    <mergeCell ref="B15:D15"/>
    <mergeCell ref="H13:I13"/>
    <mergeCell ref="H14:I14"/>
    <mergeCell ref="H15:I15"/>
    <mergeCell ref="F11:F12"/>
    <mergeCell ref="H21:I21"/>
    <mergeCell ref="H24:I24"/>
    <mergeCell ref="G11:G12"/>
    <mergeCell ref="H11:I12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B37:D37"/>
    <mergeCell ref="B38:D38"/>
    <mergeCell ref="B39:D39"/>
    <mergeCell ref="H39:I39"/>
    <mergeCell ref="B40:D40"/>
    <mergeCell ref="H40:I40"/>
    <mergeCell ref="B41:D41"/>
    <mergeCell ref="H41:I41"/>
    <mergeCell ref="H42:I42"/>
    <mergeCell ref="H43:I43"/>
    <mergeCell ref="B51:D51"/>
    <mergeCell ref="H51:I51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A1:L1"/>
    <mergeCell ref="P1:R1"/>
    <mergeCell ref="A3:C3"/>
    <mergeCell ref="D3:L3"/>
    <mergeCell ref="A4:C4"/>
    <mergeCell ref="D4:L4"/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10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545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45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545" t="s">
        <v>188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/>
      <c r="L3" s="246"/>
      <c r="M3" s="1545" t="str">
        <f t="shared" ref="M3:M4" si="0">A3</f>
        <v>KRA II - RESEARCH, INNOVATION AND CREATIVE WORK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538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ref="K4:K5" si="1">A3</f>
        <v>KRA II - RESEARCH, INNOVATION AND CREATIVE WORK</v>
      </c>
      <c r="L4" s="246"/>
      <c r="M4" s="1538" t="str">
        <f t="shared" si="0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28" t="str">
        <f>'Request Form'!B6</f>
        <v>LAST NAME:</v>
      </c>
      <c r="B6" s="1457"/>
      <c r="C6" s="1458"/>
      <c r="D6" s="1542" t="str">
        <f>Form1_A!E3</f>
        <v>MAALIW</v>
      </c>
      <c r="E6" s="1392"/>
      <c r="F6" s="1392"/>
      <c r="G6" s="1392"/>
      <c r="H6" s="1392"/>
      <c r="I6" s="1413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29" t="str">
        <f>'Request Form'!B7</f>
        <v>FIRST NAME, EXT.:</v>
      </c>
      <c r="B7" s="1369"/>
      <c r="C7" s="1371"/>
      <c r="D7" s="1544" t="str">
        <f>Form1_A!E4</f>
        <v>RENATO III</v>
      </c>
      <c r="E7" s="1369"/>
      <c r="F7" s="1369"/>
      <c r="G7" s="1369"/>
      <c r="H7" s="1369"/>
      <c r="I7" s="1445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29" t="str">
        <f>'Request Form'!B8</f>
        <v>MIDDLE NAME:</v>
      </c>
      <c r="B8" s="1369"/>
      <c r="C8" s="1371"/>
      <c r="D8" s="1544" t="str">
        <f>Form1_A!E5</f>
        <v>RACELIS</v>
      </c>
      <c r="E8" s="1369"/>
      <c r="F8" s="1369"/>
      <c r="G8" s="1369"/>
      <c r="H8" s="1369"/>
      <c r="I8" s="1445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30" t="s">
        <v>189</v>
      </c>
      <c r="B10" s="1386"/>
      <c r="C10" s="1386"/>
      <c r="D10" s="1386"/>
      <c r="E10" s="1386"/>
      <c r="F10" s="1386"/>
      <c r="G10" s="1386"/>
      <c r="H10" s="1386"/>
      <c r="I10" s="1387"/>
      <c r="J10" s="92"/>
      <c r="K10" s="281" t="s">
        <v>121</v>
      </c>
      <c r="L10" s="246"/>
      <c r="M10" s="1538" t="str">
        <f>A10</f>
        <v>CRITERION A - RESEARCH OUTPUTS (MAX = 100 POINTS)</v>
      </c>
      <c r="N10" s="1367"/>
      <c r="O10" s="1367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150</v>
      </c>
      <c r="I15" s="554"/>
      <c r="J15" s="555"/>
      <c r="K15" s="556"/>
      <c r="L15" s="339"/>
      <c r="M15" s="271">
        <f>SUM(M13:M14)</f>
        <v>150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31" t="s">
        <v>173</v>
      </c>
      <c r="B26" s="1386"/>
      <c r="C26" s="1386"/>
      <c r="D26" s="1386"/>
      <c r="E26" s="1386"/>
      <c r="F26" s="1386"/>
      <c r="G26" s="1437"/>
      <c r="H26" s="614">
        <f>H15+H20+H25</f>
        <v>210</v>
      </c>
      <c r="I26" s="275">
        <f>IF(H26&gt;=100,100,H26)</f>
        <v>100</v>
      </c>
      <c r="J26" s="276"/>
      <c r="K26" s="615"/>
      <c r="L26" s="246"/>
      <c r="M26" s="616">
        <f>M15+M20+M25</f>
        <v>210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30" t="s">
        <v>230</v>
      </c>
      <c r="B28" s="1386"/>
      <c r="C28" s="1386"/>
      <c r="D28" s="1386"/>
      <c r="E28" s="1386"/>
      <c r="F28" s="1386"/>
      <c r="G28" s="1386"/>
      <c r="H28" s="1386"/>
      <c r="I28" s="1387"/>
      <c r="J28" s="92"/>
      <c r="K28" s="281" t="s">
        <v>121</v>
      </c>
      <c r="L28" s="246"/>
      <c r="M28" s="1538" t="str">
        <f>A28</f>
        <v>CRITERION B - INVENTIONS (MAX = 100 POINTS)</v>
      </c>
      <c r="N28" s="1367"/>
      <c r="O28" s="1367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31" t="s">
        <v>371</v>
      </c>
      <c r="B53" s="1386"/>
      <c r="C53" s="1386"/>
      <c r="D53" s="1386"/>
      <c r="E53" s="1386"/>
      <c r="F53" s="1386"/>
      <c r="G53" s="1437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6" t="s">
        <v>296</v>
      </c>
      <c r="B55" s="1386"/>
      <c r="C55" s="1386"/>
      <c r="D55" s="1386"/>
      <c r="E55" s="1386"/>
      <c r="F55" s="1386"/>
      <c r="G55" s="1386"/>
      <c r="H55" s="1386"/>
      <c r="I55" s="1387"/>
      <c r="J55" s="309"/>
      <c r="K55" s="310" t="s">
        <v>121</v>
      </c>
      <c r="L55" s="339"/>
      <c r="M55" s="1538" t="str">
        <f>A55</f>
        <v>CRITERION C - CREATIVE WORKS (MAX = 100 POINTS)</v>
      </c>
      <c r="N55" s="1367"/>
      <c r="O55" s="1367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7" t="s">
        <v>380</v>
      </c>
      <c r="B63" s="1386"/>
      <c r="C63" s="1386"/>
      <c r="D63" s="1386"/>
      <c r="E63" s="1386"/>
      <c r="F63" s="1386"/>
      <c r="G63" s="1386"/>
      <c r="H63" s="718">
        <f>H26+H53+H62</f>
        <v>210</v>
      </c>
      <c r="I63" s="719">
        <f t="shared" si="4"/>
        <v>100</v>
      </c>
      <c r="J63" s="720"/>
      <c r="K63" s="721"/>
      <c r="L63" s="722"/>
      <c r="M63" s="723">
        <f>M26+M53+M62</f>
        <v>210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1:I1"/>
    <mergeCell ref="M1:O1"/>
    <mergeCell ref="A3:I3"/>
    <mergeCell ref="M3:O3"/>
    <mergeCell ref="A4:I4"/>
    <mergeCell ref="M4:O4"/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abSelected="1" topLeftCell="A58" zoomScaleNormal="100" workbookViewId="0">
      <selection activeCell="I77" sqref="I77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86" t="s">
        <v>382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83"/>
      <c r="N1" s="83" t="str">
        <f>A1</f>
        <v>KRA III - EXTENSION</v>
      </c>
      <c r="O1" s="85"/>
      <c r="P1" s="1486" t="str">
        <f>A1</f>
        <v>KRA III - EXTENSION</v>
      </c>
      <c r="Q1" s="1367"/>
      <c r="R1" s="1367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83" t="str">
        <f>'Request Form'!B6</f>
        <v>LAST NAME:</v>
      </c>
      <c r="B3" s="1369"/>
      <c r="C3" s="1371"/>
      <c r="D3" s="1488" t="str">
        <f>Form1_A!E3</f>
        <v>MAALIW</v>
      </c>
      <c r="E3" s="1369"/>
      <c r="F3" s="1369"/>
      <c r="G3" s="1369"/>
      <c r="H3" s="1369"/>
      <c r="I3" s="1369"/>
      <c r="J3" s="1369"/>
      <c r="K3" s="1369"/>
      <c r="L3" s="1371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83" t="str">
        <f>'Request Form'!B7</f>
        <v>FIRST NAME, EXT.:</v>
      </c>
      <c r="B4" s="1369"/>
      <c r="C4" s="1371"/>
      <c r="D4" s="1488" t="str">
        <f>Form1_A!E4</f>
        <v>RENATO III</v>
      </c>
      <c r="E4" s="1369"/>
      <c r="F4" s="1369"/>
      <c r="G4" s="1369"/>
      <c r="H4" s="1369"/>
      <c r="I4" s="1369"/>
      <c r="J4" s="1369"/>
      <c r="K4" s="1369"/>
      <c r="L4" s="1371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83" t="str">
        <f>'Request Form'!B8</f>
        <v>MIDDLE NAME:</v>
      </c>
      <c r="B5" s="1369"/>
      <c r="C5" s="1371"/>
      <c r="D5" s="1488" t="str">
        <f>Form1_A!E5</f>
        <v>RACELIS</v>
      </c>
      <c r="E5" s="1369"/>
      <c r="F5" s="1369"/>
      <c r="G5" s="1369"/>
      <c r="H5" s="1369"/>
      <c r="I5" s="1369"/>
      <c r="J5" s="1369"/>
      <c r="K5" s="1369"/>
      <c r="L5" s="1371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49" t="s">
        <v>383</v>
      </c>
      <c r="B7" s="1386"/>
      <c r="C7" s="1386"/>
      <c r="D7" s="1386"/>
      <c r="E7" s="1386"/>
      <c r="F7" s="1386"/>
      <c r="G7" s="1386"/>
      <c r="H7" s="1386"/>
      <c r="I7" s="1386"/>
      <c r="J7" s="1386"/>
      <c r="K7" s="1386"/>
      <c r="L7" s="1387"/>
      <c r="M7" s="91"/>
      <c r="N7" s="91" t="str">
        <f>A7</f>
        <v>CRITERION A - SERVICE TO THE INSTITUTION (MAX = 30 POINTS)</v>
      </c>
      <c r="O7" s="85"/>
      <c r="P7" s="1492" t="str">
        <f>A7</f>
        <v>CRITERION A - SERVICE TO THE INSTITUTION (MAX = 30 POINTS)</v>
      </c>
      <c r="Q7" s="1367"/>
      <c r="R7" s="1367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93" t="str">
        <f>B9</f>
        <v>FOR EVERY SUCCESSFUL LINKAGE, NETWORKING OR PARTNERSHIP ACTIVITY</v>
      </c>
      <c r="Q9" s="1367"/>
      <c r="R9" s="1367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501" t="s">
        <v>112</v>
      </c>
      <c r="B10" s="1450" t="s">
        <v>387</v>
      </c>
      <c r="C10" s="1392"/>
      <c r="D10" s="1399"/>
      <c r="E10" s="1503" t="s">
        <v>388</v>
      </c>
      <c r="F10" s="1503" t="s">
        <v>389</v>
      </c>
      <c r="G10" s="1672" t="s">
        <v>390</v>
      </c>
      <c r="H10" s="1399"/>
      <c r="I10" s="1671" t="s">
        <v>391</v>
      </c>
      <c r="J10" s="1671" t="s">
        <v>392</v>
      </c>
      <c r="K10" s="1673" t="s">
        <v>119</v>
      </c>
      <c r="L10" s="1617" t="s">
        <v>120</v>
      </c>
      <c r="M10" s="17"/>
      <c r="N10" s="1471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502"/>
      <c r="B11" s="1451"/>
      <c r="C11" s="1394"/>
      <c r="D11" s="1400"/>
      <c r="E11" s="1504"/>
      <c r="F11" s="1504"/>
      <c r="G11" s="729" t="s">
        <v>393</v>
      </c>
      <c r="H11" s="729" t="s">
        <v>394</v>
      </c>
      <c r="I11" s="1504"/>
      <c r="J11" s="1504"/>
      <c r="K11" s="1504"/>
      <c r="L11" s="1402"/>
      <c r="M11" s="17"/>
      <c r="N11" s="1472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68"/>
      <c r="C12" s="1669"/>
      <c r="D12" s="1670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24"/>
      <c r="C13" s="1369"/>
      <c r="D13" s="1371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24"/>
      <c r="C14" s="1369"/>
      <c r="D14" s="1371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24"/>
      <c r="C15" s="1369"/>
      <c r="D15" s="1371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24"/>
      <c r="C16" s="1369"/>
      <c r="D16" s="1371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24"/>
      <c r="C17" s="1369"/>
      <c r="D17" s="1371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24"/>
      <c r="C18" s="1369"/>
      <c r="D18" s="1371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24"/>
      <c r="C19" s="1369"/>
      <c r="D19" s="1371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24"/>
      <c r="C20" s="1369"/>
      <c r="D20" s="1371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48"/>
      <c r="C21" s="1386"/>
      <c r="D21" s="1437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36" t="s">
        <v>396</v>
      </c>
      <c r="C24" s="1386"/>
      <c r="D24" s="1386"/>
      <c r="E24" s="1437"/>
      <c r="F24" s="106" t="s">
        <v>138</v>
      </c>
      <c r="G24" s="1436" t="s">
        <v>397</v>
      </c>
      <c r="H24" s="1437"/>
      <c r="I24" s="106" t="s">
        <v>398</v>
      </c>
      <c r="J24" s="104" t="s">
        <v>305</v>
      </c>
      <c r="K24" s="1436" t="s">
        <v>120</v>
      </c>
      <c r="L24" s="1387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 ht="14.4">
      <c r="A25" s="374">
        <v>1</v>
      </c>
      <c r="B25" s="1665" t="s">
        <v>769</v>
      </c>
      <c r="C25" s="1457"/>
      <c r="D25" s="1457"/>
      <c r="E25" s="1458"/>
      <c r="F25" s="183" t="s">
        <v>1</v>
      </c>
      <c r="G25" s="1667">
        <v>40909</v>
      </c>
      <c r="H25" s="1458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74"/>
      <c r="L25" s="1593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24"/>
      <c r="C26" s="1369"/>
      <c r="D26" s="1369"/>
      <c r="E26" s="1371"/>
      <c r="F26" s="190" t="s">
        <v>1</v>
      </c>
      <c r="G26" s="1426"/>
      <c r="H26" s="1371"/>
      <c r="I26" s="739"/>
      <c r="J26" s="192">
        <f t="shared" si="4"/>
        <v>0</v>
      </c>
      <c r="K26" s="1575"/>
      <c r="L26" s="1445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24"/>
      <c r="C27" s="1369"/>
      <c r="D27" s="1369"/>
      <c r="E27" s="1371"/>
      <c r="F27" s="190" t="s">
        <v>1</v>
      </c>
      <c r="G27" s="1426"/>
      <c r="H27" s="1371"/>
      <c r="I27" s="739"/>
      <c r="J27" s="192">
        <f t="shared" si="4"/>
        <v>0</v>
      </c>
      <c r="K27" s="1575"/>
      <c r="L27" s="1445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47"/>
      <c r="C28" s="1369"/>
      <c r="D28" s="1369"/>
      <c r="E28" s="1371"/>
      <c r="F28" s="190" t="s">
        <v>1</v>
      </c>
      <c r="G28" s="1426"/>
      <c r="H28" s="1371"/>
      <c r="I28" s="739"/>
      <c r="J28" s="192">
        <f t="shared" si="4"/>
        <v>0</v>
      </c>
      <c r="K28" s="1575"/>
      <c r="L28" s="1445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24"/>
      <c r="C29" s="1369"/>
      <c r="D29" s="1369"/>
      <c r="E29" s="1371"/>
      <c r="F29" s="190" t="s">
        <v>1</v>
      </c>
      <c r="G29" s="1426"/>
      <c r="H29" s="1371"/>
      <c r="I29" s="739"/>
      <c r="J29" s="192">
        <f t="shared" si="4"/>
        <v>0</v>
      </c>
      <c r="K29" s="1575"/>
      <c r="L29" s="1445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24"/>
      <c r="C30" s="1369"/>
      <c r="D30" s="1369"/>
      <c r="E30" s="1371"/>
      <c r="F30" s="190" t="s">
        <v>1</v>
      </c>
      <c r="G30" s="1426"/>
      <c r="H30" s="1371"/>
      <c r="I30" s="739"/>
      <c r="J30" s="192">
        <f t="shared" si="4"/>
        <v>0</v>
      </c>
      <c r="K30" s="1575"/>
      <c r="L30" s="1445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24"/>
      <c r="C31" s="1369"/>
      <c r="D31" s="1369"/>
      <c r="E31" s="1371"/>
      <c r="F31" s="190" t="s">
        <v>1</v>
      </c>
      <c r="G31" s="1426"/>
      <c r="H31" s="1371"/>
      <c r="I31" s="739"/>
      <c r="J31" s="192">
        <f t="shared" si="4"/>
        <v>0</v>
      </c>
      <c r="K31" s="1575"/>
      <c r="L31" s="1445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24"/>
      <c r="C32" s="1369"/>
      <c r="D32" s="1369"/>
      <c r="E32" s="1371"/>
      <c r="F32" s="190" t="s">
        <v>1</v>
      </c>
      <c r="G32" s="1426"/>
      <c r="H32" s="1371"/>
      <c r="I32" s="739"/>
      <c r="J32" s="192">
        <f t="shared" si="4"/>
        <v>0</v>
      </c>
      <c r="K32" s="1575"/>
      <c r="L32" s="1445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58"/>
      <c r="C33" s="1430"/>
      <c r="D33" s="1430"/>
      <c r="E33" s="1469"/>
      <c r="F33" s="190" t="s">
        <v>1</v>
      </c>
      <c r="G33" s="1634"/>
      <c r="H33" s="1469"/>
      <c r="I33" s="739"/>
      <c r="J33" s="192">
        <f t="shared" si="4"/>
        <v>0</v>
      </c>
      <c r="K33" s="1575"/>
      <c r="L33" s="1445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48"/>
      <c r="C34" s="1386"/>
      <c r="D34" s="1386"/>
      <c r="E34" s="1437"/>
      <c r="F34" s="193"/>
      <c r="G34" s="136"/>
      <c r="H34" s="464"/>
      <c r="I34" s="369" t="s">
        <v>124</v>
      </c>
      <c r="J34" s="172">
        <f>SUM(J25:J33)</f>
        <v>0</v>
      </c>
      <c r="K34" s="1666"/>
      <c r="L34" s="1387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49" t="s">
        <v>401</v>
      </c>
      <c r="B36" s="1386"/>
      <c r="C36" s="1386"/>
      <c r="D36" s="1386"/>
      <c r="E36" s="1386"/>
      <c r="F36" s="1386"/>
      <c r="G36" s="1386"/>
      <c r="H36" s="1386"/>
      <c r="I36" s="1386"/>
      <c r="J36" s="1386"/>
      <c r="K36" s="1386"/>
      <c r="L36" s="1387"/>
      <c r="M36" s="91"/>
      <c r="N36" s="91" t="str">
        <f>A36</f>
        <v>CRITERION B - SERVICE TO THE COMMUNITY (MAX = 50 POINTS)</v>
      </c>
      <c r="O36" s="85"/>
      <c r="P36" s="1492" t="str">
        <f>A36</f>
        <v>CRITERION B - SERVICE TO THE COMMUNITY (MAX = 50 POINTS)</v>
      </c>
      <c r="Q36" s="1367"/>
      <c r="R36" s="1367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64" t="str">
        <f t="shared" si="7"/>
        <v>FOR SERVICES IN ACCREDITATION, EVALUATION, ASSESSMENT WORKS AND OTHER RELATED EDUCATION QA ACTIVITIES</v>
      </c>
      <c r="Q39" s="1367"/>
      <c r="R39" s="1367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501" t="s">
        <v>112</v>
      </c>
      <c r="B40" s="1450" t="s">
        <v>404</v>
      </c>
      <c r="C40" s="1392"/>
      <c r="D40" s="1399"/>
      <c r="E40" s="1663" t="s">
        <v>405</v>
      </c>
      <c r="F40" s="1458"/>
      <c r="G40" s="1450" t="s">
        <v>406</v>
      </c>
      <c r="H40" s="1399"/>
      <c r="I40" s="1503" t="s">
        <v>407</v>
      </c>
      <c r="J40" s="1503" t="s">
        <v>408</v>
      </c>
      <c r="K40" s="1503" t="s">
        <v>305</v>
      </c>
      <c r="L40" s="1617" t="s">
        <v>120</v>
      </c>
      <c r="M40" s="17"/>
      <c r="N40" s="1471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502"/>
      <c r="B41" s="1451"/>
      <c r="C41" s="1394"/>
      <c r="D41" s="1400"/>
      <c r="E41" s="741" t="s">
        <v>409</v>
      </c>
      <c r="F41" s="729" t="s">
        <v>410</v>
      </c>
      <c r="G41" s="1451"/>
      <c r="H41" s="1400"/>
      <c r="I41" s="1504"/>
      <c r="J41" s="1504"/>
      <c r="K41" s="1504"/>
      <c r="L41" s="1402"/>
      <c r="M41" s="17"/>
      <c r="N41" s="1472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58" t="s">
        <v>697</v>
      </c>
      <c r="C42" s="1659"/>
      <c r="D42" s="1660"/>
      <c r="E42" s="1339">
        <v>44866</v>
      </c>
      <c r="F42" s="1340">
        <v>44895</v>
      </c>
      <c r="G42" s="1661" t="s">
        <v>706</v>
      </c>
      <c r="H42" s="1662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24"/>
      <c r="C43" s="1369"/>
      <c r="D43" s="1371"/>
      <c r="E43" s="744"/>
      <c r="F43" s="745"/>
      <c r="G43" s="1441"/>
      <c r="H43" s="1440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24"/>
      <c r="C44" s="1369"/>
      <c r="D44" s="1371"/>
      <c r="E44" s="236"/>
      <c r="F44" s="511"/>
      <c r="G44" s="1441"/>
      <c r="H44" s="1440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24"/>
      <c r="C45" s="1369"/>
      <c r="D45" s="1371"/>
      <c r="E45" s="236"/>
      <c r="F45" s="511"/>
      <c r="G45" s="1441"/>
      <c r="H45" s="1440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24"/>
      <c r="C46" s="1369"/>
      <c r="D46" s="1371"/>
      <c r="E46" s="236"/>
      <c r="F46" s="511"/>
      <c r="G46" s="1441"/>
      <c r="H46" s="1440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24"/>
      <c r="C47" s="1369"/>
      <c r="D47" s="1371"/>
      <c r="E47" s="236"/>
      <c r="F47" s="511"/>
      <c r="G47" s="1441"/>
      <c r="H47" s="1440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24"/>
      <c r="C48" s="1369"/>
      <c r="D48" s="1371"/>
      <c r="E48" s="236"/>
      <c r="F48" s="511"/>
      <c r="G48" s="1441"/>
      <c r="H48" s="1440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24"/>
      <c r="C49" s="1369"/>
      <c r="D49" s="1371"/>
      <c r="E49" s="236"/>
      <c r="F49" s="511"/>
      <c r="G49" s="1441"/>
      <c r="H49" s="1440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24"/>
      <c r="C50" s="1369"/>
      <c r="D50" s="1371"/>
      <c r="E50" s="236"/>
      <c r="F50" s="511"/>
      <c r="G50" s="1441"/>
      <c r="H50" s="1440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58"/>
      <c r="C51" s="1430"/>
      <c r="D51" s="1469"/>
      <c r="E51" s="236"/>
      <c r="F51" s="511"/>
      <c r="G51" s="1634"/>
      <c r="H51" s="1469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48"/>
      <c r="C52" s="1386"/>
      <c r="D52" s="1437"/>
      <c r="E52" s="482"/>
      <c r="F52" s="748"/>
      <c r="G52" s="1435"/>
      <c r="H52" s="1437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36" t="s">
        <v>415</v>
      </c>
      <c r="C55" s="1386"/>
      <c r="D55" s="1386"/>
      <c r="E55" s="1437"/>
      <c r="F55" s="1436" t="s">
        <v>304</v>
      </c>
      <c r="G55" s="1437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47"/>
      <c r="C56" s="1648"/>
      <c r="D56" s="1648"/>
      <c r="E56" s="1649"/>
      <c r="F56" s="1650"/>
      <c r="G56" s="1651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4"/>
      <c r="C57" s="1655"/>
      <c r="D57" s="1655"/>
      <c r="E57" s="1656"/>
      <c r="F57" s="1652"/>
      <c r="G57" s="1653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5"/>
      <c r="C58" s="1369"/>
      <c r="D58" s="1369"/>
      <c r="E58" s="1371"/>
      <c r="F58" s="1657"/>
      <c r="G58" s="1527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5"/>
      <c r="C59" s="1369"/>
      <c r="D59" s="1369"/>
      <c r="E59" s="1371"/>
      <c r="F59" s="1424"/>
      <c r="G59" s="1371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5"/>
      <c r="C60" s="1369"/>
      <c r="D60" s="1369"/>
      <c r="E60" s="1371"/>
      <c r="F60" s="1424"/>
      <c r="G60" s="1371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5"/>
      <c r="C61" s="1369"/>
      <c r="D61" s="1369"/>
      <c r="E61" s="1371"/>
      <c r="F61" s="1424"/>
      <c r="G61" s="1371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5"/>
      <c r="C62" s="1369"/>
      <c r="D62" s="1369"/>
      <c r="E62" s="1371"/>
      <c r="F62" s="1424"/>
      <c r="G62" s="1371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5"/>
      <c r="C63" s="1369"/>
      <c r="D63" s="1369"/>
      <c r="E63" s="1371"/>
      <c r="F63" s="1424"/>
      <c r="G63" s="1371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5"/>
      <c r="C64" s="1369"/>
      <c r="D64" s="1369"/>
      <c r="E64" s="1371"/>
      <c r="F64" s="1424"/>
      <c r="G64" s="1371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5"/>
      <c r="C65" s="1369"/>
      <c r="D65" s="1369"/>
      <c r="E65" s="1371"/>
      <c r="F65" s="1424"/>
      <c r="G65" s="1371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48"/>
      <c r="C66" s="1386"/>
      <c r="D66" s="1386"/>
      <c r="E66" s="1437"/>
      <c r="F66" s="1646"/>
      <c r="G66" s="1437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75" t="s">
        <v>420</v>
      </c>
      <c r="C68" s="1386"/>
      <c r="D68" s="1386"/>
      <c r="E68" s="1386"/>
      <c r="F68" s="1386"/>
      <c r="G68" s="1386"/>
      <c r="H68" s="1386"/>
      <c r="I68" s="1386"/>
      <c r="J68" s="1386"/>
      <c r="K68" s="1386"/>
      <c r="L68" s="1387"/>
      <c r="M68" s="88"/>
      <c r="N68" s="88" t="str">
        <f>B68</f>
        <v>FOR SERVICES AS A SHORT-TERM CONSULTANT/EXPERT</v>
      </c>
      <c r="O68" s="85"/>
      <c r="P68" s="1546" t="str">
        <f>B68</f>
        <v>FOR SERVICES AS A SHORT-TERM CONSULTANT/EXPERT</v>
      </c>
      <c r="Q68" s="1394"/>
      <c r="R68" s="1394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501" t="s">
        <v>112</v>
      </c>
      <c r="B69" s="1450" t="s">
        <v>421</v>
      </c>
      <c r="C69" s="1392"/>
      <c r="D69" s="1392"/>
      <c r="E69" s="1399"/>
      <c r="F69" s="1503" t="s">
        <v>422</v>
      </c>
      <c r="G69" s="1644" t="s">
        <v>423</v>
      </c>
      <c r="H69" s="1458"/>
      <c r="I69" s="1450" t="s">
        <v>407</v>
      </c>
      <c r="J69" s="1503" t="s">
        <v>138</v>
      </c>
      <c r="K69" s="1503" t="s">
        <v>305</v>
      </c>
      <c r="L69" s="1617" t="s">
        <v>120</v>
      </c>
      <c r="M69" s="40"/>
      <c r="N69" s="1471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502"/>
      <c r="B70" s="1451"/>
      <c r="C70" s="1394"/>
      <c r="D70" s="1394"/>
      <c r="E70" s="1400"/>
      <c r="F70" s="1504"/>
      <c r="G70" s="755" t="s">
        <v>409</v>
      </c>
      <c r="H70" s="729" t="s">
        <v>410</v>
      </c>
      <c r="I70" s="1451"/>
      <c r="J70" s="1504"/>
      <c r="K70" s="1504"/>
      <c r="L70" s="1402"/>
      <c r="M70" s="17"/>
      <c r="N70" s="1472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38" t="s">
        <v>684</v>
      </c>
      <c r="C71" s="1639"/>
      <c r="D71" s="1639"/>
      <c r="E71" s="1640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41" t="s">
        <v>427</v>
      </c>
      <c r="C72" s="1639"/>
      <c r="D72" s="1639"/>
      <c r="E72" s="1640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41" t="s">
        <v>683</v>
      </c>
      <c r="C73" s="1639"/>
      <c r="D73" s="1639"/>
      <c r="E73" s="1640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41" t="s">
        <v>427</v>
      </c>
      <c r="C74" s="1639"/>
      <c r="D74" s="1639"/>
      <c r="E74" s="1640"/>
      <c r="F74" s="1346" t="s">
        <v>425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41" t="s">
        <v>426</v>
      </c>
      <c r="C75" s="1639"/>
      <c r="D75" s="1639"/>
      <c r="E75" s="1640"/>
      <c r="F75" s="1346" t="s">
        <v>425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41" t="s">
        <v>685</v>
      </c>
      <c r="C76" s="1639"/>
      <c r="D76" s="1639"/>
      <c r="E76" s="1640"/>
      <c r="F76" s="1346" t="s">
        <v>425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41" t="s">
        <v>427</v>
      </c>
      <c r="C77" s="1639"/>
      <c r="D77" s="1639"/>
      <c r="E77" s="1640"/>
      <c r="F77" s="1346" t="s">
        <v>425</v>
      </c>
      <c r="G77" s="1347">
        <v>44897</v>
      </c>
      <c r="H77" s="1347">
        <v>44905</v>
      </c>
      <c r="I77" s="1318" t="s">
        <v>412</v>
      </c>
      <c r="J77" s="1348" t="s">
        <v>424</v>
      </c>
      <c r="K77" s="1317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48"/>
      <c r="C78" s="1386"/>
      <c r="D78" s="1386"/>
      <c r="E78" s="1386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75" t="s">
        <v>428</v>
      </c>
      <c r="C80" s="1386"/>
      <c r="D80" s="1386"/>
      <c r="E80" s="1386"/>
      <c r="F80" s="1386"/>
      <c r="G80" s="1386"/>
      <c r="H80" s="1386"/>
      <c r="I80" s="1386"/>
      <c r="J80" s="1386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36" t="s">
        <v>429</v>
      </c>
      <c r="C81" s="1386"/>
      <c r="D81" s="1386"/>
      <c r="E81" s="1437"/>
      <c r="F81" s="104" t="s">
        <v>430</v>
      </c>
      <c r="G81" s="1436" t="s">
        <v>431</v>
      </c>
      <c r="H81" s="1437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43" t="s">
        <v>435</v>
      </c>
      <c r="C82" s="1457"/>
      <c r="D82" s="1457"/>
      <c r="E82" s="1458"/>
      <c r="F82" s="764"/>
      <c r="G82" s="1625"/>
      <c r="H82" s="1458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55" t="s">
        <v>437</v>
      </c>
      <c r="C83" s="1369"/>
      <c r="D83" s="1369"/>
      <c r="E83" s="1371"/>
      <c r="F83" s="360"/>
      <c r="G83" s="1426"/>
      <c r="H83" s="1371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55" t="s">
        <v>439</v>
      </c>
      <c r="C84" s="1369"/>
      <c r="D84" s="1369"/>
      <c r="E84" s="1371"/>
      <c r="F84" s="360"/>
      <c r="G84" s="1426"/>
      <c r="H84" s="1371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33" t="s">
        <v>441</v>
      </c>
      <c r="C85" s="1605"/>
      <c r="D85" s="1605"/>
      <c r="E85" s="1446"/>
      <c r="F85" s="765"/>
      <c r="G85" s="1634"/>
      <c r="H85" s="1469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48"/>
      <c r="C86" s="1386"/>
      <c r="D86" s="1386"/>
      <c r="E86" s="1437"/>
      <c r="F86" s="1435"/>
      <c r="G86" s="1386"/>
      <c r="H86" s="1437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46" t="s">
        <v>442</v>
      </c>
      <c r="C88" s="1394"/>
      <c r="D88" s="1394"/>
      <c r="E88" s="1394"/>
      <c r="F88" s="1394"/>
      <c r="G88" s="1394"/>
      <c r="H88" s="1394"/>
      <c r="I88" s="1394"/>
      <c r="J88" s="1394"/>
      <c r="K88" s="1394"/>
      <c r="L88" s="1414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46" t="str">
        <f>B88</f>
        <v>FOR EVERY HOUR OF TRAINING COURSE, SEMINAR, WORKSHOP CONDUCTED AS A RESOURCE PERSON, CONVENOR, FACILITATOR, MODERATOR, KEYNOTE/PLENARY SPEAKER OR PANELIST</v>
      </c>
      <c r="Q88" s="1394"/>
      <c r="R88" s="1394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501" t="s">
        <v>112</v>
      </c>
      <c r="B89" s="1450" t="s">
        <v>443</v>
      </c>
      <c r="C89" s="1392"/>
      <c r="D89" s="1399"/>
      <c r="E89" s="1503" t="s">
        <v>444</v>
      </c>
      <c r="F89" s="1503" t="s">
        <v>304</v>
      </c>
      <c r="G89" s="1412" t="s">
        <v>423</v>
      </c>
      <c r="H89" s="1399"/>
      <c r="I89" s="1503" t="s">
        <v>407</v>
      </c>
      <c r="J89" s="1503" t="s">
        <v>445</v>
      </c>
      <c r="K89" s="1503" t="s">
        <v>305</v>
      </c>
      <c r="L89" s="1617" t="s">
        <v>120</v>
      </c>
      <c r="M89" s="17"/>
      <c r="N89" s="1471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502"/>
      <c r="B90" s="1451"/>
      <c r="C90" s="1394"/>
      <c r="D90" s="1400"/>
      <c r="E90" s="1504"/>
      <c r="F90" s="1504"/>
      <c r="G90" s="767" t="s">
        <v>446</v>
      </c>
      <c r="H90" s="729" t="s">
        <v>447</v>
      </c>
      <c r="I90" s="1504"/>
      <c r="J90" s="1504"/>
      <c r="K90" s="1504"/>
      <c r="L90" s="1402"/>
      <c r="M90" s="17"/>
      <c r="N90" s="1472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38"/>
      <c r="C91" s="1454"/>
      <c r="D91" s="1440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24"/>
      <c r="C92" s="1369"/>
      <c r="D92" s="1371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24"/>
      <c r="C93" s="1369"/>
      <c r="D93" s="1371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24"/>
      <c r="C94" s="1369"/>
      <c r="D94" s="1371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24"/>
      <c r="C95" s="1369"/>
      <c r="D95" s="1371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24"/>
      <c r="C96" s="1369"/>
      <c r="D96" s="1371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24"/>
      <c r="C97" s="1369"/>
      <c r="D97" s="1371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24"/>
      <c r="C98" s="1369"/>
      <c r="D98" s="1371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24"/>
      <c r="C99" s="1369"/>
      <c r="D99" s="1371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94"/>
      <c r="C100" s="1386"/>
      <c r="D100" s="1437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46" t="s">
        <v>449</v>
      </c>
      <c r="C103" s="1394"/>
      <c r="D103" s="1394"/>
      <c r="E103" s="1394"/>
      <c r="F103" s="1394"/>
      <c r="G103" s="1394"/>
      <c r="H103" s="1394"/>
      <c r="I103" s="1394"/>
      <c r="J103" s="1394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36" t="s">
        <v>450</v>
      </c>
      <c r="C104" s="1386"/>
      <c r="D104" s="1386"/>
      <c r="E104" s="1437"/>
      <c r="F104" s="1436" t="s">
        <v>451</v>
      </c>
      <c r="G104" s="1437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42"/>
      <c r="C105" s="1457"/>
      <c r="D105" s="1457"/>
      <c r="E105" s="1458"/>
      <c r="F105" s="1632"/>
      <c r="G105" s="1458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1"/>
      <c r="C106" s="1369"/>
      <c r="D106" s="1369"/>
      <c r="E106" s="1371"/>
      <c r="F106" s="1636"/>
      <c r="G106" s="1371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61"/>
      <c r="C107" s="1369"/>
      <c r="D107" s="1369"/>
      <c r="E107" s="1371"/>
      <c r="F107" s="1636"/>
      <c r="G107" s="1371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61"/>
      <c r="C108" s="1369"/>
      <c r="D108" s="1369"/>
      <c r="E108" s="1371"/>
      <c r="F108" s="1636"/>
      <c r="G108" s="1371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1"/>
      <c r="C109" s="1369"/>
      <c r="D109" s="1369"/>
      <c r="E109" s="1371"/>
      <c r="F109" s="1636"/>
      <c r="G109" s="1371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1"/>
      <c r="C110" s="1369"/>
      <c r="D110" s="1369"/>
      <c r="E110" s="1371"/>
      <c r="F110" s="1636"/>
      <c r="G110" s="1371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1"/>
      <c r="C111" s="1369"/>
      <c r="D111" s="1369"/>
      <c r="E111" s="1371"/>
      <c r="F111" s="1636"/>
      <c r="G111" s="1371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1"/>
      <c r="C112" s="1369"/>
      <c r="D112" s="1369"/>
      <c r="E112" s="1371"/>
      <c r="F112" s="1636"/>
      <c r="G112" s="1371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1"/>
      <c r="C113" s="1369"/>
      <c r="D113" s="1369"/>
      <c r="E113" s="1371"/>
      <c r="F113" s="1636"/>
      <c r="G113" s="1371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1"/>
      <c r="C114" s="1369"/>
      <c r="D114" s="1369"/>
      <c r="E114" s="1371"/>
      <c r="F114" s="1637"/>
      <c r="G114" s="1469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48"/>
      <c r="C115" s="1386"/>
      <c r="D115" s="1386"/>
      <c r="E115" s="1437"/>
      <c r="F115" s="1635"/>
      <c r="G115" s="1437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7" workbookViewId="0">
      <selection activeCell="I41" sqref="I41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86" t="s">
        <v>382</v>
      </c>
      <c r="C1" s="1367"/>
      <c r="D1" s="1367"/>
      <c r="E1" s="1367"/>
      <c r="F1" s="1367"/>
      <c r="G1" s="1367"/>
      <c r="H1" s="1367"/>
      <c r="I1" s="1367"/>
      <c r="J1" s="83"/>
      <c r="K1" s="1584" t="str">
        <f>B1</f>
        <v>KRA III - EXTENSION</v>
      </c>
      <c r="L1" s="1367"/>
      <c r="M1" s="780"/>
      <c r="N1" s="1486" t="str">
        <f>B1</f>
        <v>KRA III - EXTENSION</v>
      </c>
      <c r="O1" s="1367"/>
      <c r="P1" s="1367"/>
      <c r="Q1" s="1367"/>
      <c r="R1" s="1367"/>
      <c r="S1" s="1367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95" t="str">
        <f>'Request Form'!B6</f>
        <v>LAST NAME:</v>
      </c>
      <c r="C3" s="1369"/>
      <c r="D3" s="1371"/>
      <c r="E3" s="1696" t="str">
        <f>Form1_A!E3</f>
        <v>MAALIW</v>
      </c>
      <c r="F3" s="1369"/>
      <c r="G3" s="1369"/>
      <c r="H3" s="1369"/>
      <c r="I3" s="1371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95" t="str">
        <f>'Request Form'!B7</f>
        <v>FIRST NAME, EXT.:</v>
      </c>
      <c r="C4" s="1369"/>
      <c r="D4" s="1371"/>
      <c r="E4" s="1696" t="str">
        <f>Form1_A!E4</f>
        <v>RENATO III</v>
      </c>
      <c r="F4" s="1369"/>
      <c r="G4" s="1369"/>
      <c r="H4" s="1369"/>
      <c r="I4" s="1371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95" t="str">
        <f>'Request Form'!B8</f>
        <v>MIDDLE NAME:</v>
      </c>
      <c r="C5" s="1369"/>
      <c r="D5" s="1371"/>
      <c r="E5" s="1488" t="str">
        <f>Form1_A!E5</f>
        <v>RACELIS</v>
      </c>
      <c r="F5" s="1369"/>
      <c r="G5" s="1369"/>
      <c r="H5" s="1369"/>
      <c r="I5" s="1371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49" t="s">
        <v>456</v>
      </c>
      <c r="C7" s="1386"/>
      <c r="D7" s="1386"/>
      <c r="E7" s="1386"/>
      <c r="F7" s="1386"/>
      <c r="G7" s="1386"/>
      <c r="H7" s="1386"/>
      <c r="I7" s="1387"/>
      <c r="J7" s="91"/>
      <c r="K7" s="1584" t="str">
        <f>B7</f>
        <v>CRITERION C - QUALITY OF EXTENSION SERVICES (MAX = 20 POINTS)</v>
      </c>
      <c r="L7" s="1367"/>
      <c r="M7" s="85"/>
      <c r="N7" s="1492" t="str">
        <f>B7</f>
        <v>CRITERION C - QUALITY OF EXTENSION SERVICES (MAX = 20 POINTS)</v>
      </c>
      <c r="O7" s="1367"/>
      <c r="P7" s="1367"/>
      <c r="Q7" s="1367"/>
      <c r="R7" s="1367"/>
      <c r="S7" s="1367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93" t="s">
        <v>457</v>
      </c>
      <c r="C9" s="1369"/>
      <c r="D9" s="1369"/>
      <c r="E9" s="1369"/>
      <c r="F9" s="1369"/>
      <c r="G9" s="1369"/>
      <c r="H9" s="1369"/>
      <c r="I9" s="1445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87" t="s">
        <v>458</v>
      </c>
      <c r="C11" s="1369"/>
      <c r="D11" s="1369"/>
      <c r="E11" s="1369"/>
      <c r="F11" s="1369"/>
      <c r="G11" s="1369"/>
      <c r="H11" s="1445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87" t="s">
        <v>459</v>
      </c>
      <c r="C13" s="1369"/>
      <c r="D13" s="1369"/>
      <c r="E13" s="1369"/>
      <c r="F13" s="1369"/>
      <c r="G13" s="785" t="s">
        <v>1</v>
      </c>
      <c r="H13" s="1688" t="s">
        <v>66</v>
      </c>
      <c r="I13" s="1387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501" t="s">
        <v>112</v>
      </c>
      <c r="C16" s="1450" t="s">
        <v>67</v>
      </c>
      <c r="D16" s="1392"/>
      <c r="E16" s="1399"/>
      <c r="F16" s="1691" t="s">
        <v>461</v>
      </c>
      <c r="G16" s="1457"/>
      <c r="H16" s="1457"/>
      <c r="I16" s="1593"/>
      <c r="J16" s="786"/>
      <c r="K16" s="1692" t="s">
        <v>121</v>
      </c>
      <c r="L16" s="1387"/>
      <c r="M16" s="85"/>
      <c r="N16" s="1694"/>
      <c r="O16" s="1394"/>
      <c r="P16" s="1394"/>
      <c r="Q16" s="1394"/>
      <c r="R16" s="1394"/>
      <c r="S16" s="1394"/>
      <c r="T16" s="1394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9"/>
      <c r="C17" s="1690"/>
      <c r="D17" s="1383"/>
      <c r="E17" s="1527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1" t="s">
        <v>79</v>
      </c>
      <c r="D18" s="1369"/>
      <c r="E18" s="1371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403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1" t="s">
        <v>82</v>
      </c>
      <c r="D19" s="1369"/>
      <c r="E19" s="1371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7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1" t="s">
        <v>84</v>
      </c>
      <c r="D20" s="1369"/>
      <c r="E20" s="1371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7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2" t="s">
        <v>86</v>
      </c>
      <c r="D21" s="1430"/>
      <c r="E21" s="1469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7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3" t="s">
        <v>87</v>
      </c>
      <c r="C22" s="1386"/>
      <c r="D22" s="1386"/>
      <c r="E22" s="1386"/>
      <c r="F22" s="1386"/>
      <c r="G22" s="1411"/>
      <c r="H22" s="1684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7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90" t="s">
        <v>466</v>
      </c>
      <c r="C23" s="1386"/>
      <c r="D23" s="1386"/>
      <c r="E23" s="1386"/>
      <c r="F23" s="1386"/>
      <c r="G23" s="1437"/>
      <c r="H23" s="1685">
        <f>H22/100*20</f>
        <v>0</v>
      </c>
      <c r="I23" s="1387"/>
      <c r="J23" s="194"/>
      <c r="K23" s="194"/>
      <c r="L23" s="194"/>
      <c r="M23" s="85"/>
      <c r="N23" s="1686" t="s">
        <v>88</v>
      </c>
      <c r="O23" s="1371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89" t="s">
        <v>469</v>
      </c>
      <c r="C25" s="1490"/>
      <c r="D25" s="1490"/>
      <c r="E25" s="1490"/>
      <c r="F25" s="1490"/>
      <c r="G25" s="1490"/>
      <c r="H25" s="1490"/>
      <c r="I25" s="1491"/>
      <c r="J25" s="91"/>
      <c r="K25" s="1584" t="str">
        <f>B25</f>
        <v>CRITERION D - BONUS CRITERION (MAX = 20 POINTS)</v>
      </c>
      <c r="L25" s="1367"/>
      <c r="M25" s="85"/>
      <c r="N25" s="1492" t="str">
        <f>B25</f>
        <v>CRITERION D - BONUS CRITERION (MAX = 20 POINTS)</v>
      </c>
      <c r="O25" s="1367"/>
      <c r="P25" s="1367"/>
      <c r="Q25" s="1367"/>
      <c r="R25" s="1367"/>
      <c r="S25" s="1367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7.6">
      <c r="A30" s="87"/>
      <c r="B30" s="70" t="s">
        <v>112</v>
      </c>
      <c r="C30" s="1436" t="s">
        <v>477</v>
      </c>
      <c r="D30" s="1386"/>
      <c r="E30" s="1386"/>
      <c r="F30" s="1437"/>
      <c r="G30" s="104" t="s">
        <v>478</v>
      </c>
      <c r="H30" s="104" t="s">
        <v>119</v>
      </c>
      <c r="I30" s="153" t="s">
        <v>70</v>
      </c>
      <c r="J30" s="17"/>
      <c r="K30" s="1385" t="s">
        <v>121</v>
      </c>
      <c r="L30" s="1387"/>
      <c r="M30" s="87"/>
      <c r="N30" s="103" t="s">
        <v>122</v>
      </c>
      <c r="O30" s="104" t="s">
        <v>123</v>
      </c>
      <c r="P30" s="1423" t="s">
        <v>76</v>
      </c>
      <c r="Q30" s="1386"/>
      <c r="R30" s="1386"/>
      <c r="S30" s="1387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75" t="s">
        <v>476</v>
      </c>
      <c r="D31" s="1676"/>
      <c r="E31" s="1676"/>
      <c r="F31" s="1677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78" t="s">
        <v>739</v>
      </c>
      <c r="L31" s="1593"/>
      <c r="M31" s="85"/>
      <c r="N31" s="508" t="s">
        <v>60</v>
      </c>
      <c r="O31" s="825">
        <f>IF(N31="Acceptable",H31,0)</f>
        <v>6</v>
      </c>
      <c r="P31" s="1505"/>
      <c r="Q31" s="1386"/>
      <c r="R31" s="1386"/>
      <c r="S31" s="1387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79"/>
      <c r="D32" s="1430"/>
      <c r="E32" s="1430"/>
      <c r="F32" s="1469"/>
      <c r="G32" s="827" t="s">
        <v>124</v>
      </c>
      <c r="H32" s="828" t="s">
        <v>482</v>
      </c>
      <c r="I32" s="829"/>
      <c r="J32" s="504"/>
      <c r="K32" s="1680"/>
      <c r="L32" s="1592"/>
      <c r="M32" s="85"/>
      <c r="N32" s="140"/>
      <c r="O32" s="175">
        <f>SUM(O31)</f>
        <v>6</v>
      </c>
      <c r="P32" s="1499"/>
      <c r="Q32" s="1386"/>
      <c r="R32" s="1386"/>
      <c r="S32" s="1387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B1:I1"/>
    <mergeCell ref="K1:L1"/>
    <mergeCell ref="N1:S1"/>
    <mergeCell ref="B3:D3"/>
    <mergeCell ref="E3:I3"/>
    <mergeCell ref="B4:D4"/>
    <mergeCell ref="E4:I4"/>
    <mergeCell ref="B5:D5"/>
    <mergeCell ref="E5:I5"/>
    <mergeCell ref="B7:I7"/>
    <mergeCell ref="K7:L7"/>
    <mergeCell ref="N7:S7"/>
    <mergeCell ref="B9:I9"/>
    <mergeCell ref="B11:H11"/>
    <mergeCell ref="N16:T16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13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545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45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45" t="s">
        <v>382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III - EXTENSION</v>
      </c>
      <c r="L3" s="246"/>
      <c r="M3" s="1545" t="str">
        <f t="shared" ref="M3:M7" si="1">A3</f>
        <v>KRA III - EXTENSION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38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38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43" t="str">
        <f>'Request Form'!B6</f>
        <v>LAST NAME:</v>
      </c>
      <c r="B5" s="1457"/>
      <c r="C5" s="1458"/>
      <c r="D5" s="1708" t="str">
        <f>Form1_A!E3</f>
        <v>MAALIW</v>
      </c>
      <c r="E5" s="1392"/>
      <c r="F5" s="1392"/>
      <c r="G5" s="1392"/>
      <c r="H5" s="1392"/>
      <c r="I5" s="1413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40" t="str">
        <f>'Request Form'!B7</f>
        <v>FIRST NAME, EXT.:</v>
      </c>
      <c r="B6" s="1369"/>
      <c r="C6" s="1371"/>
      <c r="D6" s="1709" t="str">
        <f>Form1_A!E4</f>
        <v>RENATO III</v>
      </c>
      <c r="E6" s="1369"/>
      <c r="F6" s="1369"/>
      <c r="G6" s="1369"/>
      <c r="H6" s="1369"/>
      <c r="I6" s="1445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710" t="str">
        <f>'Request Form'!B8</f>
        <v>MIDDLE NAME:</v>
      </c>
      <c r="B7" s="1430"/>
      <c r="C7" s="1469"/>
      <c r="D7" s="1711" t="str">
        <f>Form1_A!E5</f>
        <v>RACELIS</v>
      </c>
      <c r="E7" s="1430"/>
      <c r="F7" s="1430"/>
      <c r="G7" s="1430"/>
      <c r="H7" s="1430"/>
      <c r="I7" s="1592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30" t="s">
        <v>383</v>
      </c>
      <c r="B9" s="1386"/>
      <c r="C9" s="1386"/>
      <c r="D9" s="1386"/>
      <c r="E9" s="1386"/>
      <c r="F9" s="1386"/>
      <c r="G9" s="1386"/>
      <c r="H9" s="1386"/>
      <c r="I9" s="1387"/>
      <c r="J9" s="92"/>
      <c r="K9" s="92" t="str">
        <f>A9</f>
        <v>CRITERION A - SERVICE TO THE INSTITUTION (MAX = 30 POINTS)</v>
      </c>
      <c r="L9" s="246"/>
      <c r="M9" s="1506" t="str">
        <f>A9</f>
        <v>CRITERION A - SERVICE TO THE INSTITUTION (MAX = 30 POINTS)</v>
      </c>
      <c r="N9" s="1394"/>
      <c r="O9" s="1394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06"/>
      <c r="B10" s="1386"/>
      <c r="C10" s="1386"/>
      <c r="D10" s="1386"/>
      <c r="E10" s="1386"/>
      <c r="F10" s="1386"/>
      <c r="G10" s="1437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02" t="s">
        <v>173</v>
      </c>
      <c r="D13" s="1520"/>
      <c r="E13" s="1520"/>
      <c r="F13" s="1520"/>
      <c r="G13" s="1521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30" t="s">
        <v>401</v>
      </c>
      <c r="B15" s="1386"/>
      <c r="C15" s="1386"/>
      <c r="D15" s="1386"/>
      <c r="E15" s="1386"/>
      <c r="F15" s="1386"/>
      <c r="G15" s="1386"/>
      <c r="H15" s="1386"/>
      <c r="I15" s="1387"/>
      <c r="J15" s="92"/>
      <c r="K15" s="282" t="str">
        <f>A15</f>
        <v>CRITERION B - SERVICE TO THE COMMUNITY (MAX = 50 POINTS)</v>
      </c>
      <c r="L15" s="246"/>
      <c r="M15" s="1707" t="str">
        <f>A15</f>
        <v>CRITERION B - SERVICE TO THE COMMUNITY (MAX = 50 POINTS)</v>
      </c>
      <c r="N15" s="1386"/>
      <c r="O15" s="1387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4" t="s">
        <v>493</v>
      </c>
      <c r="C16" s="1386"/>
      <c r="D16" s="1386"/>
      <c r="E16" s="1386"/>
      <c r="F16" s="1386"/>
      <c r="G16" s="1437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699" t="s">
        <v>496</v>
      </c>
      <c r="D18" s="1369"/>
      <c r="E18" s="1369"/>
      <c r="F18" s="1369"/>
      <c r="G18" s="1371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5" t="s">
        <v>497</v>
      </c>
      <c r="D19" s="1369"/>
      <c r="E19" s="1369"/>
      <c r="F19" s="1369"/>
      <c r="G19" s="1371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699" t="s">
        <v>498</v>
      </c>
      <c r="D20" s="1369"/>
      <c r="E20" s="1369"/>
      <c r="F20" s="1369"/>
      <c r="G20" s="1371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00" t="s">
        <v>504</v>
      </c>
      <c r="D25" s="1530"/>
      <c r="E25" s="1530"/>
      <c r="F25" s="1530"/>
      <c r="G25" s="1531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01" t="s">
        <v>505</v>
      </c>
      <c r="C27" s="1392"/>
      <c r="D27" s="1392"/>
      <c r="E27" s="1392"/>
      <c r="F27" s="1392"/>
      <c r="G27" s="1399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02" t="s">
        <v>179</v>
      </c>
      <c r="D29" s="1520"/>
      <c r="E29" s="1520"/>
      <c r="F29" s="1520"/>
      <c r="G29" s="1521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6" t="s">
        <v>507</v>
      </c>
      <c r="B31" s="1386"/>
      <c r="C31" s="1386"/>
      <c r="D31" s="1386"/>
      <c r="E31" s="1386"/>
      <c r="F31" s="1386"/>
      <c r="G31" s="1386"/>
      <c r="H31" s="1386"/>
      <c r="I31" s="1387"/>
      <c r="J31" s="309"/>
      <c r="K31" s="309" t="str">
        <f>A31</f>
        <v>CRITERION C - QUALITY OF EXTENSION (MAX = 20 POINTS)</v>
      </c>
      <c r="L31" s="339"/>
      <c r="M31" s="1538" t="str">
        <f>A31</f>
        <v>CRITERION C - QUALITY OF EXTENSION (MAX = 20 POINTS)</v>
      </c>
      <c r="N31" s="1367"/>
      <c r="O31" s="1367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03"/>
      <c r="B32" s="1386"/>
      <c r="C32" s="1386"/>
      <c r="D32" s="1386"/>
      <c r="E32" s="1386"/>
      <c r="F32" s="1386"/>
      <c r="G32" s="1437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697" t="s">
        <v>508</v>
      </c>
      <c r="C33" s="1386"/>
      <c r="D33" s="1386"/>
      <c r="E33" s="1386"/>
      <c r="F33" s="1386"/>
      <c r="G33" s="1437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6" t="s">
        <v>469</v>
      </c>
      <c r="B36" s="1386"/>
      <c r="C36" s="1386"/>
      <c r="D36" s="1386"/>
      <c r="E36" s="1386"/>
      <c r="F36" s="1386"/>
      <c r="G36" s="1386"/>
      <c r="H36" s="1386"/>
      <c r="I36" s="1387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697" t="s">
        <v>510</v>
      </c>
      <c r="C38" s="1386"/>
      <c r="D38" s="1386"/>
      <c r="E38" s="1386"/>
      <c r="F38" s="1386"/>
      <c r="G38" s="1437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31" t="s">
        <v>511</v>
      </c>
      <c r="B39" s="1386"/>
      <c r="C39" s="1386"/>
      <c r="D39" s="1386"/>
      <c r="E39" s="1386"/>
      <c r="F39" s="1386"/>
      <c r="G39" s="1437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2" t="s">
        <v>514</v>
      </c>
      <c r="B40" s="1386"/>
      <c r="C40" s="1386"/>
      <c r="D40" s="1386"/>
      <c r="E40" s="1386"/>
      <c r="F40" s="1386"/>
      <c r="G40" s="1386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98"/>
      <c r="N61" s="1367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A1:I1"/>
    <mergeCell ref="M1:O1"/>
    <mergeCell ref="A3:I3"/>
    <mergeCell ref="M3:O3"/>
    <mergeCell ref="A4:I4"/>
    <mergeCell ref="M4:O4"/>
    <mergeCell ref="D5:I5"/>
    <mergeCell ref="A5:C5"/>
    <mergeCell ref="A6:C6"/>
    <mergeCell ref="D6:I6"/>
    <mergeCell ref="A7:C7"/>
    <mergeCell ref="D7:I7"/>
    <mergeCell ref="A9:I9"/>
    <mergeCell ref="M9:O9"/>
    <mergeCell ref="A10:G10"/>
    <mergeCell ref="C13:G13"/>
    <mergeCell ref="A15:I15"/>
    <mergeCell ref="M15:O15"/>
    <mergeCell ref="B16:G16"/>
    <mergeCell ref="C18:G18"/>
    <mergeCell ref="C19:G19"/>
    <mergeCell ref="B33:G33"/>
    <mergeCell ref="A36:I36"/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view="pageBreakPreview" topLeftCell="A43" zoomScaleNormal="110" zoomScaleSheetLayoutView="100" workbookViewId="0">
      <selection activeCell="G15" sqref="G15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545" t="s">
        <v>515</v>
      </c>
      <c r="B1" s="1367"/>
      <c r="C1" s="1367"/>
      <c r="D1" s="1367"/>
      <c r="E1" s="1367"/>
      <c r="F1" s="1367"/>
      <c r="G1" s="1367"/>
      <c r="H1" s="1367"/>
      <c r="I1" s="1367"/>
      <c r="J1" s="1367"/>
      <c r="K1" s="245"/>
      <c r="L1" s="245" t="str">
        <f>A1</f>
        <v>KRA IV - PROFESSIONAL DEVELOPMENT</v>
      </c>
      <c r="M1" s="86"/>
      <c r="N1" s="1545" t="str">
        <f>A1</f>
        <v>KRA IV - PROFESSIONAL DEVELOPMENT</v>
      </c>
      <c r="O1" s="1367"/>
      <c r="P1" s="1367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95" t="str">
        <f>'Request Form'!B6</f>
        <v>LAST NAME:</v>
      </c>
      <c r="B3" s="1369"/>
      <c r="C3" s="1371"/>
      <c r="D3" s="1696" t="str">
        <f>Form1_A!E3</f>
        <v>MAALIW</v>
      </c>
      <c r="E3" s="1369"/>
      <c r="F3" s="1369"/>
      <c r="G3" s="1369"/>
      <c r="H3" s="1369"/>
      <c r="I3" s="1369"/>
      <c r="J3" s="1371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95" t="str">
        <f>'Request Form'!B7</f>
        <v>FIRST NAME, EXT.:</v>
      </c>
      <c r="B4" s="1369"/>
      <c r="C4" s="1371"/>
      <c r="D4" s="1696" t="str">
        <f>Form1_A!E4</f>
        <v>RENATO III</v>
      </c>
      <c r="E4" s="1369"/>
      <c r="F4" s="1369"/>
      <c r="G4" s="1369"/>
      <c r="H4" s="1369"/>
      <c r="I4" s="1369"/>
      <c r="J4" s="1371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95" t="str">
        <f>'Request Form'!B8</f>
        <v>MIDDLE NAME:</v>
      </c>
      <c r="B5" s="1369"/>
      <c r="C5" s="1371"/>
      <c r="D5" s="1696" t="str">
        <f>Form1_A!E5</f>
        <v>RACELIS</v>
      </c>
      <c r="E5" s="1369"/>
      <c r="F5" s="1369"/>
      <c r="G5" s="1369"/>
      <c r="H5" s="1369"/>
      <c r="I5" s="1369"/>
      <c r="J5" s="1371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89" t="s">
        <v>519</v>
      </c>
      <c r="B7" s="1490"/>
      <c r="C7" s="1490"/>
      <c r="D7" s="1490"/>
      <c r="E7" s="1490"/>
      <c r="F7" s="1490"/>
      <c r="G7" s="1490"/>
      <c r="H7" s="1490"/>
      <c r="I7" s="1490"/>
      <c r="J7" s="1491"/>
      <c r="K7" s="91"/>
      <c r="L7" s="91" t="str">
        <f>A7</f>
        <v>CRITERION A – INVOLVEMENT IN PROFESSIONAL ORGANIZATION (MAX = 20 POINTS)</v>
      </c>
      <c r="M7" s="86"/>
      <c r="N7" s="1538" t="str">
        <f>A7</f>
        <v>CRITERION A – INVOLVEMENT IN PROFESSIONAL ORGANIZATION (MAX = 20 POINTS)</v>
      </c>
      <c r="O7" s="1367"/>
      <c r="P7" s="1367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93" t="s">
        <v>522</v>
      </c>
      <c r="C9" s="1367"/>
      <c r="D9" s="1367"/>
      <c r="E9" s="1367"/>
      <c r="F9" s="1367"/>
      <c r="G9" s="1367"/>
      <c r="H9" s="1367"/>
      <c r="I9" s="1367"/>
      <c r="J9" s="1494"/>
      <c r="K9" s="88"/>
      <c r="L9" s="88" t="str">
        <f>B9</f>
        <v>FOR CURRENT INDIVIDUAL MEMBERSHIP AND ACTIVE ROLE/CONTRIBUTION IN PROFESSIONAL ORGANIZATION, LEARNED/HONOR/SCIENTIFIC SOCIETY</v>
      </c>
      <c r="M9" s="86"/>
      <c r="N9" s="1577" t="str">
        <f>B9</f>
        <v>FOR CURRENT INDIVIDUAL MEMBERSHIP AND ACTIVE ROLE/CONTRIBUTION IN PROFESSIONAL ORGANIZATION, LEARNED/HONOR/SCIENTIFIC SOCIETY</v>
      </c>
      <c r="O9" s="1394"/>
      <c r="P9" s="1394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8.2" thickBot="1">
      <c r="A10" s="927" t="s">
        <v>112</v>
      </c>
      <c r="B10" s="1716" t="s">
        <v>422</v>
      </c>
      <c r="C10" s="1386"/>
      <c r="D10" s="1437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17" t="s">
        <v>759</v>
      </c>
      <c r="C11" s="1457"/>
      <c r="D11" s="1458"/>
      <c r="E11" s="930" t="s">
        <v>529</v>
      </c>
      <c r="F11" s="1361" t="s">
        <v>760</v>
      </c>
      <c r="G11" s="1362" t="s">
        <v>523</v>
      </c>
      <c r="H11" s="1203">
        <v>44896</v>
      </c>
      <c r="I11" s="1354">
        <f t="shared" ref="I11:I15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12" t="s">
        <v>751</v>
      </c>
      <c r="C12" s="1713"/>
      <c r="D12" s="1714"/>
      <c r="E12" s="937" t="s">
        <v>529</v>
      </c>
      <c r="F12" s="1359" t="s">
        <v>753</v>
      </c>
      <c r="G12" s="1360" t="s">
        <v>523</v>
      </c>
      <c r="H12" s="1350">
        <v>44896</v>
      </c>
      <c r="I12" s="1356">
        <f t="shared" si="2"/>
        <v>5</v>
      </c>
      <c r="J12" s="1352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12" t="s">
        <v>752</v>
      </c>
      <c r="C13" s="1713"/>
      <c r="D13" s="1714"/>
      <c r="E13" s="937" t="s">
        <v>529</v>
      </c>
      <c r="F13" s="1200" t="s">
        <v>754</v>
      </c>
      <c r="G13" s="1202" t="s">
        <v>523</v>
      </c>
      <c r="H13" s="1350">
        <v>44896</v>
      </c>
      <c r="I13" s="1356">
        <f t="shared" si="2"/>
        <v>5</v>
      </c>
      <c r="J13" s="1352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12" t="s">
        <v>755</v>
      </c>
      <c r="C14" s="1713"/>
      <c r="D14" s="1714"/>
      <c r="E14" s="937" t="s">
        <v>529</v>
      </c>
      <c r="F14" s="1200" t="s">
        <v>756</v>
      </c>
      <c r="G14" s="1202" t="s">
        <v>523</v>
      </c>
      <c r="H14" s="1351">
        <v>44896</v>
      </c>
      <c r="I14" s="1356">
        <f t="shared" si="2"/>
        <v>5</v>
      </c>
      <c r="J14" s="1352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12" t="s">
        <v>757</v>
      </c>
      <c r="C15" s="1713"/>
      <c r="D15" s="1714"/>
      <c r="E15" s="937" t="s">
        <v>529</v>
      </c>
      <c r="F15" s="1200" t="s">
        <v>758</v>
      </c>
      <c r="G15" s="939" t="s">
        <v>523</v>
      </c>
      <c r="H15" s="1351">
        <v>44897</v>
      </c>
      <c r="I15" s="1356">
        <f t="shared" si="2"/>
        <v>5</v>
      </c>
      <c r="J15" s="1353"/>
      <c r="K15" s="504"/>
      <c r="L15" s="506"/>
      <c r="M15" s="86"/>
      <c r="N15" s="942" t="s">
        <v>60</v>
      </c>
      <c r="O15" s="943">
        <f t="shared" si="3"/>
        <v>5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15"/>
      <c r="C16" s="1369"/>
      <c r="D16" s="1371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15"/>
      <c r="C17" s="1369"/>
      <c r="D17" s="1371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15"/>
      <c r="C18" s="1369"/>
      <c r="D18" s="1371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15"/>
      <c r="C19" s="1369"/>
      <c r="D19" s="1371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15"/>
      <c r="C20" s="1369"/>
      <c r="D20" s="1371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8"/>
      <c r="C21" s="1386"/>
      <c r="D21" s="1437"/>
      <c r="E21" s="953"/>
      <c r="F21" s="954"/>
      <c r="G21" s="955"/>
      <c r="H21" s="955" t="s">
        <v>124</v>
      </c>
      <c r="I21" s="956">
        <f>SUM(I11:I20)</f>
        <v>25</v>
      </c>
      <c r="J21" s="957"/>
      <c r="K21" s="86"/>
      <c r="L21" s="958"/>
      <c r="M21" s="86"/>
      <c r="N21" s="952"/>
      <c r="O21" s="959">
        <f>SUM(O10:O20)</f>
        <v>25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89" t="s">
        <v>530</v>
      </c>
      <c r="B23" s="1490"/>
      <c r="C23" s="1490"/>
      <c r="D23" s="1490"/>
      <c r="E23" s="1490"/>
      <c r="F23" s="1490"/>
      <c r="G23" s="1490"/>
      <c r="H23" s="1490"/>
      <c r="I23" s="1490"/>
      <c r="J23" s="1491"/>
      <c r="K23" s="91"/>
      <c r="L23" s="91" t="str">
        <f>A23</f>
        <v>CRITERION B – CONTINUING DEVELOPMENT (MAX = 60 POINTS)</v>
      </c>
      <c r="M23" s="86"/>
      <c r="N23" s="1538" t="str">
        <f>A23</f>
        <v>CRITERION B – CONTINUING DEVELOPMENT (MAX = 60 POINTS)</v>
      </c>
      <c r="O23" s="1367"/>
      <c r="P23" s="1367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64" t="s">
        <v>531</v>
      </c>
      <c r="C25" s="1367"/>
      <c r="D25" s="1367"/>
      <c r="E25" s="1367"/>
      <c r="F25" s="1367"/>
      <c r="G25" s="1367"/>
      <c r="H25" s="1367"/>
      <c r="I25" s="1367"/>
      <c r="J25" s="1494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27" t="s">
        <v>112</v>
      </c>
      <c r="B28" s="1436" t="s">
        <v>534</v>
      </c>
      <c r="C28" s="1386"/>
      <c r="D28" s="1437"/>
      <c r="E28" s="105" t="s">
        <v>535</v>
      </c>
      <c r="F28" s="106" t="s">
        <v>210</v>
      </c>
      <c r="G28" s="106" t="s">
        <v>536</v>
      </c>
      <c r="H28" s="104" t="s">
        <v>119</v>
      </c>
      <c r="I28" s="1450" t="s">
        <v>120</v>
      </c>
      <c r="J28" s="1413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52"/>
      <c r="C29" s="1457"/>
      <c r="D29" s="1458"/>
      <c r="E29" s="930"/>
      <c r="F29" s="931"/>
      <c r="G29" s="963" t="s">
        <v>537</v>
      </c>
      <c r="H29" s="964">
        <f>IF(ISBLANK(B29)+ISBLANK(E29)+ISBLANK(F29),0,0+IF(G29="NO",40,0))</f>
        <v>0</v>
      </c>
      <c r="I29" s="1753"/>
      <c r="J29" s="1593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27" t="s">
        <v>112</v>
      </c>
      <c r="B32" s="1436" t="s">
        <v>540</v>
      </c>
      <c r="C32" s="1386"/>
      <c r="D32" s="1437"/>
      <c r="E32" s="105" t="s">
        <v>541</v>
      </c>
      <c r="F32" s="105" t="s">
        <v>542</v>
      </c>
      <c r="G32" s="106" t="s">
        <v>210</v>
      </c>
      <c r="H32" s="104" t="s">
        <v>119</v>
      </c>
      <c r="I32" s="1436" t="s">
        <v>120</v>
      </c>
      <c r="J32" s="1387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54" t="s">
        <v>1</v>
      </c>
      <c r="C33" s="1454"/>
      <c r="D33" s="1440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615"/>
      <c r="J33" s="1443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51" t="s">
        <v>1</v>
      </c>
      <c r="C34" s="1369"/>
      <c r="D34" s="1371"/>
      <c r="E34" s="937"/>
      <c r="F34" s="937"/>
      <c r="G34" s="940"/>
      <c r="H34" s="974">
        <f t="shared" si="5"/>
        <v>0</v>
      </c>
      <c r="I34" s="1586"/>
      <c r="J34" s="1445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51" t="s">
        <v>1</v>
      </c>
      <c r="C35" s="1369"/>
      <c r="D35" s="1371"/>
      <c r="E35" s="937"/>
      <c r="F35" s="937"/>
      <c r="G35" s="939"/>
      <c r="H35" s="974">
        <f t="shared" si="5"/>
        <v>0</v>
      </c>
      <c r="I35" s="1586"/>
      <c r="J35" s="1445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51" t="s">
        <v>1</v>
      </c>
      <c r="C36" s="1369"/>
      <c r="D36" s="1371"/>
      <c r="E36" s="937"/>
      <c r="F36" s="937"/>
      <c r="G36" s="939"/>
      <c r="H36" s="974">
        <f t="shared" si="5"/>
        <v>0</v>
      </c>
      <c r="I36" s="1586"/>
      <c r="J36" s="1445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46" t="s">
        <v>1</v>
      </c>
      <c r="C37" s="1369"/>
      <c r="D37" s="1371"/>
      <c r="E37" s="945"/>
      <c r="F37" s="945"/>
      <c r="G37" s="978"/>
      <c r="H37" s="974">
        <f t="shared" si="5"/>
        <v>0</v>
      </c>
      <c r="I37" s="1573" t="s">
        <v>200</v>
      </c>
      <c r="J37" s="1445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46" t="s">
        <v>1</v>
      </c>
      <c r="C38" s="1369"/>
      <c r="D38" s="1371"/>
      <c r="E38" s="945"/>
      <c r="F38" s="945"/>
      <c r="G38" s="978"/>
      <c r="H38" s="974">
        <f t="shared" si="5"/>
        <v>0</v>
      </c>
      <c r="I38" s="1573" t="s">
        <v>200</v>
      </c>
      <c r="J38" s="1445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46" t="s">
        <v>1</v>
      </c>
      <c r="C39" s="1369"/>
      <c r="D39" s="1371"/>
      <c r="E39" s="945"/>
      <c r="F39" s="945"/>
      <c r="G39" s="978"/>
      <c r="H39" s="974">
        <f t="shared" si="5"/>
        <v>0</v>
      </c>
      <c r="I39" s="1573" t="s">
        <v>200</v>
      </c>
      <c r="J39" s="1445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8"/>
      <c r="C40" s="1386"/>
      <c r="D40" s="1437"/>
      <c r="E40" s="953"/>
      <c r="F40" s="953"/>
      <c r="G40" s="984" t="s">
        <v>124</v>
      </c>
      <c r="H40" s="956">
        <f>H29+H33+H34+H35+H39</f>
        <v>0</v>
      </c>
      <c r="I40" s="1748"/>
      <c r="J40" s="1387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27" t="s">
        <v>112</v>
      </c>
      <c r="B43" s="1716" t="s">
        <v>548</v>
      </c>
      <c r="C43" s="1386"/>
      <c r="D43" s="1437"/>
      <c r="E43" s="989" t="s">
        <v>407</v>
      </c>
      <c r="F43" s="106" t="s">
        <v>304</v>
      </c>
      <c r="G43" s="106" t="s">
        <v>527</v>
      </c>
      <c r="H43" s="104" t="s">
        <v>119</v>
      </c>
      <c r="I43" s="1436" t="s">
        <v>120</v>
      </c>
      <c r="J43" s="1387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993">
        <v>1</v>
      </c>
      <c r="B44" s="1730" t="s">
        <v>732</v>
      </c>
      <c r="C44" s="1731"/>
      <c r="D44" s="1732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33"/>
      <c r="J44" s="1443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34" t="s">
        <v>740</v>
      </c>
      <c r="C45" s="1605"/>
      <c r="D45" s="1446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35"/>
      <c r="J45" s="1445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8" t="s">
        <v>742</v>
      </c>
      <c r="C46" s="1466"/>
      <c r="D46" s="1467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36"/>
      <c r="J46" s="1737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34" t="s">
        <v>749</v>
      </c>
      <c r="C47" s="1749"/>
      <c r="D47" s="1750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36"/>
      <c r="J47" s="1737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9" t="s">
        <v>765</v>
      </c>
      <c r="C48" s="1740"/>
      <c r="D48" s="1741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47"/>
      <c r="J48" s="1737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25" t="s">
        <v>770</v>
      </c>
      <c r="C49" s="1742"/>
      <c r="D49" s="1743"/>
      <c r="E49" s="1199" t="s">
        <v>411</v>
      </c>
      <c r="F49" s="1200" t="s">
        <v>697</v>
      </c>
      <c r="G49" s="1263">
        <v>44897</v>
      </c>
      <c r="H49" s="1264">
        <f t="shared" si="7"/>
        <v>1</v>
      </c>
      <c r="I49" s="1575"/>
      <c r="J49" s="1445"/>
      <c r="K49" s="504"/>
      <c r="L49" s="1192"/>
      <c r="M49" s="86"/>
      <c r="N49" s="942" t="s">
        <v>60</v>
      </c>
      <c r="O49" s="943">
        <f t="shared" si="8"/>
        <v>1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44"/>
      <c r="C50" s="1745"/>
      <c r="D50" s="1557"/>
      <c r="E50" s="1257"/>
      <c r="F50" s="1258"/>
      <c r="G50" s="1259"/>
      <c r="H50" s="1264">
        <f t="shared" si="7"/>
        <v>0</v>
      </c>
      <c r="I50" s="1575"/>
      <c r="J50" s="1445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44"/>
      <c r="C51" s="1745"/>
      <c r="D51" s="1557"/>
      <c r="E51" s="1257"/>
      <c r="F51" s="1258"/>
      <c r="G51" s="1259"/>
      <c r="H51" s="1260"/>
      <c r="I51" s="1575"/>
      <c r="J51" s="1445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5"/>
      <c r="C52" s="1369"/>
      <c r="D52" s="1371"/>
      <c r="E52" s="990"/>
      <c r="F52" s="938"/>
      <c r="G52" s="940"/>
      <c r="H52" s="941"/>
      <c r="I52" s="1575"/>
      <c r="J52" s="1445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8"/>
      <c r="C53" s="1386"/>
      <c r="D53" s="1437"/>
      <c r="E53" s="953"/>
      <c r="F53" s="954"/>
      <c r="G53" s="984" t="s">
        <v>124</v>
      </c>
      <c r="H53" s="956">
        <f>SUM(H44:H52)</f>
        <v>6</v>
      </c>
      <c r="I53" s="1729"/>
      <c r="J53" s="1387"/>
      <c r="K53" s="220"/>
      <c r="L53" s="958"/>
      <c r="M53" s="86"/>
      <c r="N53" s="952"/>
      <c r="O53" s="959">
        <f>SUM(O43:O52)</f>
        <v>5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27" t="s">
        <v>112</v>
      </c>
      <c r="B56" s="1716" t="s">
        <v>550</v>
      </c>
      <c r="C56" s="1386"/>
      <c r="D56" s="1437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993">
        <v>1</v>
      </c>
      <c r="B57" s="1719" t="s">
        <v>743</v>
      </c>
      <c r="C57" s="1720"/>
      <c r="D57" s="1721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997">
        <v>2</v>
      </c>
      <c r="B58" s="1722" t="s">
        <v>744</v>
      </c>
      <c r="C58" s="1723"/>
      <c r="D58" s="1724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25" t="s">
        <v>762</v>
      </c>
      <c r="C59" s="1369"/>
      <c r="D59" s="1371"/>
      <c r="E59" s="1199" t="s">
        <v>412</v>
      </c>
      <c r="F59" s="1200" t="s">
        <v>763</v>
      </c>
      <c r="G59" s="1201" t="s">
        <v>764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26"/>
      <c r="C60" s="1727"/>
      <c r="D60" s="1728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5"/>
      <c r="C61" s="1369"/>
      <c r="D61" s="1371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15"/>
      <c r="C62" s="1369"/>
      <c r="D62" s="1371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15"/>
      <c r="C63" s="1369"/>
      <c r="D63" s="1371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15"/>
      <c r="C64" s="1369"/>
      <c r="D64" s="1371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15"/>
      <c r="C65" s="1369"/>
      <c r="D65" s="1371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15"/>
      <c r="C66" s="1369"/>
      <c r="D66" s="1371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8"/>
      <c r="C67" s="1386"/>
      <c r="D67" s="1437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B29:D29"/>
    <mergeCell ref="I29:J29"/>
    <mergeCell ref="B32:D32"/>
    <mergeCell ref="I32:J32"/>
    <mergeCell ref="B33:D33"/>
    <mergeCell ref="I33:J33"/>
    <mergeCell ref="B34:D34"/>
    <mergeCell ref="B35:D35"/>
    <mergeCell ref="I35:J35"/>
    <mergeCell ref="B36:D36"/>
    <mergeCell ref="I36:J36"/>
    <mergeCell ref="I34:J34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A1:J1"/>
    <mergeCell ref="N1:P1"/>
    <mergeCell ref="A3:C3"/>
    <mergeCell ref="D3:J3"/>
    <mergeCell ref="A4:C4"/>
    <mergeCell ref="D4:J4"/>
    <mergeCell ref="A5:C5"/>
    <mergeCell ref="D5:J5"/>
    <mergeCell ref="A7:J7"/>
    <mergeCell ref="N7:P7"/>
    <mergeCell ref="B9:J9"/>
    <mergeCell ref="N9:P9"/>
    <mergeCell ref="B10:D10"/>
    <mergeCell ref="B11:D11"/>
    <mergeCell ref="B19:D19"/>
    <mergeCell ref="B20:D20"/>
    <mergeCell ref="B21:D21"/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topLeftCell="A7" zoomScaleNormal="100" workbookViewId="0">
      <selection activeCell="D16" sqref="D16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>
      <c r="A1" s="1486" t="s">
        <v>515</v>
      </c>
      <c r="B1" s="1367"/>
      <c r="C1" s="1367"/>
      <c r="D1" s="1367"/>
      <c r="E1" s="1367"/>
      <c r="F1" s="1367"/>
      <c r="G1" s="1367"/>
      <c r="H1" s="1367"/>
      <c r="I1" s="1367"/>
      <c r="J1" s="83"/>
      <c r="K1" s="83" t="str">
        <f>A1</f>
        <v>KRA IV - PROFESSIONAL DEVELOPMENT</v>
      </c>
      <c r="L1" s="85"/>
      <c r="M1" s="1486" t="str">
        <f>A1</f>
        <v>KRA IV - PROFESSIONAL DEVELOPMENT</v>
      </c>
      <c r="N1" s="1367"/>
      <c r="O1" s="1367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83" t="str">
        <f>'Request Form'!B6</f>
        <v>LAST NAME:</v>
      </c>
      <c r="B3" s="1371"/>
      <c r="C3" s="1488" t="str">
        <f>Form1_A!E3</f>
        <v>MAALIW</v>
      </c>
      <c r="D3" s="1369"/>
      <c r="E3" s="1369"/>
      <c r="F3" s="1369"/>
      <c r="G3" s="1369"/>
      <c r="H3" s="1369"/>
      <c r="I3" s="1371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83" t="str">
        <f>'Request Form'!B7</f>
        <v>FIRST NAME, EXT.:</v>
      </c>
      <c r="B4" s="1371"/>
      <c r="C4" s="1488" t="str">
        <f>Form1_A!E4</f>
        <v>RENATO III</v>
      </c>
      <c r="D4" s="1369"/>
      <c r="E4" s="1369"/>
      <c r="F4" s="1369"/>
      <c r="G4" s="1369"/>
      <c r="H4" s="1369"/>
      <c r="I4" s="1371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83" t="str">
        <f>'Request Form'!B8</f>
        <v>MIDDLE NAME:</v>
      </c>
      <c r="B5" s="1371"/>
      <c r="C5" s="1488" t="str">
        <f>Form1_A!E5</f>
        <v>RACELIS</v>
      </c>
      <c r="D5" s="1369"/>
      <c r="E5" s="1369"/>
      <c r="F5" s="1369"/>
      <c r="G5" s="1369"/>
      <c r="H5" s="1369"/>
      <c r="I5" s="1371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95"/>
      <c r="N6" s="1367"/>
      <c r="O6" s="1367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89" t="s">
        <v>556</v>
      </c>
      <c r="B7" s="1490"/>
      <c r="C7" s="1490"/>
      <c r="D7" s="1490"/>
      <c r="E7" s="1490"/>
      <c r="F7" s="1490"/>
      <c r="G7" s="1490"/>
      <c r="H7" s="1490"/>
      <c r="I7" s="1491"/>
      <c r="J7" s="91"/>
      <c r="K7" s="91" t="str">
        <f>A7</f>
        <v>CRITERION C – AWARDS AND RECOGNITION (MAX = 20 POINTS)</v>
      </c>
      <c r="L7" s="101"/>
      <c r="M7" s="1492" t="str">
        <f>A7</f>
        <v>CRITERION C – AWARDS AND RECOGNITION (MAX = 20 POINTS)</v>
      </c>
      <c r="N7" s="1367"/>
      <c r="O7" s="1367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93" t="s">
        <v>558</v>
      </c>
      <c r="C9" s="1367"/>
      <c r="D9" s="1367"/>
      <c r="E9" s="1367"/>
      <c r="F9" s="1367"/>
      <c r="G9" s="1367"/>
      <c r="H9" s="1367"/>
      <c r="I9" s="1494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93" t="str">
        <f>B9</f>
        <v>FOR EVERY AWARD OF DISTINCTION RECEIVED IN RECOGNITION OF ACHIEVEMENT IN RELEVANT AREAS OF SPECIALIZATION, PROFESSION AND/OR ASSIGNMENT OF THE FACULTY CONCERNED.</v>
      </c>
      <c r="N9" s="1367"/>
      <c r="O9" s="1367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65"/>
      <c r="N10" s="1394"/>
      <c r="O10" s="1394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36" t="s">
        <v>560</v>
      </c>
      <c r="C11" s="1437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8" t="s">
        <v>708</v>
      </c>
      <c r="C12" s="1371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759" t="s">
        <v>721</v>
      </c>
      <c r="C13" s="1760"/>
      <c r="D13" s="1363" t="s">
        <v>1</v>
      </c>
      <c r="E13" s="1255" t="s">
        <v>720</v>
      </c>
      <c r="F13" s="1268">
        <v>44896</v>
      </c>
      <c r="G13" s="1364" t="s">
        <v>720</v>
      </c>
      <c r="H13" s="1365">
        <f t="shared" si="2"/>
        <v>0</v>
      </c>
      <c r="I13" s="375"/>
      <c r="J13" s="504"/>
      <c r="K13" s="1191"/>
      <c r="L13" s="85"/>
      <c r="M13" s="122" t="s">
        <v>60</v>
      </c>
      <c r="N13" s="524">
        <f t="shared" si="3"/>
        <v>0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61" t="s">
        <v>705</v>
      </c>
      <c r="C14" s="1762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63" t="s">
        <v>734</v>
      </c>
      <c r="C15" s="1371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64" t="s">
        <v>766</v>
      </c>
      <c r="C16" s="1371"/>
      <c r="D16" s="761" t="s">
        <v>557</v>
      </c>
      <c r="E16" s="1294" t="s">
        <v>565</v>
      </c>
      <c r="F16" s="1296">
        <v>44897</v>
      </c>
      <c r="G16" s="1295" t="s">
        <v>694</v>
      </c>
      <c r="H16" s="1297">
        <f t="shared" si="2"/>
        <v>2</v>
      </c>
      <c r="I16" s="375"/>
      <c r="J16" s="504"/>
      <c r="K16" s="1192"/>
      <c r="L16" s="85"/>
      <c r="M16" s="122" t="s">
        <v>60</v>
      </c>
      <c r="N16" s="524">
        <f t="shared" si="4"/>
        <v>2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55"/>
      <c r="C17" s="1371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57"/>
      <c r="C18" s="1437"/>
      <c r="D18" s="193"/>
      <c r="E18" s="482"/>
      <c r="F18" s="471" t="s">
        <v>124</v>
      </c>
      <c r="G18" s="1004"/>
      <c r="H18" s="213">
        <f>SUM(H12:H17)</f>
        <v>8</v>
      </c>
      <c r="I18" s="173"/>
      <c r="J18" s="85"/>
      <c r="K18" s="453"/>
      <c r="L18" s="85"/>
      <c r="M18" s="140"/>
      <c r="N18" s="762">
        <f>SUM(N12:N17)</f>
        <v>6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49" t="s">
        <v>566</v>
      </c>
      <c r="B20" s="1386"/>
      <c r="C20" s="1386"/>
      <c r="D20" s="1386"/>
      <c r="E20" s="1386"/>
      <c r="F20" s="1386"/>
      <c r="G20" s="1386"/>
      <c r="H20" s="1386"/>
      <c r="I20" s="1387"/>
      <c r="J20" s="91"/>
      <c r="K20" s="91" t="str">
        <f>A20</f>
        <v>CRITERION D – BONUS INDICATORS FOR NEWLY APPOINTED FACULTY (MAX = 20 POINTS)</v>
      </c>
      <c r="L20" s="85"/>
      <c r="M20" s="1492" t="str">
        <f>A20</f>
        <v>CRITERION D – BONUS INDICATORS FOR NEWLY APPOINTED FACULTY (MAX = 20 POINTS)</v>
      </c>
      <c r="N20" s="1367"/>
      <c r="O20" s="1367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501" t="s">
        <v>112</v>
      </c>
      <c r="B23" s="1450" t="s">
        <v>568</v>
      </c>
      <c r="C23" s="1399"/>
      <c r="D23" s="1503" t="s">
        <v>569</v>
      </c>
      <c r="E23" s="1503" t="s">
        <v>570</v>
      </c>
      <c r="F23" s="1450" t="s">
        <v>571</v>
      </c>
      <c r="G23" s="1399"/>
      <c r="H23" s="1503" t="s">
        <v>119</v>
      </c>
      <c r="I23" s="1617" t="s">
        <v>120</v>
      </c>
      <c r="J23" s="17"/>
      <c r="K23" s="1471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 ht="14.4">
      <c r="A24" s="1502"/>
      <c r="B24" s="1451"/>
      <c r="C24" s="1400"/>
      <c r="D24" s="1504"/>
      <c r="E24" s="1504"/>
      <c r="F24" s="729" t="s">
        <v>573</v>
      </c>
      <c r="G24" s="729" t="s">
        <v>574</v>
      </c>
      <c r="H24" s="1504"/>
      <c r="I24" s="1756"/>
      <c r="J24" s="17"/>
      <c r="K24" s="1472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25" t="s">
        <v>1</v>
      </c>
      <c r="C25" s="1458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26" t="s">
        <v>1</v>
      </c>
      <c r="C26" s="1371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26" t="s">
        <v>1</v>
      </c>
      <c r="C27" s="1371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26" t="s">
        <v>1</v>
      </c>
      <c r="C28" s="1371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26" t="s">
        <v>1</v>
      </c>
      <c r="C29" s="1371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26" t="s">
        <v>1</v>
      </c>
      <c r="C30" s="1371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26" t="s">
        <v>1</v>
      </c>
      <c r="C31" s="1371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48"/>
      <c r="C32" s="1437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501" t="s">
        <v>112</v>
      </c>
      <c r="B35" s="1450" t="s">
        <v>579</v>
      </c>
      <c r="C35" s="1399"/>
      <c r="D35" s="1503" t="s">
        <v>568</v>
      </c>
      <c r="E35" s="1503" t="s">
        <v>570</v>
      </c>
      <c r="F35" s="1450" t="s">
        <v>571</v>
      </c>
      <c r="G35" s="1399"/>
      <c r="H35" s="1503" t="s">
        <v>119</v>
      </c>
      <c r="I35" s="1617" t="s">
        <v>120</v>
      </c>
      <c r="J35" s="17"/>
      <c r="K35" s="1471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502"/>
      <c r="B36" s="1451"/>
      <c r="C36" s="1400"/>
      <c r="D36" s="1504"/>
      <c r="E36" s="1504"/>
      <c r="F36" s="729" t="s">
        <v>573</v>
      </c>
      <c r="G36" s="729" t="s">
        <v>574</v>
      </c>
      <c r="H36" s="1504"/>
      <c r="I36" s="1756"/>
      <c r="J36" s="17"/>
      <c r="K36" s="1472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441"/>
      <c r="C37" s="1440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26"/>
      <c r="C38" s="1371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26"/>
      <c r="C39" s="1371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26"/>
      <c r="C40" s="1371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47"/>
      <c r="C41" s="1446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47"/>
      <c r="C42" s="1446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47"/>
      <c r="C43" s="1446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35"/>
      <c r="C44" s="1437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I35:I36"/>
    <mergeCell ref="K35:K36"/>
    <mergeCell ref="B37:C37"/>
    <mergeCell ref="B38:C38"/>
    <mergeCell ref="B39:C39"/>
    <mergeCell ref="F35:G35"/>
    <mergeCell ref="H35:H36"/>
    <mergeCell ref="B40:C40"/>
    <mergeCell ref="B41:C41"/>
    <mergeCell ref="B42:C42"/>
    <mergeCell ref="B43:C43"/>
    <mergeCell ref="B44:C44"/>
    <mergeCell ref="B32:C32"/>
    <mergeCell ref="A35:A36"/>
    <mergeCell ref="B35:C36"/>
    <mergeCell ref="D35:D36"/>
    <mergeCell ref="E35:E36"/>
    <mergeCell ref="M1:O1"/>
    <mergeCell ref="M6:O6"/>
    <mergeCell ref="M7:O7"/>
    <mergeCell ref="M9:O9"/>
    <mergeCell ref="M10:O10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B30:C30"/>
    <mergeCell ref="B31:C31"/>
    <mergeCell ref="B25:C25"/>
    <mergeCell ref="B26:C26"/>
    <mergeCell ref="B27:C27"/>
    <mergeCell ref="B28:C28"/>
    <mergeCell ref="B29:C29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1000000}">
      <formula1>$AC$36:$AC$39</formula1>
    </dataValidation>
    <dataValidation type="list" allowBlank="1" showErrorMessage="1" sqref="B25:B31" xr:uid="{00000000-0002-0000-0C00-000002000000}">
      <formula1>$AC$22:$AC$26</formula1>
    </dataValidation>
    <dataValidation type="date" allowBlank="1" showInputMessage="1" showErrorMessage="1" prompt="The DATE entered is NOT within the evaluation cycle." sqref="F12:F16" xr:uid="{00000000-0002-0000-0C00-000003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K34" sqref="K3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545" t="s">
        <v>165</v>
      </c>
      <c r="B1" s="1367"/>
      <c r="C1" s="1367"/>
      <c r="D1" s="1367"/>
      <c r="E1" s="1367"/>
      <c r="F1" s="1367"/>
      <c r="G1" s="1367"/>
      <c r="H1" s="1367"/>
      <c r="I1" s="1367"/>
      <c r="J1" s="245"/>
      <c r="K1" s="245" t="str">
        <f>A1</f>
        <v>FACULTY POSITION RECLASSIFICATION FOR SUCs</v>
      </c>
      <c r="L1" s="246"/>
      <c r="M1" s="1545" t="str">
        <f>A1</f>
        <v>FACULTY POSITION RECLASSIFICATION FOR SUCs</v>
      </c>
      <c r="N1" s="1367"/>
      <c r="O1" s="1367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45" t="s">
        <v>515</v>
      </c>
      <c r="B3" s="1367"/>
      <c r="C3" s="1367"/>
      <c r="D3" s="1367"/>
      <c r="E3" s="1367"/>
      <c r="F3" s="1367"/>
      <c r="G3" s="1367"/>
      <c r="H3" s="1367"/>
      <c r="I3" s="1367"/>
      <c r="J3" s="245"/>
      <c r="K3" s="245" t="str">
        <f t="shared" ref="K3:K4" si="0">A3</f>
        <v>KRA IV - PROFESSIONAL DEVELOPMENT</v>
      </c>
      <c r="L3" s="246"/>
      <c r="M3" s="1545" t="str">
        <f t="shared" ref="M3:M4" si="1">A3</f>
        <v>KRA IV - PROFESSIONAL DEVELOPMENT</v>
      </c>
      <c r="N3" s="1367"/>
      <c r="O3" s="1367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38" t="s">
        <v>166</v>
      </c>
      <c r="B4" s="1367"/>
      <c r="C4" s="1367"/>
      <c r="D4" s="1367"/>
      <c r="E4" s="1367"/>
      <c r="F4" s="1367"/>
      <c r="G4" s="1367"/>
      <c r="H4" s="1367"/>
      <c r="I4" s="1367"/>
      <c r="J4" s="92"/>
      <c r="K4" s="92" t="str">
        <f t="shared" si="0"/>
        <v>SUMMARY OF POINTS</v>
      </c>
      <c r="L4" s="246"/>
      <c r="M4" s="1538" t="str">
        <f t="shared" si="1"/>
        <v>SUMMARY OF POINTS</v>
      </c>
      <c r="N4" s="1367"/>
      <c r="O4" s="1367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8" t="str">
        <f>'Request Form'!B6</f>
        <v>LAST NAME:</v>
      </c>
      <c r="B6" s="1457"/>
      <c r="C6" s="1458"/>
      <c r="D6" s="1542" t="str">
        <f>Form1_A!E3</f>
        <v>MAALIW</v>
      </c>
      <c r="E6" s="1392"/>
      <c r="F6" s="1392"/>
      <c r="G6" s="1392"/>
      <c r="H6" s="1392"/>
      <c r="I6" s="1413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9" t="str">
        <f>'Request Form'!B7</f>
        <v>FIRST NAME, EXT.:</v>
      </c>
      <c r="B7" s="1369"/>
      <c r="C7" s="1371"/>
      <c r="D7" s="1544" t="str">
        <f>Form1_A!E4</f>
        <v>RENATO III</v>
      </c>
      <c r="E7" s="1369"/>
      <c r="F7" s="1369"/>
      <c r="G7" s="1369"/>
      <c r="H7" s="1369"/>
      <c r="I7" s="1445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9" t="str">
        <f>'Request Form'!B8</f>
        <v>MIDDLE NAME:</v>
      </c>
      <c r="B8" s="1369"/>
      <c r="C8" s="1371"/>
      <c r="D8" s="1544" t="str">
        <f>Form1_A!E5</f>
        <v>RACELIS</v>
      </c>
      <c r="E8" s="1369"/>
      <c r="F8" s="1369"/>
      <c r="G8" s="1369"/>
      <c r="H8" s="1369"/>
      <c r="I8" s="1445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4"/>
      <c r="B9" s="1386"/>
      <c r="C9" s="1386"/>
      <c r="D9" s="1386"/>
      <c r="E9" s="1386"/>
      <c r="F9" s="1386"/>
      <c r="G9" s="1386"/>
      <c r="H9" s="1386"/>
      <c r="I9" s="1386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49" t="s">
        <v>583</v>
      </c>
      <c r="B10" s="1386"/>
      <c r="C10" s="1386"/>
      <c r="D10" s="1386"/>
      <c r="E10" s="1386"/>
      <c r="F10" s="1386"/>
      <c r="G10" s="1386"/>
      <c r="H10" s="1386"/>
      <c r="I10" s="1387"/>
      <c r="J10" s="92"/>
      <c r="K10" s="92" t="str">
        <f>A10</f>
        <v>CRITERION A – INVOLVEMENT IN PROFESSIONAL ORGANIZATIONS (MAX = 20 POINTS)</v>
      </c>
      <c r="L10" s="246"/>
      <c r="M10" s="1506" t="str">
        <f>A10</f>
        <v>CRITERION A – INVOLVEMENT IN PROFESSIONAL ORGANIZATIONS (MAX = 20 POINTS)</v>
      </c>
      <c r="N10" s="1394"/>
      <c r="O10" s="1394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71" t="s">
        <v>584</v>
      </c>
      <c r="B11" s="1386"/>
      <c r="C11" s="1386"/>
      <c r="D11" s="1386"/>
      <c r="E11" s="1386"/>
      <c r="F11" s="1386"/>
      <c r="G11" s="1437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79" t="s">
        <v>585</v>
      </c>
      <c r="C12" s="1457"/>
      <c r="D12" s="1457"/>
      <c r="E12" s="1457"/>
      <c r="F12" s="1457"/>
      <c r="G12" s="1458"/>
      <c r="H12" s="574">
        <f>'Form 4-A&amp;B'!I21</f>
        <v>25</v>
      </c>
      <c r="I12" s="1016"/>
      <c r="J12" s="21"/>
      <c r="K12" s="1017"/>
      <c r="L12" s="259"/>
      <c r="M12" s="1018">
        <f>'Form 4-A&amp;B'!O21</f>
        <v>25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73" t="s">
        <v>173</v>
      </c>
      <c r="D13" s="1386"/>
      <c r="E13" s="1386"/>
      <c r="F13" s="1386"/>
      <c r="G13" s="1437"/>
      <c r="H13" s="614">
        <f>H12</f>
        <v>25</v>
      </c>
      <c r="I13" s="275">
        <f>IF(H13&gt;=20,20,H13)</f>
        <v>20</v>
      </c>
      <c r="J13" s="276"/>
      <c r="K13" s="615"/>
      <c r="L13" s="246"/>
      <c r="M13" s="1021">
        <f>SUM(M12)</f>
        <v>25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37"/>
      <c r="B14" s="1386"/>
      <c r="C14" s="1386"/>
      <c r="D14" s="1386"/>
      <c r="E14" s="1386"/>
      <c r="F14" s="1386"/>
      <c r="G14" s="1386"/>
      <c r="H14" s="1386"/>
      <c r="I14" s="1386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30" t="s">
        <v>586</v>
      </c>
      <c r="B15" s="1386"/>
      <c r="C15" s="1386"/>
      <c r="D15" s="1386"/>
      <c r="E15" s="1386"/>
      <c r="F15" s="1386"/>
      <c r="G15" s="1386"/>
      <c r="H15" s="1386"/>
      <c r="I15" s="1387"/>
      <c r="J15" s="92"/>
      <c r="K15" s="92" t="str">
        <f>A15</f>
        <v>CRITERION B - CONTINUING DEVELOPMENT (MAX = 60 POINTS)</v>
      </c>
      <c r="L15" s="246"/>
      <c r="M15" s="1506" t="str">
        <f>A15</f>
        <v>CRITERION B - CONTINUING DEVELOPMENT (MAX = 60 POINTS)</v>
      </c>
      <c r="N15" s="1394"/>
      <c r="O15" s="1394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71" t="s">
        <v>584</v>
      </c>
      <c r="B16" s="1386"/>
      <c r="C16" s="1386"/>
      <c r="D16" s="1386"/>
      <c r="E16" s="1386"/>
      <c r="F16" s="1386"/>
      <c r="G16" s="1437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75" t="s">
        <v>587</v>
      </c>
      <c r="C17" s="1457"/>
      <c r="D17" s="1457"/>
      <c r="E17" s="1457"/>
      <c r="F17" s="1457"/>
      <c r="G17" s="1458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76" t="s">
        <v>588</v>
      </c>
      <c r="C18" s="1369"/>
      <c r="D18" s="1369"/>
      <c r="E18" s="1369"/>
      <c r="F18" s="1369"/>
      <c r="G18" s="1371"/>
      <c r="H18" s="859">
        <f>'Form 4-A&amp;B'!H53</f>
        <v>6</v>
      </c>
      <c r="I18" s="1031">
        <f t="shared" ref="I18:I19" si="4">IF(H18&gt;=10,10,H18)</f>
        <v>6</v>
      </c>
      <c r="J18" s="861"/>
      <c r="K18" s="328"/>
      <c r="L18" s="246"/>
      <c r="M18" s="1032">
        <f>'Form 4-A&amp;B'!H53</f>
        <v>6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77" t="s">
        <v>698</v>
      </c>
      <c r="C19" s="1430"/>
      <c r="D19" s="1430"/>
      <c r="E19" s="1430"/>
      <c r="F19" s="1430"/>
      <c r="G19" s="1469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73" t="s">
        <v>179</v>
      </c>
      <c r="D20" s="1386"/>
      <c r="E20" s="1386"/>
      <c r="F20" s="1386"/>
      <c r="G20" s="1437"/>
      <c r="H20" s="614">
        <f>SUM(I17:I19)</f>
        <v>16</v>
      </c>
      <c r="I20" s="275">
        <f>IF(H20&gt;=60,60,H20)</f>
        <v>16</v>
      </c>
      <c r="J20" s="276"/>
      <c r="K20" s="615"/>
      <c r="L20" s="246"/>
      <c r="M20" s="1021">
        <f>SUM(M17:M19)</f>
        <v>21</v>
      </c>
      <c r="N20" s="1022">
        <f>IF(M20&gt;=60,60,M20)</f>
        <v>21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78"/>
      <c r="B21" s="1386"/>
      <c r="C21" s="1386"/>
      <c r="D21" s="1386"/>
      <c r="E21" s="1386"/>
      <c r="F21" s="1386"/>
      <c r="G21" s="1386"/>
      <c r="H21" s="1386"/>
      <c r="I21" s="1386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30" t="s">
        <v>589</v>
      </c>
      <c r="B22" s="1386"/>
      <c r="C22" s="1386"/>
      <c r="D22" s="1386"/>
      <c r="E22" s="1386"/>
      <c r="F22" s="1386"/>
      <c r="G22" s="1386"/>
      <c r="H22" s="1386"/>
      <c r="I22" s="1387"/>
      <c r="J22" s="92"/>
      <c r="K22" s="92" t="str">
        <f>A22</f>
        <v>CRITERION C - AWARDS AND RECOGNITION (MAX = 20 POINTS)</v>
      </c>
      <c r="L22" s="246"/>
      <c r="M22" s="1506" t="str">
        <f>A22</f>
        <v>CRITERION C - AWARDS AND RECOGNITION (MAX = 20 POINTS)</v>
      </c>
      <c r="N22" s="1394"/>
      <c r="O22" s="1394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71" t="s">
        <v>584</v>
      </c>
      <c r="B23" s="1386"/>
      <c r="C23" s="1386"/>
      <c r="D23" s="1386"/>
      <c r="E23" s="1386"/>
      <c r="F23" s="1386"/>
      <c r="G23" s="1437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2" t="s">
        <v>590</v>
      </c>
      <c r="C24" s="1457"/>
      <c r="D24" s="1457"/>
      <c r="E24" s="1457"/>
      <c r="F24" s="1457"/>
      <c r="G24" s="1458"/>
      <c r="H24" s="1040">
        <f>'Form 4-C&amp;D'!H18</f>
        <v>8</v>
      </c>
      <c r="I24" s="666"/>
      <c r="J24" s="664"/>
      <c r="K24" s="1041"/>
      <c r="L24" s="259"/>
      <c r="M24" s="1018">
        <f>'Form 4-C&amp;D'!N18</f>
        <v>6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73" t="s">
        <v>185</v>
      </c>
      <c r="D25" s="1386"/>
      <c r="E25" s="1386"/>
      <c r="F25" s="1386"/>
      <c r="G25" s="1437"/>
      <c r="H25" s="1043">
        <f>SUM(H24)</f>
        <v>8</v>
      </c>
      <c r="I25" s="275">
        <f>IF(H25&gt;=20,20,H25)</f>
        <v>8</v>
      </c>
      <c r="J25" s="276"/>
      <c r="K25" s="615"/>
      <c r="L25" s="339"/>
      <c r="M25" s="1021">
        <f>SUM(M24)</f>
        <v>6</v>
      </c>
      <c r="N25" s="1022">
        <f>IF(M25&gt;=20,20,M25)</f>
        <v>6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6" t="s">
        <v>591</v>
      </c>
      <c r="B27" s="1386"/>
      <c r="C27" s="1386"/>
      <c r="D27" s="1386"/>
      <c r="E27" s="1386"/>
      <c r="F27" s="1386"/>
      <c r="G27" s="1386"/>
      <c r="H27" s="1386"/>
      <c r="I27" s="1387"/>
      <c r="J27" s="309"/>
      <c r="K27" s="309" t="str">
        <f>A27</f>
        <v>CRITERION D - BONUS INDICATOR FOR NEWLY HIRED FACULTY (MAX = 20 POINTS)</v>
      </c>
      <c r="L27" s="339"/>
      <c r="M27" s="1774" t="str">
        <f>A27</f>
        <v>CRITERION D - BONUS INDICATOR FOR NEWLY HIRED FACULTY (MAX = 20 POINTS)</v>
      </c>
      <c r="N27" s="1394"/>
      <c r="O27" s="1394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71" t="s">
        <v>584</v>
      </c>
      <c r="B28" s="1386"/>
      <c r="C28" s="1386"/>
      <c r="D28" s="1386"/>
      <c r="E28" s="1386"/>
      <c r="F28" s="1386"/>
      <c r="G28" s="1437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41" t="s">
        <v>592</v>
      </c>
      <c r="C29" s="1457"/>
      <c r="D29" s="1457"/>
      <c r="E29" s="1457"/>
      <c r="F29" s="1457"/>
      <c r="G29" s="1458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66" t="s">
        <v>593</v>
      </c>
      <c r="C30" s="1430"/>
      <c r="D30" s="1430"/>
      <c r="E30" s="1430"/>
      <c r="F30" s="1430"/>
      <c r="G30" s="1469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67" t="s">
        <v>594</v>
      </c>
      <c r="D31" s="1768"/>
      <c r="E31" s="1768"/>
      <c r="F31" s="1768"/>
      <c r="G31" s="1769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0" t="s">
        <v>595</v>
      </c>
      <c r="C32" s="1369"/>
      <c r="D32" s="1369"/>
      <c r="E32" s="1369"/>
      <c r="F32" s="1369"/>
      <c r="G32" s="1371"/>
      <c r="H32" s="1056">
        <f>H13+H20+H25+H31</f>
        <v>49</v>
      </c>
      <c r="I32" s="1057">
        <f>IF((I13+I20+I25+I31)&gt;=100,100,(I13+I20+I25+I31))</f>
        <v>44</v>
      </c>
      <c r="J32" s="1058"/>
      <c r="K32" s="1059"/>
      <c r="L32" s="722"/>
      <c r="M32" s="1060">
        <f t="shared" ref="M32:N32" si="5">M13+M20+M25+M31</f>
        <v>52</v>
      </c>
      <c r="N32" s="1061">
        <f t="shared" si="5"/>
        <v>47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A8:C8"/>
    <mergeCell ref="D8:I8"/>
    <mergeCell ref="A9:I9"/>
    <mergeCell ref="M10:O10"/>
    <mergeCell ref="A10:I10"/>
    <mergeCell ref="A11:G11"/>
    <mergeCell ref="B12:G12"/>
    <mergeCell ref="C13:G13"/>
    <mergeCell ref="A14:I14"/>
    <mergeCell ref="A15:I15"/>
    <mergeCell ref="M15:O15"/>
    <mergeCell ref="A16:G16"/>
    <mergeCell ref="B17:G17"/>
    <mergeCell ref="B18:G18"/>
    <mergeCell ref="B19:G19"/>
    <mergeCell ref="C20:G20"/>
    <mergeCell ref="A21:I21"/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opLeftCell="A25" workbookViewId="0">
      <selection activeCell="R36" sqref="R36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384" t="s">
        <v>165</v>
      </c>
      <c r="B1" s="1367"/>
      <c r="C1" s="1367"/>
      <c r="D1" s="1367"/>
      <c r="E1" s="1367"/>
      <c r="F1" s="1367"/>
      <c r="G1" s="1367"/>
      <c r="H1" s="1367"/>
      <c r="I1" s="1367"/>
      <c r="J1" s="1367"/>
      <c r="K1" s="1367"/>
      <c r="L1" s="1367"/>
      <c r="M1" s="1367"/>
      <c r="N1" s="1367"/>
      <c r="O1" s="1367"/>
      <c r="P1" s="1367"/>
      <c r="Q1" s="32"/>
      <c r="R1" s="32" t="str">
        <f t="shared" ref="R1:R2" si="0">A1</f>
        <v>FACULTY POSITION RECLASSIFICATION FOR SUCs</v>
      </c>
      <c r="S1" s="32"/>
      <c r="T1" s="1384" t="s">
        <v>165</v>
      </c>
      <c r="U1" s="1367"/>
      <c r="V1" s="1367"/>
      <c r="W1" s="1367"/>
      <c r="X1" s="1367"/>
      <c r="Y1" s="1367"/>
      <c r="Z1" s="1367"/>
      <c r="AA1" s="1367"/>
      <c r="AB1" s="1367"/>
      <c r="AC1" s="1367"/>
      <c r="AD1" s="1367"/>
      <c r="AE1" s="1367"/>
      <c r="AF1" s="1367"/>
      <c r="AG1" s="1367"/>
      <c r="AH1" s="1367"/>
      <c r="AI1" s="1367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384" t="s">
        <v>596</v>
      </c>
      <c r="B2" s="1367"/>
      <c r="C2" s="1367"/>
      <c r="D2" s="1367"/>
      <c r="E2" s="1367"/>
      <c r="F2" s="1367"/>
      <c r="G2" s="1367"/>
      <c r="H2" s="1367"/>
      <c r="I2" s="1367"/>
      <c r="J2" s="1367"/>
      <c r="K2" s="1367"/>
      <c r="L2" s="1367"/>
      <c r="M2" s="1367"/>
      <c r="N2" s="1367"/>
      <c r="O2" s="1367"/>
      <c r="P2" s="1367"/>
      <c r="Q2" s="32"/>
      <c r="R2" s="32" t="str">
        <f t="shared" si="0"/>
        <v>INDIVIDUAL SUMMARY SHEET</v>
      </c>
      <c r="S2" s="32"/>
      <c r="T2" s="1384" t="s">
        <v>596</v>
      </c>
      <c r="U2" s="1367"/>
      <c r="V2" s="1367"/>
      <c r="W2" s="1367"/>
      <c r="X2" s="1367"/>
      <c r="Y2" s="1367"/>
      <c r="Z2" s="1367"/>
      <c r="AA2" s="1367"/>
      <c r="AB2" s="1367"/>
      <c r="AC2" s="1367"/>
      <c r="AD2" s="1367"/>
      <c r="AE2" s="1367"/>
      <c r="AF2" s="1367"/>
      <c r="AG2" s="1367"/>
      <c r="AH2" s="1367"/>
      <c r="AI2" s="1367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21" t="str">
        <f>Form1_A!E3</f>
        <v>MAALIW</v>
      </c>
      <c r="E4" s="1457"/>
      <c r="F4" s="1457"/>
      <c r="G4" s="1457"/>
      <c r="H4" s="1457"/>
      <c r="I4" s="1457"/>
      <c r="J4" s="1457"/>
      <c r="K4" s="1457"/>
      <c r="L4" s="1457"/>
      <c r="M4" s="1457"/>
      <c r="N4" s="1457"/>
      <c r="O4" s="1457"/>
      <c r="P4" s="1593"/>
      <c r="Q4" s="90"/>
      <c r="R4" s="90"/>
      <c r="S4" s="90"/>
      <c r="T4" s="1817" t="str">
        <f>'Request Form'!B6</f>
        <v>LAST NAME:</v>
      </c>
      <c r="U4" s="1392"/>
      <c r="V4" s="1413"/>
      <c r="W4" s="1821" t="str">
        <f>Form1_A!E3</f>
        <v>MAALIW</v>
      </c>
      <c r="X4" s="1457"/>
      <c r="Y4" s="1457"/>
      <c r="Z4" s="1457"/>
      <c r="AA4" s="1457"/>
      <c r="AB4" s="1457"/>
      <c r="AC4" s="1457"/>
      <c r="AD4" s="1457"/>
      <c r="AE4" s="1457"/>
      <c r="AF4" s="1457"/>
      <c r="AG4" s="1457"/>
      <c r="AH4" s="1457"/>
      <c r="AI4" s="1457"/>
      <c r="AJ4" s="1593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22" t="str">
        <f>'KRA IV'!D7:I7</f>
        <v>RENATO III</v>
      </c>
      <c r="E5" s="1369"/>
      <c r="F5" s="1369"/>
      <c r="G5" s="1369"/>
      <c r="H5" s="1369"/>
      <c r="I5" s="1369"/>
      <c r="J5" s="1369"/>
      <c r="K5" s="1369"/>
      <c r="L5" s="1369"/>
      <c r="M5" s="1369"/>
      <c r="N5" s="1369"/>
      <c r="O5" s="1369"/>
      <c r="P5" s="1445"/>
      <c r="Q5" s="90"/>
      <c r="R5" s="90"/>
      <c r="S5" s="90"/>
      <c r="T5" s="1818" t="str">
        <f>'Request Form'!B7</f>
        <v>FIRST NAME, EXT.:</v>
      </c>
      <c r="U5" s="1367"/>
      <c r="V5" s="1494"/>
      <c r="W5" s="1822" t="str">
        <f>'Request Form'!C7</f>
        <v>RENATO III</v>
      </c>
      <c r="X5" s="1369"/>
      <c r="Y5" s="1369"/>
      <c r="Z5" s="1369"/>
      <c r="AA5" s="1369"/>
      <c r="AB5" s="1369"/>
      <c r="AC5" s="1369"/>
      <c r="AD5" s="1369"/>
      <c r="AE5" s="1369"/>
      <c r="AF5" s="1369"/>
      <c r="AG5" s="1369"/>
      <c r="AH5" s="1369"/>
      <c r="AI5" s="1369"/>
      <c r="AJ5" s="1445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22" t="str">
        <f>Form1_A!E5</f>
        <v>RACELIS</v>
      </c>
      <c r="E6" s="1369"/>
      <c r="F6" s="1369"/>
      <c r="G6" s="1369"/>
      <c r="H6" s="1369"/>
      <c r="I6" s="1369"/>
      <c r="J6" s="1369"/>
      <c r="K6" s="1369"/>
      <c r="L6" s="1369"/>
      <c r="M6" s="1369"/>
      <c r="N6" s="1369"/>
      <c r="O6" s="1369"/>
      <c r="P6" s="1445"/>
      <c r="Q6" s="90"/>
      <c r="R6" s="90"/>
      <c r="S6" s="90"/>
      <c r="T6" s="1819" t="str">
        <f>'Request Form'!B8</f>
        <v>MIDDLE NAME:</v>
      </c>
      <c r="U6" s="1383"/>
      <c r="V6" s="1820"/>
      <c r="W6" s="1822" t="str">
        <f>'Request Form'!C8</f>
        <v>RACELIS</v>
      </c>
      <c r="X6" s="1369"/>
      <c r="Y6" s="1369"/>
      <c r="Z6" s="1369"/>
      <c r="AA6" s="1369"/>
      <c r="AB6" s="1369"/>
      <c r="AC6" s="1369"/>
      <c r="AD6" s="1369"/>
      <c r="AE6" s="1369"/>
      <c r="AF6" s="1369"/>
      <c r="AG6" s="1369"/>
      <c r="AH6" s="1369"/>
      <c r="AI6" s="1369"/>
      <c r="AJ6" s="1445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385" t="s">
        <v>597</v>
      </c>
      <c r="B8" s="1386"/>
      <c r="C8" s="1386"/>
      <c r="D8" s="1386"/>
      <c r="E8" s="1386"/>
      <c r="F8" s="1386"/>
      <c r="G8" s="1386"/>
      <c r="H8" s="1386"/>
      <c r="I8" s="1386"/>
      <c r="J8" s="1386"/>
      <c r="K8" s="1386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385" t="s">
        <v>597</v>
      </c>
      <c r="U8" s="1386"/>
      <c r="V8" s="1386"/>
      <c r="W8" s="1386"/>
      <c r="X8" s="1386"/>
      <c r="Y8" s="1386"/>
      <c r="Z8" s="1386"/>
      <c r="AA8" s="1386"/>
      <c r="AB8" s="1386"/>
      <c r="AC8" s="1386"/>
      <c r="AD8" s="1386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385" t="s">
        <v>124</v>
      </c>
      <c r="B13" s="1386"/>
      <c r="C13" s="1386"/>
      <c r="D13" s="1386"/>
      <c r="E13" s="1386"/>
      <c r="F13" s="1386"/>
      <c r="G13" s="1386"/>
      <c r="H13" s="1386"/>
      <c r="I13" s="1386"/>
      <c r="J13" s="1386"/>
      <c r="K13" s="1386"/>
      <c r="L13" s="1069"/>
      <c r="M13" s="1069"/>
      <c r="N13" s="1070"/>
      <c r="O13" s="1070"/>
      <c r="P13" s="1095">
        <f>P10+P11+P12</f>
        <v>69.792100000000005</v>
      </c>
      <c r="Q13" s="1096"/>
      <c r="R13" s="1097"/>
      <c r="S13" s="1098"/>
      <c r="T13" s="1385" t="s">
        <v>124</v>
      </c>
      <c r="U13" s="1386"/>
      <c r="V13" s="1386"/>
      <c r="W13" s="1386"/>
      <c r="X13" s="1386"/>
      <c r="Y13" s="1386"/>
      <c r="Z13" s="1386"/>
      <c r="AA13" s="1386"/>
      <c r="AB13" s="1386"/>
      <c r="AC13" s="1386"/>
      <c r="AD13" s="1386"/>
      <c r="AE13" s="1069"/>
      <c r="AF13" s="1069"/>
      <c r="AG13" s="1070"/>
      <c r="AH13" s="1070"/>
      <c r="AI13" s="1099">
        <f>AI10+AI11+AI12</f>
        <v>69.792100000000005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385" t="s">
        <v>124</v>
      </c>
      <c r="B18" s="1386"/>
      <c r="C18" s="1386"/>
      <c r="D18" s="1386"/>
      <c r="E18" s="1386"/>
      <c r="F18" s="1386"/>
      <c r="G18" s="1386"/>
      <c r="H18" s="1386"/>
      <c r="I18" s="1386"/>
      <c r="J18" s="1386"/>
      <c r="K18" s="1386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385" t="s">
        <v>124</v>
      </c>
      <c r="U18" s="1386"/>
      <c r="V18" s="1386"/>
      <c r="W18" s="1386"/>
      <c r="X18" s="1386"/>
      <c r="Y18" s="1386"/>
      <c r="Z18" s="1386"/>
      <c r="AA18" s="1386"/>
      <c r="AB18" s="1386"/>
      <c r="AC18" s="1386"/>
      <c r="AD18" s="1386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385" t="s">
        <v>124</v>
      </c>
      <c r="B24" s="1386"/>
      <c r="C24" s="1386"/>
      <c r="D24" s="1386"/>
      <c r="E24" s="1386"/>
      <c r="F24" s="1386"/>
      <c r="G24" s="1386"/>
      <c r="H24" s="1386"/>
      <c r="I24" s="1386"/>
      <c r="J24" s="1386"/>
      <c r="K24" s="1386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385" t="s">
        <v>124</v>
      </c>
      <c r="U24" s="1386"/>
      <c r="V24" s="1386"/>
      <c r="W24" s="1386"/>
      <c r="X24" s="1386"/>
      <c r="Y24" s="1386"/>
      <c r="Z24" s="1386"/>
      <c r="AA24" s="1386"/>
      <c r="AB24" s="1386"/>
      <c r="AC24" s="1386"/>
      <c r="AD24" s="1386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16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21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8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8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385" t="s">
        <v>124</v>
      </c>
      <c r="B30" s="1386"/>
      <c r="C30" s="1386"/>
      <c r="D30" s="1386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44</v>
      </c>
      <c r="Q30" s="1111"/>
      <c r="R30" s="1131"/>
      <c r="S30" s="1113"/>
      <c r="T30" s="1385" t="s">
        <v>124</v>
      </c>
      <c r="U30" s="1386"/>
      <c r="V30" s="1386"/>
      <c r="W30" s="1386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49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797" t="s">
        <v>630</v>
      </c>
      <c r="B32" s="1392"/>
      <c r="C32" s="1399"/>
      <c r="D32" s="1799" t="s">
        <v>631</v>
      </c>
      <c r="E32" s="1386"/>
      <c r="F32" s="1387"/>
      <c r="G32" s="1800" t="s">
        <v>632</v>
      </c>
      <c r="H32" s="1386"/>
      <c r="I32" s="1437"/>
      <c r="J32" s="1799" t="s">
        <v>633</v>
      </c>
      <c r="K32" s="1386"/>
      <c r="L32" s="1387"/>
      <c r="M32" s="1799" t="s">
        <v>634</v>
      </c>
      <c r="N32" s="1386"/>
      <c r="O32" s="1387"/>
      <c r="P32" s="1801" t="s">
        <v>635</v>
      </c>
      <c r="Q32" s="32"/>
      <c r="R32" s="32"/>
      <c r="S32" s="32"/>
      <c r="T32" s="1797" t="s">
        <v>630</v>
      </c>
      <c r="U32" s="1392"/>
      <c r="V32" s="1399"/>
      <c r="W32" s="1799" t="s">
        <v>631</v>
      </c>
      <c r="X32" s="1386"/>
      <c r="Y32" s="1387"/>
      <c r="Z32" s="1800" t="s">
        <v>632</v>
      </c>
      <c r="AA32" s="1386"/>
      <c r="AB32" s="1437"/>
      <c r="AC32" s="1799" t="s">
        <v>633</v>
      </c>
      <c r="AD32" s="1386"/>
      <c r="AE32" s="1387"/>
      <c r="AF32" s="1799" t="s">
        <v>634</v>
      </c>
      <c r="AG32" s="1386"/>
      <c r="AH32" s="1387"/>
      <c r="AI32" s="1804" t="s">
        <v>635</v>
      </c>
      <c r="AJ32" s="1413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798"/>
      <c r="B33" s="1383"/>
      <c r="C33" s="1527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14"/>
      <c r="Q33" s="32"/>
      <c r="R33" s="32"/>
      <c r="S33" s="32"/>
      <c r="T33" s="1798"/>
      <c r="U33" s="1383"/>
      <c r="V33" s="1527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93"/>
      <c r="AJ33" s="1414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786" t="s">
        <v>639</v>
      </c>
      <c r="B34" s="1369"/>
      <c r="C34" s="1445"/>
      <c r="D34" s="1138">
        <f>P13</f>
        <v>69.792100000000005</v>
      </c>
      <c r="E34" s="1139">
        <v>0.6</v>
      </c>
      <c r="F34" s="1140">
        <f t="shared" ref="F34:F38" si="1">D34*E34</f>
        <v>41.875260000000004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44</v>
      </c>
      <c r="N34" s="1139">
        <v>0.1</v>
      </c>
      <c r="O34" s="1140">
        <f t="shared" ref="O34:O38" si="4">M34*N34</f>
        <v>4.4000000000000004</v>
      </c>
      <c r="P34" s="1143">
        <f t="shared" ref="P34:P38" si="5">ROUND(SUM(F34+I34+L34+O34),0)</f>
        <v>67</v>
      </c>
      <c r="Q34" s="1144"/>
      <c r="R34" s="1144"/>
      <c r="S34" s="1144"/>
      <c r="T34" s="1786" t="s">
        <v>639</v>
      </c>
      <c r="U34" s="1369"/>
      <c r="V34" s="1445"/>
      <c r="W34" s="1138">
        <f>AI13</f>
        <v>69.792100000000005</v>
      </c>
      <c r="X34" s="1139">
        <v>0.6</v>
      </c>
      <c r="Y34" s="1140">
        <f t="shared" ref="Y34:Y38" si="6">W34*X34</f>
        <v>41.875260000000004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49</v>
      </c>
      <c r="AG34" s="1139">
        <v>0.1</v>
      </c>
      <c r="AH34" s="1140">
        <f t="shared" ref="AH34:AH38" si="9">AF34*AG34</f>
        <v>4.9000000000000004</v>
      </c>
      <c r="AI34" s="1805">
        <f t="shared" ref="AI34:AI38" si="10">ROUND(SUM(Y34+AB34+AE34+AH34),0)</f>
        <v>68</v>
      </c>
      <c r="AJ34" s="1593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786" t="s">
        <v>640</v>
      </c>
      <c r="B35" s="1369"/>
      <c r="C35" s="1445"/>
      <c r="D35" s="1145">
        <f>P13</f>
        <v>69.792100000000005</v>
      </c>
      <c r="E35" s="1146">
        <v>0.5</v>
      </c>
      <c r="F35" s="1147">
        <f t="shared" si="1"/>
        <v>34.896050000000002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44</v>
      </c>
      <c r="N35" s="1146">
        <v>0.1</v>
      </c>
      <c r="O35" s="1147">
        <f t="shared" si="4"/>
        <v>4.4000000000000004</v>
      </c>
      <c r="P35" s="1150">
        <f t="shared" si="5"/>
        <v>70</v>
      </c>
      <c r="Q35" s="1144"/>
      <c r="R35" s="1144"/>
      <c r="S35" s="1144"/>
      <c r="T35" s="1786" t="s">
        <v>641</v>
      </c>
      <c r="U35" s="1369"/>
      <c r="V35" s="1445"/>
      <c r="W35" s="1145">
        <f>AI13</f>
        <v>69.792100000000005</v>
      </c>
      <c r="X35" s="1146">
        <v>0.5</v>
      </c>
      <c r="Y35" s="1147">
        <f t="shared" si="6"/>
        <v>34.896050000000002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49</v>
      </c>
      <c r="AG35" s="1146">
        <v>0.1</v>
      </c>
      <c r="AH35" s="1147">
        <f t="shared" si="9"/>
        <v>4.9000000000000004</v>
      </c>
      <c r="AI35" s="1810">
        <f t="shared" si="10"/>
        <v>71</v>
      </c>
      <c r="AJ35" s="1445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786" t="s">
        <v>642</v>
      </c>
      <c r="B36" s="1369"/>
      <c r="C36" s="1445"/>
      <c r="D36" s="1145">
        <f>P13</f>
        <v>69.792100000000005</v>
      </c>
      <c r="E36" s="1146">
        <v>0.4</v>
      </c>
      <c r="F36" s="1147">
        <f t="shared" si="1"/>
        <v>27.916840000000004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44</v>
      </c>
      <c r="N36" s="1146">
        <v>0.1</v>
      </c>
      <c r="O36" s="1147">
        <f t="shared" si="4"/>
        <v>4.4000000000000004</v>
      </c>
      <c r="P36" s="1150">
        <f t="shared" si="5"/>
        <v>74</v>
      </c>
      <c r="Q36" s="1144"/>
      <c r="R36" s="1144"/>
      <c r="S36" s="1144"/>
      <c r="T36" s="1786" t="s">
        <v>643</v>
      </c>
      <c r="U36" s="1369"/>
      <c r="V36" s="1445"/>
      <c r="W36" s="1145">
        <f>AI13</f>
        <v>69.792100000000005</v>
      </c>
      <c r="X36" s="1146">
        <v>0.4</v>
      </c>
      <c r="Y36" s="1147">
        <f t="shared" si="6"/>
        <v>27.916840000000004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49</v>
      </c>
      <c r="AG36" s="1146">
        <v>0.1</v>
      </c>
      <c r="AH36" s="1147">
        <f t="shared" si="9"/>
        <v>4.9000000000000004</v>
      </c>
      <c r="AI36" s="1810">
        <f t="shared" si="10"/>
        <v>74</v>
      </c>
      <c r="AJ36" s="1445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786" t="s">
        <v>644</v>
      </c>
      <c r="B37" s="1369"/>
      <c r="C37" s="1445"/>
      <c r="D37" s="1145">
        <f>P13</f>
        <v>69.792100000000005</v>
      </c>
      <c r="E37" s="1146">
        <v>0.3</v>
      </c>
      <c r="F37" s="1147">
        <f t="shared" si="1"/>
        <v>20.937630000000002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44</v>
      </c>
      <c r="N37" s="1146">
        <v>0.1</v>
      </c>
      <c r="O37" s="1147">
        <f t="shared" si="4"/>
        <v>4.4000000000000004</v>
      </c>
      <c r="P37" s="1150">
        <f t="shared" si="5"/>
        <v>77</v>
      </c>
      <c r="Q37" s="1144"/>
      <c r="R37" s="1144"/>
      <c r="S37" s="1144"/>
      <c r="T37" s="1786" t="s">
        <v>644</v>
      </c>
      <c r="U37" s="1369"/>
      <c r="V37" s="1445"/>
      <c r="W37" s="1145">
        <f>AI13</f>
        <v>69.792100000000005</v>
      </c>
      <c r="X37" s="1146">
        <v>0.3</v>
      </c>
      <c r="Y37" s="1147">
        <f t="shared" si="6"/>
        <v>20.937630000000002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49</v>
      </c>
      <c r="AG37" s="1146">
        <v>0.1</v>
      </c>
      <c r="AH37" s="1147">
        <f t="shared" si="9"/>
        <v>4.9000000000000004</v>
      </c>
      <c r="AI37" s="1810">
        <f t="shared" si="10"/>
        <v>77</v>
      </c>
      <c r="AJ37" s="1445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06" t="s">
        <v>646</v>
      </c>
      <c r="B38" s="1430"/>
      <c r="C38" s="1592"/>
      <c r="D38" s="1151">
        <f>P13</f>
        <v>69.792100000000005</v>
      </c>
      <c r="E38" s="1152">
        <v>0.2</v>
      </c>
      <c r="F38" s="1153">
        <f t="shared" si="1"/>
        <v>13.958420000000002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44</v>
      </c>
      <c r="N38" s="1152">
        <v>0.1</v>
      </c>
      <c r="O38" s="1153">
        <f t="shared" si="4"/>
        <v>4.4000000000000004</v>
      </c>
      <c r="P38" s="1156">
        <f t="shared" si="5"/>
        <v>80</v>
      </c>
      <c r="Q38" s="1144"/>
      <c r="R38" s="1144"/>
      <c r="S38" s="1144"/>
      <c r="T38" s="1806" t="s">
        <v>647</v>
      </c>
      <c r="U38" s="1430"/>
      <c r="V38" s="1592"/>
      <c r="W38" s="1151">
        <f>AI13</f>
        <v>69.792100000000005</v>
      </c>
      <c r="X38" s="1152">
        <v>0.2</v>
      </c>
      <c r="Y38" s="1153">
        <f t="shared" si="6"/>
        <v>13.958420000000002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49</v>
      </c>
      <c r="AG38" s="1152">
        <v>0.1</v>
      </c>
      <c r="AH38" s="1153">
        <f t="shared" si="9"/>
        <v>4.9000000000000004</v>
      </c>
      <c r="AI38" s="1813">
        <f t="shared" si="10"/>
        <v>80</v>
      </c>
      <c r="AJ38" s="1592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11" t="s">
        <v>648</v>
      </c>
      <c r="B40" s="1458"/>
      <c r="C40" s="1814" t="s">
        <v>649</v>
      </c>
      <c r="D40" s="1457"/>
      <c r="E40" s="1457"/>
      <c r="F40" s="1457"/>
      <c r="G40" s="1815" t="s">
        <v>650</v>
      </c>
      <c r="H40" s="1457"/>
      <c r="I40" s="1457"/>
      <c r="J40" s="1457"/>
      <c r="K40" s="1457"/>
      <c r="L40" s="1457"/>
      <c r="M40" s="1458"/>
      <c r="N40" s="1816" t="str">
        <f>'Request Form'!D16</f>
        <v>PROFESSOR I</v>
      </c>
      <c r="O40" s="1457"/>
      <c r="P40" s="1593"/>
      <c r="Q40" s="15"/>
      <c r="R40" s="15"/>
      <c r="S40" s="15"/>
      <c r="T40" s="1803" t="s">
        <v>648</v>
      </c>
      <c r="U40" s="1371"/>
      <c r="V40" s="1803" t="s">
        <v>649</v>
      </c>
      <c r="W40" s="1369"/>
      <c r="X40" s="1369"/>
      <c r="Y40" s="1369"/>
      <c r="Z40" s="1796" t="s">
        <v>650</v>
      </c>
      <c r="AA40" s="1369"/>
      <c r="AB40" s="1369"/>
      <c r="AC40" s="1369"/>
      <c r="AD40" s="1369"/>
      <c r="AE40" s="1369"/>
      <c r="AF40" s="1371"/>
      <c r="AG40" s="1833" t="str">
        <f>'Request Form'!D16</f>
        <v>PROFESSOR I</v>
      </c>
      <c r="AH40" s="1768"/>
      <c r="AI40" s="1768"/>
      <c r="AJ40" s="1834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786" t="s">
        <v>651</v>
      </c>
      <c r="B41" s="1371"/>
      <c r="C41" s="1157"/>
      <c r="D41" s="787">
        <v>1</v>
      </c>
      <c r="E41" s="1158" t="s">
        <v>652</v>
      </c>
      <c r="F41" s="1159"/>
      <c r="G41" s="1787" t="s">
        <v>653</v>
      </c>
      <c r="H41" s="1369"/>
      <c r="I41" s="1369"/>
      <c r="J41" s="1369"/>
      <c r="K41" s="1369"/>
      <c r="L41" s="1369"/>
      <c r="M41" s="1371"/>
      <c r="N41" s="1812" t="str">
        <f>'Form 4-A&amp;B'!G29</f>
        <v>NO</v>
      </c>
      <c r="O41" s="1369"/>
      <c r="P41" s="1445"/>
      <c r="Q41" s="15"/>
      <c r="R41" s="15"/>
      <c r="S41" s="15"/>
      <c r="T41" s="1803" t="s">
        <v>651</v>
      </c>
      <c r="U41" s="1371"/>
      <c r="V41" s="1157"/>
      <c r="W41" s="787">
        <v>1</v>
      </c>
      <c r="X41" s="1158" t="s">
        <v>652</v>
      </c>
      <c r="Y41" s="1159"/>
      <c r="Z41" s="1787" t="s">
        <v>653</v>
      </c>
      <c r="AA41" s="1369"/>
      <c r="AB41" s="1369"/>
      <c r="AC41" s="1369"/>
      <c r="AD41" s="1369"/>
      <c r="AE41" s="1369"/>
      <c r="AF41" s="1371"/>
      <c r="AG41" s="1835" t="str">
        <f>'Form 4-A&amp;B'!G29</f>
        <v>NO</v>
      </c>
      <c r="AH41" s="1386"/>
      <c r="AI41" s="1386"/>
      <c r="AJ41" s="1387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786" t="s">
        <v>654</v>
      </c>
      <c r="B42" s="1371"/>
      <c r="C42" s="1160"/>
      <c r="D42" s="1161">
        <v>2</v>
      </c>
      <c r="E42" s="1158" t="s">
        <v>652</v>
      </c>
      <c r="F42" s="1158"/>
      <c r="G42" s="1787" t="s">
        <v>655</v>
      </c>
      <c r="H42" s="1369"/>
      <c r="I42" s="1369"/>
      <c r="J42" s="1369"/>
      <c r="K42" s="1369"/>
      <c r="L42" s="1369"/>
      <c r="M42" s="1371"/>
      <c r="N42" s="1788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69"/>
      <c r="P42" s="1445"/>
      <c r="Q42" s="1062"/>
      <c r="R42" s="1062"/>
      <c r="S42" s="1062"/>
      <c r="T42" s="1803" t="s">
        <v>654</v>
      </c>
      <c r="U42" s="1371"/>
      <c r="V42" s="1162"/>
      <c r="W42" s="1163">
        <v>2</v>
      </c>
      <c r="X42" s="1158" t="s">
        <v>652</v>
      </c>
      <c r="Y42" s="1164"/>
      <c r="Z42" s="1796" t="s">
        <v>655</v>
      </c>
      <c r="AA42" s="1369"/>
      <c r="AB42" s="1369"/>
      <c r="AC42" s="1369"/>
      <c r="AD42" s="1369"/>
      <c r="AE42" s="1369"/>
      <c r="AF42" s="1371"/>
      <c r="AG42" s="1832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6"/>
      <c r="AI42" s="1386"/>
      <c r="AJ42" s="1387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86" t="s">
        <v>656</v>
      </c>
      <c r="B43" s="1371"/>
      <c r="C43" s="1160"/>
      <c r="D43" s="1161">
        <v>3</v>
      </c>
      <c r="E43" s="1158" t="s">
        <v>652</v>
      </c>
      <c r="F43" s="1158"/>
      <c r="G43" s="1787" t="s">
        <v>657</v>
      </c>
      <c r="H43" s="1369"/>
      <c r="I43" s="1369"/>
      <c r="J43" s="1369"/>
      <c r="K43" s="1369"/>
      <c r="L43" s="1369"/>
      <c r="M43" s="1371"/>
      <c r="N43" s="1788">
        <f>IF(AT43&lt;=40,0,IF(AT43&lt;=50,D41,IF(AT43&lt;=60,D42,IF(AT43&lt;=70,D43,IF(AT43&lt;=80,D44,IF(AT43&lt;=90,D45,IF(AT43&lt;=100,D46)))))))</f>
        <v>4</v>
      </c>
      <c r="O43" s="1369"/>
      <c r="P43" s="1445"/>
      <c r="Q43" s="1062"/>
      <c r="R43" s="1062"/>
      <c r="S43" s="1062"/>
      <c r="T43" s="1803" t="s">
        <v>656</v>
      </c>
      <c r="U43" s="1371"/>
      <c r="V43" s="1162"/>
      <c r="W43" s="1163">
        <v>3</v>
      </c>
      <c r="X43" s="1158" t="s">
        <v>652</v>
      </c>
      <c r="Y43" s="1164"/>
      <c r="Z43" s="1796" t="s">
        <v>658</v>
      </c>
      <c r="AA43" s="1369"/>
      <c r="AB43" s="1369"/>
      <c r="AC43" s="1369"/>
      <c r="AD43" s="1369"/>
      <c r="AE43" s="1369"/>
      <c r="AF43" s="1371"/>
      <c r="AG43" s="1829">
        <f>IF(AX43&lt;=40,0,IF(AX43&lt;=50,W41,IF(AX43&lt;=60,W42,IF(AX43&lt;=70,W43,IF(AX43&lt;=80,W44,IF(AX43&lt;=90,W45,IF(AX43&lt;=100,W46)))))))</f>
        <v>4</v>
      </c>
      <c r="AH43" s="1830"/>
      <c r="AI43" s="1830"/>
      <c r="AJ43" s="1831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77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77</v>
      </c>
    </row>
    <row r="44" spans="1:50" ht="13.5" customHeight="1">
      <c r="A44" s="1786" t="s">
        <v>659</v>
      </c>
      <c r="B44" s="1371"/>
      <c r="C44" s="1160"/>
      <c r="D44" s="1161">
        <v>4</v>
      </c>
      <c r="E44" s="1158" t="s">
        <v>652</v>
      </c>
      <c r="F44" s="1158"/>
      <c r="G44" s="1787" t="s">
        <v>660</v>
      </c>
      <c r="H44" s="1369"/>
      <c r="I44" s="1369"/>
      <c r="J44" s="1369"/>
      <c r="K44" s="1369"/>
      <c r="L44" s="1369"/>
      <c r="M44" s="1371"/>
      <c r="N44" s="1793" t="s">
        <v>41</v>
      </c>
      <c r="O44" s="1369"/>
      <c r="P44" s="1445"/>
      <c r="Q44" s="1062"/>
      <c r="R44" s="1062"/>
      <c r="S44" s="1062"/>
      <c r="T44" s="1803" t="s">
        <v>659</v>
      </c>
      <c r="U44" s="1371"/>
      <c r="V44" s="1162"/>
      <c r="W44" s="1163">
        <v>4</v>
      </c>
      <c r="X44" s="1158" t="s">
        <v>652</v>
      </c>
      <c r="Y44" s="1164"/>
      <c r="Z44" s="1796" t="s">
        <v>660</v>
      </c>
      <c r="AA44" s="1369"/>
      <c r="AB44" s="1369"/>
      <c r="AC44" s="1369"/>
      <c r="AD44" s="1369"/>
      <c r="AE44" s="1369"/>
      <c r="AF44" s="1371"/>
      <c r="AG44" s="1802" t="s">
        <v>34</v>
      </c>
      <c r="AH44" s="1386"/>
      <c r="AI44" s="1386"/>
      <c r="AJ44" s="1387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86" t="s">
        <v>661</v>
      </c>
      <c r="B45" s="1371"/>
      <c r="C45" s="1160"/>
      <c r="D45" s="1161">
        <v>5</v>
      </c>
      <c r="E45" s="1158" t="s">
        <v>652</v>
      </c>
      <c r="F45" s="1158"/>
      <c r="G45" s="1787" t="s">
        <v>662</v>
      </c>
      <c r="H45" s="1369"/>
      <c r="I45" s="1369"/>
      <c r="J45" s="1369"/>
      <c r="K45" s="1369"/>
      <c r="L45" s="1369"/>
      <c r="M45" s="1371"/>
      <c r="N45" s="1789">
        <v>5</v>
      </c>
      <c r="O45" s="1369"/>
      <c r="P45" s="1445"/>
      <c r="Q45" s="1062"/>
      <c r="R45" s="1062"/>
      <c r="S45" s="1062"/>
      <c r="T45" s="1794" t="s">
        <v>661</v>
      </c>
      <c r="U45" s="1371"/>
      <c r="V45" s="1160"/>
      <c r="W45" s="1161">
        <v>5</v>
      </c>
      <c r="X45" s="1158" t="s">
        <v>652</v>
      </c>
      <c r="Y45" s="1158"/>
      <c r="Z45" s="1795" t="s">
        <v>663</v>
      </c>
      <c r="AA45" s="1369"/>
      <c r="AB45" s="1369"/>
      <c r="AC45" s="1369"/>
      <c r="AD45" s="1369"/>
      <c r="AE45" s="1369"/>
      <c r="AF45" s="1371"/>
      <c r="AG45" s="1836">
        <v>5</v>
      </c>
      <c r="AH45" s="1830"/>
      <c r="AI45" s="1830"/>
      <c r="AJ45" s="1831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77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86" t="s">
        <v>664</v>
      </c>
      <c r="B46" s="1371"/>
      <c r="C46" s="1160"/>
      <c r="D46" s="1161">
        <v>6</v>
      </c>
      <c r="E46" s="1158" t="s">
        <v>652</v>
      </c>
      <c r="F46" s="1158"/>
      <c r="G46" s="1787" t="s">
        <v>665</v>
      </c>
      <c r="H46" s="1369"/>
      <c r="I46" s="1369"/>
      <c r="J46" s="1369"/>
      <c r="K46" s="1369"/>
      <c r="L46" s="1369"/>
      <c r="M46" s="1371"/>
      <c r="N46" s="1789" t="s">
        <v>41</v>
      </c>
      <c r="O46" s="1369"/>
      <c r="P46" s="1445"/>
      <c r="Q46" s="1062"/>
      <c r="R46" s="1062"/>
      <c r="S46" s="1062"/>
      <c r="T46" s="1803" t="s">
        <v>664</v>
      </c>
      <c r="U46" s="1371"/>
      <c r="V46" s="1162"/>
      <c r="W46" s="1163">
        <v>6</v>
      </c>
      <c r="X46" s="1158" t="s">
        <v>652</v>
      </c>
      <c r="Y46" s="1164"/>
      <c r="Z46" s="1787" t="s">
        <v>665</v>
      </c>
      <c r="AA46" s="1369"/>
      <c r="AB46" s="1369"/>
      <c r="AC46" s="1369"/>
      <c r="AD46" s="1369"/>
      <c r="AE46" s="1369"/>
      <c r="AF46" s="1371"/>
      <c r="AG46" s="1802" t="s">
        <v>34</v>
      </c>
      <c r="AH46" s="1386"/>
      <c r="AI46" s="1386"/>
      <c r="AJ46" s="1387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786"/>
      <c r="B47" s="1371"/>
      <c r="C47" s="1794"/>
      <c r="D47" s="1369"/>
      <c r="E47" s="1369"/>
      <c r="F47" s="1369"/>
      <c r="G47" s="1787" t="s">
        <v>666</v>
      </c>
      <c r="H47" s="1369"/>
      <c r="I47" s="1369"/>
      <c r="J47" s="1369"/>
      <c r="K47" s="1369"/>
      <c r="L47" s="1369"/>
      <c r="M47" s="1371"/>
      <c r="N47" s="1789" t="s">
        <v>537</v>
      </c>
      <c r="O47" s="1369"/>
      <c r="P47" s="1445"/>
      <c r="Q47" s="1062"/>
      <c r="R47" s="1062"/>
      <c r="S47" s="1062"/>
      <c r="T47" s="1803"/>
      <c r="U47" s="1371"/>
      <c r="V47" s="1803"/>
      <c r="W47" s="1369"/>
      <c r="X47" s="1369"/>
      <c r="Y47" s="1369"/>
      <c r="Z47" s="1787" t="s">
        <v>667</v>
      </c>
      <c r="AA47" s="1369"/>
      <c r="AB47" s="1369"/>
      <c r="AC47" s="1369"/>
      <c r="AD47" s="1369"/>
      <c r="AE47" s="1369"/>
      <c r="AF47" s="1371"/>
      <c r="AG47" s="1802" t="s">
        <v>537</v>
      </c>
      <c r="AH47" s="1386"/>
      <c r="AI47" s="1386"/>
      <c r="AJ47" s="1387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06"/>
      <c r="B48" s="1469"/>
      <c r="C48" s="1807"/>
      <c r="D48" s="1430"/>
      <c r="E48" s="1430"/>
      <c r="F48" s="1469"/>
      <c r="G48" s="1808" t="s">
        <v>668</v>
      </c>
      <c r="H48" s="1430"/>
      <c r="I48" s="1430"/>
      <c r="J48" s="1430"/>
      <c r="K48" s="1430"/>
      <c r="L48" s="1430"/>
      <c r="M48" s="1469"/>
      <c r="N48" s="1809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30"/>
      <c r="P48" s="1592"/>
      <c r="Q48" s="1062"/>
      <c r="R48" s="1062"/>
      <c r="S48" s="1062"/>
      <c r="T48" s="1803"/>
      <c r="U48" s="1371"/>
      <c r="V48" s="1803"/>
      <c r="W48" s="1369"/>
      <c r="X48" s="1369"/>
      <c r="Y48" s="1371"/>
      <c r="Z48" s="1796" t="s">
        <v>669</v>
      </c>
      <c r="AA48" s="1369"/>
      <c r="AB48" s="1369"/>
      <c r="AC48" s="1369"/>
      <c r="AD48" s="1369"/>
      <c r="AE48" s="1369"/>
      <c r="AF48" s="1371"/>
      <c r="AG48" s="1832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6"/>
      <c r="AI48" s="1386"/>
      <c r="AJ48" s="1387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90" t="s">
        <v>672</v>
      </c>
      <c r="B54" s="1530"/>
      <c r="C54" s="1530"/>
      <c r="D54" s="1530"/>
      <c r="E54" s="1530"/>
      <c r="F54" s="530"/>
      <c r="G54" s="1780" t="s">
        <v>672</v>
      </c>
      <c r="H54" s="1530"/>
      <c r="I54" s="1530"/>
      <c r="J54" s="1530"/>
      <c r="K54" s="1530"/>
      <c r="L54" s="27"/>
      <c r="M54" s="530"/>
      <c r="N54" s="1781" t="s">
        <v>673</v>
      </c>
      <c r="O54" s="1530"/>
      <c r="P54" s="1531"/>
      <c r="Q54" s="529"/>
      <c r="R54" s="529"/>
      <c r="S54" s="529"/>
      <c r="T54" s="1790" t="s">
        <v>674</v>
      </c>
      <c r="U54" s="1530"/>
      <c r="V54" s="1530"/>
      <c r="W54" s="1530"/>
      <c r="X54" s="1530"/>
      <c r="Y54" s="1530"/>
      <c r="Z54" s="530"/>
      <c r="AA54" s="1790" t="s">
        <v>674</v>
      </c>
      <c r="AB54" s="1530"/>
      <c r="AC54" s="1530"/>
      <c r="AD54" s="1530"/>
      <c r="AE54" s="1530"/>
      <c r="AF54" s="1530"/>
      <c r="AG54" s="1825" t="s">
        <v>673</v>
      </c>
      <c r="AH54" s="1530"/>
      <c r="AI54" s="1530"/>
      <c r="AJ54" s="1531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791" t="s">
        <v>100</v>
      </c>
      <c r="B55" s="1367"/>
      <c r="C55" s="1367"/>
      <c r="D55" s="1367"/>
      <c r="E55" s="1367"/>
      <c r="F55" s="530"/>
      <c r="G55" s="1792" t="s">
        <v>100</v>
      </c>
      <c r="H55" s="1367"/>
      <c r="I55" s="1367"/>
      <c r="J55" s="1367"/>
      <c r="K55" s="1367"/>
      <c r="L55" s="530"/>
      <c r="M55" s="530"/>
      <c r="N55" s="1782" t="s">
        <v>675</v>
      </c>
      <c r="O55" s="1367"/>
      <c r="P55" s="1783"/>
      <c r="Q55" s="529"/>
      <c r="R55" s="529"/>
      <c r="S55" s="529"/>
      <c r="T55" s="1823" t="s">
        <v>100</v>
      </c>
      <c r="U55" s="1367"/>
      <c r="V55" s="1367"/>
      <c r="W55" s="1367"/>
      <c r="X55" s="1367"/>
      <c r="Y55" s="1367"/>
      <c r="Z55" s="16"/>
      <c r="AA55" s="1827" t="s">
        <v>100</v>
      </c>
      <c r="AB55" s="1367"/>
      <c r="AC55" s="1367"/>
      <c r="AD55" s="1367"/>
      <c r="AE55" s="1367"/>
      <c r="AF55" s="1783"/>
      <c r="AG55" s="1824" t="s">
        <v>675</v>
      </c>
      <c r="AH55" s="1367"/>
      <c r="AI55" s="1367"/>
      <c r="AJ55" s="1783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828"/>
      <c r="AB57" s="1383"/>
      <c r="AC57" s="1383"/>
      <c r="AD57" s="1383"/>
      <c r="AE57" s="1383"/>
      <c r="AF57" s="1527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90" t="s">
        <v>672</v>
      </c>
      <c r="B58" s="1530"/>
      <c r="C58" s="1530"/>
      <c r="D58" s="1530"/>
      <c r="E58" s="1530"/>
      <c r="F58" s="530"/>
      <c r="G58" s="1780" t="s">
        <v>672</v>
      </c>
      <c r="H58" s="1530"/>
      <c r="I58" s="1530"/>
      <c r="J58" s="1530"/>
      <c r="K58" s="1530"/>
      <c r="L58" s="530"/>
      <c r="M58" s="530"/>
      <c r="N58" s="1179"/>
      <c r="O58" s="530"/>
      <c r="P58" s="1174"/>
      <c r="Q58" s="529"/>
      <c r="R58" s="529"/>
      <c r="S58" s="529"/>
      <c r="T58" s="1790" t="s">
        <v>674</v>
      </c>
      <c r="U58" s="1530"/>
      <c r="V58" s="1530"/>
      <c r="W58" s="1530"/>
      <c r="X58" s="1530"/>
      <c r="Y58" s="1530"/>
      <c r="Z58" s="530"/>
      <c r="AA58" s="1790" t="s">
        <v>674</v>
      </c>
      <c r="AB58" s="1530"/>
      <c r="AC58" s="1530"/>
      <c r="AD58" s="1530"/>
      <c r="AE58" s="1530"/>
      <c r="AF58" s="1530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791" t="s">
        <v>100</v>
      </c>
      <c r="B59" s="1367"/>
      <c r="C59" s="1367"/>
      <c r="D59" s="1367"/>
      <c r="E59" s="1367"/>
      <c r="F59" s="530"/>
      <c r="G59" s="1792" t="s">
        <v>100</v>
      </c>
      <c r="H59" s="1367"/>
      <c r="I59" s="1367"/>
      <c r="J59" s="1367"/>
      <c r="K59" s="1367"/>
      <c r="L59" s="530"/>
      <c r="M59" s="530"/>
      <c r="N59" s="1177"/>
      <c r="O59" s="529"/>
      <c r="P59" s="1174"/>
      <c r="Q59" s="529"/>
      <c r="R59" s="529"/>
      <c r="S59" s="529"/>
      <c r="T59" s="1823" t="s">
        <v>100</v>
      </c>
      <c r="U59" s="1367"/>
      <c r="V59" s="1367"/>
      <c r="W59" s="1367"/>
      <c r="X59" s="1367"/>
      <c r="Y59" s="1367"/>
      <c r="Z59" s="530"/>
      <c r="AA59" s="1827" t="s">
        <v>100</v>
      </c>
      <c r="AB59" s="1367"/>
      <c r="AC59" s="1367"/>
      <c r="AD59" s="1367"/>
      <c r="AE59" s="1367"/>
      <c r="AF59" s="1783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781" t="s">
        <v>673</v>
      </c>
      <c r="O60" s="1530"/>
      <c r="P60" s="1531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825" t="s">
        <v>673</v>
      </c>
      <c r="AH60" s="1530"/>
      <c r="AI60" s="1530"/>
      <c r="AJ60" s="1531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782" t="s">
        <v>675</v>
      </c>
      <c r="O61" s="1367"/>
      <c r="P61" s="1783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824" t="s">
        <v>675</v>
      </c>
      <c r="AH61" s="1367"/>
      <c r="AI61" s="1367"/>
      <c r="AJ61" s="1783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784" t="s">
        <v>677</v>
      </c>
      <c r="B62" s="1367"/>
      <c r="C62" s="1367"/>
      <c r="D62" s="1367"/>
      <c r="E62" s="1367"/>
      <c r="F62" s="1367"/>
      <c r="G62" s="1367"/>
      <c r="H62" s="1367"/>
      <c r="I62" s="1367"/>
      <c r="J62" s="1367"/>
      <c r="K62" s="1367"/>
      <c r="L62" s="530"/>
      <c r="M62" s="530"/>
      <c r="N62" s="1177"/>
      <c r="O62" s="530"/>
      <c r="P62" s="1174"/>
      <c r="Q62" s="529"/>
      <c r="R62" s="529"/>
      <c r="S62" s="529"/>
      <c r="T62" s="1172"/>
      <c r="U62" s="1495" t="s">
        <v>678</v>
      </c>
      <c r="V62" s="1367"/>
      <c r="W62" s="1367"/>
      <c r="X62" s="1367"/>
      <c r="Y62" s="1367"/>
      <c r="Z62" s="1367"/>
      <c r="AA62" s="1367"/>
      <c r="AB62" s="1367"/>
      <c r="AC62" s="1367"/>
      <c r="AD62" s="1367"/>
      <c r="AE62" s="1367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785" t="s">
        <v>100</v>
      </c>
      <c r="B63" s="1383"/>
      <c r="C63" s="1383"/>
      <c r="D63" s="1383"/>
      <c r="E63" s="1383"/>
      <c r="F63" s="1383"/>
      <c r="G63" s="1383"/>
      <c r="H63" s="1383"/>
      <c r="I63" s="1383"/>
      <c r="J63" s="1383"/>
      <c r="K63" s="1383"/>
      <c r="L63" s="1180"/>
      <c r="M63" s="1180"/>
      <c r="N63" s="1182"/>
      <c r="O63" s="1181"/>
      <c r="P63" s="1178"/>
      <c r="Q63" s="529"/>
      <c r="R63" s="529"/>
      <c r="S63" s="529"/>
      <c r="T63" s="1186"/>
      <c r="U63" s="1826" t="s">
        <v>100</v>
      </c>
      <c r="V63" s="1383"/>
      <c r="W63" s="1383"/>
      <c r="X63" s="1383"/>
      <c r="Y63" s="1383"/>
      <c r="Z63" s="1383"/>
      <c r="AA63" s="1383"/>
      <c r="AB63" s="1383"/>
      <c r="AC63" s="1383"/>
      <c r="AD63" s="1383"/>
      <c r="AE63" s="1383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2026-09-01T05:12:23Z</dcterms:modified>
</cp:coreProperties>
</file>