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944EEF5D-C11C-46D4-92CE-E16DC75E9B79}" xr6:coauthVersionLast="43" xr6:coauthVersionMax="43" xr10:uidLastSave="{00000000-0000-0000-0000-000000000000}"/>
  <bookViews>
    <workbookView xWindow="-108" yWindow="-108" windowWidth="23256" windowHeight="12576" tabRatio="895" firstSheet="1" activeTab="1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3" i="5" l="1"/>
  <c r="H18" i="13" l="1"/>
  <c r="I44" i="5" l="1"/>
  <c r="J44" i="5" s="1"/>
  <c r="I59" i="12" l="1"/>
  <c r="I12" i="12"/>
  <c r="I13" i="12"/>
  <c r="I14" i="12"/>
  <c r="I15" i="12"/>
  <c r="J107" i="5"/>
  <c r="H47" i="12" l="1"/>
  <c r="H31" i="10"/>
  <c r="J106" i="5" l="1"/>
  <c r="J105" i="5" l="1"/>
  <c r="J104" i="5"/>
  <c r="K57" i="9" l="1"/>
  <c r="J43" i="5"/>
  <c r="H16" i="13" l="1"/>
  <c r="H17" i="13"/>
  <c r="H15" i="13"/>
  <c r="H14" i="13"/>
  <c r="J103" i="5" l="1"/>
  <c r="J102" i="5"/>
  <c r="I54" i="3" l="1"/>
  <c r="I55" i="3"/>
  <c r="I56" i="3"/>
  <c r="I57" i="3"/>
  <c r="I58" i="3"/>
  <c r="I59" i="3"/>
  <c r="I60" i="3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A8" i="14"/>
  <c r="M8" i="14" s="1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H32" i="13"/>
  <c r="N32" i="13" s="1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1" i="11"/>
  <c r="AB42" i="11" s="1"/>
  <c r="AC42" i="11" s="1"/>
  <c r="AA41" i="11"/>
  <c r="AB40" i="11"/>
  <c r="AA40" i="11"/>
  <c r="K36" i="11"/>
  <c r="H33" i="11"/>
  <c r="H34" i="11" s="1"/>
  <c r="I34" i="11" s="1"/>
  <c r="P22" i="15" s="1"/>
  <c r="M31" i="11"/>
  <c r="K31" i="11"/>
  <c r="H23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P23" i="10"/>
  <c r="S23" i="10" s="1"/>
  <c r="M33" i="11" s="1"/>
  <c r="M34" i="11" s="1"/>
  <c r="N34" i="11" s="1"/>
  <c r="AI22" i="15" s="1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K98" i="9"/>
  <c r="Q98" i="9" s="1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4" i="9"/>
  <c r="Q84" i="9" s="1"/>
  <c r="M23" i="11" s="1"/>
  <c r="K83" i="9"/>
  <c r="H22" i="11" s="1"/>
  <c r="K82" i="9"/>
  <c r="H21" i="11" s="1"/>
  <c r="I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K60" i="9"/>
  <c r="Q60" i="9" s="1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J32" i="9"/>
  <c r="Q32" i="9" s="1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K20" i="9"/>
  <c r="Q20" i="9" s="1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A8" i="8"/>
  <c r="M8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P187" i="6"/>
  <c r="Q187" i="6" s="1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I167" i="6"/>
  <c r="P167" i="6" s="1"/>
  <c r="O165" i="6"/>
  <c r="M165" i="6"/>
  <c r="O164" i="6"/>
  <c r="M164" i="6"/>
  <c r="J161" i="6"/>
  <c r="P161" i="6" s="1"/>
  <c r="J160" i="6"/>
  <c r="P160" i="6" s="1"/>
  <c r="J159" i="6"/>
  <c r="P159" i="6" s="1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I132" i="6"/>
  <c r="P132" i="6" s="1"/>
  <c r="I131" i="6"/>
  <c r="P131" i="6" s="1"/>
  <c r="I130" i="6"/>
  <c r="P130" i="6" s="1"/>
  <c r="I129" i="6"/>
  <c r="P129" i="6" s="1"/>
  <c r="I128" i="6"/>
  <c r="P128" i="6" s="1"/>
  <c r="I127" i="6"/>
  <c r="P127" i="6" s="1"/>
  <c r="I126" i="6"/>
  <c r="P126" i="6" s="1"/>
  <c r="I125" i="6"/>
  <c r="P125" i="6" s="1"/>
  <c r="I124" i="6"/>
  <c r="P124" i="6" s="1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J108" i="6"/>
  <c r="P108" i="6" s="1"/>
  <c r="J107" i="6"/>
  <c r="P107" i="6" s="1"/>
  <c r="J106" i="6"/>
  <c r="O104" i="6"/>
  <c r="M104" i="6"/>
  <c r="J101" i="6"/>
  <c r="P101" i="6" s="1"/>
  <c r="J100" i="6"/>
  <c r="P100" i="6" s="1"/>
  <c r="J99" i="6"/>
  <c r="P99" i="6" s="1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P78" i="6"/>
  <c r="Q78" i="6" s="1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I59" i="6"/>
  <c r="P59" i="6" s="1"/>
  <c r="I58" i="6"/>
  <c r="P58" i="6" s="1"/>
  <c r="I57" i="6"/>
  <c r="P57" i="6" s="1"/>
  <c r="I56" i="6"/>
  <c r="P56" i="6" s="1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A3" i="6"/>
  <c r="O1" i="6"/>
  <c r="M1" i="6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P102" i="5"/>
  <c r="Q102" i="5" s="1"/>
  <c r="P101" i="5"/>
  <c r="Q101" i="5" s="1"/>
  <c r="J101" i="5"/>
  <c r="O99" i="5"/>
  <c r="M99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P83" i="5"/>
  <c r="Q83" i="5" s="1"/>
  <c r="J83" i="5"/>
  <c r="P82" i="5"/>
  <c r="Q82" i="5" s="1"/>
  <c r="J82" i="5"/>
  <c r="O80" i="5"/>
  <c r="M80" i="5"/>
  <c r="O79" i="5"/>
  <c r="M79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Q68" i="5"/>
  <c r="P68" i="5"/>
  <c r="J68" i="5"/>
  <c r="Q67" i="5"/>
  <c r="P67" i="5"/>
  <c r="J67" i="5"/>
  <c r="O65" i="5"/>
  <c r="M65" i="5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I54" i="5"/>
  <c r="P54" i="5" s="1"/>
  <c r="I53" i="5"/>
  <c r="P53" i="5" s="1"/>
  <c r="O51" i="5"/>
  <c r="M51" i="5"/>
  <c r="O50" i="5"/>
  <c r="M50" i="5"/>
  <c r="P43" i="5"/>
  <c r="Q43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P79" i="3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P5" i="2"/>
  <c r="E5" i="2"/>
  <c r="D5" i="7" s="1"/>
  <c r="Q5" i="7" s="1"/>
  <c r="P4" i="2"/>
  <c r="E4" i="2"/>
  <c r="C4" i="3" s="1"/>
  <c r="P4" i="3" s="1"/>
  <c r="P3" i="2"/>
  <c r="E3" i="2"/>
  <c r="C3" i="5" s="1"/>
  <c r="P3" i="5" s="1"/>
  <c r="P1" i="2"/>
  <c r="Q5" i="2" l="1"/>
  <c r="D8" i="4"/>
  <c r="N8" i="4" s="1"/>
  <c r="C5" i="5"/>
  <c r="P5" i="5" s="1"/>
  <c r="D3" i="6"/>
  <c r="P3" i="6" s="1"/>
  <c r="D6" i="11"/>
  <c r="N6" i="11" s="1"/>
  <c r="K86" i="9"/>
  <c r="E5" i="10"/>
  <c r="O5" i="10" s="1"/>
  <c r="Q3" i="2"/>
  <c r="C3" i="3"/>
  <c r="P3" i="3" s="1"/>
  <c r="AA42" i="11"/>
  <c r="D5" i="9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7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48" i="5"/>
  <c r="M14" i="8" s="1"/>
  <c r="I32" i="5"/>
  <c r="H13" i="8" s="1"/>
  <c r="J114" i="5"/>
  <c r="H24" i="8" s="1"/>
  <c r="I24" i="8" s="1"/>
  <c r="J97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3" i="5"/>
  <c r="M18" i="8" s="1"/>
  <c r="N36" i="13"/>
  <c r="M29" i="14" s="1"/>
  <c r="Q57" i="9"/>
  <c r="Q66" i="9" s="1"/>
  <c r="M18" i="11" s="1"/>
  <c r="P177" i="6"/>
  <c r="M50" i="8" s="1"/>
  <c r="Q44" i="9"/>
  <c r="Q52" i="9" s="1"/>
  <c r="M17" i="11" s="1"/>
  <c r="Q111" i="9"/>
  <c r="Q115" i="9" s="1"/>
  <c r="M28" i="11" s="1"/>
  <c r="J4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P82" i="3"/>
  <c r="M30" i="4" s="1"/>
  <c r="Q9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7" i="5"/>
  <c r="H19" i="8" s="1"/>
  <c r="J162" i="6"/>
  <c r="H48" i="8" s="1"/>
  <c r="P13" i="5"/>
  <c r="P32" i="5" s="1"/>
  <c r="M13" i="8" s="1"/>
  <c r="Q114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3" i="5"/>
  <c r="H18" i="8" s="1"/>
  <c r="J34" i="9"/>
  <c r="H12" i="11" s="1"/>
  <c r="I133" i="6"/>
  <c r="H46" i="8" s="1"/>
  <c r="K21" i="9"/>
  <c r="H11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13" i="11" l="1"/>
  <c r="M15" i="4"/>
  <c r="N15" i="4" s="1"/>
  <c r="H62" i="8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<sst xmlns="http://schemas.openxmlformats.org/spreadsheetml/2006/main" count="2723" uniqueCount="822">
  <si>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</si>
  <si>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</si>
  <si>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</si>
  <si>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</si>
  <si>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</si>
  <si>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</si>
  <si>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</si>
  <si>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</si>
  <si>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</si>
  <si>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</si>
  <si>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</si>
  <si>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</si>
  <si>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</si>
  <si>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</si>
  <si>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</si>
  <si>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</si>
  <si>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</si>
  <si>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</si>
  <si>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</si>
  <si>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</si>
  <si>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</si>
  <si>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</si>
  <si>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</si>
  <si>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</si>
  <si>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</si>
  <si>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</si>
  <si>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</si>
  <si>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</si>
  <si>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</si>
  <si>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</si>
  <si>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</si>
  <si>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</si>
  <si>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</si>
  <si>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</si>
  <si>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</si>
  <si>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</si>
  <si>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</si>
  <si>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</si>
  <si>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</si>
  <si>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</si>
  <si>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</si>
  <si>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</si>
  <si>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</si>
  <si>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</si>
  <si>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</si>
  <si>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</si>
  <si>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</si>
  <si>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</si>
  <si>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</si>
  <si>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</si>
  <si>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</si>
  <si>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</si>
  <si>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</si>
  <si>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</si>
  <si>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</si>
  <si>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</si>
  <si>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</si>
  <si>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</si>
  <si>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</si>
  <si>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</si>
  <si>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</si>
  <si>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</si>
  <si>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</si>
  <si>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</si>
  <si>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</si>
  <si>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</si>
  <si>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</si>
  <si>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</si>
  <si>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</si>
  <si>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</si>
  <si>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</si>
  <si>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</si>
  <si>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</si>
  <si>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</si>
  <si>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</si>
  <si>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</si>
  <si>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</si>
  <si>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</si>
  <si>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</si>
  <si>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</si>
  <si>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</si>
  <si>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</si>
  <si>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</si>
  <si>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</si>
  <si>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</si>
  <si>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</si>
  <si>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</si>
  <si>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</si>
  <si>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</si>
  <si>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</si>
  <si>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</si>
  <si>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</si>
  <si>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</si>
  <si>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</si>
  <si>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</si>
  <si>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</si>
  <si>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</si>
  <si>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</si>
  <si>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</si>
  <si>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</si>
  <si>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</si>
  <si>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</si>
  <si>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</si>
  <si>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</si>
  <si>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</si>
  <si>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</si>
  <si>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</si>
  <si>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</si>
  <si>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</si>
  <si>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</si>
  <si>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</si>
  <si>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</si>
  <si>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</si>
  <si>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</si>
  <si>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</si>
  <si>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</si>
  <si>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</si>
  <si>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</si>
  <si>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</si>
  <si>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</si>
  <si>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</si>
  <si>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</si>
  <si>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</si>
  <si>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</si>
  <si>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</si>
  <si>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</si>
  <si>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</si>
  <si>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</si>
  <si>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</si>
  <si>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</si>
  <si>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</si>
  <si>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</si>
  <si>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</si>
  <si>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</si>
  <si>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</si>
  <si>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</si>
  <si>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</si>
  <si>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</si>
  <si>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</si>
  <si>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</si>
  <si>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</si>
  <si>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</si>
  <si>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</si>
  <si>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</si>
  <si>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</si>
  <si>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</si>
  <si>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</si>
  <si>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</si>
  <si>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</si>
  <si>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</si>
  <si>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</si>
  <si>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</si>
  <si>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</si>
  <si>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</si>
  <si>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</si>
  <si>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</si>
  <si>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</si>
  <si>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</si>
  <si>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</si>
  <si>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</si>
  <si>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</si>
  <si>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</si>
  <si>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</si>
  <si>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</si>
  <si>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</si>
  <si>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</si>
  <si>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</si>
  <si>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</si>
  <si>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</si>
  <si>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</si>
  <si>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</si>
  <si>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</si>
  <si>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</si>
  <si>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</si>
  <si>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</si>
  <si>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</si>
  <si>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</si>
  <si>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</si>
  <si>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</si>
  <si>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</si>
  <si>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</si>
  <si>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</si>
  <si>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</si>
  <si>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</si>
  <si>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</si>
  <si>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</si>
  <si>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</si>
  <si>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</si>
  <si>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</si>
  <si>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</si>
  <si>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</si>
  <si>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</si>
  <si>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</si>
  <si>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</si>
  <si>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</si>
  <si>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</si>
  <si>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</si>
  <si>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</si>
  <si>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</si>
  <si>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</si>
  <si>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</si>
  <si>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</si>
  <si>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</si>
  <si>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</si>
  <si>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</si>
  <si>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</si>
  <si>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</si>
  <si>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</si>
  <si>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</si>
  <si>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</si>
  <si>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</si>
  <si>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</si>
  <si>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</si>
  <si>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</si>
  <si>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</si>
  <si>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</si>
  <si>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</si>
  <si>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</si>
  <si>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</si>
  <si>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</si>
  <si>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</si>
  <si>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</si>
  <si>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</si>
  <si>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</si>
  <si>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</si>
  <si>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</si>
  <si>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</si>
  <si>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</si>
  <si>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</si>
  <si>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</si>
  <si>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</si>
  <si>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</si>
  <si>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</si>
  <si>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</si>
  <si>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</si>
  <si>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</si>
  <si>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</si>
  <si>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</si>
  <si>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</si>
  <si>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</si>
  <si>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</si>
  <si>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</si>
  <si>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</si>
  <si>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</si>
  <si>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</si>
  <si>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</si>
  <si>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</si>
  <si>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</si>
  <si>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</si>
  <si>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</si>
  <si>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</si>
  <si>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</si>
  <si>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</si>
  <si>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</si>
  <si>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</si>
  <si>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</si>
  <si>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</si>
  <si>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</si>
  <si>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</si>
  <si>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</si>
  <si>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</si>
  <si>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</si>
  <si>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</si>
  <si>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</si>
  <si>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</si>
  <si>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</si>
  <si>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</si>
  <si>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</si>
  <si>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</si>
  <si>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</si>
  <si>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</si>
  <si>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</si>
  <si>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</si>
  <si>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</si>
  <si>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</si>
  <si>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</si>
  <si>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</si>
  <si>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</si>
  <si>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</si>
  <si>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</si>
  <si>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</si>
  <si>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</si>
  <si>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</si>
  <si>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</si>
  <si>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</si>
  <si>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</si>
  <si>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</si>
  <si>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</si>
  <si>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</si>
  <si>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</si>
  <si>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</si>
  <si>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</si>
  <si>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</si>
  <si>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</si>
  <si>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</si>
  <si>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</si>
  <si>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</si>
  <si>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</si>
  <si>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</si>
  <si>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</si>
  <si>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</si>
  <si>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</si>
  <si>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</si>
  <si>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</si>
  <si>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</si>
  <si>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</si>
  <si>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</si>
  <si>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</si>
  <si>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</si>
  <si>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</si>
  <si>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</si>
  <si>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</si>
  <si>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</si>
  <si>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</si>
  <si>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</si>
  <si>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</si>
  <si>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</si>
  <si>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</si>
  <si>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</si>
  <si>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</si>
  <si>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</si>
  <si>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</si>
  <si>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</si>
  <si>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</si>
  <si>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</si>
  <si>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</si>
  <si>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</si>
  <si>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</si>
  <si>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</si>
  <si>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</si>
  <si>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</si>
  <si>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</si>
  <si>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</si>
  <si>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</si>
  <si>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</si>
  <si>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</si>
  <si>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</si>
  <si>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</si>
  <si>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</si>
  <si>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</si>
  <si>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</si>
  <si>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</si>
  <si>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</si>
  <si>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</si>
  <si>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</si>
  <si>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</si>
  <si>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</si>
  <si>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</si>
  <si>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</si>
  <si>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</si>
  <si>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</si>
  <si>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</si>
  <si>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</si>
  <si>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</si>
  <si>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</si>
  <si>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</si>
  <si>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</si>
  <si>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</si>
  <si>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</si>
  <si>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</si>
  <si>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</si>
  <si>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</si>
  <si>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</si>
  <si>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</si>
  <si>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</si>
  <si>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</si>
  <si>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</si>
  <si>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</si>
  <si>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</si>
  <si>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</si>
  <si>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</si>
  <si>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</si>
  <si>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</si>
  <si>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</si>
  <si>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</si>
  <si>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</si>
  <si>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</si>
  <si>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</si>
  <si>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</si>
  <si>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</si>
  <si>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</si>
  <si>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</si>
  <si>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</si>
  <si>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</si>
  <si>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</si>
  <si>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</si>
  <si>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</si>
  <si>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</si>
  <si>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</si>
  <si>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</si>
  <si>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</si>
  <si>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</si>
  <si>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</si>
  <si>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</si>
  <si>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</si>
  <si>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</si>
  <si>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</si>
  <si>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</si>
  <si>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</si>
  <si>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</si>
  <si>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</si>
  <si>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</si>
  <si>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</si>
  <si>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</si>
  <si>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</si>
  <si>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</si>
  <si>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</si>
  <si>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</si>
  <si>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</si>
  <si>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</si>
  <si>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</si>
  <si>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</si>
  <si>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</si>
  <si>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</si>
  <si>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</si>
  <si>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</si>
  <si>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</si>
  <si>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</si>
  <si>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</si>
  <si>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</si>
  <si>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</si>
  <si>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</si>
  <si>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</si>
  <si>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</si>
  <si>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</si>
  <si>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</si>
  <si>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</si>
  <si>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</si>
  <si>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</si>
  <si>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</si>
  <si>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</si>
  <si>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</si>
  <si>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</si>
  <si>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</si>
  <si>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</si>
  <si>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</si>
  <si>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</si>
  <si>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</si>
  <si>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</si>
  <si>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</si>
  <si>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</si>
  <si>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</si>
  <si>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</si>
  <si>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</si>
  <si>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</si>
  <si>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</si>
  <si>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</si>
  <si>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</si>
  <si>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</si>
  <si>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</si>
  <si>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</si>
  <si>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</si>
  <si>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</si>
  <si>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</si>
  <si>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</si>
  <si>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</si>
  <si>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</si>
  <si>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</si>
  <si>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</si>
  <si>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</si>
  <si>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</si>
  <si>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</si>
  <si>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</si>
  <si>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</si>
  <si>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</si>
  <si>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</si>
  <si>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</si>
  <si>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</si>
  <si>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</si>
  <si>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</si>
  <si>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</si>
  <si>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</si>
  <si>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</si>
  <si>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</si>
  <si>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</si>
  <si>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</si>
  <si>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</si>
  <si>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</si>
  <si>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</si>
  <si>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</si>
  <si>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</si>
  <si>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</si>
  <si>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</si>
  <si>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</si>
  <si>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</si>
  <si>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</si>
  <si>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</si>
  <si>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</si>
  <si>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</si>
  <si>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</si>
  <si>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</si>
  <si>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</si>
  <si>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</si>
  <si>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</si>
  <si>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</si>
  <si>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</si>
  <si>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</si>
  <si>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</si>
  <si>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</si>
  <si>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</si>
  <si>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</si>
  <si>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</si>
  <si>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</si>
  <si>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</si>
  <si>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</si>
  <si>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</si>
  <si>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</si>
  <si>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</si>
  <si>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</si>
  <si>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</si>
  <si>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</si>
  <si>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</si>
  <si>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</si>
  <si>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</si>
  <si>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</si>
  <si>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</si>
  <si>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</si>
  <si>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</si>
  <si>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</si>
  <si>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</si>
  <si>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</si>
  <si>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</si>
  <si>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</si>
  <si>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</si>
  <si>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</si>
  <si>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</si>
  <si>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</si>
  <si>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</si>
  <si>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</si>
  <si>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</si>
  <si>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</si>
  <si>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</si>
  <si>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</si>
  <si>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</si>
  <si>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</si>
  <si>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</si>
  <si>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</si>
  <si>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</si>
  <si>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</si>
  <si>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</si>
  <si>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</si>
  <si>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</si>
  <si>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</si>
  <si>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</si>
  <si>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</si>
  <si>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</si>
  <si>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</si>
  <si>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</si>
  <si>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</si>
  <si>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</si>
  <si>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</si>
  <si>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</si>
  <si>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</si>
  <si>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</si>
  <si>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</si>
  <si>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</si>
  <si>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</si>
  <si>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</si>
  <si>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</si>
  <si>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</si>
  <si>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</si>
  <si>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</si>
  <si>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</si>
  <si>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</si>
  <si>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</si>
  <si>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</si>
  <si>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</si>
  <si>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</si>
  <si>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</si>
  <si>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</si>
  <si>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</si>
  <si>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</si>
  <si>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</si>
  <si>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</si>
  <si>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</si>
  <si>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</si>
  <si>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</si>
  <si>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</si>
  <si>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</si>
  <si>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</si>
  <si>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</si>
  <si>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</si>
  <si>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</si>
  <si>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</si>
  <si>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</si>
  <si>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</si>
  <si>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</si>
  <si>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</si>
  <si>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</si>
  <si>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</si>
  <si>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</si>
  <si>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</si>
  <si>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</si>
  <si>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</si>
  <si>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</si>
  <si>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</si>
  <si>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</si>
  <si>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</si>
  <si>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</si>
  <si>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</si>
  <si>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</si>
  <si>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</si>
  <si>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</si>
  <si>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</si>
  <si>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</si>
  <si>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</si>
  <si>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</si>
  <si>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</si>
  <si>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</si>
  <si>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</si>
  <si>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</si>
  <si>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</si>
  <si>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</si>
  <si>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</si>
  <si>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</si>
  <si>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</si>
  <si>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</si>
  <si>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</si>
  <si>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</si>
  <si>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</si>
  <si>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</si>
  <si>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</si>
  <si>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</si>
  <si>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</si>
  <si>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</si>
  <si>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</si>
  <si>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</si>
  <si>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</si>
  <si>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</si>
  <si>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</si>
  <si>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</si>
  <si>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</si>
  <si>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</si>
  <si>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</si>
  <si>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</si>
  <si>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</si>
  <si>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</si>
  <si>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</si>
  <si>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</si>
  <si>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</si>
  <si>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</si>
  <si>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</si>
  <si>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</si>
  <si>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</si>
  <si>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</si>
  <si>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</si>
  <si>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</si>
  <si>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</si>
  <si>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</si>
  <si>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</si>
  <si>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</si>
  <si>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</si>
  <si>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</si>
  <si>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</si>
  <si>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</si>
  <si>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</si>
  <si>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</si>
  <si>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</si>
  <si>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</si>
  <si>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</si>
  <si>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</si>
  <si>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</si>
  <si>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</si>
  <si>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</si>
  <si>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</si>
  <si>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</si>
  <si>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</si>
  <si>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</si>
  <si>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</si>
  <si>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</si>
  <si>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</si>
  <si>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</si>
  <si>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</si>
  <si>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</si>
  <si>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</si>
  <si>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</si>
  <si>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</si>
  <si>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</si>
  <si>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</si>
  <si>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</si>
  <si>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</si>
  <si>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</si>
  <si>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</si>
  <si>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</si>
  <si>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</si>
  <si>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</si>
  <si>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</si>
  <si>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</si>
  <si>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</si>
  <si>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</si>
  <si>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</si>
  <si>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</si>
  <si>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</si>
  <si>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</si>
  <si>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</si>
  <si>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</si>
  <si>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</si>
  <si>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</si>
  <si>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</si>
  <si>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</si>
  <si>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</si>
  <si>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</si>
  <si>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</si>
  <si>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</si>
  <si>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</si>
  <si>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</si>
  <si>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</si>
  <si>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</si>
  <si>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</si>
  <si>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</si>
  <si>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</si>
  <si>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</si>
  <si>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</si>
  <si>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</si>
  <si>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</si>
  <si>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</si>
  <si>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</si>
  <si>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</si>
  <si>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</si>
  <si>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</si>
  <si>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</si>
  <si>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</si>
  <si>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</si>
  <si>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</si>
  <si>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</si>
  <si>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</si>
  <si>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</si>
  <si>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</si>
  <si>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</si>
  <si>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</si>
  <si>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Network Attack Detection on 5G Networks using Data Mining Techniques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</si>
  <si>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</si>
  <si>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</si>
  <si>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</si>
  <si>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</si>
  <si>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</si>
  <si>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</si>
  <si>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</si>
  <si>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</si>
  <si>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</si>
  <si>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</si>
  <si>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</si>
  <si>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</si>
  <si>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</si>
  <si>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</si>
  <si>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</si>
  <si>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</si>
  <si>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</si>
  <si>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</si>
  <si>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</si>
  <si>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</si>
  <si>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</si>
  <si>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</si>
  <si>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</si>
  <si>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</si>
  <si>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</si>
  <si>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</si>
  <si>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</si>
  <si>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</si>
  <si>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December 2023</t>
  </si>
  <si>
    <t>August 21, 2023</t>
  </si>
  <si>
    <t>August 5, 2023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</si>
  <si>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</si>
  <si>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</si>
  <si>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</si>
  <si>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</si>
  <si>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</si>
  <si>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</si>
  <si>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</si>
  <si>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</si>
  <si>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</si>
  <si>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</si>
  <si>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</si>
  <si>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</si>
  <si>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</si>
  <si>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</si>
  <si>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</si>
  <si>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</si>
  <si>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</si>
  <si>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</si>
  <si>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</si>
  <si>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</si>
  <si>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</si>
  <si>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</si>
  <si>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</si>
  <si>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</si>
  <si>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</si>
  <si>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</si>
  <si>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</si>
  <si>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</si>
  <si>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</si>
  <si>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</si>
  <si>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</si>
  <si>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</si>
  <si>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</si>
  <si>
    <t>Quantum-Inspired Optimization in AI for Healthcare Networks</t>
  </si>
  <si>
    <t>Quantum Networks and Their Applications in AI</t>
  </si>
  <si>
    <t>IGI Global Reviewers</t>
  </si>
  <si>
    <t>No documentation yet</t>
  </si>
  <si>
    <t>October 1, 2023</t>
  </si>
  <si>
    <t>September 22, 2023</t>
  </si>
  <si>
    <t>December 1, 2023</t>
  </si>
  <si>
    <t>January 1, 2024</t>
  </si>
  <si>
    <t>August 15, 2024</t>
  </si>
  <si>
    <t>April 23, 2024</t>
  </si>
  <si>
    <t>SLSU - ORS</t>
  </si>
  <si>
    <t>NB-IoT</t>
  </si>
  <si>
    <t>ICETI 2024</t>
  </si>
  <si>
    <t>Sanaa University</t>
  </si>
  <si>
    <t>(Currently have 4 approval sheets)</t>
  </si>
  <si>
    <t>(Garcia, Tipo, Yu)</t>
  </si>
  <si>
    <t>Best Paper (SLSU Research Congress 2024)</t>
  </si>
  <si>
    <t>Engineering Journal / MDPI</t>
  </si>
  <si>
    <t>DEPED NSF</t>
  </si>
  <si>
    <t>DEPED</t>
  </si>
  <si>
    <t>(No documentation yet)</t>
  </si>
  <si>
    <t>(Jason Co et. al.) - Done, but no approval sheet yet</t>
  </si>
  <si>
    <r>
      <t xml:space="preserve">(Co et al., </t>
    </r>
    <r>
      <rPr>
        <sz val="10"/>
        <color rgb="FFFF0000"/>
        <rFont val="Arial Narrow"/>
        <family val="2"/>
      </rPr>
      <t>Dayapan et al., Casao et al.</t>
    </r>
    <r>
      <rPr>
        <sz val="10"/>
        <color rgb="FF0000FF"/>
        <rFont val="Arial Narrow"/>
        <family val="2"/>
      </rPr>
      <t>)</t>
    </r>
  </si>
  <si>
    <t>Dec 2025, Jan 2025,
Feb 2025, Dec 2024, Oct 2024</t>
  </si>
  <si>
    <t>An Enhanced Cloud Network Integrity and Fair Compensation Scheme Through
Data Structures and Blockchain Enforcement</t>
  </si>
  <si>
    <t>Gumawa ka ng dalawang solo authored modules</t>
  </si>
  <si>
    <r>
      <t xml:space="preserve">BAC Member or </t>
    </r>
    <r>
      <rPr>
        <b/>
        <sz val="10"/>
        <color theme="1"/>
        <rFont val="Arial Narrow"/>
        <family val="2"/>
      </rPr>
      <t>Center Chief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</si>
</sst>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9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sz val="11"/>
      <color theme="1"/>
      <name val="Calibri"/>
      <family val="2"/>
    </font>
    <font>
      <sz val="10"/>
      <color rgb="FF0070C0"/>
      <name val="Arial Narrow"/>
      <family val="2"/>
    </font>
    <font>
      <sz val="10"/>
      <color rgb="FF0000FF"/>
      <name val="Arial Narrow"/>
      <family val="2"/>
    </font>
    <font>
      <sz val="11"/>
      <color rgb="FF0070C0"/>
      <name val="Calibri"/>
      <family val="2"/>
    </font>
    <font>
      <sz val="8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3" fillId="0" borderId="0" applyNumberFormat="0" applyFill="0" applyBorder="0" applyAlignment="0" applyProtection="0"/>
  </cellStyleXfs>
  <cellXfs count="1848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0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9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3" fillId="0" borderId="83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1" fontId="33" fillId="0" borderId="0" xfId="0" applyNumberFormat="1" applyFont="1" applyAlignment="1">
      <alignment horizontal="center" vertical="top"/>
    </xf>
    <xf numFmtId="1" fontId="33" fillId="0" borderId="52" xfId="0" applyNumberFormat="1" applyFont="1" applyBorder="1" applyAlignment="1">
      <alignment horizontal="left" vertical="top"/>
    </xf>
    <xf numFmtId="2" fontId="34" fillId="0" borderId="108" xfId="0" applyNumberFormat="1" applyFont="1" applyBorder="1" applyAlignment="1">
      <alignment horizontal="center" vertical="top"/>
    </xf>
    <xf numFmtId="2" fontId="34" fillId="0" borderId="108" xfId="0" applyNumberFormat="1" applyFont="1" applyBorder="1" applyAlignment="1">
      <alignment vertical="top"/>
    </xf>
    <xf numFmtId="0" fontId="33" fillId="0" borderId="108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3" fillId="0" borderId="59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3" xfId="0" applyNumberFormat="1" applyFont="1" applyBorder="1" applyAlignment="1">
      <alignment vertical="top"/>
    </xf>
    <xf numFmtId="0" fontId="33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18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4" fillId="0" borderId="108" xfId="0" applyNumberFormat="1" applyFont="1" applyBorder="1" applyAlignment="1">
      <alignment horizontal="center" vertical="center" wrapText="1"/>
    </xf>
    <xf numFmtId="0" fontId="34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3" fillId="0" borderId="59" xfId="0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5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4" fillId="0" borderId="109" xfId="0" applyNumberFormat="1" applyFont="1" applyBorder="1" applyAlignment="1">
      <alignment horizontal="center" vertical="top"/>
    </xf>
    <xf numFmtId="0" fontId="35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5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5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104" xfId="0" applyFont="1" applyBorder="1" applyAlignment="1">
      <alignment vertical="top"/>
    </xf>
    <xf numFmtId="166" fontId="34" fillId="0" borderId="108" xfId="0" applyNumberFormat="1" applyFont="1" applyBorder="1" applyAlignment="1">
      <alignment horizontal="center" vertical="top"/>
    </xf>
    <xf numFmtId="0" fontId="35" fillId="0" borderId="56" xfId="0" applyFont="1" applyBorder="1" applyAlignment="1">
      <alignment vertical="top"/>
    </xf>
    <xf numFmtId="0" fontId="11" fillId="0" borderId="108" xfId="0" applyFont="1" applyBorder="1"/>
    <xf numFmtId="0" fontId="33" fillId="0" borderId="37" xfId="0" applyFont="1" applyBorder="1" applyAlignment="1">
      <alignment vertical="top"/>
    </xf>
    <xf numFmtId="166" fontId="34" fillId="0" borderId="116" xfId="0" applyNumberFormat="1" applyFont="1" applyBorder="1" applyAlignment="1">
      <alignment horizontal="center" vertical="top"/>
    </xf>
    <xf numFmtId="0" fontId="35" fillId="0" borderId="62" xfId="0" applyFont="1" applyBorder="1" applyAlignment="1">
      <alignment vertical="top"/>
    </xf>
    <xf numFmtId="0" fontId="11" fillId="0" borderId="116" xfId="0" applyFont="1" applyBorder="1"/>
    <xf numFmtId="0" fontId="33" fillId="0" borderId="38" xfId="0" applyFont="1" applyBorder="1" applyAlignment="1">
      <alignment vertical="top"/>
    </xf>
    <xf numFmtId="166" fontId="34" fillId="0" borderId="109" xfId="0" applyNumberFormat="1" applyFont="1" applyBorder="1" applyAlignment="1">
      <alignment horizontal="center" vertical="top"/>
    </xf>
    <xf numFmtId="0" fontId="35" fillId="0" borderId="95" xfId="0" applyFont="1" applyBorder="1" applyAlignment="1">
      <alignment vertical="top"/>
    </xf>
    <xf numFmtId="0" fontId="11" fillId="0" borderId="109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1" xfId="0" applyFont="1" applyBorder="1" applyAlignment="1">
      <alignment vertical="top"/>
    </xf>
    <xf numFmtId="0" fontId="11" fillId="0" borderId="23" xfId="0" applyFont="1" applyBorder="1"/>
    <xf numFmtId="2" fontId="33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 vertical="top"/>
    </xf>
    <xf numFmtId="2" fontId="35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166" fontId="38" fillId="0" borderId="18" xfId="0" applyNumberFormat="1" applyFont="1" applyBorder="1" applyAlignment="1">
      <alignment horizontal="center" vertical="center"/>
    </xf>
    <xf numFmtId="2" fontId="39" fillId="0" borderId="9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3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0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5" xfId="0" applyNumberFormat="1" applyFont="1" applyBorder="1" applyAlignment="1">
      <alignment horizontal="center" vertical="top"/>
    </xf>
    <xf numFmtId="1" fontId="33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5" fillId="0" borderId="23" xfId="0" applyNumberFormat="1" applyFont="1" applyBorder="1" applyAlignment="1">
      <alignment horizontal="center" vertical="top"/>
    </xf>
    <xf numFmtId="0" fontId="35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5" fillId="0" borderId="23" xfId="0" applyFont="1" applyBorder="1" applyAlignment="1">
      <alignment horizontal="center" vertical="top"/>
    </xf>
    <xf numFmtId="0" fontId="35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3" fillId="0" borderId="83" xfId="0" quotePrefix="1" applyFont="1" applyBorder="1" applyAlignment="1">
      <alignment vertical="center"/>
    </xf>
    <xf numFmtId="0" fontId="33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5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5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5" fillId="0" borderId="23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1" fontId="33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2" fillId="0" borderId="65" xfId="0" applyNumberFormat="1" applyFont="1" applyBorder="1" applyAlignment="1">
      <alignment horizontal="center" vertical="center" wrapText="1"/>
    </xf>
    <xf numFmtId="166" fontId="33" fillId="0" borderId="72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4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2" fillId="0" borderId="100" xfId="0" applyNumberFormat="1" applyFont="1" applyBorder="1" applyAlignment="1">
      <alignment horizontal="center" vertical="center" wrapText="1"/>
    </xf>
    <xf numFmtId="166" fontId="33" fillId="0" borderId="52" xfId="0" applyNumberFormat="1" applyFont="1" applyBorder="1" applyAlignment="1">
      <alignment horizontal="left" vertical="top"/>
    </xf>
    <xf numFmtId="2" fontId="34" fillId="0" borderId="109" xfId="0" applyNumberFormat="1" applyFont="1" applyBorder="1" applyAlignment="1">
      <alignment horizontal="center"/>
    </xf>
    <xf numFmtId="2" fontId="34" fillId="0" borderId="109" xfId="0" applyNumberFormat="1" applyFont="1" applyBorder="1" applyAlignment="1">
      <alignment horizontal="center" vertical="center"/>
    </xf>
    <xf numFmtId="2" fontId="34" fillId="0" borderId="18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5" xfId="0" applyNumberFormat="1" applyFont="1" applyBorder="1" applyAlignment="1">
      <alignment horizontal="center" vertical="top"/>
    </xf>
    <xf numFmtId="1" fontId="33" fillId="0" borderId="65" xfId="0" applyNumberFormat="1" applyFont="1" applyBorder="1" applyAlignment="1">
      <alignment horizontal="left" vertical="top"/>
    </xf>
    <xf numFmtId="2" fontId="45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4" fillId="0" borderId="116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72" xfId="0" applyNumberFormat="1" applyFont="1" applyBorder="1" applyAlignment="1">
      <alignment horizontal="center" vertical="top"/>
    </xf>
    <xf numFmtId="2" fontId="34" fillId="0" borderId="143" xfId="0" applyNumberFormat="1" applyFont="1" applyBorder="1" applyAlignment="1">
      <alignment horizontal="center"/>
    </xf>
    <xf numFmtId="2" fontId="35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5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2" fillId="0" borderId="146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6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3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2" fillId="0" borderId="89" xfId="0" applyNumberFormat="1" applyFont="1" applyBorder="1" applyAlignment="1">
      <alignment horizontal="center" vertical="top"/>
    </xf>
    <xf numFmtId="166" fontId="33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5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5" xfId="0" applyFont="1" applyBorder="1" applyAlignment="1">
      <alignment horizontal="center" vertical="top"/>
    </xf>
    <xf numFmtId="0" fontId="33" fillId="0" borderId="141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72" xfId="0" applyFont="1" applyBorder="1" applyAlignment="1">
      <alignment horizontal="center" vertical="top"/>
    </xf>
    <xf numFmtId="0" fontId="33" fillId="0" borderId="150" xfId="0" applyFont="1" applyBorder="1" applyAlignment="1">
      <alignment vertical="top"/>
    </xf>
    <xf numFmtId="0" fontId="33" fillId="0" borderId="111" xfId="0" applyFont="1" applyBorder="1" applyAlignment="1">
      <alignment vertical="top"/>
    </xf>
    <xf numFmtId="0" fontId="33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3" fillId="0" borderId="147" xfId="0" applyNumberFormat="1" applyFont="1" applyBorder="1" applyAlignment="1">
      <alignment horizontal="center" vertical="top"/>
    </xf>
    <xf numFmtId="0" fontId="33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90" xfId="0" applyFont="1" applyBorder="1"/>
    <xf numFmtId="2" fontId="33" fillId="0" borderId="100" xfId="0" applyNumberFormat="1" applyFont="1" applyBorder="1" applyAlignment="1">
      <alignment horizontal="center" vertical="top"/>
    </xf>
    <xf numFmtId="0" fontId="33" fillId="0" borderId="127" xfId="0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3" fillId="0" borderId="7" xfId="0" quotePrefix="1" applyFont="1" applyBorder="1" applyAlignment="1">
      <alignment vertical="center"/>
    </xf>
    <xf numFmtId="0" fontId="33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52" xfId="0" applyFont="1" applyBorder="1" applyAlignment="1">
      <alignment horizontal="left" vertical="top"/>
    </xf>
    <xf numFmtId="166" fontId="34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3" fillId="0" borderId="37" xfId="0" quotePrefix="1" applyFont="1" applyBorder="1" applyAlignment="1">
      <alignment vertical="top"/>
    </xf>
    <xf numFmtId="0" fontId="33" fillId="0" borderId="10" xfId="0" quotePrefix="1" applyFont="1" applyBorder="1" applyAlignment="1">
      <alignment vertical="top"/>
    </xf>
    <xf numFmtId="2" fontId="33" fillId="0" borderId="113" xfId="0" applyNumberFormat="1" applyFont="1" applyBorder="1" applyAlignment="1">
      <alignment horizontal="center" vertical="top"/>
    </xf>
    <xf numFmtId="0" fontId="33" fillId="0" borderId="107" xfId="0" applyFont="1" applyBorder="1" applyAlignment="1">
      <alignment horizontal="center" vertical="top"/>
    </xf>
    <xf numFmtId="0" fontId="33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/>
    </xf>
    <xf numFmtId="166" fontId="35" fillId="0" borderId="18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64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9" xfId="0" applyNumberFormat="1" applyFont="1" applyBorder="1" applyAlignment="1">
      <alignment horizontal="center" vertical="top"/>
    </xf>
    <xf numFmtId="0" fontId="36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49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0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1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2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3" fillId="0" borderId="18" xfId="0" applyFont="1" applyBorder="1" applyAlignment="1">
      <alignment horizontal="center" vertical="top" wrapText="1"/>
    </xf>
    <xf numFmtId="0" fontId="33" fillId="0" borderId="18" xfId="0" applyFont="1" applyBorder="1" applyAlignment="1">
      <alignment horizontal="center" vertical="top"/>
    </xf>
    <xf numFmtId="0" fontId="33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3" fillId="0" borderId="13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4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4" fillId="0" borderId="142" xfId="0" applyNumberFormat="1" applyFont="1" applyBorder="1" applyAlignment="1">
      <alignment horizontal="center" vertical="top"/>
    </xf>
    <xf numFmtId="2" fontId="35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3" fillId="0" borderId="18" xfId="0" applyNumberFormat="1" applyFont="1" applyBorder="1" applyAlignment="1">
      <alignment horizontal="center" vertical="top"/>
    </xf>
    <xf numFmtId="0" fontId="33" fillId="0" borderId="83" xfId="0" quotePrefix="1" applyFont="1" applyBorder="1" applyAlignment="1">
      <alignment vertical="top"/>
    </xf>
    <xf numFmtId="0" fontId="33" fillId="0" borderId="83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8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3" fillId="0" borderId="151" xfId="0" applyNumberFormat="1" applyFont="1" applyBorder="1" applyAlignment="1">
      <alignment horizontal="center" vertical="top"/>
    </xf>
    <xf numFmtId="0" fontId="33" fillId="0" borderId="111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51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4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33" fillId="0" borderId="111" xfId="0" quotePrefix="1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center"/>
    </xf>
    <xf numFmtId="2" fontId="35" fillId="0" borderId="109" xfId="0" applyNumberFormat="1" applyFont="1" applyBorder="1" applyAlignment="1">
      <alignment horizontal="center" vertical="center"/>
    </xf>
    <xf numFmtId="0" fontId="33" fillId="0" borderId="7" xfId="0" applyFont="1" applyBorder="1" applyAlignment="1">
      <alignment vertical="top"/>
    </xf>
    <xf numFmtId="0" fontId="33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5" fillId="0" borderId="108" xfId="0" applyNumberFormat="1" applyFont="1" applyBorder="1" applyAlignment="1">
      <alignment horizontal="center" vertical="center"/>
    </xf>
    <xf numFmtId="0" fontId="33" fillId="0" borderId="90" xfId="0" quotePrefix="1" applyFont="1" applyBorder="1" applyAlignment="1">
      <alignment vertical="top"/>
    </xf>
    <xf numFmtId="0" fontId="33" fillId="0" borderId="90" xfId="0" applyFont="1" applyBorder="1"/>
    <xf numFmtId="2" fontId="33" fillId="0" borderId="100" xfId="0" applyNumberFormat="1" applyFont="1" applyBorder="1" applyAlignment="1">
      <alignment horizontal="center" vertical="center"/>
    </xf>
    <xf numFmtId="0" fontId="33" fillId="0" borderId="127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59" xfId="0" applyFont="1" applyBorder="1" applyAlignment="1">
      <alignment horizontal="left" vertical="center"/>
    </xf>
    <xf numFmtId="2" fontId="35" fillId="0" borderId="109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5" fillId="0" borderId="69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7" xfId="0" applyFont="1" applyBorder="1" applyAlignment="1">
      <alignment horizontal="center" vertical="top" wrapText="1"/>
    </xf>
    <xf numFmtId="0" fontId="33" fillId="0" borderId="10" xfId="0" quotePrefix="1" applyFont="1" applyBorder="1" applyAlignment="1">
      <alignment vertical="center"/>
    </xf>
    <xf numFmtId="2" fontId="33" fillId="0" borderId="107" xfId="0" applyNumberFormat="1" applyFont="1" applyBorder="1" applyAlignment="1">
      <alignment horizontal="center" vertical="top"/>
    </xf>
    <xf numFmtId="2" fontId="33" fillId="0" borderId="24" xfId="0" applyNumberFormat="1" applyFont="1" applyBorder="1" applyAlignment="1">
      <alignment horizontal="left" vertical="top"/>
    </xf>
    <xf numFmtId="2" fontId="34" fillId="0" borderId="10" xfId="0" applyNumberFormat="1" applyFont="1" applyBorder="1" applyAlignment="1">
      <alignment vertical="top"/>
    </xf>
    <xf numFmtId="2" fontId="34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6" fillId="0" borderId="0" xfId="0" applyNumberFormat="1" applyFont="1" applyAlignment="1">
      <alignment horizontal="center" vertical="top"/>
    </xf>
    <xf numFmtId="167" fontId="53" fillId="0" borderId="0" xfId="0" applyNumberFormat="1" applyFont="1" applyAlignment="1">
      <alignment vertical="top"/>
    </xf>
    <xf numFmtId="167" fontId="34" fillId="0" borderId="165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167" fontId="34" fillId="0" borderId="166" xfId="0" applyNumberFormat="1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3" fillId="0" borderId="7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167" fontId="54" fillId="0" borderId="7" xfId="0" applyNumberFormat="1" applyFont="1" applyBorder="1" applyAlignment="1">
      <alignment vertical="top"/>
    </xf>
    <xf numFmtId="2" fontId="48" fillId="0" borderId="18" xfId="0" applyNumberFormat="1" applyFont="1" applyBorder="1" applyAlignment="1">
      <alignment horizontal="center" vertical="top"/>
    </xf>
    <xf numFmtId="0" fontId="36" fillId="0" borderId="18" xfId="0" applyFont="1" applyBorder="1"/>
    <xf numFmtId="1" fontId="33" fillId="0" borderId="0" xfId="0" applyNumberFormat="1" applyFont="1" applyAlignment="1">
      <alignment vertical="top"/>
    </xf>
    <xf numFmtId="2" fontId="53" fillId="0" borderId="12" xfId="0" applyNumberFormat="1" applyFont="1" applyBorder="1" applyAlignment="1">
      <alignment vertical="top"/>
    </xf>
    <xf numFmtId="2" fontId="53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3" fillId="0" borderId="15" xfId="0" applyNumberFormat="1" applyFont="1" applyBorder="1" applyAlignment="1">
      <alignment vertical="top"/>
    </xf>
    <xf numFmtId="2" fontId="53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7" xfId="0" applyNumberFormat="1" applyFont="1" applyBorder="1" applyAlignment="1">
      <alignment vertical="center"/>
    </xf>
    <xf numFmtId="2" fontId="47" fillId="0" borderId="18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3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5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6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3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0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105" xfId="0" applyNumberFormat="1" applyFont="1" applyBorder="1" applyAlignment="1">
      <alignment horizontal="center" vertical="top"/>
    </xf>
    <xf numFmtId="2" fontId="33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3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3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3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center" vertical="top"/>
    </xf>
    <xf numFmtId="0" fontId="9" fillId="0" borderId="56" xfId="0" applyFont="1" applyBorder="1"/>
    <xf numFmtId="0" fontId="33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3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0" fillId="0" borderId="18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64" xfId="0" applyNumberFormat="1" applyFont="1" applyBorder="1" applyAlignment="1">
      <alignment horizontal="left"/>
    </xf>
    <xf numFmtId="2" fontId="59" fillId="0" borderId="18" xfId="0" applyNumberFormat="1" applyFont="1" applyBorder="1" applyAlignment="1">
      <alignment horizontal="center"/>
    </xf>
    <xf numFmtId="2" fontId="60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4" fillId="8" borderId="47" xfId="0" applyFont="1" applyFill="1" applyBorder="1" applyAlignment="1">
      <alignment vertical="center" wrapText="1"/>
    </xf>
    <xf numFmtId="0" fontId="64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3" fillId="6" borderId="72" xfId="1" applyNumberFormat="1" applyFill="1" applyBorder="1" applyAlignment="1">
      <alignment horizontal="left" vertical="center" wrapText="1"/>
    </xf>
    <xf numFmtId="2" fontId="64" fillId="0" borderId="59" xfId="0" applyNumberFormat="1" applyFont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5" fillId="0" borderId="24" xfId="0" applyNumberFormat="1" applyFont="1" applyBorder="1" applyAlignment="1">
      <alignment horizontal="left" vertical="center" wrapText="1"/>
    </xf>
    <xf numFmtId="0" fontId="64" fillId="8" borderId="81" xfId="0" applyFont="1" applyFill="1" applyBorder="1" applyAlignment="1">
      <alignment vertical="center" wrapText="1"/>
    </xf>
    <xf numFmtId="0" fontId="64" fillId="8" borderId="5" xfId="0" applyFont="1" applyFill="1" applyBorder="1" applyAlignment="1">
      <alignment horizontal="center" vertical="center" wrapText="1"/>
    </xf>
    <xf numFmtId="0" fontId="66" fillId="8" borderId="81" xfId="0" applyFont="1" applyFill="1" applyBorder="1" applyAlignment="1">
      <alignment vertical="center" wrapText="1"/>
    </xf>
    <xf numFmtId="0" fontId="66" fillId="8" borderId="5" xfId="0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center" wrapText="1"/>
    </xf>
    <xf numFmtId="0" fontId="64" fillId="8" borderId="46" xfId="0" applyFont="1" applyFill="1" applyBorder="1" applyAlignment="1">
      <alignment horizontal="center" vertical="top"/>
    </xf>
    <xf numFmtId="0" fontId="64" fillId="8" borderId="5" xfId="0" applyFont="1" applyFill="1" applyBorder="1" applyAlignment="1">
      <alignment vertical="top"/>
    </xf>
    <xf numFmtId="14" fontId="64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4" fillId="8" borderId="71" xfId="0" applyFont="1" applyFill="1" applyBorder="1" applyAlignment="1">
      <alignment horizontal="left" vertical="center"/>
    </xf>
    <xf numFmtId="0" fontId="66" fillId="8" borderId="50" xfId="0" applyFont="1" applyFill="1" applyBorder="1" applyAlignment="1">
      <alignment vertical="top" wrapText="1"/>
    </xf>
    <xf numFmtId="0" fontId="64" fillId="8" borderId="46" xfId="0" applyFont="1" applyFill="1" applyBorder="1" applyAlignment="1">
      <alignment horizontal="center" vertical="center" wrapText="1"/>
    </xf>
    <xf numFmtId="0" fontId="64" fillId="8" borderId="188" xfId="0" applyFont="1" applyFill="1" applyBorder="1" applyAlignment="1">
      <alignment vertical="center" wrapText="1"/>
    </xf>
    <xf numFmtId="0" fontId="64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4" fillId="8" borderId="49" xfId="0" applyFont="1" applyFill="1" applyBorder="1" applyAlignment="1">
      <alignment horizontal="center" vertical="top"/>
    </xf>
    <xf numFmtId="0" fontId="64" fillId="8" borderId="46" xfId="0" applyFont="1" applyFill="1" applyBorder="1" applyAlignment="1">
      <alignment horizontal="left" vertical="top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65" fillId="8" borderId="48" xfId="0" applyFont="1" applyFill="1" applyBorder="1" applyAlignment="1">
      <alignment horizontal="center" vertical="center" wrapText="1"/>
    </xf>
    <xf numFmtId="165" fontId="65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3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3" fillId="0" borderId="49" xfId="0" applyFont="1" applyBorder="1" applyAlignment="1">
      <alignment horizontal="center" wrapText="1"/>
    </xf>
    <xf numFmtId="0" fontId="33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3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3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3" fillId="0" borderId="52" xfId="0" applyNumberFormat="1" applyFont="1" applyBorder="1" applyAlignment="1">
      <alignment horizontal="left"/>
    </xf>
    <xf numFmtId="1" fontId="33" fillId="0" borderId="59" xfId="0" applyNumberFormat="1" applyFont="1" applyBorder="1" applyAlignment="1">
      <alignment horizontal="left"/>
    </xf>
    <xf numFmtId="2" fontId="33" fillId="0" borderId="64" xfId="0" applyNumberFormat="1" applyFont="1" applyBorder="1" applyAlignment="1">
      <alignment horizontal="center"/>
    </xf>
    <xf numFmtId="0" fontId="33" fillId="0" borderId="52" xfId="0" applyFont="1" applyBorder="1" applyAlignment="1">
      <alignment horizontal="left" wrapText="1"/>
    </xf>
    <xf numFmtId="0" fontId="33" fillId="0" borderId="59" xfId="0" applyFont="1" applyBorder="1" applyAlignment="1">
      <alignment horizontal="left" wrapText="1"/>
    </xf>
    <xf numFmtId="0" fontId="33" fillId="0" borderId="59" xfId="0" applyFont="1" applyBorder="1" applyAlignment="1">
      <alignment horizontal="left"/>
    </xf>
    <xf numFmtId="2" fontId="33" fillId="0" borderId="59" xfId="0" applyNumberFormat="1" applyFont="1" applyBorder="1" applyAlignment="1">
      <alignment horizontal="left"/>
    </xf>
    <xf numFmtId="2" fontId="37" fillId="0" borderId="64" xfId="0" applyNumberFormat="1" applyFont="1" applyBorder="1" applyAlignment="1">
      <alignment horizontal="left"/>
    </xf>
    <xf numFmtId="0" fontId="33" fillId="0" borderId="90" xfId="0" applyFont="1" applyBorder="1" applyAlignment="1">
      <alignment vertical="center"/>
    </xf>
    <xf numFmtId="0" fontId="33" fillId="0" borderId="90" xfId="0" applyFont="1" applyBorder="1" applyAlignment="1">
      <alignment horizontal="center" vertical="center"/>
    </xf>
    <xf numFmtId="1" fontId="33" fillId="0" borderId="127" xfId="0" applyNumberFormat="1" applyFont="1" applyBorder="1" applyAlignment="1">
      <alignment horizontal="center" vertical="center"/>
    </xf>
    <xf numFmtId="165" fontId="65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5" fillId="8" borderId="65" xfId="0" applyNumberFormat="1" applyFont="1" applyFill="1" applyBorder="1" applyAlignment="1">
      <alignment horizontal="center" vertical="center" wrapText="1"/>
    </xf>
    <xf numFmtId="165" fontId="65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7" fillId="7" borderId="48" xfId="0" applyNumberFormat="1" applyFont="1" applyFill="1" applyBorder="1" applyAlignment="1">
      <alignment horizontal="center" vertical="center" wrapText="1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2" fontId="65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2" fontId="65" fillId="7" borderId="5" xfId="0" applyNumberFormat="1" applyFont="1" applyFill="1" applyBorder="1" applyAlignment="1">
      <alignment horizontal="center" vertical="top"/>
    </xf>
    <xf numFmtId="0" fontId="64" fillId="8" borderId="49" xfId="0" applyFont="1" applyFill="1" applyBorder="1" applyAlignment="1">
      <alignment vertical="top"/>
    </xf>
    <xf numFmtId="0" fontId="71" fillId="8" borderId="46" xfId="0" applyFont="1" applyFill="1" applyBorder="1" applyAlignment="1">
      <alignment horizontal="center" vertical="top"/>
    </xf>
    <xf numFmtId="0" fontId="71" fillId="8" borderId="5" xfId="0" applyFont="1" applyFill="1" applyBorder="1" applyAlignment="1">
      <alignment vertical="top"/>
    </xf>
    <xf numFmtId="14" fontId="71" fillId="8" borderId="5" xfId="0" applyNumberFormat="1" applyFont="1" applyFill="1" applyBorder="1" applyAlignment="1">
      <alignment horizontal="center" vertical="top"/>
    </xf>
    <xf numFmtId="2" fontId="71" fillId="7" borderId="5" xfId="0" applyNumberFormat="1" applyFont="1" applyFill="1" applyBorder="1" applyAlignment="1">
      <alignment horizontal="center" vertical="top"/>
    </xf>
    <xf numFmtId="0" fontId="71" fillId="0" borderId="57" xfId="0" applyFont="1" applyBorder="1" applyAlignment="1">
      <alignment horizontal="center" vertical="center"/>
    </xf>
    <xf numFmtId="0" fontId="66" fillId="11" borderId="52" xfId="0" applyFont="1" applyFill="1" applyBorder="1" applyAlignment="1">
      <alignment horizontal="left" vertical="center" wrapText="1"/>
    </xf>
    <xf numFmtId="2" fontId="43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5" fillId="8" borderId="48" xfId="0" applyNumberFormat="1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70" fillId="8" borderId="72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 wrapText="1"/>
    </xf>
    <xf numFmtId="2" fontId="65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5" fillId="0" borderId="59" xfId="0" applyNumberFormat="1" applyFont="1" applyBorder="1" applyAlignment="1">
      <alignment horizontal="left" vertical="top" wrapText="1"/>
    </xf>
    <xf numFmtId="14" fontId="71" fillId="8" borderId="49" xfId="0" applyNumberFormat="1" applyFont="1" applyFill="1" applyBorder="1" applyAlignment="1">
      <alignment horizontal="center" vertical="top" wrapText="1"/>
    </xf>
    <xf numFmtId="14" fontId="71" fillId="8" borderId="140" xfId="0" applyNumberFormat="1" applyFont="1" applyFill="1" applyBorder="1" applyAlignment="1">
      <alignment horizontal="center" vertical="top" wrapText="1"/>
    </xf>
    <xf numFmtId="0" fontId="71" fillId="8" borderId="48" xfId="0" applyFont="1" applyFill="1" applyBorder="1" applyAlignment="1">
      <alignment horizontal="center" vertical="top" wrapText="1"/>
    </xf>
    <xf numFmtId="2" fontId="71" fillId="8" borderId="48" xfId="0" applyNumberFormat="1" applyFont="1" applyFill="1" applyBorder="1" applyAlignment="1">
      <alignment horizontal="center" vertical="top" wrapText="1"/>
    </xf>
    <xf numFmtId="2" fontId="71" fillId="7" borderId="48" xfId="0" applyNumberFormat="1" applyFont="1" applyFill="1" applyBorder="1" applyAlignment="1">
      <alignment horizontal="center" vertical="top" wrapText="1"/>
    </xf>
    <xf numFmtId="2" fontId="73" fillId="8" borderId="72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Alignment="1">
      <alignment horizontal="center" vertical="center" wrapText="1"/>
    </xf>
    <xf numFmtId="2" fontId="71" fillId="0" borderId="24" xfId="0" applyNumberFormat="1" applyFont="1" applyBorder="1" applyAlignment="1">
      <alignment horizontal="left" vertical="center" wrapText="1"/>
    </xf>
    <xf numFmtId="14" fontId="64" fillId="8" borderId="5" xfId="0" applyNumberFormat="1" applyFont="1" applyFill="1" applyBorder="1" applyAlignment="1">
      <alignment horizontal="center" vertical="top" wrapText="1"/>
    </xf>
    <xf numFmtId="9" fontId="66" fillId="8" borderId="5" xfId="0" applyNumberFormat="1" applyFont="1" applyFill="1" applyBorder="1" applyAlignment="1">
      <alignment horizontal="center" vertical="center" wrapText="1"/>
    </xf>
    <xf numFmtId="14" fontId="65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2" fontId="65" fillId="0" borderId="52" xfId="0" applyNumberFormat="1" applyFont="1" applyBorder="1" applyAlignment="1">
      <alignment horizontal="left" vertical="top" wrapText="1"/>
    </xf>
    <xf numFmtId="0" fontId="64" fillId="8" borderId="47" xfId="0" applyFont="1" applyFill="1" applyBorder="1" applyAlignment="1">
      <alignment horizontal="left" vertical="center" wrapText="1"/>
    </xf>
    <xf numFmtId="0" fontId="64" fillId="8" borderId="48" xfId="0" quotePrefix="1" applyFont="1" applyFill="1" applyBorder="1" applyAlignment="1">
      <alignment horizontal="center" vertical="center" wrapText="1"/>
    </xf>
    <xf numFmtId="17" fontId="64" fillId="8" borderId="48" xfId="0" quotePrefix="1" applyNumberFormat="1" applyFont="1" applyFill="1" applyBorder="1" applyAlignment="1">
      <alignment horizontal="center" vertical="center" wrapText="1"/>
    </xf>
    <xf numFmtId="165" fontId="64" fillId="8" borderId="48" xfId="0" quotePrefix="1" applyNumberFormat="1" applyFont="1" applyFill="1" applyBorder="1" applyAlignment="1">
      <alignment horizontal="center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5" fillId="8" borderId="140" xfId="0" applyFont="1" applyFill="1" applyBorder="1" applyAlignment="1">
      <alignment horizontal="center" vertical="top" wrapText="1"/>
    </xf>
    <xf numFmtId="14" fontId="65" fillId="8" borderId="5" xfId="0" applyNumberFormat="1" applyFont="1" applyFill="1" applyBorder="1" applyAlignment="1">
      <alignment horizontal="center" vertical="top" wrapText="1"/>
    </xf>
    <xf numFmtId="14" fontId="65" fillId="8" borderId="71" xfId="0" applyNumberFormat="1" applyFont="1" applyFill="1" applyBorder="1" applyAlignment="1">
      <alignment horizontal="left" vertical="top" wrapText="1"/>
    </xf>
    <xf numFmtId="14" fontId="65" fillId="8" borderId="49" xfId="0" applyNumberFormat="1" applyFont="1" applyFill="1" applyBorder="1" applyAlignment="1">
      <alignment horizontal="center" vertical="top" wrapText="1"/>
    </xf>
    <xf numFmtId="2" fontId="65" fillId="7" borderId="49" xfId="0" applyNumberFormat="1" applyFont="1" applyFill="1" applyBorder="1" applyAlignment="1">
      <alignment horizontal="center" vertical="top" wrapText="1"/>
    </xf>
    <xf numFmtId="0" fontId="64" fillId="8" borderId="71" xfId="0" applyFont="1" applyFill="1" applyBorder="1" applyAlignment="1">
      <alignment vertical="center"/>
    </xf>
    <xf numFmtId="0" fontId="64" fillId="8" borderId="5" xfId="0" applyFont="1" applyFill="1" applyBorder="1" applyAlignment="1">
      <alignment vertical="center"/>
    </xf>
    <xf numFmtId="0" fontId="64" fillId="8" borderId="71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top" wrapText="1"/>
    </xf>
    <xf numFmtId="0" fontId="64" fillId="8" borderId="48" xfId="0" applyFont="1" applyFill="1" applyBorder="1" applyAlignment="1">
      <alignment horizontal="center" vertical="top" wrapText="1"/>
    </xf>
    <xf numFmtId="0" fontId="64" fillId="8" borderId="81" xfId="0" applyFont="1" applyFill="1" applyBorder="1" applyAlignment="1">
      <alignment horizontal="center" vertical="top" wrapText="1"/>
    </xf>
    <xf numFmtId="14" fontId="64" fillId="8" borderId="48" xfId="0" applyNumberFormat="1" applyFont="1" applyFill="1" applyBorder="1" applyAlignment="1">
      <alignment horizontal="center" vertical="top" wrapText="1"/>
    </xf>
    <xf numFmtId="2" fontId="64" fillId="7" borderId="81" xfId="0" applyNumberFormat="1" applyFont="1" applyFill="1" applyBorder="1" applyAlignment="1">
      <alignment horizontal="center" vertical="top" wrapText="1"/>
    </xf>
    <xf numFmtId="2" fontId="64" fillId="0" borderId="24" xfId="0" applyNumberFormat="1" applyFont="1" applyBorder="1" applyAlignment="1">
      <alignment horizontal="left" vertical="center" wrapText="1"/>
    </xf>
    <xf numFmtId="2" fontId="71" fillId="0" borderId="52" xfId="0" applyNumberFormat="1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center" wrapText="1"/>
    </xf>
    <xf numFmtId="0" fontId="75" fillId="0" borderId="52" xfId="0" applyFont="1" applyBorder="1" applyAlignment="1">
      <alignment horizontal="left" vertical="center" wrapText="1"/>
    </xf>
    <xf numFmtId="165" fontId="64" fillId="8" borderId="5" xfId="0" quotePrefix="1" applyNumberFormat="1" applyFont="1" applyFill="1" applyBorder="1" applyAlignment="1">
      <alignment horizontal="center" vertical="center" wrapText="1"/>
    </xf>
    <xf numFmtId="165" fontId="66" fillId="8" borderId="5" xfId="0" quotePrefix="1" applyNumberFormat="1" applyFont="1" applyFill="1" applyBorder="1" applyAlignment="1">
      <alignment horizontal="center" vertical="center" wrapText="1"/>
    </xf>
    <xf numFmtId="0" fontId="64" fillId="8" borderId="50" xfId="0" applyFont="1" applyFill="1" applyBorder="1" applyAlignment="1">
      <alignment vertical="center" wrapText="1"/>
    </xf>
    <xf numFmtId="14" fontId="71" fillId="8" borderId="188" xfId="0" applyNumberFormat="1" applyFont="1" applyFill="1" applyBorder="1" applyAlignment="1">
      <alignment horizontal="center" vertical="top" wrapText="1"/>
    </xf>
    <xf numFmtId="0" fontId="71" fillId="0" borderId="24" xfId="0" applyFont="1" applyBorder="1" applyAlignment="1">
      <alignment horizontal="left" vertical="top" wrapText="1"/>
    </xf>
    <xf numFmtId="2" fontId="71" fillId="7" borderId="5" xfId="0" applyNumberFormat="1" applyFont="1" applyFill="1" applyBorder="1" applyAlignment="1">
      <alignment horizontal="center" vertical="top" wrapText="1"/>
    </xf>
    <xf numFmtId="0" fontId="78" fillId="8" borderId="48" xfId="0" quotePrefix="1" applyFont="1" applyFill="1" applyBorder="1" applyAlignment="1">
      <alignment horizontal="center" vertical="center" wrapText="1"/>
    </xf>
    <xf numFmtId="4" fontId="64" fillId="0" borderId="59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5" fillId="8" borderId="118" xfId="0" applyFont="1" applyFill="1" applyBorder="1" applyAlignment="1">
      <alignment horizontal="left" vertical="center" wrapText="1"/>
    </xf>
    <xf numFmtId="0" fontId="69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5" fillId="8" borderId="81" xfId="0" applyFont="1" applyFill="1" applyBorder="1" applyAlignment="1">
      <alignment horizontal="left" vertical="center" wrapText="1"/>
    </xf>
    <xf numFmtId="0" fontId="69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5" fillId="7" borderId="2" xfId="0" applyFont="1" applyFill="1" applyBorder="1" applyAlignment="1">
      <alignment horizontal="left" vertical="top" wrapText="1"/>
    </xf>
    <xf numFmtId="0" fontId="69" fillId="0" borderId="3" xfId="0" applyFont="1" applyBorder="1"/>
    <xf numFmtId="0" fontId="69" fillId="0" borderId="4" xfId="0" applyFont="1" applyBorder="1"/>
    <xf numFmtId="2" fontId="76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3" fillId="0" borderId="97" xfId="0" applyFont="1" applyBorder="1"/>
    <xf numFmtId="0" fontId="3" fillId="0" borderId="98" xfId="0" applyFont="1" applyBorder="1"/>
    <xf numFmtId="2" fontId="65" fillId="8" borderId="78" xfId="0" applyNumberFormat="1" applyFont="1" applyFill="1" applyBorder="1" applyAlignment="1">
      <alignment horizontal="center" vertical="top" wrapText="1"/>
    </xf>
    <xf numFmtId="0" fontId="69" fillId="0" borderId="88" xfId="0" applyFont="1" applyBorder="1"/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2" fillId="0" borderId="104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3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6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3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3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3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1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2" fillId="12" borderId="81" xfId="0" applyNumberFormat="1" applyFont="1" applyFill="1" applyBorder="1" applyAlignment="1">
      <alignment horizontal="left" vertical="center" wrapText="1"/>
    </xf>
    <xf numFmtId="2" fontId="42" fillId="12" borderId="134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center" wrapText="1"/>
    </xf>
    <xf numFmtId="0" fontId="68" fillId="0" borderId="117" xfId="0" applyFont="1" applyBorder="1"/>
    <xf numFmtId="0" fontId="71" fillId="8" borderId="2" xfId="0" applyFont="1" applyFill="1" applyBorder="1" applyAlignment="1">
      <alignment horizontal="left" vertical="center" wrapText="1"/>
    </xf>
    <xf numFmtId="0" fontId="68" fillId="0" borderId="98" xfId="0" applyFont="1" applyBorder="1"/>
    <xf numFmtId="2" fontId="9" fillId="0" borderId="40" xfId="0" applyNumberFormat="1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center" wrapText="1"/>
    </xf>
    <xf numFmtId="0" fontId="64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65" fillId="8" borderId="44" xfId="0" applyFont="1" applyFill="1" applyBorder="1" applyAlignment="1">
      <alignment horizontal="left" vertical="center" wrapText="1"/>
    </xf>
    <xf numFmtId="0" fontId="69" fillId="0" borderId="117" xfId="0" applyFont="1" applyBorder="1"/>
    <xf numFmtId="0" fontId="65" fillId="8" borderId="46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6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6" fillId="0" borderId="7" xfId="0" applyFont="1" applyBorder="1" applyAlignment="1">
      <alignment horizontal="center" vertical="center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65" fillId="8" borderId="44" xfId="0" applyFont="1" applyFill="1" applyBorder="1" applyAlignment="1">
      <alignment horizontal="left" vertical="top" wrapText="1"/>
    </xf>
    <xf numFmtId="0" fontId="69" fillId="0" borderId="83" xfId="0" applyFont="1" applyBorder="1"/>
    <xf numFmtId="0" fontId="69" fillId="0" borderId="45" xfId="0" applyFont="1" applyBorder="1"/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1" fillId="8" borderId="154" xfId="0" applyFont="1" applyFill="1" applyBorder="1" applyAlignment="1">
      <alignment horizontal="left" vertical="top" wrapText="1"/>
    </xf>
    <xf numFmtId="0" fontId="68" fillId="0" borderId="155" xfId="0" applyFont="1" applyBorder="1"/>
    <xf numFmtId="0" fontId="68" fillId="0" borderId="156" xfId="0" applyFont="1" applyBorder="1"/>
    <xf numFmtId="0" fontId="71" fillId="8" borderId="44" xfId="0" applyFont="1" applyFill="1" applyBorder="1" applyAlignment="1">
      <alignment horizontal="center" vertical="top" wrapText="1"/>
    </xf>
    <xf numFmtId="0" fontId="68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5" fillId="8" borderId="78" xfId="0" applyFont="1" applyFill="1" applyBorder="1" applyAlignment="1">
      <alignment horizontal="left" vertical="top"/>
    </xf>
    <xf numFmtId="0" fontId="69" fillId="0" borderId="79" xfId="0" applyFont="1" applyBorder="1"/>
    <xf numFmtId="0" fontId="69" fillId="0" borderId="80" xfId="0" applyFont="1" applyBorder="1"/>
    <xf numFmtId="0" fontId="65" fillId="8" borderId="177" xfId="0" applyFont="1" applyFill="1" applyBorder="1" applyAlignment="1">
      <alignment horizontal="left" vertical="top" wrapText="1"/>
    </xf>
    <xf numFmtId="0" fontId="69" fillId="0" borderId="169" xfId="0" applyFont="1" applyBorder="1"/>
    <xf numFmtId="0" fontId="71" fillId="8" borderId="188" xfId="0" applyFont="1" applyFill="1" applyBorder="1" applyAlignment="1">
      <alignment horizontal="left" vertical="top" wrapText="1"/>
    </xf>
    <xf numFmtId="0" fontId="68" fillId="0" borderId="188" xfId="0" applyFont="1" applyBorder="1"/>
    <xf numFmtId="0" fontId="71" fillId="8" borderId="78" xfId="0" applyFont="1" applyFill="1" applyBorder="1" applyAlignment="1">
      <alignment horizontal="left" vertical="top"/>
    </xf>
    <xf numFmtId="0" fontId="68" fillId="0" borderId="79" xfId="0" applyFont="1" applyBorder="1"/>
    <xf numFmtId="0" fontId="68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6" fillId="8" borderId="78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4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64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82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3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5" fillId="8" borderId="2" xfId="0" applyNumberFormat="1" applyFont="1" applyFill="1" applyBorder="1" applyAlignment="1">
      <alignment horizontal="center" vertical="center" wrapText="1"/>
    </xf>
    <xf numFmtId="0" fontId="69" fillId="0" borderId="58" xfId="0" applyFont="1" applyBorder="1"/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64" fillId="8" borderId="92" xfId="0" applyFont="1" applyFill="1" applyBorder="1" applyAlignment="1">
      <alignment horizontal="left" vertical="top"/>
    </xf>
    <xf numFmtId="0" fontId="74" fillId="0" borderId="131" xfId="0" applyFont="1" applyBorder="1"/>
    <xf numFmtId="0" fontId="74" fillId="0" borderId="103" xfId="0" applyFont="1" applyBorder="1"/>
    <xf numFmtId="2" fontId="70" fillId="8" borderId="2" xfId="0" applyNumberFormat="1" applyFont="1" applyFill="1" applyBorder="1" applyAlignment="1">
      <alignment horizontal="left" vertical="center" wrapText="1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4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7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8" fillId="8" borderId="2" xfId="0" applyNumberFormat="1" applyFont="1" applyFill="1" applyBorder="1" applyAlignment="1">
      <alignment horizontal="left" vertical="center" wrapText="1"/>
    </xf>
    <xf numFmtId="0" fontId="71" fillId="8" borderId="2" xfId="0" applyFont="1" applyFill="1" applyBorder="1" applyAlignment="1">
      <alignment horizontal="left" vertical="top"/>
    </xf>
    <xf numFmtId="0" fontId="68" fillId="0" borderId="3" xfId="0" applyFont="1" applyBorder="1"/>
    <xf numFmtId="0" fontId="68" fillId="0" borderId="4" xfId="0" applyFont="1" applyBorder="1"/>
    <xf numFmtId="0" fontId="71" fillId="8" borderId="92" xfId="0" applyFont="1" applyFill="1" applyBorder="1" applyAlignment="1">
      <alignment horizontal="left" vertical="top"/>
    </xf>
    <xf numFmtId="0" fontId="68" fillId="0" borderId="131" xfId="0" applyFont="1" applyBorder="1"/>
    <xf numFmtId="0" fontId="68" fillId="0" borderId="103" xfId="0" applyFont="1" applyBorder="1"/>
    <xf numFmtId="0" fontId="64" fillId="8" borderId="2" xfId="0" applyFont="1" applyFill="1" applyBorder="1" applyAlignment="1">
      <alignment horizontal="left" vertical="top"/>
    </xf>
    <xf numFmtId="0" fontId="74" fillId="0" borderId="3" xfId="0" applyFont="1" applyBorder="1"/>
    <xf numFmtId="0" fontId="74" fillId="0" borderId="4" xfId="0" applyFont="1" applyBorder="1"/>
    <xf numFmtId="0" fontId="65" fillId="8" borderId="2" xfId="0" applyNumberFormat="1" applyFont="1" applyFill="1" applyBorder="1" applyAlignment="1">
      <alignment horizontal="left" vertical="top"/>
    </xf>
    <xf numFmtId="0" fontId="69" fillId="0" borderId="3" xfId="0" applyNumberFormat="1" applyFont="1" applyBorder="1"/>
    <xf numFmtId="0" fontId="69" fillId="0" borderId="4" xfId="0" applyNumberFormat="1" applyFont="1" applyBorder="1"/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5" fillId="8" borderId="44" xfId="0" applyFont="1" applyFill="1" applyBorder="1" applyAlignment="1">
      <alignment horizontal="left" vertical="center" wrapText="1"/>
    </xf>
    <xf numFmtId="0" fontId="77" fillId="0" borderId="83" xfId="0" applyFont="1" applyBorder="1"/>
    <xf numFmtId="0" fontId="77" fillId="0" borderId="45" xfId="0" applyFont="1" applyBorder="1"/>
    <xf numFmtId="0" fontId="75" fillId="8" borderId="170" xfId="0" applyFont="1" applyFill="1" applyBorder="1" applyAlignment="1">
      <alignment horizontal="left" vertical="center" wrapText="1"/>
    </xf>
    <xf numFmtId="0" fontId="77" fillId="0" borderId="171" xfId="0" applyFont="1" applyBorder="1"/>
    <xf numFmtId="0" fontId="77" fillId="0" borderId="172" xfId="0" applyFont="1" applyBorder="1"/>
    <xf numFmtId="0" fontId="75" fillId="8" borderId="2" xfId="0" applyFont="1" applyFill="1" applyBorder="1" applyAlignment="1">
      <alignment horizontal="left" vertical="top"/>
    </xf>
    <xf numFmtId="0" fontId="77" fillId="0" borderId="3" xfId="0" applyFont="1" applyBorder="1"/>
    <xf numFmtId="0" fontId="77" fillId="0" borderId="4" xfId="0" applyFont="1" applyBorder="1"/>
    <xf numFmtId="0" fontId="64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top" wrapText="1"/>
    </xf>
    <xf numFmtId="0" fontId="68" fillId="0" borderId="80" xfId="0" applyFont="1" applyBorder="1"/>
    <xf numFmtId="0" fontId="64" fillId="8" borderId="2" xfId="0" applyFont="1" applyFill="1" applyBorder="1" applyAlignment="1">
      <alignment horizontal="left" vertical="top" wrapText="1"/>
    </xf>
    <xf numFmtId="0" fontId="64" fillId="8" borderId="81" xfId="0" applyFont="1" applyFill="1" applyBorder="1" applyAlignment="1">
      <alignment horizontal="left" vertical="top" wrapText="1"/>
    </xf>
    <xf numFmtId="0" fontId="64" fillId="8" borderId="46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2" fillId="0" borderId="90" xfId="0" quotePrefix="1" applyFont="1" applyBorder="1" applyAlignment="1">
      <alignment horizontal="left" vertical="top"/>
    </xf>
    <xf numFmtId="0" fontId="33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6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71" xfId="0" applyFont="1" applyBorder="1"/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7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46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10" workbookViewId="0">
      <selection activeCell="B24" sqref="B24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66"/>
      <c r="C1" s="1367"/>
      <c r="D1" s="1367"/>
      <c r="E1" s="1367"/>
      <c r="F1" s="1367"/>
      <c r="G1" s="136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68" t="s">
        <v>0</v>
      </c>
      <c r="C2" s="1367"/>
      <c r="D2" s="1367"/>
      <c r="E2" s="1367"/>
      <c r="F2" s="1367"/>
      <c r="G2" s="136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69" t="s">
        <v>2</v>
      </c>
      <c r="C3" s="1367"/>
      <c r="D3" s="1367"/>
      <c r="E3" s="1367"/>
      <c r="F3" s="1367"/>
      <c r="G3" s="136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70"/>
      <c r="C4" s="1371"/>
      <c r="D4" s="1371"/>
      <c r="E4" s="1371"/>
      <c r="F4" s="1371"/>
      <c r="G4" s="137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2" t="s">
        <v>7</v>
      </c>
      <c r="C5" s="1373"/>
      <c r="D5" s="1373"/>
      <c r="E5" s="1373"/>
      <c r="F5" s="1373"/>
      <c r="G5" s="137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5" t="s">
        <v>11</v>
      </c>
      <c r="D6" s="1373"/>
      <c r="E6" s="1373"/>
      <c r="F6" s="1373"/>
      <c r="G6" s="1374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5" t="s">
        <v>14</v>
      </c>
      <c r="D7" s="1373"/>
      <c r="E7" s="1373"/>
      <c r="F7" s="1373"/>
      <c r="G7" s="1374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5" t="s">
        <v>17</v>
      </c>
      <c r="D8" s="1373"/>
      <c r="E8" s="1373"/>
      <c r="F8" s="1373"/>
      <c r="G8" s="1374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6"/>
      <c r="C9" s="1373"/>
      <c r="D9" s="1373"/>
      <c r="E9" s="1373"/>
      <c r="F9" s="1373"/>
      <c r="G9" s="1373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2" t="s">
        <v>20</v>
      </c>
      <c r="C10" s="1373"/>
      <c r="D10" s="1373"/>
      <c r="E10" s="1373"/>
      <c r="F10" s="1373"/>
      <c r="G10" s="1374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7" t="s">
        <v>23</v>
      </c>
      <c r="D11" s="1373"/>
      <c r="E11" s="1373"/>
      <c r="F11" s="1373"/>
      <c r="G11" s="1374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7" t="s">
        <v>26</v>
      </c>
      <c r="D12" s="1373"/>
      <c r="E12" s="1373"/>
      <c r="F12" s="1373"/>
      <c r="G12" s="1374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7">
        <v>2016</v>
      </c>
      <c r="D13" s="1373"/>
      <c r="E13" s="1373"/>
      <c r="F13" s="1373"/>
      <c r="G13" s="1374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6"/>
      <c r="C14" s="1373"/>
      <c r="D14" s="1373"/>
      <c r="E14" s="1373"/>
      <c r="F14" s="1373"/>
      <c r="G14" s="1373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2" t="s">
        <v>31</v>
      </c>
      <c r="C15" s="1373"/>
      <c r="D15" s="1373"/>
      <c r="E15" s="1373"/>
      <c r="F15" s="1373"/>
      <c r="G15" s="1374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78" t="s">
        <v>33</v>
      </c>
      <c r="C16" s="1373"/>
      <c r="D16" s="1379" t="s">
        <v>32</v>
      </c>
      <c r="E16" s="1373"/>
      <c r="F16" s="1373"/>
      <c r="G16" s="1374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78" t="s">
        <v>35</v>
      </c>
      <c r="C17" s="1373"/>
      <c r="D17" s="1379" t="s">
        <v>6</v>
      </c>
      <c r="E17" s="1373"/>
      <c r="F17" s="1373"/>
      <c r="G17" s="1374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78" t="s">
        <v>37</v>
      </c>
      <c r="C18" s="1373"/>
      <c r="D18" s="1380">
        <v>44621</v>
      </c>
      <c r="E18" s="1373"/>
      <c r="F18" s="1373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78" t="s">
        <v>39</v>
      </c>
      <c r="C19" s="1373"/>
      <c r="D19" s="1382" t="s">
        <v>40</v>
      </c>
      <c r="E19" s="1373"/>
      <c r="F19" s="1373"/>
      <c r="G19" s="1374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78" t="s">
        <v>42</v>
      </c>
      <c r="C20" s="1373"/>
      <c r="D20" s="1382" t="s">
        <v>43</v>
      </c>
      <c r="E20" s="1373"/>
      <c r="F20" s="1373"/>
      <c r="G20" s="1374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78" t="s">
        <v>45</v>
      </c>
      <c r="C21" s="1373"/>
      <c r="D21" s="1382" t="s">
        <v>46</v>
      </c>
      <c r="E21" s="1373"/>
      <c r="F21" s="1373"/>
      <c r="G21" s="1374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83"/>
      <c r="C22" s="1367"/>
      <c r="D22" s="1367"/>
      <c r="E22" s="1367"/>
      <c r="F22" s="1367"/>
      <c r="G22" s="1367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81" t="s">
        <v>49</v>
      </c>
      <c r="C23" s="1367"/>
      <c r="D23" s="1367"/>
      <c r="E23" s="1367"/>
      <c r="F23" s="1367"/>
      <c r="G23" s="1367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81" t="s">
        <v>50</v>
      </c>
      <c r="C25" s="1367"/>
      <c r="D25" s="1367"/>
      <c r="E25" s="1367"/>
      <c r="F25" s="1367"/>
      <c r="G25" s="1367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workbookViewId="0">
      <selection activeCell="W18" sqref="W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99" t="s">
        <v>52</v>
      </c>
      <c r="C1" s="1367"/>
      <c r="D1" s="1367"/>
      <c r="E1" s="1367"/>
      <c r="F1" s="1367"/>
      <c r="G1" s="1367"/>
      <c r="H1" s="1367"/>
      <c r="I1" s="1367"/>
      <c r="J1" s="1367"/>
      <c r="K1" s="1367"/>
      <c r="L1" s="15"/>
      <c r="M1" s="15"/>
      <c r="N1" s="15"/>
      <c r="O1" s="15"/>
      <c r="P1" s="1399" t="str">
        <f>B1</f>
        <v>KRA I - INSTRUCTION</v>
      </c>
      <c r="Q1" s="1367"/>
      <c r="R1" s="1367"/>
      <c r="S1" s="1367"/>
      <c r="T1" s="1367"/>
      <c r="U1" s="1367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00" t="s">
        <v>10</v>
      </c>
      <c r="C3" s="1373"/>
      <c r="D3" s="1374"/>
      <c r="E3" s="1401" t="str">
        <f>'Request Form'!C6</f>
        <v>MAALIW</v>
      </c>
      <c r="F3" s="1373"/>
      <c r="G3" s="1373"/>
      <c r="H3" s="1373"/>
      <c r="I3" s="1373"/>
      <c r="J3" s="1373"/>
      <c r="K3" s="1374"/>
      <c r="L3" s="18"/>
      <c r="M3" s="18"/>
      <c r="N3" s="18"/>
      <c r="O3" s="18"/>
      <c r="P3" s="19" t="str">
        <f t="shared" ref="P3:P5" si="0">B3</f>
        <v>LAST NAME:</v>
      </c>
      <c r="Q3" s="1402" t="str">
        <f t="shared" ref="Q3:Q5" si="1">E3</f>
        <v>MAALIW</v>
      </c>
      <c r="R3" s="1367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00" t="s">
        <v>13</v>
      </c>
      <c r="C4" s="1373"/>
      <c r="D4" s="1374"/>
      <c r="E4" s="1401" t="str">
        <f>'Request Form'!C7</f>
        <v>RENATO III</v>
      </c>
      <c r="F4" s="1373"/>
      <c r="G4" s="1373"/>
      <c r="H4" s="1373"/>
      <c r="I4" s="1373"/>
      <c r="J4" s="1373"/>
      <c r="K4" s="1374"/>
      <c r="L4" s="18"/>
      <c r="M4" s="18"/>
      <c r="N4" s="18"/>
      <c r="O4" s="18"/>
      <c r="P4" s="19" t="str">
        <f t="shared" si="0"/>
        <v>FIRST NAME, EXT.:</v>
      </c>
      <c r="Q4" s="1402" t="str">
        <f t="shared" si="1"/>
        <v>RENATO III</v>
      </c>
      <c r="R4" s="1367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00" t="s">
        <v>16</v>
      </c>
      <c r="C5" s="1373"/>
      <c r="D5" s="1374"/>
      <c r="E5" s="1401" t="str">
        <f>'Request Form'!C8</f>
        <v>RACELIS</v>
      </c>
      <c r="F5" s="1373"/>
      <c r="G5" s="1373"/>
      <c r="H5" s="1373"/>
      <c r="I5" s="1373"/>
      <c r="J5" s="1373"/>
      <c r="K5" s="1374"/>
      <c r="L5" s="18"/>
      <c r="M5" s="18"/>
      <c r="N5" s="18"/>
      <c r="O5" s="18"/>
      <c r="P5" s="19" t="str">
        <f t="shared" si="0"/>
        <v>MIDDLE NAME:</v>
      </c>
      <c r="Q5" s="1402" t="str">
        <f t="shared" si="1"/>
        <v>RACELIS</v>
      </c>
      <c r="R5" s="1367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03" t="s">
        <v>57</v>
      </c>
      <c r="C7" s="1391"/>
      <c r="D7" s="1391"/>
      <c r="E7" s="1391"/>
      <c r="F7" s="1391"/>
      <c r="G7" s="1391"/>
      <c r="H7" s="1391"/>
      <c r="I7" s="1391"/>
      <c r="J7" s="1391"/>
      <c r="K7" s="1392"/>
      <c r="L7" s="15"/>
      <c r="M7" s="1404" t="str">
        <f>B7</f>
        <v>CRITERION A - TEACHING EFFECTIVENESS (MAX = 60 POINTS)</v>
      </c>
      <c r="N7" s="1367"/>
      <c r="O7" s="15"/>
      <c r="P7" s="1405" t="str">
        <f>B7</f>
        <v>CRITERION A - TEACHING EFFECTIVENESS (MAX = 60 POINTS)</v>
      </c>
      <c r="Q7" s="1367"/>
      <c r="R7" s="1367"/>
      <c r="S7" s="1367"/>
      <c r="T7" s="1367"/>
      <c r="U7" s="1367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06" t="s">
        <v>59</v>
      </c>
      <c r="D9" s="1407"/>
      <c r="E9" s="1407"/>
      <c r="F9" s="1407"/>
      <c r="G9" s="1407"/>
      <c r="H9" s="1407"/>
      <c r="I9" s="1407"/>
      <c r="J9" s="1407"/>
      <c r="K9" s="1408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409"/>
      <c r="D10" s="1409"/>
      <c r="E10" s="1409"/>
      <c r="F10" s="1409"/>
      <c r="G10" s="1409"/>
      <c r="H10" s="1409"/>
      <c r="I10" s="1409"/>
      <c r="J10" s="1409"/>
      <c r="K10" s="1410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11" t="s">
        <v>63</v>
      </c>
      <c r="D12" s="1391"/>
      <c r="E12" s="1391"/>
      <c r="F12" s="1391"/>
      <c r="G12" s="1391"/>
      <c r="H12" s="1391"/>
      <c r="I12" s="1391"/>
      <c r="J12" s="1391"/>
      <c r="K12" s="1392"/>
      <c r="L12" s="15"/>
      <c r="M12" s="1404" t="str">
        <f>C12</f>
        <v>STUDENT EVALUATION (60%)</v>
      </c>
      <c r="N12" s="1367"/>
      <c r="O12" s="15"/>
      <c r="P12" s="1412" t="str">
        <f>C12</f>
        <v>STUDENT EVALUATION (60%)</v>
      </c>
      <c r="Q12" s="1367"/>
      <c r="R12" s="1367"/>
      <c r="S12" s="1367"/>
      <c r="T12" s="1367"/>
      <c r="U12" s="1367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415" t="s">
        <v>64</v>
      </c>
      <c r="C14" s="1391"/>
      <c r="D14" s="1391"/>
      <c r="E14" s="1391"/>
      <c r="F14" s="1391"/>
      <c r="G14" s="1391"/>
      <c r="H14" s="1391"/>
      <c r="I14" s="1391"/>
      <c r="J14" s="1392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415" t="s">
        <v>65</v>
      </c>
      <c r="C16" s="1391"/>
      <c r="D16" s="1391"/>
      <c r="E16" s="1391"/>
      <c r="F16" s="1391"/>
      <c r="G16" s="1392"/>
      <c r="H16" s="1416" t="s">
        <v>53</v>
      </c>
      <c r="I16" s="1417"/>
      <c r="J16" s="1418" t="s">
        <v>66</v>
      </c>
      <c r="K16" s="141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404"/>
      <c r="Q17" s="1367"/>
      <c r="R17" s="1367"/>
      <c r="S17" s="1367"/>
      <c r="T17" s="1367"/>
      <c r="U17" s="1367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413"/>
      <c r="C18" s="1414" t="s">
        <v>67</v>
      </c>
      <c r="D18" s="1407"/>
      <c r="E18" s="1408"/>
      <c r="F18" s="1415" t="s">
        <v>68</v>
      </c>
      <c r="G18" s="1391"/>
      <c r="H18" s="1391"/>
      <c r="I18" s="1391"/>
      <c r="J18" s="1391"/>
      <c r="K18" s="1392"/>
      <c r="L18" s="15"/>
      <c r="M18" s="15"/>
      <c r="N18" s="15"/>
      <c r="O18" s="15"/>
      <c r="P18" s="1371"/>
      <c r="Q18" s="1371"/>
      <c r="R18" s="1371"/>
      <c r="S18" s="1371"/>
      <c r="T18" s="1371"/>
      <c r="U18" s="1371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6"/>
      <c r="C19" s="1409"/>
      <c r="D19" s="1409"/>
      <c r="E19" s="1410"/>
      <c r="F19" s="1413" t="s">
        <v>69</v>
      </c>
      <c r="G19" s="1408"/>
      <c r="H19" s="42" t="s">
        <v>70</v>
      </c>
      <c r="I19" s="1413" t="s">
        <v>71</v>
      </c>
      <c r="J19" s="1408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95" t="s">
        <v>79</v>
      </c>
      <c r="D20" s="1391"/>
      <c r="E20" s="1392"/>
      <c r="F20" s="1394">
        <v>99.49</v>
      </c>
      <c r="G20" s="1392"/>
      <c r="H20" s="47" t="s">
        <v>80</v>
      </c>
      <c r="I20" s="1394">
        <v>100</v>
      </c>
      <c r="J20" s="1392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8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95" t="s">
        <v>82</v>
      </c>
      <c r="D21" s="1391"/>
      <c r="E21" s="1392"/>
      <c r="F21" s="1394">
        <v>99.53</v>
      </c>
      <c r="G21" s="1392"/>
      <c r="H21" s="47" t="s">
        <v>80</v>
      </c>
      <c r="I21" s="1394">
        <v>96.86</v>
      </c>
      <c r="J21" s="1392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7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95" t="s">
        <v>84</v>
      </c>
      <c r="D22" s="1391"/>
      <c r="E22" s="1392"/>
      <c r="F22" s="1394">
        <v>98.43</v>
      </c>
      <c r="G22" s="1392"/>
      <c r="H22" s="47" t="s">
        <v>80</v>
      </c>
      <c r="I22" s="1394">
        <v>99.79</v>
      </c>
      <c r="J22" s="1392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7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95" t="s">
        <v>86</v>
      </c>
      <c r="D23" s="1391"/>
      <c r="E23" s="1392"/>
      <c r="F23" s="1394">
        <v>99.71</v>
      </c>
      <c r="G23" s="1392"/>
      <c r="H23" s="47" t="s">
        <v>80</v>
      </c>
      <c r="I23" s="1394">
        <v>98.91</v>
      </c>
      <c r="J23" s="1392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7"/>
      <c r="W23" s="52"/>
      <c r="X23" s="13"/>
      <c r="Y23" s="13"/>
      <c r="Z23" s="13"/>
      <c r="AA23" s="13"/>
      <c r="AB23" s="13"/>
    </row>
    <row r="24" spans="1:28" ht="15" customHeight="1">
      <c r="A24" s="13"/>
      <c r="B24" s="1390" t="s">
        <v>87</v>
      </c>
      <c r="C24" s="1391"/>
      <c r="D24" s="1391"/>
      <c r="E24" s="1391"/>
      <c r="F24" s="1391"/>
      <c r="G24" s="1391"/>
      <c r="H24" s="1391"/>
      <c r="I24" s="1391"/>
      <c r="J24" s="1396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7" t="s">
        <v>88</v>
      </c>
      <c r="Q24" s="1385"/>
      <c r="R24" s="138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7" t="s">
        <v>89</v>
      </c>
      <c r="T24" s="1385"/>
      <c r="U24" s="1422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90" t="s">
        <v>90</v>
      </c>
      <c r="C25" s="1391"/>
      <c r="D25" s="1391"/>
      <c r="E25" s="1391"/>
      <c r="F25" s="1391"/>
      <c r="G25" s="1391"/>
      <c r="H25" s="1391"/>
      <c r="I25" s="1391"/>
      <c r="J25" s="1392"/>
      <c r="K25" s="59">
        <f>K24*0.36</f>
        <v>35.672399999999996</v>
      </c>
      <c r="L25" s="61"/>
      <c r="M25" s="13"/>
      <c r="N25" s="13"/>
      <c r="O25" s="61"/>
      <c r="P25" s="1386"/>
      <c r="Q25" s="1387"/>
      <c r="R25" s="1389"/>
      <c r="S25" s="1386"/>
      <c r="T25" s="1387"/>
      <c r="U25" s="1423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11" t="s">
        <v>91</v>
      </c>
      <c r="D27" s="1391"/>
      <c r="E27" s="1391"/>
      <c r="F27" s="1391"/>
      <c r="G27" s="1391"/>
      <c r="H27" s="1391"/>
      <c r="I27" s="1391"/>
      <c r="J27" s="1391"/>
      <c r="K27" s="1392"/>
      <c r="L27" s="13"/>
      <c r="M27" s="1404" t="str">
        <f>C27</f>
        <v>SUPERVISOR'S EVALUATION (40%)</v>
      </c>
      <c r="N27" s="1367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415" t="s">
        <v>92</v>
      </c>
      <c r="C29" s="1391"/>
      <c r="D29" s="1391"/>
      <c r="E29" s="1391"/>
      <c r="F29" s="1391"/>
      <c r="G29" s="1391"/>
      <c r="H29" s="1391"/>
      <c r="I29" s="1391"/>
      <c r="J29" s="1392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415" t="s">
        <v>65</v>
      </c>
      <c r="C31" s="1391"/>
      <c r="D31" s="1391"/>
      <c r="E31" s="1391"/>
      <c r="F31" s="1391"/>
      <c r="G31" s="1392"/>
      <c r="H31" s="1419" t="s">
        <v>53</v>
      </c>
      <c r="I31" s="1392"/>
      <c r="J31" s="1420" t="s">
        <v>66</v>
      </c>
      <c r="K31" s="1392"/>
      <c r="L31" s="15"/>
      <c r="M31" s="13"/>
      <c r="N31" s="13"/>
      <c r="O31" s="15"/>
      <c r="P31" s="1412" t="str">
        <f>C27</f>
        <v>SUPERVISOR'S EVALUATION (40%)</v>
      </c>
      <c r="Q31" s="1367"/>
      <c r="R31" s="1367"/>
      <c r="S31" s="1367"/>
      <c r="T31" s="1367"/>
      <c r="U31" s="1367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413" t="s">
        <v>67</v>
      </c>
      <c r="C33" s="1407"/>
      <c r="D33" s="1407"/>
      <c r="E33" s="1407"/>
      <c r="F33" s="1415" t="s">
        <v>93</v>
      </c>
      <c r="G33" s="1391"/>
      <c r="H33" s="1391"/>
      <c r="I33" s="1391"/>
      <c r="J33" s="1391"/>
      <c r="K33" s="1392"/>
      <c r="L33" s="15"/>
      <c r="M33" s="15"/>
      <c r="N33" s="15"/>
      <c r="O33" s="15"/>
      <c r="P33" s="1421"/>
      <c r="Q33" s="1367"/>
      <c r="R33" s="17"/>
      <c r="S33" s="1421"/>
      <c r="T33" s="1367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6"/>
      <c r="C34" s="1409"/>
      <c r="D34" s="1409"/>
      <c r="E34" s="1409"/>
      <c r="F34" s="1393" t="s">
        <v>69</v>
      </c>
      <c r="G34" s="1392"/>
      <c r="H34" s="71" t="s">
        <v>70</v>
      </c>
      <c r="I34" s="1393" t="s">
        <v>71</v>
      </c>
      <c r="J34" s="1392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95" t="s">
        <v>79</v>
      </c>
      <c r="D35" s="1391"/>
      <c r="E35" s="1392"/>
      <c r="F35" s="1394">
        <v>100</v>
      </c>
      <c r="G35" s="1392"/>
      <c r="H35" s="47" t="s">
        <v>80</v>
      </c>
      <c r="I35" s="1394">
        <v>100</v>
      </c>
      <c r="J35" s="1392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8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95" t="s">
        <v>82</v>
      </c>
      <c r="D36" s="1391"/>
      <c r="E36" s="1392"/>
      <c r="F36" s="1394">
        <v>99.5</v>
      </c>
      <c r="G36" s="1392"/>
      <c r="H36" s="47" t="s">
        <v>80</v>
      </c>
      <c r="I36" s="1394">
        <v>99</v>
      </c>
      <c r="J36" s="1392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7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95" t="s">
        <v>84</v>
      </c>
      <c r="D37" s="1391"/>
      <c r="E37" s="1392"/>
      <c r="F37" s="1394">
        <v>99</v>
      </c>
      <c r="G37" s="1392"/>
      <c r="H37" s="47" t="s">
        <v>80</v>
      </c>
      <c r="I37" s="1394">
        <v>98</v>
      </c>
      <c r="J37" s="1392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7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95" t="s">
        <v>86</v>
      </c>
      <c r="D38" s="1391"/>
      <c r="E38" s="1392"/>
      <c r="F38" s="1394">
        <v>98.5</v>
      </c>
      <c r="G38" s="1392"/>
      <c r="H38" s="78" t="s">
        <v>80</v>
      </c>
      <c r="I38" s="1394">
        <v>98</v>
      </c>
      <c r="J38" s="1392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7"/>
      <c r="W38" s="52"/>
      <c r="X38" s="76"/>
      <c r="Y38" s="13"/>
      <c r="Z38" s="13"/>
      <c r="AA38" s="13"/>
      <c r="AB38" s="16"/>
    </row>
    <row r="39" spans="1:28" ht="15" customHeight="1">
      <c r="A39" s="13"/>
      <c r="B39" s="1390" t="s">
        <v>87</v>
      </c>
      <c r="C39" s="1391"/>
      <c r="D39" s="1391"/>
      <c r="E39" s="1391"/>
      <c r="F39" s="1391"/>
      <c r="G39" s="1391"/>
      <c r="H39" s="1391"/>
      <c r="I39" s="1391"/>
      <c r="J39" s="1396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7" t="s">
        <v>88</v>
      </c>
      <c r="Q39" s="1385"/>
      <c r="R39" s="138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4" t="s">
        <v>89</v>
      </c>
      <c r="T39" s="1385"/>
      <c r="U39" s="138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90" t="s">
        <v>90</v>
      </c>
      <c r="C40" s="1391"/>
      <c r="D40" s="1391"/>
      <c r="E40" s="1391"/>
      <c r="F40" s="1391"/>
      <c r="G40" s="1391"/>
      <c r="H40" s="1391"/>
      <c r="I40" s="1391"/>
      <c r="J40" s="1392"/>
      <c r="K40" s="81">
        <f>K39*0.24</f>
        <v>23.759999999999998</v>
      </c>
      <c r="L40" s="13"/>
      <c r="M40" s="13"/>
      <c r="N40" s="13"/>
      <c r="O40" s="13"/>
      <c r="P40" s="1386"/>
      <c r="Q40" s="1387"/>
      <c r="R40" s="1389"/>
      <c r="S40" s="1386"/>
      <c r="T40" s="1387"/>
      <c r="U40" s="138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topLeftCell="A4" workbookViewId="0">
      <selection activeCell="E18" sqref="E18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46" t="s">
        <v>52</v>
      </c>
      <c r="B1" s="1367"/>
      <c r="C1" s="1367"/>
      <c r="D1" s="1367"/>
      <c r="E1" s="1367"/>
      <c r="F1" s="1367"/>
      <c r="G1" s="1367"/>
      <c r="H1" s="1367"/>
      <c r="I1" s="1367"/>
      <c r="J1" s="1367"/>
      <c r="K1" s="1367"/>
      <c r="L1" s="83"/>
      <c r="M1" s="83"/>
      <c r="N1" s="84"/>
      <c r="O1" s="1446" t="str">
        <f>A1</f>
        <v>KRA I - INSTRUCTION</v>
      </c>
      <c r="P1" s="1367"/>
      <c r="Q1" s="1367"/>
      <c r="R1" s="1367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4.4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7" t="str">
        <f>'Request Form'!B6</f>
        <v>LAST NAME:</v>
      </c>
      <c r="B3" s="1374"/>
      <c r="C3" s="1448" t="str">
        <f>Form1_A!E3</f>
        <v>MAALIW</v>
      </c>
      <c r="D3" s="1373"/>
      <c r="E3" s="1373"/>
      <c r="F3" s="1373"/>
      <c r="G3" s="1373"/>
      <c r="H3" s="1373"/>
      <c r="I3" s="1373"/>
      <c r="J3" s="1373"/>
      <c r="K3" s="1374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7" t="str">
        <f>'Request Form'!B7</f>
        <v>FIRST NAME, EXT.:</v>
      </c>
      <c r="B4" s="1374"/>
      <c r="C4" s="1448" t="str">
        <f>Form1_A!E4</f>
        <v>RENATO III</v>
      </c>
      <c r="D4" s="1373"/>
      <c r="E4" s="1373"/>
      <c r="F4" s="1373"/>
      <c r="G4" s="1373"/>
      <c r="H4" s="1373"/>
      <c r="I4" s="1373"/>
      <c r="J4" s="1373"/>
      <c r="K4" s="1374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7" t="str">
        <f>'Request Form'!B8</f>
        <v>MIDDLE NAME:</v>
      </c>
      <c r="B5" s="1374"/>
      <c r="C5" s="1448" t="str">
        <f>Form1_A!E5</f>
        <v>RACELIS</v>
      </c>
      <c r="D5" s="1373"/>
      <c r="E5" s="1373"/>
      <c r="F5" s="1373"/>
      <c r="G5" s="1373"/>
      <c r="H5" s="1373"/>
      <c r="I5" s="1373"/>
      <c r="J5" s="1373"/>
      <c r="K5" s="1374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9" t="s">
        <v>108</v>
      </c>
      <c r="B7" s="1450"/>
      <c r="C7" s="1450"/>
      <c r="D7" s="1450"/>
      <c r="E7" s="1450"/>
      <c r="F7" s="1450"/>
      <c r="G7" s="1450"/>
      <c r="H7" s="1450"/>
      <c r="I7" s="1450"/>
      <c r="J7" s="1450"/>
      <c r="K7" s="1451"/>
      <c r="L7" s="91"/>
      <c r="M7" s="92" t="str">
        <f>A7</f>
        <v>CRITERION B - CURRICULUM AND INSTRUCTIONAL MATERIALS DEVELOPMENT (MAX = 30 POINTS)</v>
      </c>
      <c r="N7" s="84"/>
      <c r="O7" s="1431" t="str">
        <f>A7</f>
        <v>CRITERION B - CURRICULUM AND INSTRUCTIONAL MATERIALS DEVELOPMENT (MAX = 30 POINTS)</v>
      </c>
      <c r="P7" s="1367"/>
      <c r="Q7" s="1367"/>
      <c r="R7" s="1367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52" t="s">
        <v>110</v>
      </c>
      <c r="C9" s="1367"/>
      <c r="D9" s="1367"/>
      <c r="E9" s="1367"/>
      <c r="F9" s="1367"/>
      <c r="G9" s="1367"/>
      <c r="H9" s="1367"/>
      <c r="I9" s="1367"/>
      <c r="J9" s="1367"/>
      <c r="K9" s="1453"/>
      <c r="L9" s="88"/>
      <c r="M9" s="88" t="str">
        <f t="shared" ref="M9:M10" si="2">B9</f>
        <v>FOR EVERY INSTRUCTIONAL MATERIAL DEVELOPED AND APPROVED FOR USE</v>
      </c>
      <c r="N9" s="85"/>
      <c r="O9" s="1454" t="str">
        <f t="shared" ref="O9:O10" si="3">B9</f>
        <v>FOR EVERY INSTRUCTIONAL MATERIAL DEVELOPED AND APPROVED FOR USE</v>
      </c>
      <c r="P9" s="1367"/>
      <c r="Q9" s="1367"/>
      <c r="R9" s="1367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55" t="s">
        <v>111</v>
      </c>
      <c r="C10" s="1391"/>
      <c r="D10" s="1391"/>
      <c r="E10" s="1391"/>
      <c r="F10" s="1391"/>
      <c r="G10" s="1391"/>
      <c r="H10" s="1391"/>
      <c r="I10" s="1391"/>
      <c r="J10" s="1391"/>
      <c r="K10" s="1392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26" t="s">
        <v>113</v>
      </c>
      <c r="C11" s="1456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26" t="s">
        <v>120</v>
      </c>
      <c r="K11" s="1392"/>
      <c r="L11" s="17"/>
      <c r="M11" s="44" t="s">
        <v>121</v>
      </c>
      <c r="N11" s="17"/>
      <c r="O11" s="103" t="s">
        <v>122</v>
      </c>
      <c r="P11" s="106" t="s">
        <v>123</v>
      </c>
      <c r="Q11" s="1426" t="s">
        <v>76</v>
      </c>
      <c r="R11" s="1392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2" customHeight="1">
      <c r="A12" s="182">
        <v>1</v>
      </c>
      <c r="B12" s="1457" t="s">
        <v>793</v>
      </c>
      <c r="C12" s="1458"/>
      <c r="D12" s="1247" t="s">
        <v>105</v>
      </c>
      <c r="E12" s="1248" t="s">
        <v>695</v>
      </c>
      <c r="F12" s="1249" t="s">
        <v>696</v>
      </c>
      <c r="G12" s="1288">
        <v>44896</v>
      </c>
      <c r="H12" s="1291">
        <v>44896</v>
      </c>
      <c r="I12" s="128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59"/>
      <c r="K12" s="1460"/>
      <c r="L12" s="114"/>
      <c r="M12" s="1227" t="s">
        <v>697</v>
      </c>
      <c r="N12" s="116"/>
      <c r="O12" s="117" t="s">
        <v>60</v>
      </c>
      <c r="P12" s="118">
        <f t="shared" ref="P12:P26" si="5">IF(O12="Acceptable",I12,0)</f>
        <v>16</v>
      </c>
      <c r="Q12" s="1427"/>
      <c r="R12" s="1428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3.4" customHeight="1">
      <c r="A13" s="187">
        <v>2</v>
      </c>
      <c r="B13" s="1461" t="s">
        <v>794</v>
      </c>
      <c r="C13" s="1462"/>
      <c r="D13" s="1247" t="s">
        <v>105</v>
      </c>
      <c r="E13" s="1248" t="s">
        <v>695</v>
      </c>
      <c r="F13" s="1249" t="s">
        <v>696</v>
      </c>
      <c r="G13" s="1250">
        <v>44897</v>
      </c>
      <c r="H13" s="1290">
        <v>44897</v>
      </c>
      <c r="I13" s="1319">
        <f t="shared" si="4"/>
        <v>16</v>
      </c>
      <c r="J13" s="1463"/>
      <c r="K13" s="1442"/>
      <c r="L13" s="114"/>
      <c r="M13" s="1227" t="s">
        <v>697</v>
      </c>
      <c r="N13" s="85"/>
      <c r="O13" s="122" t="s">
        <v>60</v>
      </c>
      <c r="P13" s="123">
        <f t="shared" si="5"/>
        <v>16</v>
      </c>
      <c r="Q13" s="1424"/>
      <c r="R13" s="142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64"/>
      <c r="C14" s="1374"/>
      <c r="D14" s="108" t="s">
        <v>1</v>
      </c>
      <c r="E14" s="109"/>
      <c r="F14" s="110"/>
      <c r="G14" s="111"/>
      <c r="H14" s="111"/>
      <c r="I14" s="113">
        <f t="shared" si="4"/>
        <v>0</v>
      </c>
      <c r="J14" s="1463"/>
      <c r="K14" s="1442"/>
      <c r="L14" s="114"/>
      <c r="M14" s="121"/>
      <c r="N14" s="85"/>
      <c r="O14" s="122" t="s">
        <v>60</v>
      </c>
      <c r="P14" s="123">
        <f t="shared" si="5"/>
        <v>0</v>
      </c>
      <c r="Q14" s="1424"/>
      <c r="R14" s="142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64"/>
      <c r="C15" s="1374"/>
      <c r="D15" s="108" t="s">
        <v>1</v>
      </c>
      <c r="E15" s="109"/>
      <c r="F15" s="110"/>
      <c r="G15" s="111"/>
      <c r="H15" s="111"/>
      <c r="I15" s="113">
        <f t="shared" si="4"/>
        <v>0</v>
      </c>
      <c r="J15" s="1463"/>
      <c r="K15" s="1442"/>
      <c r="L15" s="114"/>
      <c r="M15" s="121"/>
      <c r="N15" s="85"/>
      <c r="O15" s="122" t="s">
        <v>60</v>
      </c>
      <c r="P15" s="123">
        <f t="shared" si="5"/>
        <v>0</v>
      </c>
      <c r="Q15" s="1424"/>
      <c r="R15" s="142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64"/>
      <c r="C16" s="1374"/>
      <c r="D16" s="108" t="s">
        <v>1</v>
      </c>
      <c r="E16" s="109"/>
      <c r="F16" s="110"/>
      <c r="G16" s="111"/>
      <c r="H16" s="111"/>
      <c r="I16" s="113">
        <f t="shared" si="4"/>
        <v>0</v>
      </c>
      <c r="J16" s="1463"/>
      <c r="K16" s="1442"/>
      <c r="L16" s="114"/>
      <c r="M16" s="121"/>
      <c r="N16" s="85"/>
      <c r="O16" s="122" t="s">
        <v>60</v>
      </c>
      <c r="P16" s="123">
        <f t="shared" si="5"/>
        <v>0</v>
      </c>
      <c r="Q16" s="1424"/>
      <c r="R16" s="142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64"/>
      <c r="C17" s="1374"/>
      <c r="D17" s="108" t="s">
        <v>1</v>
      </c>
      <c r="E17" s="109"/>
      <c r="F17" s="110"/>
      <c r="G17" s="111"/>
      <c r="H17" s="111"/>
      <c r="I17" s="113">
        <f t="shared" si="4"/>
        <v>0</v>
      </c>
      <c r="J17" s="1463"/>
      <c r="K17" s="1442"/>
      <c r="L17" s="114"/>
      <c r="M17" s="121"/>
      <c r="N17" s="85"/>
      <c r="O17" s="122" t="s">
        <v>60</v>
      </c>
      <c r="P17" s="123">
        <f t="shared" si="5"/>
        <v>0</v>
      </c>
      <c r="Q17" s="1424"/>
      <c r="R17" s="142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64"/>
      <c r="C18" s="1374"/>
      <c r="D18" s="108" t="s">
        <v>1</v>
      </c>
      <c r="E18" s="109"/>
      <c r="F18" s="110"/>
      <c r="G18" s="111"/>
      <c r="H18" s="111"/>
      <c r="I18" s="113">
        <f t="shared" si="4"/>
        <v>0</v>
      </c>
      <c r="J18" s="1463"/>
      <c r="K18" s="1442"/>
      <c r="L18" s="114"/>
      <c r="M18" s="121"/>
      <c r="N18" s="85"/>
      <c r="O18" s="122" t="s">
        <v>60</v>
      </c>
      <c r="P18" s="123">
        <f t="shared" si="5"/>
        <v>0</v>
      </c>
      <c r="Q18" s="1424"/>
      <c r="R18" s="142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64"/>
      <c r="C19" s="1374"/>
      <c r="D19" s="108" t="s">
        <v>1</v>
      </c>
      <c r="E19" s="108"/>
      <c r="F19" s="110"/>
      <c r="G19" s="125"/>
      <c r="H19" s="125"/>
      <c r="I19" s="113">
        <f t="shared" si="4"/>
        <v>0</v>
      </c>
      <c r="J19" s="1463"/>
      <c r="K19" s="1442"/>
      <c r="L19" s="114"/>
      <c r="M19" s="126"/>
      <c r="N19" s="85"/>
      <c r="O19" s="122" t="s">
        <v>60</v>
      </c>
      <c r="P19" s="123">
        <f t="shared" si="5"/>
        <v>0</v>
      </c>
      <c r="Q19" s="1424"/>
      <c r="R19" s="142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65"/>
      <c r="C20" s="1374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4"/>
      <c r="K20" s="1442"/>
      <c r="L20" s="114"/>
      <c r="M20" s="131"/>
      <c r="N20" s="85"/>
      <c r="O20" s="122" t="s">
        <v>60</v>
      </c>
      <c r="P20" s="123">
        <f t="shared" si="5"/>
        <v>0</v>
      </c>
      <c r="Q20" s="1424"/>
      <c r="R20" s="142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65"/>
      <c r="C21" s="1374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4"/>
      <c r="K21" s="1442"/>
      <c r="L21" s="114"/>
      <c r="M21" s="132"/>
      <c r="N21" s="85"/>
      <c r="O21" s="122" t="s">
        <v>60</v>
      </c>
      <c r="P21" s="123">
        <f t="shared" si="5"/>
        <v>0</v>
      </c>
      <c r="Q21" s="1424"/>
      <c r="R21" s="142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65"/>
      <c r="C22" s="1374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4"/>
      <c r="K22" s="1442"/>
      <c r="L22" s="114"/>
      <c r="M22" s="132"/>
      <c r="N22" s="85"/>
      <c r="O22" s="122" t="s">
        <v>60</v>
      </c>
      <c r="P22" s="123">
        <f t="shared" si="5"/>
        <v>0</v>
      </c>
      <c r="Q22" s="1424"/>
      <c r="R22" s="142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65"/>
      <c r="C23" s="1374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4"/>
      <c r="K23" s="1442"/>
      <c r="L23" s="114"/>
      <c r="M23" s="132"/>
      <c r="N23" s="85"/>
      <c r="O23" s="122" t="s">
        <v>60</v>
      </c>
      <c r="P23" s="123">
        <f t="shared" si="5"/>
        <v>0</v>
      </c>
      <c r="Q23" s="1424"/>
      <c r="R23" s="142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65"/>
      <c r="C24" s="1374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4"/>
      <c r="K24" s="1442"/>
      <c r="L24" s="114"/>
      <c r="M24" s="132"/>
      <c r="N24" s="85"/>
      <c r="O24" s="122" t="s">
        <v>60</v>
      </c>
      <c r="P24" s="123">
        <f t="shared" si="5"/>
        <v>0</v>
      </c>
      <c r="Q24" s="1424"/>
      <c r="R24" s="142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65"/>
      <c r="C25" s="1374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4"/>
      <c r="K25" s="1442"/>
      <c r="L25" s="114"/>
      <c r="M25" s="132"/>
      <c r="N25" s="85"/>
      <c r="O25" s="122" t="s">
        <v>60</v>
      </c>
      <c r="P25" s="123">
        <f t="shared" si="5"/>
        <v>0</v>
      </c>
      <c r="Q25" s="1424"/>
      <c r="R25" s="142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65"/>
      <c r="C26" s="1374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4"/>
      <c r="K26" s="1442"/>
      <c r="L26" s="114"/>
      <c r="M26" s="132"/>
      <c r="N26" s="85"/>
      <c r="O26" s="122" t="s">
        <v>60</v>
      </c>
      <c r="P26" s="133">
        <f t="shared" si="5"/>
        <v>0</v>
      </c>
      <c r="Q26" s="1424"/>
      <c r="R26" s="142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68"/>
      <c r="C27" s="1391"/>
      <c r="D27" s="100"/>
      <c r="E27" s="135"/>
      <c r="F27" s="136"/>
      <c r="G27" s="135"/>
      <c r="H27" s="137" t="s">
        <v>124</v>
      </c>
      <c r="I27" s="138">
        <f>SUM(I12:I26)</f>
        <v>32</v>
      </c>
      <c r="J27" s="1443"/>
      <c r="K27" s="1392"/>
      <c r="L27" s="87"/>
      <c r="M27" s="87"/>
      <c r="N27" s="85"/>
      <c r="O27" s="140"/>
      <c r="P27" s="141">
        <f>SUM(P12:P26)</f>
        <v>32</v>
      </c>
      <c r="Q27" s="1429"/>
      <c r="R27" s="1392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55" t="s">
        <v>126</v>
      </c>
      <c r="C29" s="1391"/>
      <c r="D29" s="1391"/>
      <c r="E29" s="1391"/>
      <c r="F29" s="1391"/>
      <c r="G29" s="1391"/>
      <c r="H29" s="1391"/>
      <c r="I29" s="1391"/>
      <c r="J29" s="1391"/>
      <c r="K29" s="1392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26" t="s">
        <v>128</v>
      </c>
      <c r="C31" s="1456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72"/>
      <c r="C32" s="1471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64"/>
      <c r="C33" s="1374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64"/>
      <c r="C34" s="1374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64"/>
      <c r="C35" s="1374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64"/>
      <c r="C36" s="1374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64"/>
      <c r="C37" s="1374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64"/>
      <c r="C38" s="1374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64"/>
      <c r="C39" s="1374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65"/>
      <c r="C40" s="1374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65"/>
      <c r="C41" s="1374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65"/>
      <c r="C42" s="1374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65"/>
      <c r="C43" s="1374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65"/>
      <c r="C44" s="1374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65"/>
      <c r="C45" s="1374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65"/>
      <c r="C46" s="1374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68"/>
      <c r="C47" s="1391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426" t="s">
        <v>134</v>
      </c>
      <c r="C50" s="1391"/>
      <c r="D50" s="1456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26" t="s">
        <v>120</v>
      </c>
      <c r="K50" s="1392"/>
      <c r="L50" s="17"/>
      <c r="M50" s="44" t="s">
        <v>121</v>
      </c>
      <c r="N50" s="13"/>
      <c r="O50" s="103" t="s">
        <v>122</v>
      </c>
      <c r="P50" s="106" t="s">
        <v>123</v>
      </c>
      <c r="Q50" s="1426" t="s">
        <v>76</v>
      </c>
      <c r="R50" s="1392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87"/>
      <c r="C51" s="1474"/>
      <c r="D51" s="1475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45"/>
      <c r="K51" s="1442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27"/>
      <c r="R51" s="1428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88"/>
      <c r="C52" s="1373"/>
      <c r="D52" s="1374"/>
      <c r="E52" s="188" t="s">
        <v>1</v>
      </c>
      <c r="F52" s="188"/>
      <c r="G52" s="189"/>
      <c r="H52" s="188"/>
      <c r="I52" s="186">
        <f t="shared" si="9"/>
        <v>0</v>
      </c>
      <c r="J52" s="1445"/>
      <c r="K52" s="1442"/>
      <c r="L52" s="114"/>
      <c r="M52" s="48"/>
      <c r="N52" s="85"/>
      <c r="O52" s="122" t="s">
        <v>60</v>
      </c>
      <c r="P52" s="123">
        <f t="shared" si="10"/>
        <v>0</v>
      </c>
      <c r="Q52" s="1424"/>
      <c r="R52" s="1425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88"/>
      <c r="C53" s="1373"/>
      <c r="D53" s="1374"/>
      <c r="E53" s="188" t="s">
        <v>1</v>
      </c>
      <c r="F53" s="188"/>
      <c r="G53" s="189"/>
      <c r="H53" s="188"/>
      <c r="I53" s="186">
        <f t="shared" si="9"/>
        <v>0</v>
      </c>
      <c r="J53" s="1445"/>
      <c r="K53" s="1442"/>
      <c r="L53" s="114"/>
      <c r="M53" s="48"/>
      <c r="N53" s="85"/>
      <c r="O53" s="122" t="s">
        <v>60</v>
      </c>
      <c r="P53" s="123">
        <f t="shared" si="10"/>
        <v>0</v>
      </c>
      <c r="Q53" s="1424"/>
      <c r="R53" s="1425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64"/>
      <c r="C54" s="1373"/>
      <c r="D54" s="1374"/>
      <c r="E54" s="190" t="s">
        <v>1</v>
      </c>
      <c r="F54" s="190"/>
      <c r="G54" s="191"/>
      <c r="H54" s="190"/>
      <c r="I54" s="186">
        <f t="shared" si="9"/>
        <v>0</v>
      </c>
      <c r="J54" s="1441"/>
      <c r="K54" s="1442"/>
      <c r="L54" s="114"/>
      <c r="M54" s="121"/>
      <c r="N54" s="85"/>
      <c r="O54" s="122" t="s">
        <v>60</v>
      </c>
      <c r="P54" s="123">
        <f t="shared" si="10"/>
        <v>0</v>
      </c>
      <c r="Q54" s="1424"/>
      <c r="R54" s="142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464"/>
      <c r="C55" s="1373"/>
      <c r="D55" s="1374"/>
      <c r="E55" s="190" t="s">
        <v>1</v>
      </c>
      <c r="F55" s="190"/>
      <c r="G55" s="191"/>
      <c r="H55" s="190"/>
      <c r="I55" s="186">
        <f t="shared" si="9"/>
        <v>0</v>
      </c>
      <c r="J55" s="1441"/>
      <c r="K55" s="1442"/>
      <c r="L55" s="114"/>
      <c r="M55" s="121"/>
      <c r="N55" s="85"/>
      <c r="O55" s="122" t="s">
        <v>60</v>
      </c>
      <c r="P55" s="123">
        <f t="shared" si="10"/>
        <v>0</v>
      </c>
      <c r="Q55" s="1424"/>
      <c r="R55" s="142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64"/>
      <c r="C56" s="1373"/>
      <c r="D56" s="1374"/>
      <c r="E56" s="190" t="s">
        <v>1</v>
      </c>
      <c r="F56" s="190"/>
      <c r="G56" s="191"/>
      <c r="H56" s="190"/>
      <c r="I56" s="186">
        <f t="shared" si="9"/>
        <v>0</v>
      </c>
      <c r="J56" s="1441"/>
      <c r="K56" s="1442"/>
      <c r="L56" s="114"/>
      <c r="M56" s="121"/>
      <c r="N56" s="85"/>
      <c r="O56" s="122" t="s">
        <v>60</v>
      </c>
      <c r="P56" s="123">
        <f t="shared" si="10"/>
        <v>0</v>
      </c>
      <c r="Q56" s="1424"/>
      <c r="R56" s="142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64"/>
      <c r="C57" s="1373"/>
      <c r="D57" s="1374"/>
      <c r="E57" s="190" t="s">
        <v>1</v>
      </c>
      <c r="F57" s="190"/>
      <c r="G57" s="191"/>
      <c r="H57" s="190"/>
      <c r="I57" s="186">
        <f t="shared" si="9"/>
        <v>0</v>
      </c>
      <c r="J57" s="1441"/>
      <c r="K57" s="1442"/>
      <c r="L57" s="114"/>
      <c r="M57" s="121"/>
      <c r="N57" s="85"/>
      <c r="O57" s="122" t="s">
        <v>60</v>
      </c>
      <c r="P57" s="123">
        <f t="shared" si="10"/>
        <v>0</v>
      </c>
      <c r="Q57" s="1424"/>
      <c r="R57" s="142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64"/>
      <c r="C58" s="1373"/>
      <c r="D58" s="1374"/>
      <c r="E58" s="190" t="s">
        <v>1</v>
      </c>
      <c r="F58" s="190"/>
      <c r="G58" s="191"/>
      <c r="H58" s="190"/>
      <c r="I58" s="186">
        <f t="shared" si="9"/>
        <v>0</v>
      </c>
      <c r="J58" s="1441"/>
      <c r="K58" s="1442"/>
      <c r="L58" s="114"/>
      <c r="M58" s="121"/>
      <c r="N58" s="85"/>
      <c r="O58" s="122" t="s">
        <v>60</v>
      </c>
      <c r="P58" s="123">
        <f t="shared" si="10"/>
        <v>0</v>
      </c>
      <c r="Q58" s="1424"/>
      <c r="R58" s="142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64"/>
      <c r="C59" s="1373"/>
      <c r="D59" s="1374"/>
      <c r="E59" s="190" t="s">
        <v>1</v>
      </c>
      <c r="F59" s="190"/>
      <c r="G59" s="191"/>
      <c r="H59" s="190"/>
      <c r="I59" s="186">
        <f t="shared" si="9"/>
        <v>0</v>
      </c>
      <c r="J59" s="1441"/>
      <c r="K59" s="1442"/>
      <c r="L59" s="114"/>
      <c r="M59" s="121"/>
      <c r="N59" s="85"/>
      <c r="O59" s="122" t="s">
        <v>60</v>
      </c>
      <c r="P59" s="123">
        <f t="shared" si="10"/>
        <v>0</v>
      </c>
      <c r="Q59" s="1424"/>
      <c r="R59" s="1425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64"/>
      <c r="C60" s="1373"/>
      <c r="D60" s="1374"/>
      <c r="E60" s="190" t="s">
        <v>1</v>
      </c>
      <c r="F60" s="190"/>
      <c r="G60" s="191"/>
      <c r="H60" s="190"/>
      <c r="I60" s="186">
        <f t="shared" si="9"/>
        <v>0</v>
      </c>
      <c r="J60" s="1441"/>
      <c r="K60" s="1442"/>
      <c r="L60" s="114"/>
      <c r="M60" s="126"/>
      <c r="N60" s="85"/>
      <c r="O60" s="168" t="s">
        <v>60</v>
      </c>
      <c r="P60" s="133">
        <f t="shared" si="10"/>
        <v>0</v>
      </c>
      <c r="Q60" s="1424"/>
      <c r="R60" s="1425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68"/>
      <c r="C61" s="1391"/>
      <c r="D61" s="1456"/>
      <c r="E61" s="193"/>
      <c r="F61" s="193"/>
      <c r="G61" s="193"/>
      <c r="H61" s="137" t="s">
        <v>124</v>
      </c>
      <c r="I61" s="172">
        <f>SUM(I51:I60)</f>
        <v>0</v>
      </c>
      <c r="J61" s="1443"/>
      <c r="K61" s="1392"/>
      <c r="L61" s="87"/>
      <c r="M61" s="87"/>
      <c r="N61" s="85"/>
      <c r="O61" s="140"/>
      <c r="P61" s="175">
        <f>SUM(P51:P60)</f>
        <v>0</v>
      </c>
      <c r="Q61" s="1430"/>
      <c r="R61" s="1392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93" t="s">
        <v>147</v>
      </c>
      <c r="B63" s="1391"/>
      <c r="C63" s="1391"/>
      <c r="D63" s="1391"/>
      <c r="E63" s="1391"/>
      <c r="F63" s="1391"/>
      <c r="G63" s="1391"/>
      <c r="H63" s="1391"/>
      <c r="I63" s="1391"/>
      <c r="J63" s="1391"/>
      <c r="K63" s="1392"/>
      <c r="L63" s="91"/>
      <c r="M63" s="91" t="str">
        <f>A63</f>
        <v>CRITERION C - THESIS, DISSERTATION AND MENTORSHIP SERVICES (MAX = 10 POINTS)</v>
      </c>
      <c r="N63" s="85"/>
      <c r="O63" s="1431" t="str">
        <f>A63</f>
        <v>CRITERION C - THESIS, DISSERTATION AND MENTORSHIP SERVICES (MAX = 10 POINTS)</v>
      </c>
      <c r="P63" s="1367"/>
      <c r="Q63" s="1367"/>
      <c r="R63" s="1367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413" t="s">
        <v>112</v>
      </c>
      <c r="B67" s="1436" t="s">
        <v>150</v>
      </c>
      <c r="C67" s="1407"/>
      <c r="D67" s="1385"/>
      <c r="E67" s="1469" t="s">
        <v>151</v>
      </c>
      <c r="F67" s="1470"/>
      <c r="G67" s="1470"/>
      <c r="H67" s="1471"/>
      <c r="I67" s="1414" t="s">
        <v>119</v>
      </c>
      <c r="J67" s="1436" t="s">
        <v>120</v>
      </c>
      <c r="K67" s="1408"/>
      <c r="L67" s="87"/>
      <c r="M67" s="1466" t="s">
        <v>121</v>
      </c>
      <c r="N67" s="85"/>
      <c r="O67" s="1432" t="s">
        <v>122</v>
      </c>
      <c r="P67" s="1434" t="s">
        <v>152</v>
      </c>
      <c r="Q67" s="1436" t="s">
        <v>76</v>
      </c>
      <c r="R67" s="1408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6"/>
      <c r="B68" s="1437"/>
      <c r="C68" s="1409"/>
      <c r="D68" s="1387"/>
      <c r="E68" s="207" t="s">
        <v>79</v>
      </c>
      <c r="F68" s="207" t="s">
        <v>82</v>
      </c>
      <c r="G68" s="207" t="s">
        <v>84</v>
      </c>
      <c r="H68" s="207" t="s">
        <v>86</v>
      </c>
      <c r="I68" s="1409"/>
      <c r="J68" s="1437"/>
      <c r="K68" s="1410"/>
      <c r="L68" s="87"/>
      <c r="M68" s="1467"/>
      <c r="N68" s="85"/>
      <c r="O68" s="1433"/>
      <c r="P68" s="1435"/>
      <c r="Q68" s="1437"/>
      <c r="R68" s="1410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 thickBot="1">
      <c r="A69" s="107">
        <v>1</v>
      </c>
      <c r="B69" s="1473" t="s">
        <v>153</v>
      </c>
      <c r="C69" s="1474"/>
      <c r="D69" s="1475"/>
      <c r="E69" s="110">
        <v>0</v>
      </c>
      <c r="F69" s="110">
        <v>0</v>
      </c>
      <c r="G69" s="110">
        <v>0</v>
      </c>
      <c r="H69" s="1323">
        <v>1</v>
      </c>
      <c r="I69" s="1325">
        <f>(E69+F69+G69+H69)*3</f>
        <v>3</v>
      </c>
      <c r="J69" s="1479" t="s">
        <v>810</v>
      </c>
      <c r="K69" s="1480"/>
      <c r="L69" s="114"/>
      <c r="M69" s="1355" t="s">
        <v>750</v>
      </c>
      <c r="N69" s="85"/>
      <c r="O69" s="117" t="s">
        <v>60</v>
      </c>
      <c r="P69" s="118">
        <f t="shared" ref="P69:P72" si="13">IF(O69="Acceptable",I69,0)</f>
        <v>3</v>
      </c>
      <c r="Q69" s="1427"/>
      <c r="R69" s="1428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76" t="s">
        <v>154</v>
      </c>
      <c r="C70" s="1477"/>
      <c r="D70" s="1478"/>
      <c r="E70" s="1296">
        <v>0</v>
      </c>
      <c r="F70" s="1296">
        <v>0</v>
      </c>
      <c r="G70" s="1297">
        <v>0</v>
      </c>
      <c r="H70" s="1296">
        <v>1</v>
      </c>
      <c r="I70" s="1363">
        <f>(E70+F70+G70+H70)*5</f>
        <v>5</v>
      </c>
      <c r="J70" s="1479" t="s">
        <v>817</v>
      </c>
      <c r="K70" s="1480"/>
      <c r="L70" s="114"/>
      <c r="M70" s="1362" t="s">
        <v>816</v>
      </c>
      <c r="N70" s="85"/>
      <c r="O70" s="122" t="s">
        <v>60</v>
      </c>
      <c r="P70" s="123">
        <f t="shared" si="13"/>
        <v>5</v>
      </c>
      <c r="Q70" s="1424"/>
      <c r="R70" s="142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81" t="s">
        <v>155</v>
      </c>
      <c r="C71" s="1373"/>
      <c r="D71" s="1374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41"/>
      <c r="K71" s="1442"/>
      <c r="L71" s="114"/>
      <c r="M71" s="121"/>
      <c r="N71" s="85"/>
      <c r="O71" s="122" t="s">
        <v>60</v>
      </c>
      <c r="P71" s="123">
        <f t="shared" si="13"/>
        <v>0</v>
      </c>
      <c r="Q71" s="1424"/>
      <c r="R71" s="142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82" t="s">
        <v>156</v>
      </c>
      <c r="C72" s="1483"/>
      <c r="D72" s="1484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85"/>
      <c r="K72" s="1486"/>
      <c r="L72" s="114"/>
      <c r="M72" s="126"/>
      <c r="N72" s="85"/>
      <c r="O72" s="168" t="s">
        <v>60</v>
      </c>
      <c r="P72" s="133">
        <f t="shared" si="13"/>
        <v>0</v>
      </c>
      <c r="Q72" s="1438"/>
      <c r="R72" s="1439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43" t="s">
        <v>157</v>
      </c>
      <c r="C73" s="1391"/>
      <c r="D73" s="1456"/>
      <c r="E73" s="212"/>
      <c r="F73" s="212"/>
      <c r="G73" s="212"/>
      <c r="H73" s="212" t="s">
        <v>124</v>
      </c>
      <c r="I73" s="213">
        <f>SUM(I69:I72)</f>
        <v>8</v>
      </c>
      <c r="J73" s="1443"/>
      <c r="K73" s="1392"/>
      <c r="L73" s="87"/>
      <c r="M73" s="87"/>
      <c r="N73" s="85"/>
      <c r="O73" s="140"/>
      <c r="P73" s="175">
        <f>SUM(P69:P72)</f>
        <v>8</v>
      </c>
      <c r="Q73" s="1440"/>
      <c r="R73" s="1392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413" t="s">
        <v>112</v>
      </c>
      <c r="B76" s="1436" t="s">
        <v>150</v>
      </c>
      <c r="C76" s="1407"/>
      <c r="D76" s="1385"/>
      <c r="E76" s="1469" t="s">
        <v>159</v>
      </c>
      <c r="F76" s="1470"/>
      <c r="G76" s="1470"/>
      <c r="H76" s="1471"/>
      <c r="I76" s="1414" t="s">
        <v>119</v>
      </c>
      <c r="J76" s="1436" t="s">
        <v>120</v>
      </c>
      <c r="K76" s="1408"/>
      <c r="L76" s="87"/>
      <c r="M76" s="1466" t="s">
        <v>121</v>
      </c>
      <c r="N76" s="85"/>
      <c r="O76" s="1432" t="s">
        <v>122</v>
      </c>
      <c r="P76" s="1434" t="s">
        <v>152</v>
      </c>
      <c r="Q76" s="1436" t="s">
        <v>76</v>
      </c>
      <c r="R76" s="1408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6"/>
      <c r="B77" s="1437"/>
      <c r="C77" s="1409"/>
      <c r="D77" s="1387"/>
      <c r="E77" s="207" t="s">
        <v>79</v>
      </c>
      <c r="F77" s="207" t="s">
        <v>82</v>
      </c>
      <c r="G77" s="207" t="s">
        <v>84</v>
      </c>
      <c r="H77" s="207" t="s">
        <v>86</v>
      </c>
      <c r="I77" s="1409"/>
      <c r="J77" s="1437"/>
      <c r="K77" s="1410"/>
      <c r="L77" s="87"/>
      <c r="M77" s="1467"/>
      <c r="N77" s="85"/>
      <c r="O77" s="1433"/>
      <c r="P77" s="1435"/>
      <c r="Q77" s="1437"/>
      <c r="R77" s="1410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73" t="s">
        <v>153</v>
      </c>
      <c r="C78" s="1474"/>
      <c r="D78" s="1494"/>
      <c r="E78" s="224">
        <v>0</v>
      </c>
      <c r="F78" s="224">
        <v>0</v>
      </c>
      <c r="G78" s="224">
        <v>0</v>
      </c>
      <c r="H78" s="224">
        <v>4</v>
      </c>
      <c r="I78" s="1298">
        <f t="shared" ref="I78" si="14">(E78+F78+G78+H78)*1</f>
        <v>4</v>
      </c>
      <c r="J78" s="1496" t="s">
        <v>809</v>
      </c>
      <c r="K78" s="1497"/>
      <c r="L78" s="114"/>
      <c r="M78" s="1333" t="s">
        <v>781</v>
      </c>
      <c r="N78" s="85"/>
      <c r="O78" s="117" t="s">
        <v>60</v>
      </c>
      <c r="P78" s="118">
        <f t="shared" ref="P78:P81" si="15">IF(O78="Acceptable",I78,0)</f>
        <v>4</v>
      </c>
      <c r="Q78" s="1427"/>
      <c r="R78" s="1428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81" t="s">
        <v>154</v>
      </c>
      <c r="C79" s="1373"/>
      <c r="D79" s="1495"/>
      <c r="E79" s="190">
        <v>0</v>
      </c>
      <c r="F79" s="190">
        <v>0</v>
      </c>
      <c r="G79" s="190">
        <v>0</v>
      </c>
      <c r="H79" s="1296">
        <v>0</v>
      </c>
      <c r="I79" s="1298">
        <v>0</v>
      </c>
      <c r="J79" s="1463"/>
      <c r="K79" s="1442"/>
      <c r="L79" s="114"/>
      <c r="M79" s="1320" t="s">
        <v>782</v>
      </c>
      <c r="N79" s="85"/>
      <c r="O79" s="122" t="s">
        <v>60</v>
      </c>
      <c r="P79" s="123">
        <f t="shared" si="15"/>
        <v>0</v>
      </c>
      <c r="Q79" s="1424"/>
      <c r="R79" s="142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81" t="s">
        <v>155</v>
      </c>
      <c r="C80" s="1373"/>
      <c r="D80" s="1495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63"/>
      <c r="K80" s="1442"/>
      <c r="L80" s="114"/>
      <c r="M80" s="121"/>
      <c r="N80" s="85"/>
      <c r="O80" s="122" t="s">
        <v>60</v>
      </c>
      <c r="P80" s="123">
        <f t="shared" si="15"/>
        <v>0</v>
      </c>
      <c r="Q80" s="1424"/>
      <c r="R80" s="142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82" t="s">
        <v>156</v>
      </c>
      <c r="C81" s="1483"/>
      <c r="D81" s="1500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99"/>
      <c r="K81" s="1486"/>
      <c r="L81" s="114"/>
      <c r="M81" s="126"/>
      <c r="N81" s="85"/>
      <c r="O81" s="168" t="s">
        <v>60</v>
      </c>
      <c r="P81" s="133">
        <f t="shared" si="15"/>
        <v>0</v>
      </c>
      <c r="Q81" s="1438"/>
      <c r="R81" s="1439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501" t="s">
        <v>157</v>
      </c>
      <c r="C82" s="1409"/>
      <c r="D82" s="1409"/>
      <c r="E82" s="212"/>
      <c r="F82" s="212"/>
      <c r="G82" s="212"/>
      <c r="H82" s="212" t="s">
        <v>124</v>
      </c>
      <c r="I82" s="172">
        <f>SUM(I78:I81)</f>
        <v>4</v>
      </c>
      <c r="J82" s="1443"/>
      <c r="K82" s="1392"/>
      <c r="L82" s="87"/>
      <c r="M82" s="87"/>
      <c r="N82" s="85"/>
      <c r="O82" s="140"/>
      <c r="P82" s="175">
        <f>SUM(P78:P81)</f>
        <v>4</v>
      </c>
      <c r="Q82" s="1440"/>
      <c r="R82" s="1392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26" t="s">
        <v>161</v>
      </c>
      <c r="C85" s="1391"/>
      <c r="D85" s="1426" t="s">
        <v>162</v>
      </c>
      <c r="E85" s="1456"/>
      <c r="F85" s="1426" t="s">
        <v>163</v>
      </c>
      <c r="G85" s="1456"/>
      <c r="H85" s="106" t="s">
        <v>164</v>
      </c>
      <c r="I85" s="232" t="s">
        <v>119</v>
      </c>
      <c r="J85" s="1426" t="s">
        <v>120</v>
      </c>
      <c r="K85" s="1392"/>
      <c r="L85" s="17"/>
      <c r="M85" s="44" t="s">
        <v>121</v>
      </c>
      <c r="N85" s="13"/>
      <c r="O85" s="103" t="s">
        <v>122</v>
      </c>
      <c r="P85" s="106" t="s">
        <v>123</v>
      </c>
      <c r="Q85" s="1426" t="s">
        <v>76</v>
      </c>
      <c r="R85" s="1392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502"/>
      <c r="C86" s="1494"/>
      <c r="D86" s="1502"/>
      <c r="E86" s="1475"/>
      <c r="F86" s="1503"/>
      <c r="G86" s="1475"/>
      <c r="H86" s="233"/>
      <c r="I86" s="234">
        <f t="shared" ref="I86:I95" si="17">IF(ISBLANK(B86),0,0+IF(ISBLANK(D86),0,0+IF(ISBLANK(F86),0,0+IF(ISBLANK(H86),0,3))))</f>
        <v>0</v>
      </c>
      <c r="J86" s="1504"/>
      <c r="K86" s="148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27"/>
      <c r="R86" s="1428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64"/>
      <c r="C87" s="1495"/>
      <c r="D87" s="1464"/>
      <c r="E87" s="1374"/>
      <c r="F87" s="1498"/>
      <c r="G87" s="1374"/>
      <c r="H87" s="236"/>
      <c r="I87" s="234">
        <f t="shared" si="17"/>
        <v>0</v>
      </c>
      <c r="J87" s="1463"/>
      <c r="K87" s="1442"/>
      <c r="L87" s="114"/>
      <c r="M87" s="121"/>
      <c r="N87" s="85"/>
      <c r="O87" s="122" t="s">
        <v>60</v>
      </c>
      <c r="P87" s="123">
        <f t="shared" si="18"/>
        <v>0</v>
      </c>
      <c r="Q87" s="1424"/>
      <c r="R87" s="142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64"/>
      <c r="C88" s="1495"/>
      <c r="D88" s="1464"/>
      <c r="E88" s="1374"/>
      <c r="F88" s="1498"/>
      <c r="G88" s="1374"/>
      <c r="H88" s="236"/>
      <c r="I88" s="234">
        <f t="shared" si="17"/>
        <v>0</v>
      </c>
      <c r="J88" s="1463"/>
      <c r="K88" s="1442"/>
      <c r="L88" s="114"/>
      <c r="M88" s="121"/>
      <c r="N88" s="85"/>
      <c r="O88" s="122" t="s">
        <v>60</v>
      </c>
      <c r="P88" s="123">
        <f t="shared" si="18"/>
        <v>0</v>
      </c>
      <c r="Q88" s="1424"/>
      <c r="R88" s="142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64"/>
      <c r="C89" s="1495"/>
      <c r="D89" s="1464"/>
      <c r="E89" s="1374"/>
      <c r="F89" s="1498"/>
      <c r="G89" s="1374"/>
      <c r="H89" s="236"/>
      <c r="I89" s="234">
        <f t="shared" si="17"/>
        <v>0</v>
      </c>
      <c r="J89" s="1463"/>
      <c r="K89" s="1442"/>
      <c r="L89" s="114"/>
      <c r="M89" s="121"/>
      <c r="N89" s="85"/>
      <c r="O89" s="122" t="s">
        <v>60</v>
      </c>
      <c r="P89" s="123">
        <f t="shared" si="18"/>
        <v>0</v>
      </c>
      <c r="Q89" s="1424"/>
      <c r="R89" s="142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64"/>
      <c r="C90" s="1495"/>
      <c r="D90" s="1464"/>
      <c r="E90" s="1374"/>
      <c r="F90" s="1498"/>
      <c r="G90" s="1374"/>
      <c r="H90" s="236"/>
      <c r="I90" s="234">
        <f t="shared" si="17"/>
        <v>0</v>
      </c>
      <c r="J90" s="1463"/>
      <c r="K90" s="1442"/>
      <c r="L90" s="114"/>
      <c r="M90" s="121"/>
      <c r="N90" s="85"/>
      <c r="O90" s="122" t="s">
        <v>60</v>
      </c>
      <c r="P90" s="123">
        <f t="shared" si="18"/>
        <v>0</v>
      </c>
      <c r="Q90" s="1424"/>
      <c r="R90" s="142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64"/>
      <c r="C91" s="1495"/>
      <c r="D91" s="1464"/>
      <c r="E91" s="1374"/>
      <c r="F91" s="1498"/>
      <c r="G91" s="1374"/>
      <c r="H91" s="236"/>
      <c r="I91" s="234">
        <f t="shared" si="17"/>
        <v>0</v>
      </c>
      <c r="J91" s="1463"/>
      <c r="K91" s="1442"/>
      <c r="L91" s="114"/>
      <c r="M91" s="121"/>
      <c r="N91" s="85"/>
      <c r="O91" s="122" t="s">
        <v>60</v>
      </c>
      <c r="P91" s="123">
        <f t="shared" si="18"/>
        <v>0</v>
      </c>
      <c r="Q91" s="1424"/>
      <c r="R91" s="142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64"/>
      <c r="C92" s="1495"/>
      <c r="D92" s="1464"/>
      <c r="E92" s="1374"/>
      <c r="F92" s="1498"/>
      <c r="G92" s="1374"/>
      <c r="H92" s="236"/>
      <c r="I92" s="234">
        <f t="shared" si="17"/>
        <v>0</v>
      </c>
      <c r="J92" s="1463"/>
      <c r="K92" s="1442"/>
      <c r="L92" s="114"/>
      <c r="M92" s="121"/>
      <c r="N92" s="85"/>
      <c r="O92" s="122" t="s">
        <v>60</v>
      </c>
      <c r="P92" s="123">
        <f t="shared" si="18"/>
        <v>0</v>
      </c>
      <c r="Q92" s="1424"/>
      <c r="R92" s="142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64"/>
      <c r="C93" s="1495"/>
      <c r="D93" s="1464"/>
      <c r="E93" s="1374"/>
      <c r="F93" s="1498"/>
      <c r="G93" s="1374"/>
      <c r="H93" s="236"/>
      <c r="I93" s="234">
        <f t="shared" si="17"/>
        <v>0</v>
      </c>
      <c r="J93" s="1463"/>
      <c r="K93" s="1442"/>
      <c r="L93" s="114"/>
      <c r="M93" s="121"/>
      <c r="N93" s="85"/>
      <c r="O93" s="122" t="s">
        <v>60</v>
      </c>
      <c r="P93" s="123">
        <f t="shared" si="18"/>
        <v>0</v>
      </c>
      <c r="Q93" s="1424"/>
      <c r="R93" s="142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64"/>
      <c r="C94" s="1495"/>
      <c r="D94" s="1464"/>
      <c r="E94" s="1374"/>
      <c r="F94" s="1498"/>
      <c r="G94" s="1374"/>
      <c r="H94" s="236"/>
      <c r="I94" s="234">
        <f t="shared" si="17"/>
        <v>0</v>
      </c>
      <c r="J94" s="1463"/>
      <c r="K94" s="1442"/>
      <c r="L94" s="114"/>
      <c r="M94" s="121"/>
      <c r="N94" s="85"/>
      <c r="O94" s="122" t="s">
        <v>60</v>
      </c>
      <c r="P94" s="123">
        <f t="shared" si="18"/>
        <v>0</v>
      </c>
      <c r="Q94" s="1424"/>
      <c r="R94" s="142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89"/>
      <c r="C95" s="1505"/>
      <c r="D95" s="1489"/>
      <c r="E95" s="1490"/>
      <c r="F95" s="1491"/>
      <c r="G95" s="1490"/>
      <c r="H95" s="237"/>
      <c r="I95" s="234">
        <f t="shared" si="17"/>
        <v>0</v>
      </c>
      <c r="J95" s="1499"/>
      <c r="K95" s="1486"/>
      <c r="L95" s="114"/>
      <c r="M95" s="126"/>
      <c r="N95" s="85"/>
      <c r="O95" s="168" t="s">
        <v>60</v>
      </c>
      <c r="P95" s="133">
        <f t="shared" si="18"/>
        <v>0</v>
      </c>
      <c r="Q95" s="1438"/>
      <c r="R95" s="1439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43"/>
      <c r="E96" s="1456"/>
      <c r="F96" s="1492"/>
      <c r="G96" s="1456"/>
      <c r="H96" s="212" t="s">
        <v>124</v>
      </c>
      <c r="I96" s="138">
        <f>SUM(I86:I95)</f>
        <v>0</v>
      </c>
      <c r="J96" s="1443"/>
      <c r="K96" s="1392"/>
      <c r="L96" s="87"/>
      <c r="M96" s="87"/>
      <c r="N96" s="85"/>
      <c r="O96" s="140"/>
      <c r="P96" s="175">
        <f>SUM(P86:P95)</f>
        <v>0</v>
      </c>
      <c r="Q96" s="1430"/>
      <c r="R96" s="1392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topLeftCell="A22" workbookViewId="0">
      <selection activeCell="H20" sqref="H20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06" t="s">
        <v>165</v>
      </c>
      <c r="B1" s="1367"/>
      <c r="C1" s="1367"/>
      <c r="D1" s="1367"/>
      <c r="E1" s="1367"/>
      <c r="F1" s="1367"/>
      <c r="G1" s="1367"/>
      <c r="H1" s="1367"/>
      <c r="I1" s="1367"/>
      <c r="J1" s="245"/>
      <c r="K1" s="245"/>
      <c r="L1" s="246"/>
      <c r="M1" s="1506" t="str">
        <f>A1</f>
        <v>FACULTY POSITION RECLASSIFICATION FOR SUCs</v>
      </c>
      <c r="N1" s="1367"/>
      <c r="O1" s="136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06" t="s">
        <v>52</v>
      </c>
      <c r="B3" s="1367"/>
      <c r="C3" s="1367"/>
      <c r="D3" s="1367"/>
      <c r="E3" s="1367"/>
      <c r="F3" s="1367"/>
      <c r="G3" s="1367"/>
      <c r="H3" s="1367"/>
      <c r="I3" s="1367"/>
      <c r="J3" s="245"/>
      <c r="K3" s="245"/>
      <c r="L3" s="246"/>
      <c r="M3" s="1506" t="str">
        <f t="shared" ref="M3:M4" si="0">A3</f>
        <v>KRA I - INSTRUCTION</v>
      </c>
      <c r="N3" s="1367"/>
      <c r="O3" s="136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7" t="s">
        <v>166</v>
      </c>
      <c r="B4" s="1367"/>
      <c r="C4" s="1367"/>
      <c r="D4" s="1367"/>
      <c r="E4" s="1367"/>
      <c r="F4" s="1367"/>
      <c r="G4" s="1367"/>
      <c r="H4" s="1367"/>
      <c r="I4" s="1367"/>
      <c r="J4" s="92"/>
      <c r="K4" s="92"/>
      <c r="L4" s="246"/>
      <c r="M4" s="1507" t="str">
        <f t="shared" si="0"/>
        <v>SUMMARY OF POINTS</v>
      </c>
      <c r="N4" s="1367"/>
      <c r="O4" s="136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9" t="str">
        <f>'Request Form'!B6</f>
        <v>LAST NAME:</v>
      </c>
      <c r="B6" s="1470"/>
      <c r="C6" s="1471"/>
      <c r="D6" s="1508" t="str">
        <f>Form1_A!E3</f>
        <v>MAALIW</v>
      </c>
      <c r="E6" s="1407"/>
      <c r="F6" s="1407"/>
      <c r="G6" s="1407"/>
      <c r="H6" s="1407"/>
      <c r="I6" s="1408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10" t="str">
        <f>'Request Form'!B7</f>
        <v>FIRST NAME, EXT.:</v>
      </c>
      <c r="B7" s="1373"/>
      <c r="C7" s="1374"/>
      <c r="D7" s="1511" t="str">
        <f>Form1_A!E4</f>
        <v>RENATO III</v>
      </c>
      <c r="E7" s="1373"/>
      <c r="F7" s="1373"/>
      <c r="G7" s="1373"/>
      <c r="H7" s="1373"/>
      <c r="I7" s="144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10" t="str">
        <f>'Request Form'!B8</f>
        <v>MIDDLE NAME:</v>
      </c>
      <c r="B8" s="1373"/>
      <c r="C8" s="1374"/>
      <c r="D8" s="1511" t="str">
        <f>Form1_A!E5</f>
        <v>RACELIS</v>
      </c>
      <c r="E8" s="1373"/>
      <c r="F8" s="1373"/>
      <c r="G8" s="1373"/>
      <c r="H8" s="1373"/>
      <c r="I8" s="144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12" t="s">
        <v>167</v>
      </c>
      <c r="B10" s="1450"/>
      <c r="C10" s="1450"/>
      <c r="D10" s="1450"/>
      <c r="E10" s="1450"/>
      <c r="F10" s="1450"/>
      <c r="G10" s="1450"/>
      <c r="H10" s="1450"/>
      <c r="I10" s="1451"/>
      <c r="J10" s="92"/>
      <c r="K10" s="92" t="str">
        <f>A10</f>
        <v>CRITERION A - INSTRUCTION (MAX = 60 POINTS)</v>
      </c>
      <c r="L10" s="246"/>
      <c r="M10" s="1507" t="str">
        <f>A10</f>
        <v>CRITERION A - INSTRUCTION (MAX = 60 POINTS)</v>
      </c>
      <c r="N10" s="1367"/>
      <c r="O10" s="136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8"/>
      <c r="B11" s="543"/>
      <c r="C11" s="543"/>
      <c r="D11" s="543"/>
      <c r="E11" s="543"/>
      <c r="F11" s="543"/>
      <c r="G11" s="543"/>
      <c r="H11" s="251" t="s">
        <v>119</v>
      </c>
      <c r="I11" s="252" t="s">
        <v>168</v>
      </c>
      <c r="J11" s="253"/>
      <c r="K11" s="253"/>
      <c r="L11" s="246"/>
      <c r="M11" s="1513"/>
      <c r="N11" s="1409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14" t="s">
        <v>170</v>
      </c>
      <c r="C12" s="1515"/>
      <c r="D12" s="1515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70">
        <v>1.1000000000000001</v>
      </c>
      <c r="B13" s="1271" t="s">
        <v>171</v>
      </c>
      <c r="C13" s="1271"/>
      <c r="D13" s="1271"/>
      <c r="E13" s="1272"/>
      <c r="F13" s="1272"/>
      <c r="G13" s="1273"/>
      <c r="H13" s="1255">
        <f>Form1_A!K25</f>
        <v>35.672399999999996</v>
      </c>
      <c r="I13" s="1516"/>
      <c r="J13" s="263"/>
      <c r="K13" s="127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74">
        <v>1.2</v>
      </c>
      <c r="B14" s="1186" t="s">
        <v>172</v>
      </c>
      <c r="C14" s="1186"/>
      <c r="D14" s="1186"/>
      <c r="E14" s="1275"/>
      <c r="F14" s="1275"/>
      <c r="G14" s="1276"/>
      <c r="H14" s="1255">
        <f>Form1_A!K40</f>
        <v>23.759999999999998</v>
      </c>
      <c r="I14" s="1517"/>
      <c r="J14" s="263"/>
      <c r="K14" s="127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18" t="s">
        <v>173</v>
      </c>
      <c r="B15" s="1519"/>
      <c r="C15" s="1519"/>
      <c r="D15" s="1519"/>
      <c r="E15" s="1519"/>
      <c r="F15" s="1519"/>
      <c r="G15" s="1520"/>
      <c r="H15" s="1256">
        <f>SUM(H13:H14)</f>
        <v>59.432399999999994</v>
      </c>
      <c r="I15" s="901">
        <f>H15</f>
        <v>59.432399999999994</v>
      </c>
      <c r="J15" s="276"/>
      <c r="K15" s="127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21"/>
      <c r="B16" s="1391"/>
      <c r="C16" s="1391"/>
      <c r="D16" s="1391"/>
      <c r="E16" s="1391"/>
      <c r="F16" s="1391"/>
      <c r="G16" s="1391"/>
      <c r="H16" s="1391"/>
      <c r="I16" s="1391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12" t="s">
        <v>108</v>
      </c>
      <c r="B17" s="1450"/>
      <c r="C17" s="1450"/>
      <c r="D17" s="1450"/>
      <c r="E17" s="1450"/>
      <c r="F17" s="1450"/>
      <c r="G17" s="1450"/>
      <c r="H17" s="1450"/>
      <c r="I17" s="1451"/>
      <c r="J17" s="92"/>
      <c r="K17" s="310" t="s">
        <v>121</v>
      </c>
      <c r="L17" s="246"/>
      <c r="M17" s="1522" t="str">
        <f>A17</f>
        <v>CRITERION B - CURRICULUM AND INSTRUCTIONAL MATERIALS DEVELOPMENT (MAX = 30 POINTS)</v>
      </c>
      <c r="N17" s="1409"/>
      <c r="O17" s="140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7" t="s">
        <v>58</v>
      </c>
      <c r="B19" s="1525" t="s">
        <v>174</v>
      </c>
      <c r="C19" s="1526"/>
      <c r="D19" s="1526"/>
      <c r="E19" s="1526"/>
      <c r="F19" s="1526"/>
      <c r="G19" s="1527"/>
      <c r="H19" s="1258"/>
      <c r="I19" s="1259"/>
      <c r="J19" s="253"/>
      <c r="K19" s="128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0">
        <v>1.1000000000000001</v>
      </c>
      <c r="B20" s="1528" t="s">
        <v>175</v>
      </c>
      <c r="C20" s="1529"/>
      <c r="D20" s="1529"/>
      <c r="E20" s="1529"/>
      <c r="F20" s="1529"/>
      <c r="G20" s="1530"/>
      <c r="H20" s="1261">
        <f>'Form1_B&amp;C'!I27</f>
        <v>32</v>
      </c>
      <c r="I20" s="1531"/>
      <c r="J20" s="92"/>
      <c r="K20" s="128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2">
        <v>1.2</v>
      </c>
      <c r="B21" s="1534" t="s">
        <v>176</v>
      </c>
      <c r="C21" s="1535"/>
      <c r="D21" s="1535"/>
      <c r="E21" s="1535"/>
      <c r="F21" s="1535"/>
      <c r="G21" s="1536"/>
      <c r="H21" s="1263">
        <f>'Form1_B&amp;C'!J47</f>
        <v>0</v>
      </c>
      <c r="I21" s="1532"/>
      <c r="J21" s="92"/>
      <c r="K21" s="128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537" t="s">
        <v>177</v>
      </c>
      <c r="B22" s="1538"/>
      <c r="C22" s="1538"/>
      <c r="D22" s="1538"/>
      <c r="E22" s="1538"/>
      <c r="F22" s="1538"/>
      <c r="G22" s="1539"/>
      <c r="H22" s="294">
        <f>SUM(H20:H21)</f>
        <v>32</v>
      </c>
      <c r="I22" s="1532"/>
      <c r="J22" s="92"/>
      <c r="K22" s="128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4" t="s">
        <v>132</v>
      </c>
      <c r="B23" s="1540" t="s">
        <v>178</v>
      </c>
      <c r="C23" s="1541"/>
      <c r="D23" s="1541"/>
      <c r="E23" s="1541"/>
      <c r="F23" s="1541"/>
      <c r="G23" s="1542"/>
      <c r="H23" s="1265">
        <f>'Form1_B&amp;C'!I61</f>
        <v>0</v>
      </c>
      <c r="I23" s="1532"/>
      <c r="J23" s="92"/>
      <c r="K23" s="128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7" t="s">
        <v>177</v>
      </c>
      <c r="B24" s="1538"/>
      <c r="C24" s="1538"/>
      <c r="D24" s="1538"/>
      <c r="E24" s="1538"/>
      <c r="F24" s="1538"/>
      <c r="G24" s="1539"/>
      <c r="H24" s="294">
        <f>H23</f>
        <v>0</v>
      </c>
      <c r="I24" s="1533"/>
      <c r="J24" s="92"/>
      <c r="K24" s="128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6" t="s">
        <v>179</v>
      </c>
      <c r="B25" s="1267"/>
      <c r="C25" s="1267"/>
      <c r="D25" s="1267"/>
      <c r="E25" s="1267"/>
      <c r="F25" s="1267"/>
      <c r="G25" s="1267"/>
      <c r="H25" s="1268">
        <f>H22+H24</f>
        <v>32</v>
      </c>
      <c r="I25" s="1269">
        <f>IF(H25&gt;=30,30,H25)</f>
        <v>30</v>
      </c>
      <c r="J25" s="276"/>
      <c r="K25" s="127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24"/>
      <c r="B26" s="1391"/>
      <c r="C26" s="1391"/>
      <c r="D26" s="1391"/>
      <c r="E26" s="1391"/>
      <c r="F26" s="1391"/>
      <c r="G26" s="1391"/>
      <c r="H26" s="1391"/>
      <c r="I26" s="1391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12" t="s">
        <v>180</v>
      </c>
      <c r="B27" s="1450"/>
      <c r="C27" s="1450"/>
      <c r="D27" s="1450"/>
      <c r="E27" s="1450"/>
      <c r="F27" s="1450"/>
      <c r="G27" s="1450"/>
      <c r="H27" s="1450"/>
      <c r="I27" s="1451"/>
      <c r="J27" s="309"/>
      <c r="K27" s="310" t="s">
        <v>121</v>
      </c>
      <c r="L27" s="246"/>
      <c r="M27" s="1522" t="str">
        <f>A27</f>
        <v>CRITERION C - THESIS, DISSERTATION AND  MENTORSHIP SERVICES (MAX = 10 POINTS)</v>
      </c>
      <c r="N27" s="1409"/>
      <c r="O27" s="1409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43" t="s">
        <v>181</v>
      </c>
      <c r="C28" s="1391"/>
      <c r="D28" s="1391"/>
      <c r="E28" s="1391"/>
      <c r="F28" s="1391"/>
      <c r="G28" s="1456"/>
      <c r="H28" s="251" t="s">
        <v>119</v>
      </c>
      <c r="I28" s="252" t="s">
        <v>168</v>
      </c>
      <c r="J28" s="253"/>
      <c r="K28" s="128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44" t="s">
        <v>182</v>
      </c>
      <c r="C29" s="1515"/>
      <c r="D29" s="1515"/>
      <c r="E29" s="1515"/>
      <c r="F29" s="1515"/>
      <c r="G29" s="1545"/>
      <c r="H29" s="1251">
        <f>'Form1_B&amp;C'!I73</f>
        <v>8</v>
      </c>
      <c r="I29" s="1546"/>
      <c r="J29" s="92"/>
      <c r="K29" s="1282"/>
      <c r="L29" s="246"/>
      <c r="M29" s="314">
        <f>'Form1_B&amp;C'!P73</f>
        <v>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48" t="s">
        <v>183</v>
      </c>
      <c r="C30" s="1549"/>
      <c r="D30" s="1549"/>
      <c r="E30" s="1549"/>
      <c r="F30" s="1549"/>
      <c r="G30" s="1550"/>
      <c r="H30" s="1252">
        <f>'Form1_B&amp;C'!I82</f>
        <v>4</v>
      </c>
      <c r="I30" s="1547"/>
      <c r="J30" s="92"/>
      <c r="K30" s="1282"/>
      <c r="L30" s="246"/>
      <c r="M30" s="318">
        <f>'Form1_B&amp;C'!P82</f>
        <v>4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51" t="s">
        <v>184</v>
      </c>
      <c r="C31" s="1552"/>
      <c r="D31" s="1552"/>
      <c r="E31" s="1552"/>
      <c r="F31" s="1552"/>
      <c r="G31" s="1553"/>
      <c r="H31" s="1253">
        <f>'Form1_B&amp;C'!I96</f>
        <v>0</v>
      </c>
      <c r="I31" s="1547"/>
      <c r="J31" s="92"/>
      <c r="K31" s="128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54" t="s">
        <v>177</v>
      </c>
      <c r="B32" s="1519"/>
      <c r="C32" s="1519"/>
      <c r="D32" s="1519"/>
      <c r="E32" s="1519"/>
      <c r="F32" s="1519"/>
      <c r="G32" s="1520"/>
      <c r="H32" s="1254">
        <f>SUM(H29:H31)</f>
        <v>12</v>
      </c>
      <c r="I32" s="1389"/>
      <c r="J32" s="92"/>
      <c r="K32" s="1282"/>
      <c r="L32" s="246"/>
      <c r="M32" s="325">
        <f>SUM(M29:M31)</f>
        <v>12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12</v>
      </c>
      <c r="I33" s="275">
        <f>IF(H33&gt;=10,10,H33)</f>
        <v>10</v>
      </c>
      <c r="J33" s="276"/>
      <c r="K33" s="1283"/>
      <c r="L33" s="246"/>
      <c r="M33" s="329">
        <f>M32</f>
        <v>12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23" t="s">
        <v>186</v>
      </c>
      <c r="B34" s="1391"/>
      <c r="C34" s="1391"/>
      <c r="D34" s="1391"/>
      <c r="E34" s="1391"/>
      <c r="F34" s="1391"/>
      <c r="G34" s="1391"/>
      <c r="H34" s="331">
        <f t="shared" ref="H34:I34" si="3">H15+H25+H33</f>
        <v>103.4324</v>
      </c>
      <c r="I34" s="332">
        <f t="shared" si="3"/>
        <v>99.432400000000001</v>
      </c>
      <c r="J34" s="333"/>
      <c r="K34" s="1284"/>
      <c r="L34" s="334"/>
      <c r="M34" s="335">
        <f>M25+M33+M15</f>
        <v>103.4324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89"/>
  <sheetViews>
    <sheetView showGridLines="0" zoomScale="83" zoomScaleNormal="83" workbookViewId="0">
      <selection activeCell="B14" sqref="B14:C14"/>
    </sheetView>
  </sheetViews>
  <sheetFormatPr defaultColWidth="14.44140625" defaultRowHeight="15" customHeight="1"/>
  <cols>
    <col min="1" max="1" width="4.6640625" bestFit="1" customWidth="1"/>
    <col min="2" max="2" width="14" customWidth="1"/>
    <col min="3" max="3" width="46" customWidth="1"/>
    <col min="4" max="4" width="28.88671875" customWidth="1"/>
    <col min="5" max="5" width="22.33203125" customWidth="1"/>
    <col min="6" max="6" width="18.44140625" customWidth="1"/>
    <col min="7" max="7" width="14.33203125" customWidth="1"/>
    <col min="8" max="8" width="16.21875" customWidth="1"/>
    <col min="9" max="9" width="20.777343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46" t="s">
        <v>188</v>
      </c>
      <c r="B1" s="1367"/>
      <c r="C1" s="1367"/>
      <c r="D1" s="1367"/>
      <c r="E1" s="1367"/>
      <c r="F1" s="1367"/>
      <c r="G1" s="1367"/>
      <c r="H1" s="1367"/>
      <c r="I1" s="1367"/>
      <c r="J1" s="1367"/>
      <c r="K1" s="1367"/>
      <c r="L1" s="85"/>
      <c r="M1" s="83" t="str">
        <f>A1</f>
        <v>KRA II - RESEARCH, INNOVATION AND CREATIVE WORK</v>
      </c>
      <c r="N1" s="85"/>
      <c r="O1" s="1560" t="str">
        <f>A1</f>
        <v>KRA II - RESEARCH, INNOVATION AND CREATIVE WORK</v>
      </c>
      <c r="P1" s="1367"/>
      <c r="Q1" s="1367"/>
      <c r="R1" s="1367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61" t="str">
        <f>'Request Form'!B6</f>
        <v>LAST NAME:</v>
      </c>
      <c r="B3" s="1374"/>
      <c r="C3" s="1448" t="str">
        <f>Form1_A!E3</f>
        <v>MAALIW</v>
      </c>
      <c r="D3" s="1373"/>
      <c r="E3" s="1373"/>
      <c r="F3" s="1373"/>
      <c r="G3" s="1373"/>
      <c r="H3" s="1373"/>
      <c r="I3" s="1373"/>
      <c r="J3" s="1373"/>
      <c r="K3" s="1374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61" t="str">
        <f>'Request Form'!B7</f>
        <v>FIRST NAME, EXT.:</v>
      </c>
      <c r="B4" s="1374"/>
      <c r="C4" s="1448" t="str">
        <f>Form1_A!E4</f>
        <v>RENATO III</v>
      </c>
      <c r="D4" s="1373"/>
      <c r="E4" s="1373"/>
      <c r="F4" s="1373"/>
      <c r="G4" s="1373"/>
      <c r="H4" s="1373"/>
      <c r="I4" s="1373"/>
      <c r="J4" s="1373"/>
      <c r="K4" s="1374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61" t="str">
        <f>'Request Form'!B8</f>
        <v>MIDDLE NAME:</v>
      </c>
      <c r="B5" s="1374"/>
      <c r="C5" s="1448" t="str">
        <f>Form1_A!E5</f>
        <v>RACELIS</v>
      </c>
      <c r="D5" s="1373"/>
      <c r="E5" s="1373"/>
      <c r="F5" s="1373"/>
      <c r="G5" s="1373"/>
      <c r="H5" s="1373"/>
      <c r="I5" s="1373"/>
      <c r="J5" s="1373"/>
      <c r="K5" s="1374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93" t="s">
        <v>189</v>
      </c>
      <c r="B7" s="1391"/>
      <c r="C7" s="1391"/>
      <c r="D7" s="1391"/>
      <c r="E7" s="1391"/>
      <c r="F7" s="1391"/>
      <c r="G7" s="1391"/>
      <c r="H7" s="1391"/>
      <c r="I7" s="1391"/>
      <c r="J7" s="1391"/>
      <c r="K7" s="1392"/>
      <c r="L7" s="85"/>
      <c r="M7" s="84" t="str">
        <f>A7</f>
        <v>CRITERION A - RESEARCH OUTPUTS (MAX = 100 POINTS)</v>
      </c>
      <c r="N7" s="85"/>
      <c r="O7" s="1562" t="str">
        <f>A7</f>
        <v>CRITERION A - RESEARCH OUTPUTS (MAX = 100 POINTS)</v>
      </c>
      <c r="P7" s="1367"/>
      <c r="Q7" s="1367"/>
      <c r="R7" s="1367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63" t="str">
        <f t="shared" si="3"/>
        <v>SOLE AUTHORSHIP</v>
      </c>
      <c r="P10" s="1409"/>
      <c r="Q10" s="1409"/>
      <c r="R10" s="1409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26" t="s">
        <v>191</v>
      </c>
      <c r="C11" s="1391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26" t="s">
        <v>120</v>
      </c>
      <c r="K11" s="1392"/>
      <c r="L11" s="17"/>
      <c r="M11" s="44" t="s">
        <v>121</v>
      </c>
      <c r="N11" s="17"/>
      <c r="O11" s="103" t="s">
        <v>122</v>
      </c>
      <c r="P11" s="104" t="s">
        <v>123</v>
      </c>
      <c r="Q11" s="1426" t="s">
        <v>76</v>
      </c>
      <c r="R11" s="1392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2.25" customHeight="1">
      <c r="A12" s="182">
        <v>1</v>
      </c>
      <c r="B12" s="1569" t="s">
        <v>705</v>
      </c>
      <c r="C12" s="1570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64"/>
      <c r="K12" s="1565"/>
      <c r="L12" s="85"/>
      <c r="M12" s="1312" t="s">
        <v>717</v>
      </c>
      <c r="N12" s="85"/>
      <c r="O12" s="117" t="s">
        <v>60</v>
      </c>
      <c r="P12" s="361">
        <f t="shared" ref="P12:P31" si="5">IF(O12="Acceptable",I12,0)</f>
        <v>50</v>
      </c>
      <c r="Q12" s="1559"/>
      <c r="R12" s="1428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35.4" customHeight="1">
      <c r="A13" s="187">
        <v>2</v>
      </c>
      <c r="B13" s="1571" t="s">
        <v>819</v>
      </c>
      <c r="C13" s="1572"/>
      <c r="D13" s="357" t="s">
        <v>195</v>
      </c>
      <c r="E13" s="1360" t="s">
        <v>812</v>
      </c>
      <c r="F13" s="356" t="s">
        <v>205</v>
      </c>
      <c r="G13" s="357" t="s">
        <v>229</v>
      </c>
      <c r="H13" s="358">
        <v>45261</v>
      </c>
      <c r="I13" s="359">
        <f t="shared" si="4"/>
        <v>50</v>
      </c>
      <c r="J13" s="1566"/>
      <c r="K13" s="1567"/>
      <c r="L13" s="85"/>
      <c r="M13" s="1312" t="s">
        <v>717</v>
      </c>
      <c r="N13" s="85"/>
      <c r="O13" s="122" t="s">
        <v>60</v>
      </c>
      <c r="P13" s="362">
        <f t="shared" si="5"/>
        <v>50</v>
      </c>
      <c r="Q13" s="1557"/>
      <c r="R13" s="1425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464"/>
      <c r="C14" s="1495"/>
      <c r="D14" s="190" t="s">
        <v>1</v>
      </c>
      <c r="E14" s="363"/>
      <c r="F14" s="357"/>
      <c r="G14" s="364"/>
      <c r="H14" s="125"/>
      <c r="I14" s="208"/>
      <c r="J14" s="1568"/>
      <c r="K14" s="1442"/>
      <c r="L14" s="85"/>
      <c r="M14" s="365"/>
      <c r="N14" s="85"/>
      <c r="O14" s="122" t="s">
        <v>60</v>
      </c>
      <c r="P14" s="362">
        <f t="shared" si="5"/>
        <v>0</v>
      </c>
      <c r="Q14" s="1557"/>
      <c r="R14" s="1425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64"/>
      <c r="C15" s="1495"/>
      <c r="D15" s="190" t="s">
        <v>1</v>
      </c>
      <c r="E15" s="363"/>
      <c r="F15" s="357"/>
      <c r="G15" s="364"/>
      <c r="H15" s="125"/>
      <c r="I15" s="208"/>
      <c r="J15" s="1568"/>
      <c r="K15" s="1442"/>
      <c r="L15" s="85"/>
      <c r="M15" s="365"/>
      <c r="N15" s="85"/>
      <c r="O15" s="122" t="s">
        <v>60</v>
      </c>
      <c r="P15" s="362">
        <f t="shared" si="5"/>
        <v>0</v>
      </c>
      <c r="Q15" s="1557"/>
      <c r="R15" s="1425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64"/>
      <c r="C16" s="1495"/>
      <c r="D16" s="190" t="s">
        <v>1</v>
      </c>
      <c r="E16" s="363"/>
      <c r="F16" s="366"/>
      <c r="G16" s="364"/>
      <c r="H16" s="125"/>
      <c r="I16" s="208"/>
      <c r="J16" s="1568"/>
      <c r="K16" s="1442"/>
      <c r="L16" s="85"/>
      <c r="M16" s="365"/>
      <c r="N16" s="85"/>
      <c r="O16" s="122" t="s">
        <v>60</v>
      </c>
      <c r="P16" s="362">
        <f t="shared" si="5"/>
        <v>0</v>
      </c>
      <c r="Q16" s="1557"/>
      <c r="R16" s="1425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64"/>
      <c r="C17" s="1495"/>
      <c r="D17" s="190" t="s">
        <v>1</v>
      </c>
      <c r="E17" s="363"/>
      <c r="F17" s="366"/>
      <c r="G17" s="364"/>
      <c r="H17" s="125"/>
      <c r="I17" s="208"/>
      <c r="J17" s="1568"/>
      <c r="K17" s="1442"/>
      <c r="L17" s="85"/>
      <c r="M17" s="365"/>
      <c r="N17" s="85"/>
      <c r="O17" s="122" t="s">
        <v>60</v>
      </c>
      <c r="P17" s="362">
        <f t="shared" si="5"/>
        <v>0</v>
      </c>
      <c r="Q17" s="1557"/>
      <c r="R17" s="1425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64"/>
      <c r="C18" s="1495"/>
      <c r="D18" s="190" t="s">
        <v>1</v>
      </c>
      <c r="E18" s="363"/>
      <c r="F18" s="366"/>
      <c r="G18" s="364"/>
      <c r="H18" s="125"/>
      <c r="I18" s="208"/>
      <c r="J18" s="1568"/>
      <c r="K18" s="1442"/>
      <c r="L18" s="85"/>
      <c r="M18" s="365"/>
      <c r="N18" s="85"/>
      <c r="O18" s="122" t="s">
        <v>60</v>
      </c>
      <c r="P18" s="362">
        <f t="shared" si="5"/>
        <v>0</v>
      </c>
      <c r="Q18" s="1557"/>
      <c r="R18" s="1425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64"/>
      <c r="C19" s="1495"/>
      <c r="D19" s="190" t="s">
        <v>1</v>
      </c>
      <c r="E19" s="363"/>
      <c r="F19" s="366"/>
      <c r="G19" s="364"/>
      <c r="H19" s="125"/>
      <c r="I19" s="208"/>
      <c r="J19" s="1568"/>
      <c r="K19" s="1442"/>
      <c r="L19" s="85"/>
      <c r="M19" s="365"/>
      <c r="N19" s="85"/>
      <c r="O19" s="122" t="s">
        <v>60</v>
      </c>
      <c r="P19" s="362">
        <f t="shared" si="5"/>
        <v>0</v>
      </c>
      <c r="Q19" s="1557"/>
      <c r="R19" s="1425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64"/>
      <c r="C20" s="1495"/>
      <c r="D20" s="190" t="s">
        <v>1</v>
      </c>
      <c r="E20" s="363"/>
      <c r="F20" s="366"/>
      <c r="G20" s="364"/>
      <c r="H20" s="125"/>
      <c r="I20" s="208"/>
      <c r="J20" s="1568"/>
      <c r="K20" s="1442"/>
      <c r="L20" s="85"/>
      <c r="M20" s="365"/>
      <c r="N20" s="85"/>
      <c r="O20" s="122" t="s">
        <v>60</v>
      </c>
      <c r="P20" s="362">
        <f t="shared" si="5"/>
        <v>0</v>
      </c>
      <c r="Q20" s="1557"/>
      <c r="R20" s="1425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64"/>
      <c r="C21" s="1495"/>
      <c r="D21" s="190" t="s">
        <v>1</v>
      </c>
      <c r="E21" s="363"/>
      <c r="F21" s="366"/>
      <c r="G21" s="364"/>
      <c r="H21" s="125"/>
      <c r="I21" s="208"/>
      <c r="J21" s="1568"/>
      <c r="K21" s="1442"/>
      <c r="L21" s="85"/>
      <c r="M21" s="365"/>
      <c r="N21" s="85"/>
      <c r="O21" s="122" t="s">
        <v>60</v>
      </c>
      <c r="P21" s="362">
        <f t="shared" si="5"/>
        <v>0</v>
      </c>
      <c r="Q21" s="1557"/>
      <c r="R21" s="1425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65"/>
      <c r="C22" s="1495"/>
      <c r="D22" s="128" t="s">
        <v>1</v>
      </c>
      <c r="E22" s="367"/>
      <c r="F22" s="368"/>
      <c r="G22" s="364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55" t="s">
        <v>200</v>
      </c>
      <c r="K22" s="1442"/>
      <c r="L22" s="85"/>
      <c r="M22" s="365"/>
      <c r="N22" s="85"/>
      <c r="O22" s="122" t="s">
        <v>60</v>
      </c>
      <c r="P22" s="362">
        <f t="shared" si="5"/>
        <v>0</v>
      </c>
      <c r="Q22" s="1557"/>
      <c r="R22" s="1425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65"/>
      <c r="C23" s="1495"/>
      <c r="D23" s="128" t="s">
        <v>1</v>
      </c>
      <c r="E23" s="367"/>
      <c r="F23" s="368"/>
      <c r="G23" s="364"/>
      <c r="H23" s="129"/>
      <c r="I23" s="208">
        <f t="shared" si="6"/>
        <v>0</v>
      </c>
      <c r="J23" s="1555" t="s">
        <v>200</v>
      </c>
      <c r="K23" s="1442"/>
      <c r="L23" s="85"/>
      <c r="M23" s="365"/>
      <c r="N23" s="85"/>
      <c r="O23" s="122" t="s">
        <v>60</v>
      </c>
      <c r="P23" s="362">
        <f t="shared" si="5"/>
        <v>0</v>
      </c>
      <c r="Q23" s="1557"/>
      <c r="R23" s="1425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65"/>
      <c r="C24" s="1495"/>
      <c r="D24" s="128" t="s">
        <v>1</v>
      </c>
      <c r="E24" s="367"/>
      <c r="F24" s="368"/>
      <c r="G24" s="364"/>
      <c r="H24" s="129"/>
      <c r="I24" s="208">
        <f t="shared" si="6"/>
        <v>0</v>
      </c>
      <c r="J24" s="1555" t="s">
        <v>200</v>
      </c>
      <c r="K24" s="1442"/>
      <c r="L24" s="85"/>
      <c r="M24" s="365"/>
      <c r="N24" s="85"/>
      <c r="O24" s="122" t="s">
        <v>60</v>
      </c>
      <c r="P24" s="362">
        <f t="shared" si="5"/>
        <v>0</v>
      </c>
      <c r="Q24" s="1557"/>
      <c r="R24" s="1425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65"/>
      <c r="C25" s="1495"/>
      <c r="D25" s="128" t="s">
        <v>1</v>
      </c>
      <c r="E25" s="367"/>
      <c r="F25" s="368"/>
      <c r="G25" s="364"/>
      <c r="H25" s="129"/>
      <c r="I25" s="208">
        <f t="shared" si="6"/>
        <v>0</v>
      </c>
      <c r="J25" s="1555" t="s">
        <v>200</v>
      </c>
      <c r="K25" s="1442"/>
      <c r="L25" s="85"/>
      <c r="M25" s="365"/>
      <c r="N25" s="85"/>
      <c r="O25" s="122" t="s">
        <v>60</v>
      </c>
      <c r="P25" s="362">
        <f t="shared" si="5"/>
        <v>0</v>
      </c>
      <c r="Q25" s="1557"/>
      <c r="R25" s="1425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65"/>
      <c r="C26" s="1495"/>
      <c r="D26" s="128" t="s">
        <v>1</v>
      </c>
      <c r="E26" s="367"/>
      <c r="F26" s="368"/>
      <c r="G26" s="364"/>
      <c r="H26" s="129"/>
      <c r="I26" s="208">
        <f t="shared" si="6"/>
        <v>0</v>
      </c>
      <c r="J26" s="1555" t="s">
        <v>200</v>
      </c>
      <c r="K26" s="1442"/>
      <c r="L26" s="85"/>
      <c r="M26" s="365"/>
      <c r="N26" s="85"/>
      <c r="O26" s="122" t="s">
        <v>60</v>
      </c>
      <c r="P26" s="362">
        <f t="shared" si="5"/>
        <v>0</v>
      </c>
      <c r="Q26" s="1557"/>
      <c r="R26" s="1425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65"/>
      <c r="C27" s="1495"/>
      <c r="D27" s="128" t="s">
        <v>1</v>
      </c>
      <c r="E27" s="367"/>
      <c r="F27" s="368"/>
      <c r="G27" s="364"/>
      <c r="H27" s="129"/>
      <c r="I27" s="208">
        <f t="shared" si="6"/>
        <v>0</v>
      </c>
      <c r="J27" s="1555" t="s">
        <v>200</v>
      </c>
      <c r="K27" s="1442"/>
      <c r="L27" s="85"/>
      <c r="M27" s="365"/>
      <c r="N27" s="85"/>
      <c r="O27" s="122" t="s">
        <v>60</v>
      </c>
      <c r="P27" s="362">
        <f t="shared" si="5"/>
        <v>0</v>
      </c>
      <c r="Q27" s="1557"/>
      <c r="R27" s="1425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65"/>
      <c r="C28" s="1495"/>
      <c r="D28" s="128" t="s">
        <v>1</v>
      </c>
      <c r="E28" s="367"/>
      <c r="F28" s="368"/>
      <c r="G28" s="364"/>
      <c r="H28" s="129"/>
      <c r="I28" s="208">
        <f t="shared" si="6"/>
        <v>0</v>
      </c>
      <c r="J28" s="1555" t="s">
        <v>200</v>
      </c>
      <c r="K28" s="1442"/>
      <c r="L28" s="85"/>
      <c r="M28" s="365"/>
      <c r="N28" s="85"/>
      <c r="O28" s="122" t="s">
        <v>60</v>
      </c>
      <c r="P28" s="362">
        <f t="shared" si="5"/>
        <v>0</v>
      </c>
      <c r="Q28" s="1557"/>
      <c r="R28" s="1425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65"/>
      <c r="C29" s="1495"/>
      <c r="D29" s="128" t="s">
        <v>1</v>
      </c>
      <c r="E29" s="367"/>
      <c r="F29" s="368"/>
      <c r="G29" s="364"/>
      <c r="H29" s="129"/>
      <c r="I29" s="208">
        <f t="shared" si="6"/>
        <v>0</v>
      </c>
      <c r="J29" s="1555" t="s">
        <v>200</v>
      </c>
      <c r="K29" s="1442"/>
      <c r="L29" s="85"/>
      <c r="M29" s="365"/>
      <c r="N29" s="85"/>
      <c r="O29" s="122" t="s">
        <v>60</v>
      </c>
      <c r="P29" s="362">
        <f t="shared" si="5"/>
        <v>0</v>
      </c>
      <c r="Q29" s="1557"/>
      <c r="R29" s="1425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65"/>
      <c r="C30" s="1495"/>
      <c r="D30" s="128" t="s">
        <v>1</v>
      </c>
      <c r="E30" s="367"/>
      <c r="F30" s="368"/>
      <c r="G30" s="364"/>
      <c r="H30" s="129"/>
      <c r="I30" s="208">
        <f t="shared" si="6"/>
        <v>0</v>
      </c>
      <c r="J30" s="1555" t="s">
        <v>200</v>
      </c>
      <c r="K30" s="1442"/>
      <c r="L30" s="85"/>
      <c r="M30" s="365"/>
      <c r="N30" s="85"/>
      <c r="O30" s="122" t="s">
        <v>60</v>
      </c>
      <c r="P30" s="362">
        <f t="shared" si="5"/>
        <v>0</v>
      </c>
      <c r="Q30" s="1557"/>
      <c r="R30" s="1425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65"/>
      <c r="C31" s="1495"/>
      <c r="D31" s="128" t="s">
        <v>1</v>
      </c>
      <c r="E31" s="367"/>
      <c r="F31" s="368"/>
      <c r="G31" s="364"/>
      <c r="H31" s="129"/>
      <c r="I31" s="208">
        <f t="shared" si="6"/>
        <v>0</v>
      </c>
      <c r="J31" s="1555" t="s">
        <v>200</v>
      </c>
      <c r="K31" s="1442"/>
      <c r="L31" s="85"/>
      <c r="M31" s="365"/>
      <c r="N31" s="85"/>
      <c r="O31" s="122" t="s">
        <v>60</v>
      </c>
      <c r="P31" s="362">
        <f t="shared" si="5"/>
        <v>0</v>
      </c>
      <c r="Q31" s="1557"/>
      <c r="R31" s="1425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92"/>
      <c r="C32" s="1391"/>
      <c r="D32" s="179"/>
      <c r="E32" s="369"/>
      <c r="F32" s="135"/>
      <c r="G32" s="370"/>
      <c r="H32" s="371" t="s">
        <v>124</v>
      </c>
      <c r="I32" s="172">
        <f>SUM(I12:I31)</f>
        <v>100</v>
      </c>
      <c r="J32" s="1573"/>
      <c r="K32" s="1392"/>
      <c r="L32" s="85"/>
      <c r="M32" s="373"/>
      <c r="N32" s="85"/>
      <c r="O32" s="140"/>
      <c r="P32" s="374">
        <f>SUM(P12:P31)</f>
        <v>100</v>
      </c>
      <c r="Q32" s="1443"/>
      <c r="R32" s="1392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5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6"/>
      <c r="H34" s="376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6"/>
      <c r="H35" s="376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26" t="s">
        <v>191</v>
      </c>
      <c r="C36" s="1391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7">
        <v>1</v>
      </c>
      <c r="B37" s="1588" t="s">
        <v>703</v>
      </c>
      <c r="C37" s="1589"/>
      <c r="D37" s="424" t="s">
        <v>195</v>
      </c>
      <c r="E37" s="1239" t="s">
        <v>691</v>
      </c>
      <c r="F37" s="1237" t="s">
        <v>704</v>
      </c>
      <c r="G37" s="1224" t="s">
        <v>706</v>
      </c>
      <c r="H37" s="1338" t="s">
        <v>760</v>
      </c>
      <c r="I37" s="1241">
        <f>1/8</f>
        <v>0.125</v>
      </c>
      <c r="J37" s="1295">
        <f t="shared" ref="J37:J4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1"/>
      <c r="L37" s="85"/>
      <c r="M37" s="1310" t="s">
        <v>717</v>
      </c>
      <c r="N37" s="85"/>
      <c r="O37" s="117" t="s">
        <v>60</v>
      </c>
      <c r="P37" s="379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461" t="s">
        <v>690</v>
      </c>
      <c r="C38" s="1590"/>
      <c r="D38" s="1240" t="s">
        <v>197</v>
      </c>
      <c r="E38" s="1238" t="s">
        <v>707</v>
      </c>
      <c r="F38" s="1237" t="s">
        <v>206</v>
      </c>
      <c r="G38" s="1224" t="s">
        <v>729</v>
      </c>
      <c r="H38" s="1338" t="s">
        <v>761</v>
      </c>
      <c r="I38" s="1242">
        <f>1/5</f>
        <v>0.2</v>
      </c>
      <c r="J38" s="1295">
        <f t="shared" si="7"/>
        <v>7</v>
      </c>
      <c r="K38" s="1311"/>
      <c r="L38" s="85"/>
      <c r="M38" s="1310" t="s">
        <v>717</v>
      </c>
      <c r="N38" s="85"/>
      <c r="O38" s="381"/>
      <c r="P38" s="382"/>
      <c r="Q38" s="383"/>
      <c r="R38" s="384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91" t="s">
        <v>692</v>
      </c>
      <c r="C39" s="1592"/>
      <c r="D39" s="357" t="s">
        <v>195</v>
      </c>
      <c r="E39" s="1223" t="s">
        <v>728</v>
      </c>
      <c r="F39" s="1224" t="s">
        <v>702</v>
      </c>
      <c r="G39" s="1224" t="s">
        <v>706</v>
      </c>
      <c r="H39" s="1358" t="s">
        <v>800</v>
      </c>
      <c r="I39" s="1243">
        <f>1/6</f>
        <v>0.16666666666666666</v>
      </c>
      <c r="J39" s="1295">
        <f t="shared" si="7"/>
        <v>8.3333333333333321</v>
      </c>
      <c r="K39" s="1311"/>
      <c r="L39" s="85"/>
      <c r="M39" s="1310" t="s">
        <v>717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91" t="s">
        <v>693</v>
      </c>
      <c r="C40" s="1478"/>
      <c r="D40" s="388" t="s">
        <v>195</v>
      </c>
      <c r="E40" s="1223" t="s">
        <v>694</v>
      </c>
      <c r="F40" s="1224" t="s">
        <v>206</v>
      </c>
      <c r="G40" s="1224" t="s">
        <v>706</v>
      </c>
      <c r="H40" s="1358" t="s">
        <v>799</v>
      </c>
      <c r="I40" s="1243">
        <f>1/6</f>
        <v>0.16666666666666666</v>
      </c>
      <c r="J40" s="1295">
        <f t="shared" si="7"/>
        <v>8.3333333333333321</v>
      </c>
      <c r="K40" s="1311"/>
      <c r="L40" s="85"/>
      <c r="M40" s="1310" t="s">
        <v>717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91" t="s">
        <v>708</v>
      </c>
      <c r="C41" s="1478"/>
      <c r="D41" s="388" t="s">
        <v>195</v>
      </c>
      <c r="E41" s="1223" t="s">
        <v>727</v>
      </c>
      <c r="F41" s="1224" t="s">
        <v>204</v>
      </c>
      <c r="G41" s="1224" t="s">
        <v>706</v>
      </c>
      <c r="H41" s="1358" t="s">
        <v>801</v>
      </c>
      <c r="I41" s="1243">
        <f>1/6</f>
        <v>0.16666666666666666</v>
      </c>
      <c r="J41" s="1295">
        <f t="shared" si="7"/>
        <v>8.3333333333333321</v>
      </c>
      <c r="K41" s="1311"/>
      <c r="L41" s="85"/>
      <c r="M41" s="1310" t="s">
        <v>717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57" customHeight="1">
      <c r="A42" s="182">
        <v>6</v>
      </c>
      <c r="B42" s="1591" t="s">
        <v>726</v>
      </c>
      <c r="C42" s="1592"/>
      <c r="D42" s="357" t="s">
        <v>197</v>
      </c>
      <c r="E42" s="1225" t="s">
        <v>730</v>
      </c>
      <c r="F42" s="1224" t="s">
        <v>731</v>
      </c>
      <c r="G42" s="1226" t="s">
        <v>229</v>
      </c>
      <c r="H42" s="1359" t="s">
        <v>804</v>
      </c>
      <c r="I42" s="1244">
        <v>0.5</v>
      </c>
      <c r="J42" s="1295">
        <f t="shared" si="7"/>
        <v>17.5</v>
      </c>
      <c r="K42" s="1311"/>
      <c r="L42" s="85"/>
      <c r="M42" s="1310" t="s">
        <v>717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53.4" customHeight="1">
      <c r="A43" s="182">
        <v>8</v>
      </c>
      <c r="B43" s="1591" t="s">
        <v>765</v>
      </c>
      <c r="C43" s="1592"/>
      <c r="D43" s="1226" t="s">
        <v>197</v>
      </c>
      <c r="E43" s="1225" t="s">
        <v>753</v>
      </c>
      <c r="F43" s="1224" t="s">
        <v>204</v>
      </c>
      <c r="G43" s="1224" t="s">
        <v>229</v>
      </c>
      <c r="H43" s="1359" t="s">
        <v>802</v>
      </c>
      <c r="I43" s="1330">
        <v>0.3</v>
      </c>
      <c r="J43" s="1295">
        <f t="shared" si="7"/>
        <v>10.5</v>
      </c>
      <c r="K43" s="1311"/>
      <c r="L43" s="85"/>
      <c r="M43" s="1310" t="s">
        <v>717</v>
      </c>
      <c r="N43" s="85"/>
      <c r="O43" s="122" t="s">
        <v>60</v>
      </c>
      <c r="P43" s="158">
        <f t="shared" ref="P43" si="10">IF(O43="Acceptable",I43,0)</f>
        <v>0.3</v>
      </c>
      <c r="Q43" s="123">
        <f t="shared" ref="Q43" si="11">(IF(ISBLANK(B43),0,0+IF(ISBLANK(H43),0,0+IF(D43="Book",100,0+(IF(ISBLANK(G43),0,+IF(D43="Journal Article",50))+IF(D43="Book Chapter",35,0+IF(D43="Monograph",100,0+IF(D43="Other Peer-Reviewed Output",10,0))))))))*P43</f>
        <v>10.5</v>
      </c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32.25" customHeight="1">
      <c r="A44" s="182">
        <v>10</v>
      </c>
      <c r="B44" s="1591" t="s">
        <v>795</v>
      </c>
      <c r="C44" s="1592"/>
      <c r="D44" s="357" t="s">
        <v>197</v>
      </c>
      <c r="E44" s="1223" t="s">
        <v>796</v>
      </c>
      <c r="F44" s="1224" t="s">
        <v>797</v>
      </c>
      <c r="G44" s="1224" t="s">
        <v>229</v>
      </c>
      <c r="H44" s="1359" t="s">
        <v>803</v>
      </c>
      <c r="I44" s="386">
        <f>1/6</f>
        <v>0.16666666666666666</v>
      </c>
      <c r="J44" s="1295">
        <f t="shared" si="7"/>
        <v>5.833333333333333</v>
      </c>
      <c r="K44" s="387"/>
      <c r="L44" s="85"/>
      <c r="M44" s="1357" t="s">
        <v>798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9.4" customHeight="1">
      <c r="A45" s="182">
        <v>11</v>
      </c>
      <c r="B45" s="1595"/>
      <c r="C45" s="1495"/>
      <c r="D45" s="188"/>
      <c r="E45" s="1225"/>
      <c r="F45" s="1224"/>
      <c r="G45" s="1226"/>
      <c r="H45" s="389"/>
      <c r="I45" s="391"/>
      <c r="J45" s="390"/>
      <c r="K45" s="387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1.95" customHeight="1">
      <c r="A46" s="182">
        <v>12</v>
      </c>
      <c r="B46" s="1594"/>
      <c r="C46" s="1495"/>
      <c r="D46" s="357"/>
      <c r="E46" s="385"/>
      <c r="F46" s="1224"/>
      <c r="G46" s="357"/>
      <c r="H46" s="358"/>
      <c r="I46" s="386"/>
      <c r="J46" s="359"/>
      <c r="K46" s="37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2" customHeight="1" thickBot="1">
      <c r="A47" s="182">
        <v>13</v>
      </c>
      <c r="B47" s="1594"/>
      <c r="C47" s="1495"/>
      <c r="D47" s="357"/>
      <c r="E47" s="385"/>
      <c r="F47" s="1224"/>
      <c r="G47" s="357"/>
      <c r="H47" s="358"/>
      <c r="I47" s="386"/>
      <c r="J47" s="359"/>
      <c r="K47" s="37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15" customHeight="1" thickBot="1">
      <c r="A48" s="134"/>
      <c r="B48" s="394" t="s">
        <v>207</v>
      </c>
      <c r="C48" s="395"/>
      <c r="D48" s="193"/>
      <c r="E48" s="369"/>
      <c r="F48" s="135"/>
      <c r="G48" s="135"/>
      <c r="H48" s="212"/>
      <c r="I48" s="212" t="s">
        <v>124</v>
      </c>
      <c r="J48" s="213">
        <f>SUM(J37:J47)</f>
        <v>72.083333333333329</v>
      </c>
      <c r="K48" s="173"/>
      <c r="L48" s="85"/>
      <c r="M48" s="373"/>
      <c r="N48" s="85"/>
      <c r="O48" s="140"/>
      <c r="P48" s="137"/>
      <c r="Q48" s="175">
        <f>SUM(Q37:Q47)</f>
        <v>25.083333333333332</v>
      </c>
      <c r="R48" s="173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13.5" customHeight="1">
      <c r="A49" s="396"/>
      <c r="B49" s="176"/>
      <c r="C49" s="94"/>
      <c r="D49" s="94"/>
      <c r="E49" s="94"/>
      <c r="F49" s="94"/>
      <c r="G49" s="397"/>
      <c r="H49" s="397"/>
      <c r="I49" s="94"/>
      <c r="J49" s="94"/>
      <c r="K49" s="217"/>
      <c r="L49" s="85"/>
      <c r="M49" s="85"/>
      <c r="N49" s="85"/>
      <c r="O49" s="13"/>
      <c r="P49" s="13"/>
      <c r="Q49" s="13"/>
      <c r="R49" s="13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3.5" customHeight="1">
      <c r="A50" s="398" t="s">
        <v>132</v>
      </c>
      <c r="B50" s="90" t="s">
        <v>208</v>
      </c>
      <c r="C50" s="101"/>
      <c r="D50" s="101"/>
      <c r="E50" s="399"/>
      <c r="F50" s="101"/>
      <c r="G50" s="101"/>
      <c r="H50" s="101"/>
      <c r="I50" s="101"/>
      <c r="J50" s="101"/>
      <c r="K50" s="199"/>
      <c r="L50" s="85"/>
      <c r="M50" s="101" t="str">
        <f t="shared" ref="M50:M51" si="12">B50</f>
        <v>FOR EVERY RESEARCH OUTPUT TRANSLATED INTO PROJECT, POLICY OR PRODUCT AS:</v>
      </c>
      <c r="N50" s="85"/>
      <c r="O50" s="29" t="str">
        <f t="shared" ref="O50:O51" si="13">B50</f>
        <v>FOR EVERY RESEARCH OUTPUT TRANSLATED INTO PROJECT, POLICY OR PRODUCT AS:</v>
      </c>
      <c r="P50" s="20"/>
      <c r="Q50" s="20"/>
      <c r="R50" s="20"/>
      <c r="S50" s="85"/>
      <c r="T50" s="89"/>
      <c r="U50" s="85"/>
      <c r="V50" s="85"/>
      <c r="W50" s="85"/>
      <c r="X50" s="85"/>
      <c r="Y50" s="85"/>
      <c r="Z50" s="85"/>
      <c r="AA50" s="85"/>
      <c r="AB50" s="85"/>
    </row>
    <row r="51" spans="1:28" ht="14.25" customHeight="1">
      <c r="A51" s="398" t="s">
        <v>209</v>
      </c>
      <c r="B51" s="1596" t="s">
        <v>210</v>
      </c>
      <c r="C51" s="1409"/>
      <c r="D51" s="1409"/>
      <c r="E51" s="119"/>
      <c r="F51" s="85"/>
      <c r="G51" s="85"/>
      <c r="H51" s="85"/>
      <c r="I51" s="85"/>
      <c r="J51" s="85"/>
      <c r="K51" s="199"/>
      <c r="L51" s="85"/>
      <c r="M51" s="101" t="str">
        <f t="shared" si="12"/>
        <v>LEAD RESEARCHER</v>
      </c>
      <c r="N51" s="85"/>
      <c r="O51" s="29" t="str">
        <f t="shared" si="13"/>
        <v>LEAD RESEARCHER</v>
      </c>
      <c r="P51" s="20"/>
      <c r="Q51" s="20"/>
      <c r="R51" s="2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78" customHeight="1">
      <c r="A52" s="103" t="s">
        <v>112</v>
      </c>
      <c r="B52" s="1426" t="s">
        <v>211</v>
      </c>
      <c r="C52" s="1391"/>
      <c r="D52" s="1456"/>
      <c r="E52" s="352" t="s">
        <v>212</v>
      </c>
      <c r="F52" s="104" t="s">
        <v>213</v>
      </c>
      <c r="G52" s="106" t="s">
        <v>214</v>
      </c>
      <c r="H52" s="104" t="s">
        <v>215</v>
      </c>
      <c r="I52" s="104" t="s">
        <v>119</v>
      </c>
      <c r="J52" s="1426" t="s">
        <v>120</v>
      </c>
      <c r="K52" s="1392"/>
      <c r="L52" s="17"/>
      <c r="M52" s="44" t="s">
        <v>121</v>
      </c>
      <c r="N52" s="17"/>
      <c r="O52" s="103" t="s">
        <v>122</v>
      </c>
      <c r="P52" s="106" t="s">
        <v>123</v>
      </c>
      <c r="Q52" s="1426" t="s">
        <v>76</v>
      </c>
      <c r="R52" s="1392"/>
      <c r="S52" s="17"/>
      <c r="T52" s="17"/>
      <c r="U52" s="17"/>
      <c r="V52" s="17"/>
      <c r="W52" s="17"/>
      <c r="X52" s="17"/>
      <c r="Y52" s="17"/>
      <c r="Z52" s="17"/>
      <c r="AA52" s="17"/>
      <c r="AB52" s="17"/>
    </row>
    <row r="53" spans="1:28" ht="14.25" customHeight="1">
      <c r="A53" s="107">
        <v>1</v>
      </c>
      <c r="B53" s="1472"/>
      <c r="C53" s="1470"/>
      <c r="D53" s="1471"/>
      <c r="E53" s="111"/>
      <c r="F53" s="400"/>
      <c r="G53" s="224"/>
      <c r="H53" s="112"/>
      <c r="I53" s="130">
        <f t="shared" ref="I53:I62" si="14">IF(ISBLANK(B53),0,0+IF(ISBLANK(E53),0,0+IF(ISBLANK(F53),0,0+(IF(ISBLANK(G53),0,0+IF(ISBLANK(H53),0,35))))))</f>
        <v>0</v>
      </c>
      <c r="J53" s="1556"/>
      <c r="K53" s="1442"/>
      <c r="L53" s="85"/>
      <c r="M53" s="401"/>
      <c r="N53" s="85"/>
      <c r="O53" s="117" t="s">
        <v>60</v>
      </c>
      <c r="P53" s="118">
        <f t="shared" ref="P53:P62" si="15">IF(O53="Acceptable",I53,0)</f>
        <v>0</v>
      </c>
      <c r="Q53" s="1559"/>
      <c r="R53" s="1428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13.5" customHeight="1">
      <c r="A54" s="120">
        <v>2</v>
      </c>
      <c r="B54" s="1464"/>
      <c r="C54" s="1373"/>
      <c r="D54" s="1374"/>
      <c r="E54" s="125"/>
      <c r="F54" s="191"/>
      <c r="G54" s="190"/>
      <c r="H54" s="125"/>
      <c r="I54" s="130">
        <f t="shared" si="14"/>
        <v>0</v>
      </c>
      <c r="J54" s="1556"/>
      <c r="K54" s="1442"/>
      <c r="L54" s="85"/>
      <c r="M54" s="365"/>
      <c r="N54" s="85"/>
      <c r="O54" s="122" t="s">
        <v>60</v>
      </c>
      <c r="P54" s="123">
        <f t="shared" si="15"/>
        <v>0</v>
      </c>
      <c r="Q54" s="1557"/>
      <c r="R54" s="1425"/>
      <c r="S54" s="85"/>
      <c r="T54" s="85"/>
      <c r="U54" s="85"/>
      <c r="V54" s="85"/>
      <c r="W54" s="85"/>
      <c r="X54" s="85"/>
      <c r="Y54" s="85"/>
      <c r="Z54" s="85"/>
      <c r="AA54" s="85"/>
      <c r="AB54" s="85"/>
    </row>
    <row r="55" spans="1:28" ht="13.5" customHeight="1">
      <c r="A55" s="120">
        <v>3</v>
      </c>
      <c r="B55" s="1464"/>
      <c r="C55" s="1373"/>
      <c r="D55" s="1374"/>
      <c r="E55" s="125"/>
      <c r="F55" s="191"/>
      <c r="G55" s="190"/>
      <c r="H55" s="125"/>
      <c r="I55" s="130">
        <f t="shared" si="14"/>
        <v>0</v>
      </c>
      <c r="J55" s="1556"/>
      <c r="K55" s="1442"/>
      <c r="L55" s="85"/>
      <c r="M55" s="365"/>
      <c r="N55" s="85"/>
      <c r="O55" s="122" t="s">
        <v>60</v>
      </c>
      <c r="P55" s="123">
        <f t="shared" si="15"/>
        <v>0</v>
      </c>
      <c r="Q55" s="1557"/>
      <c r="R55" s="1425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4</v>
      </c>
      <c r="B56" s="1464"/>
      <c r="C56" s="1373"/>
      <c r="D56" s="1374"/>
      <c r="E56" s="125"/>
      <c r="F56" s="191"/>
      <c r="G56" s="190"/>
      <c r="H56" s="125"/>
      <c r="I56" s="130">
        <f t="shared" si="14"/>
        <v>0</v>
      </c>
      <c r="J56" s="1556"/>
      <c r="K56" s="1442"/>
      <c r="L56" s="85"/>
      <c r="M56" s="365"/>
      <c r="N56" s="85"/>
      <c r="O56" s="122" t="s">
        <v>60</v>
      </c>
      <c r="P56" s="123">
        <f t="shared" si="15"/>
        <v>0</v>
      </c>
      <c r="Q56" s="1557"/>
      <c r="R56" s="1425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5</v>
      </c>
      <c r="B57" s="1464"/>
      <c r="C57" s="1373"/>
      <c r="D57" s="1374"/>
      <c r="E57" s="125"/>
      <c r="F57" s="191"/>
      <c r="G57" s="190"/>
      <c r="H57" s="125"/>
      <c r="I57" s="130">
        <f t="shared" si="14"/>
        <v>0</v>
      </c>
      <c r="J57" s="1556"/>
      <c r="K57" s="1442"/>
      <c r="L57" s="85"/>
      <c r="M57" s="365"/>
      <c r="N57" s="85"/>
      <c r="O57" s="122" t="s">
        <v>60</v>
      </c>
      <c r="P57" s="123">
        <f t="shared" si="15"/>
        <v>0</v>
      </c>
      <c r="Q57" s="1557"/>
      <c r="R57" s="1425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6</v>
      </c>
      <c r="B58" s="1464"/>
      <c r="C58" s="1373"/>
      <c r="D58" s="1374"/>
      <c r="E58" s="125"/>
      <c r="F58" s="191"/>
      <c r="G58" s="190"/>
      <c r="H58" s="125"/>
      <c r="I58" s="130">
        <f t="shared" si="14"/>
        <v>0</v>
      </c>
      <c r="J58" s="1556"/>
      <c r="K58" s="1442"/>
      <c r="L58" s="85"/>
      <c r="M58" s="365"/>
      <c r="N58" s="85"/>
      <c r="O58" s="122" t="s">
        <v>60</v>
      </c>
      <c r="P58" s="123">
        <f t="shared" si="15"/>
        <v>0</v>
      </c>
      <c r="Q58" s="1557"/>
      <c r="R58" s="1425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 thickBot="1">
      <c r="A59" s="120">
        <v>7</v>
      </c>
      <c r="B59" s="1464"/>
      <c r="C59" s="1373"/>
      <c r="D59" s="1374"/>
      <c r="E59" s="125"/>
      <c r="F59" s="402"/>
      <c r="G59" s="190"/>
      <c r="H59" s="125"/>
      <c r="I59" s="130">
        <f t="shared" si="14"/>
        <v>0</v>
      </c>
      <c r="J59" s="1556"/>
      <c r="K59" s="1442"/>
      <c r="L59" s="85"/>
      <c r="M59" s="365"/>
      <c r="N59" s="85"/>
      <c r="O59" s="122" t="s">
        <v>60</v>
      </c>
      <c r="P59" s="123">
        <f t="shared" si="15"/>
        <v>0</v>
      </c>
      <c r="Q59" s="1557"/>
      <c r="R59" s="1425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hidden="1" customHeight="1">
      <c r="A60" s="120">
        <v>8</v>
      </c>
      <c r="B60" s="1465"/>
      <c r="C60" s="1373"/>
      <c r="D60" s="1374"/>
      <c r="E60" s="129"/>
      <c r="F60" s="403"/>
      <c r="G60" s="128"/>
      <c r="H60" s="129"/>
      <c r="I60" s="130">
        <f t="shared" si="14"/>
        <v>0</v>
      </c>
      <c r="J60" s="1555"/>
      <c r="K60" s="1442"/>
      <c r="L60" s="85"/>
      <c r="M60" s="365"/>
      <c r="N60" s="85"/>
      <c r="O60" s="122" t="s">
        <v>216</v>
      </c>
      <c r="P60" s="123">
        <f t="shared" si="15"/>
        <v>0</v>
      </c>
      <c r="Q60" s="1557"/>
      <c r="R60" s="1425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hidden="1" customHeight="1">
      <c r="A61" s="120">
        <v>9</v>
      </c>
      <c r="B61" s="1465"/>
      <c r="C61" s="1373"/>
      <c r="D61" s="1374"/>
      <c r="E61" s="129"/>
      <c r="F61" s="403"/>
      <c r="G61" s="128"/>
      <c r="H61" s="129"/>
      <c r="I61" s="130">
        <f t="shared" si="14"/>
        <v>0</v>
      </c>
      <c r="J61" s="1555"/>
      <c r="K61" s="1442"/>
      <c r="L61" s="85"/>
      <c r="M61" s="365"/>
      <c r="N61" s="85"/>
      <c r="O61" s="122" t="s">
        <v>216</v>
      </c>
      <c r="P61" s="123">
        <f t="shared" si="15"/>
        <v>0</v>
      </c>
      <c r="Q61" s="1557"/>
      <c r="R61" s="1425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10</v>
      </c>
      <c r="B62" s="1465"/>
      <c r="C62" s="1373"/>
      <c r="D62" s="1374"/>
      <c r="E62" s="129"/>
      <c r="F62" s="403"/>
      <c r="G62" s="128"/>
      <c r="H62" s="129"/>
      <c r="I62" s="130">
        <f t="shared" si="14"/>
        <v>0</v>
      </c>
      <c r="J62" s="1555"/>
      <c r="K62" s="1442"/>
      <c r="L62" s="85"/>
      <c r="M62" s="365"/>
      <c r="N62" s="85"/>
      <c r="O62" s="168" t="s">
        <v>216</v>
      </c>
      <c r="P62" s="133">
        <f t="shared" si="15"/>
        <v>0</v>
      </c>
      <c r="Q62" s="1558"/>
      <c r="R62" s="143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5" customHeight="1" thickBot="1">
      <c r="A63" s="134"/>
      <c r="B63" s="1492"/>
      <c r="C63" s="1391"/>
      <c r="D63" s="1391"/>
      <c r="E63" s="404"/>
      <c r="F63" s="238"/>
      <c r="G63" s="193"/>
      <c r="H63" s="139" t="s">
        <v>124</v>
      </c>
      <c r="I63" s="172">
        <f>SUM(I53:I62)</f>
        <v>0</v>
      </c>
      <c r="J63" s="1443"/>
      <c r="K63" s="1392"/>
      <c r="L63" s="85"/>
      <c r="M63" s="373"/>
      <c r="N63" s="85"/>
      <c r="O63" s="140"/>
      <c r="P63" s="175">
        <f>SUM(P53:P62)</f>
        <v>0</v>
      </c>
      <c r="Q63" s="1443"/>
      <c r="R63" s="139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396"/>
      <c r="B64" s="94"/>
      <c r="C64" s="94"/>
      <c r="D64" s="94"/>
      <c r="E64" s="405"/>
      <c r="F64" s="94"/>
      <c r="G64" s="94"/>
      <c r="H64" s="228"/>
      <c r="I64" s="228"/>
      <c r="J64" s="406"/>
      <c r="K64" s="217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407">
        <v>2.2000000000000002</v>
      </c>
      <c r="B65" s="201" t="s">
        <v>217</v>
      </c>
      <c r="C65" s="102"/>
      <c r="D65" s="102"/>
      <c r="E65" s="408"/>
      <c r="F65" s="102"/>
      <c r="G65" s="102"/>
      <c r="H65" s="102"/>
      <c r="I65" s="102"/>
      <c r="J65" s="102"/>
      <c r="K65" s="409"/>
      <c r="L65" s="85"/>
      <c r="M65" s="101" t="str">
        <f>B65</f>
        <v>CONTRIBUTOR (should be accompanied by a Certification using FORM II-A2a)</v>
      </c>
      <c r="N65" s="85"/>
      <c r="O65" s="219" t="str">
        <f>B65</f>
        <v>CONTRIBUTOR (should be accompanied by a Certification using FORM II-A2a)</v>
      </c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41.4">
      <c r="A66" s="152" t="s">
        <v>112</v>
      </c>
      <c r="B66" s="1426" t="s">
        <v>211</v>
      </c>
      <c r="C66" s="1391"/>
      <c r="D66" s="1456"/>
      <c r="E66" s="352" t="s">
        <v>212</v>
      </c>
      <c r="F66" s="104" t="s">
        <v>213</v>
      </c>
      <c r="G66" s="106" t="s">
        <v>214</v>
      </c>
      <c r="H66" s="104" t="s">
        <v>215</v>
      </c>
      <c r="I66" s="106" t="s">
        <v>130</v>
      </c>
      <c r="J66" s="104" t="s">
        <v>119</v>
      </c>
      <c r="K66" s="153" t="s">
        <v>120</v>
      </c>
      <c r="L66" s="13"/>
      <c r="M66" s="44" t="s">
        <v>121</v>
      </c>
      <c r="N66" s="13"/>
      <c r="O66" s="103" t="s">
        <v>122</v>
      </c>
      <c r="P66" s="106" t="s">
        <v>131</v>
      </c>
      <c r="Q66" s="106" t="s">
        <v>123</v>
      </c>
      <c r="R66" s="153" t="s">
        <v>76</v>
      </c>
      <c r="S66" s="13"/>
      <c r="T66" s="13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54">
        <v>1</v>
      </c>
      <c r="B67" s="1472"/>
      <c r="C67" s="1470"/>
      <c r="D67" s="1471"/>
      <c r="E67" s="111"/>
      <c r="F67" s="400"/>
      <c r="G67" s="224"/>
      <c r="H67" s="112"/>
      <c r="I67" s="410">
        <v>0</v>
      </c>
      <c r="J67" s="130">
        <f t="shared" ref="J67:J76" si="16">(IF(ISBLANK(B67),0,0+IF(ISBLANK(E67),0,0+IF(ISBLANK(F67),0,0+IF(ISBLANK(G67),0,0+IF(ISBLANK(H67),0,35))))*I67))</f>
        <v>0</v>
      </c>
      <c r="K67" s="411"/>
      <c r="L67" s="85"/>
      <c r="M67" s="401"/>
      <c r="N67" s="85"/>
      <c r="O67" s="117" t="s">
        <v>60</v>
      </c>
      <c r="P67" s="379">
        <f t="shared" ref="P67:P76" si="17">IF(O67="Acceptable",I67,0)</f>
        <v>0</v>
      </c>
      <c r="Q67" s="118">
        <f t="shared" ref="Q67:Q76" si="18">(IF(ISBLANK(B67),0,0+IF(ISBLANK(E67),0,0+IF(ISBLANK(F67),0,0+IF(ISBLANK(G67),0,0+IF(ISBLANK(H67),0,35))))*P67))</f>
        <v>0</v>
      </c>
      <c r="R67" s="159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120">
        <v>2</v>
      </c>
      <c r="B68" s="1464"/>
      <c r="C68" s="1373"/>
      <c r="D68" s="1374"/>
      <c r="E68" s="125"/>
      <c r="F68" s="191"/>
      <c r="G68" s="190"/>
      <c r="H68" s="412"/>
      <c r="I68" s="413">
        <v>0</v>
      </c>
      <c r="J68" s="130">
        <f t="shared" si="16"/>
        <v>0</v>
      </c>
      <c r="K68" s="411"/>
      <c r="L68" s="85"/>
      <c r="M68" s="365"/>
      <c r="N68" s="85"/>
      <c r="O68" s="122" t="s">
        <v>60</v>
      </c>
      <c r="P68" s="158">
        <f t="shared" si="17"/>
        <v>0</v>
      </c>
      <c r="Q68" s="123">
        <f t="shared" si="18"/>
        <v>0</v>
      </c>
      <c r="R68" s="16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20">
        <v>3</v>
      </c>
      <c r="B69" s="1464"/>
      <c r="C69" s="1373"/>
      <c r="D69" s="1374"/>
      <c r="E69" s="125"/>
      <c r="F69" s="190"/>
      <c r="G69" s="190"/>
      <c r="H69" s="412"/>
      <c r="I69" s="413">
        <v>0</v>
      </c>
      <c r="J69" s="130">
        <f t="shared" si="16"/>
        <v>0</v>
      </c>
      <c r="K69" s="411"/>
      <c r="L69" s="85"/>
      <c r="M69" s="365"/>
      <c r="N69" s="85"/>
      <c r="O69" s="122" t="s">
        <v>60</v>
      </c>
      <c r="P69" s="158">
        <f t="shared" si="17"/>
        <v>0</v>
      </c>
      <c r="Q69" s="123">
        <f t="shared" si="18"/>
        <v>0</v>
      </c>
      <c r="R69" s="161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4</v>
      </c>
      <c r="B70" s="1464"/>
      <c r="C70" s="1373"/>
      <c r="D70" s="1374"/>
      <c r="E70" s="125"/>
      <c r="F70" s="190"/>
      <c r="G70" s="190"/>
      <c r="H70" s="412"/>
      <c r="I70" s="413">
        <v>0</v>
      </c>
      <c r="J70" s="130">
        <f t="shared" si="16"/>
        <v>0</v>
      </c>
      <c r="K70" s="411"/>
      <c r="L70" s="85"/>
      <c r="M70" s="365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5</v>
      </c>
      <c r="B71" s="1464"/>
      <c r="C71" s="1373"/>
      <c r="D71" s="1374"/>
      <c r="E71" s="125"/>
      <c r="F71" s="190"/>
      <c r="G71" s="190"/>
      <c r="H71" s="412"/>
      <c r="I71" s="413">
        <v>0</v>
      </c>
      <c r="J71" s="130">
        <f t="shared" si="16"/>
        <v>0</v>
      </c>
      <c r="K71" s="411"/>
      <c r="L71" s="85"/>
      <c r="M71" s="365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6</v>
      </c>
      <c r="B72" s="1464"/>
      <c r="C72" s="1373"/>
      <c r="D72" s="1374"/>
      <c r="E72" s="125"/>
      <c r="F72" s="190"/>
      <c r="G72" s="190"/>
      <c r="H72" s="412"/>
      <c r="I72" s="413">
        <v>0</v>
      </c>
      <c r="J72" s="130">
        <f t="shared" si="16"/>
        <v>0</v>
      </c>
      <c r="K72" s="411"/>
      <c r="L72" s="85"/>
      <c r="M72" s="365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 thickBot="1">
      <c r="A73" s="120">
        <v>7</v>
      </c>
      <c r="B73" s="1464"/>
      <c r="C73" s="1373"/>
      <c r="D73" s="1374"/>
      <c r="E73" s="236"/>
      <c r="F73" s="190"/>
      <c r="G73" s="190"/>
      <c r="H73" s="412"/>
      <c r="I73" s="413">
        <v>0</v>
      </c>
      <c r="J73" s="130">
        <f t="shared" si="16"/>
        <v>0</v>
      </c>
      <c r="K73" s="411"/>
      <c r="L73" s="85"/>
      <c r="M73" s="365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hidden="1" customHeight="1">
      <c r="A74" s="120">
        <v>8</v>
      </c>
      <c r="B74" s="1465"/>
      <c r="C74" s="1373"/>
      <c r="D74" s="1374"/>
      <c r="E74" s="414"/>
      <c r="F74" s="128"/>
      <c r="G74" s="128"/>
      <c r="H74" s="415"/>
      <c r="I74" s="416">
        <v>0</v>
      </c>
      <c r="J74" s="130">
        <f t="shared" si="16"/>
        <v>0</v>
      </c>
      <c r="K74" s="393"/>
      <c r="L74" s="85"/>
      <c r="M74" s="365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hidden="1" customHeight="1">
      <c r="A75" s="120">
        <v>9</v>
      </c>
      <c r="B75" s="1465"/>
      <c r="C75" s="1373"/>
      <c r="D75" s="1374"/>
      <c r="E75" s="414"/>
      <c r="F75" s="128"/>
      <c r="G75" s="128"/>
      <c r="H75" s="415"/>
      <c r="I75" s="416">
        <v>0</v>
      </c>
      <c r="J75" s="130">
        <f t="shared" si="16"/>
        <v>0</v>
      </c>
      <c r="K75" s="393"/>
      <c r="L75" s="85"/>
      <c r="M75" s="365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10</v>
      </c>
      <c r="B76" s="1581"/>
      <c r="C76" s="1483"/>
      <c r="D76" s="1484"/>
      <c r="E76" s="414"/>
      <c r="F76" s="128"/>
      <c r="G76" s="128"/>
      <c r="H76" s="415"/>
      <c r="I76" s="416">
        <v>0</v>
      </c>
      <c r="J76" s="130">
        <f t="shared" si="16"/>
        <v>0</v>
      </c>
      <c r="K76" s="393"/>
      <c r="L76" s="85"/>
      <c r="M76" s="365"/>
      <c r="N76" s="85"/>
      <c r="O76" s="168" t="s">
        <v>60</v>
      </c>
      <c r="P76" s="169">
        <f t="shared" si="17"/>
        <v>0</v>
      </c>
      <c r="Q76" s="133">
        <f t="shared" si="18"/>
        <v>0</v>
      </c>
      <c r="R76" s="17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4.25" customHeight="1" thickBot="1">
      <c r="A77" s="134"/>
      <c r="B77" s="1492"/>
      <c r="C77" s="1391"/>
      <c r="D77" s="1391"/>
      <c r="E77" s="404"/>
      <c r="F77" s="136"/>
      <c r="G77" s="193"/>
      <c r="H77" s="238"/>
      <c r="I77" s="139" t="s">
        <v>124</v>
      </c>
      <c r="J77" s="172">
        <f>SUM(J67:J76)</f>
        <v>0</v>
      </c>
      <c r="K77" s="173"/>
      <c r="L77" s="85"/>
      <c r="M77" s="373"/>
      <c r="N77" s="85"/>
      <c r="O77" s="140"/>
      <c r="P77" s="417"/>
      <c r="Q77" s="175">
        <f>SUM(Q67:Q76)</f>
        <v>0</v>
      </c>
      <c r="R77" s="173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93"/>
      <c r="B78" s="84"/>
      <c r="C78" s="84"/>
      <c r="D78" s="84"/>
      <c r="E78" s="84"/>
      <c r="F78" s="84"/>
      <c r="G78" s="84"/>
      <c r="H78" s="84"/>
      <c r="I78" s="84"/>
      <c r="J78" s="84"/>
      <c r="K78" s="34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8" t="s">
        <v>218</v>
      </c>
      <c r="B79" s="219" t="s">
        <v>219</v>
      </c>
      <c r="C79" s="101"/>
      <c r="D79" s="101"/>
      <c r="E79" s="101"/>
      <c r="F79" s="101"/>
      <c r="G79" s="101"/>
      <c r="H79" s="101"/>
      <c r="I79" s="85"/>
      <c r="J79" s="85"/>
      <c r="K79" s="199"/>
      <c r="L79" s="85"/>
      <c r="M79" s="101" t="str">
        <f t="shared" ref="M79:M80" si="19">B79</f>
        <v>FOR EVERY RESEARCH PUBLICATION CITED BY OTHER AUTHORS</v>
      </c>
      <c r="N79" s="85"/>
      <c r="O79" s="219" t="str">
        <f t="shared" ref="O79:O80" si="20">B79</f>
        <v>FOR EVERY RESEARCH PUBLICATION CITED BY OTHER AUTHORS</v>
      </c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418" t="s">
        <v>220</v>
      </c>
      <c r="B80" s="201" t="s">
        <v>221</v>
      </c>
      <c r="C80" s="102"/>
      <c r="D80" s="102"/>
      <c r="E80" s="102"/>
      <c r="F80" s="408"/>
      <c r="G80" s="102"/>
      <c r="H80" s="102"/>
      <c r="I80" s="102"/>
      <c r="J80" s="419"/>
      <c r="K80" s="204"/>
      <c r="L80" s="85"/>
      <c r="M80" s="101" t="str">
        <f t="shared" si="19"/>
        <v>LOCAL AUTHORS (MAX = 40 POINTS)</v>
      </c>
      <c r="N80" s="85"/>
      <c r="O80" s="219" t="str">
        <f t="shared" si="20"/>
        <v>LOCAL AUTHORS (MAX = 40 POINTS)</v>
      </c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26" t="s">
        <v>222</v>
      </c>
      <c r="C81" s="1391"/>
      <c r="D81" s="1456"/>
      <c r="E81" s="106" t="s">
        <v>223</v>
      </c>
      <c r="F81" s="420" t="s">
        <v>224</v>
      </c>
      <c r="G81" s="104" t="s">
        <v>225</v>
      </c>
      <c r="H81" s="104" t="s">
        <v>226</v>
      </c>
      <c r="I81" s="352" t="s">
        <v>227</v>
      </c>
      <c r="J81" s="104" t="s">
        <v>119</v>
      </c>
      <c r="K81" s="153" t="s">
        <v>120</v>
      </c>
      <c r="L81" s="13"/>
      <c r="M81" s="44" t="s">
        <v>121</v>
      </c>
      <c r="N81" s="13"/>
      <c r="O81" s="103" t="s">
        <v>122</v>
      </c>
      <c r="P81" s="103" t="s">
        <v>228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95" customHeight="1">
      <c r="A82" s="182">
        <v>1</v>
      </c>
      <c r="B82" s="1574"/>
      <c r="C82" s="1474"/>
      <c r="D82" s="1475"/>
      <c r="E82" s="421"/>
      <c r="F82" s="422"/>
      <c r="G82" s="423"/>
      <c r="H82" s="424"/>
      <c r="I82" s="380"/>
      <c r="J82" s="359">
        <f t="shared" ref="J82:J96" si="21">G82*5</f>
        <v>0</v>
      </c>
      <c r="K82" s="378"/>
      <c r="L82" s="85"/>
      <c r="M82" s="1219"/>
      <c r="N82" s="85"/>
      <c r="O82" s="117" t="s">
        <v>60</v>
      </c>
      <c r="P82" s="425">
        <f t="shared" ref="P82:P96" si="22">IF(O82="Acceptable",G82,0)</f>
        <v>0</v>
      </c>
      <c r="Q82" s="118">
        <f t="shared" ref="Q82:Q96" si="23">P82*5</f>
        <v>0</v>
      </c>
      <c r="R82" s="15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1.4" customHeight="1">
      <c r="A83" s="187">
        <v>2</v>
      </c>
      <c r="B83" s="1574"/>
      <c r="C83" s="1474"/>
      <c r="D83" s="1475"/>
      <c r="E83" s="421"/>
      <c r="F83" s="422"/>
      <c r="G83" s="426"/>
      <c r="H83" s="427"/>
      <c r="I83" s="357"/>
      <c r="J83" s="428">
        <f t="shared" si="21"/>
        <v>0</v>
      </c>
      <c r="K83" s="378"/>
      <c r="L83" s="85"/>
      <c r="M83" s="365"/>
      <c r="N83" s="85"/>
      <c r="O83" s="122" t="s">
        <v>60</v>
      </c>
      <c r="P83" s="425">
        <f t="shared" si="22"/>
        <v>0</v>
      </c>
      <c r="Q83" s="123">
        <f t="shared" si="23"/>
        <v>0</v>
      </c>
      <c r="R83" s="16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2.6" customHeight="1">
      <c r="A84" s="187">
        <v>3</v>
      </c>
      <c r="B84" s="1574"/>
      <c r="C84" s="1474"/>
      <c r="D84" s="1475"/>
      <c r="E84" s="421"/>
      <c r="F84" s="422"/>
      <c r="G84" s="426"/>
      <c r="H84" s="427"/>
      <c r="I84" s="357"/>
      <c r="J84" s="428">
        <f t="shared" si="21"/>
        <v>0</v>
      </c>
      <c r="K84" s="378"/>
      <c r="L84" s="85"/>
      <c r="M84" s="429"/>
      <c r="N84" s="85"/>
      <c r="O84" s="122" t="s">
        <v>60</v>
      </c>
      <c r="P84" s="425">
        <f t="shared" si="22"/>
        <v>0</v>
      </c>
      <c r="Q84" s="123">
        <f t="shared" si="23"/>
        <v>0</v>
      </c>
      <c r="R84" s="16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2" customHeight="1">
      <c r="A85" s="187">
        <v>4</v>
      </c>
      <c r="B85" s="1574"/>
      <c r="C85" s="1474"/>
      <c r="D85" s="1475"/>
      <c r="E85" s="421"/>
      <c r="F85" s="422"/>
      <c r="G85" s="426"/>
      <c r="H85" s="427"/>
      <c r="I85" s="357"/>
      <c r="J85" s="428">
        <f t="shared" si="21"/>
        <v>0</v>
      </c>
      <c r="K85" s="378"/>
      <c r="L85" s="85"/>
      <c r="M85" s="365"/>
      <c r="N85" s="85"/>
      <c r="O85" s="122" t="s">
        <v>60</v>
      </c>
      <c r="P85" s="425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87">
        <v>5</v>
      </c>
      <c r="B86" s="1574"/>
      <c r="C86" s="1474"/>
      <c r="D86" s="1475"/>
      <c r="E86" s="421"/>
      <c r="F86" s="422"/>
      <c r="G86" s="426"/>
      <c r="H86" s="427"/>
      <c r="I86" s="357"/>
      <c r="J86" s="209">
        <f t="shared" si="21"/>
        <v>0</v>
      </c>
      <c r="K86" s="378"/>
      <c r="L86" s="85"/>
      <c r="M86" s="365"/>
      <c r="N86" s="85"/>
      <c r="O86" s="122" t="s">
        <v>60</v>
      </c>
      <c r="P86" s="425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6</v>
      </c>
      <c r="B87" s="1464"/>
      <c r="C87" s="1373"/>
      <c r="D87" s="1374"/>
      <c r="E87" s="125"/>
      <c r="F87" s="430"/>
      <c r="G87" s="191"/>
      <c r="H87" s="363"/>
      <c r="I87" s="190"/>
      <c r="J87" s="209">
        <f t="shared" si="21"/>
        <v>0</v>
      </c>
      <c r="K87" s="431"/>
      <c r="L87" s="85"/>
      <c r="M87" s="365"/>
      <c r="N87" s="85"/>
      <c r="O87" s="122" t="s">
        <v>60</v>
      </c>
      <c r="P87" s="425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 thickBot="1">
      <c r="A88" s="120">
        <v>7</v>
      </c>
      <c r="B88" s="1464"/>
      <c r="C88" s="1373"/>
      <c r="D88" s="1374"/>
      <c r="E88" s="125"/>
      <c r="F88" s="430"/>
      <c r="G88" s="191"/>
      <c r="H88" s="363"/>
      <c r="I88" s="190"/>
      <c r="J88" s="209">
        <f t="shared" si="21"/>
        <v>0</v>
      </c>
      <c r="K88" s="431"/>
      <c r="L88" s="85"/>
      <c r="M88" s="365"/>
      <c r="N88" s="85"/>
      <c r="O88" s="122" t="s">
        <v>60</v>
      </c>
      <c r="P88" s="425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hidden="1" customHeight="1">
      <c r="A89" s="120">
        <v>8</v>
      </c>
      <c r="B89" s="1465"/>
      <c r="C89" s="1373"/>
      <c r="D89" s="1374"/>
      <c r="E89" s="129"/>
      <c r="F89" s="432"/>
      <c r="G89" s="433"/>
      <c r="H89" s="367"/>
      <c r="I89" s="128"/>
      <c r="J89" s="209">
        <f t="shared" si="21"/>
        <v>0</v>
      </c>
      <c r="K89" s="393"/>
      <c r="L89" s="85"/>
      <c r="M89" s="365"/>
      <c r="N89" s="85"/>
      <c r="O89" s="122" t="s">
        <v>60</v>
      </c>
      <c r="P89" s="425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hidden="1" customHeight="1">
      <c r="A90" s="120">
        <v>9</v>
      </c>
      <c r="B90" s="1465"/>
      <c r="C90" s="1373"/>
      <c r="D90" s="1374"/>
      <c r="E90" s="129"/>
      <c r="F90" s="432"/>
      <c r="G90" s="433"/>
      <c r="H90" s="367"/>
      <c r="I90" s="128"/>
      <c r="J90" s="209">
        <f t="shared" si="21"/>
        <v>0</v>
      </c>
      <c r="K90" s="393"/>
      <c r="L90" s="85"/>
      <c r="M90" s="365"/>
      <c r="N90" s="85"/>
      <c r="O90" s="122" t="s">
        <v>60</v>
      </c>
      <c r="P90" s="425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10</v>
      </c>
      <c r="B91" s="1465"/>
      <c r="C91" s="1373"/>
      <c r="D91" s="1374"/>
      <c r="E91" s="129"/>
      <c r="F91" s="432"/>
      <c r="G91" s="433"/>
      <c r="H91" s="367"/>
      <c r="I91" s="128"/>
      <c r="J91" s="209">
        <f t="shared" si="21"/>
        <v>0</v>
      </c>
      <c r="K91" s="393"/>
      <c r="L91" s="85"/>
      <c r="M91" s="365"/>
      <c r="N91" s="85"/>
      <c r="O91" s="122" t="s">
        <v>60</v>
      </c>
      <c r="P91" s="425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11</v>
      </c>
      <c r="B92" s="1465"/>
      <c r="C92" s="1373"/>
      <c r="D92" s="1374"/>
      <c r="E92" s="129"/>
      <c r="F92" s="432"/>
      <c r="G92" s="433"/>
      <c r="H92" s="367"/>
      <c r="I92" s="128"/>
      <c r="J92" s="209">
        <f t="shared" si="21"/>
        <v>0</v>
      </c>
      <c r="K92" s="393"/>
      <c r="L92" s="85"/>
      <c r="M92" s="365"/>
      <c r="N92" s="85"/>
      <c r="O92" s="122" t="s">
        <v>60</v>
      </c>
      <c r="P92" s="425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12</v>
      </c>
      <c r="B93" s="1465"/>
      <c r="C93" s="1373"/>
      <c r="D93" s="1374"/>
      <c r="E93" s="129"/>
      <c r="F93" s="432"/>
      <c r="G93" s="433"/>
      <c r="H93" s="367"/>
      <c r="I93" s="128"/>
      <c r="J93" s="209">
        <f t="shared" si="21"/>
        <v>0</v>
      </c>
      <c r="K93" s="393"/>
      <c r="L93" s="85"/>
      <c r="M93" s="365"/>
      <c r="N93" s="85"/>
      <c r="O93" s="122" t="s">
        <v>60</v>
      </c>
      <c r="P93" s="425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13</v>
      </c>
      <c r="B94" s="1465"/>
      <c r="C94" s="1373"/>
      <c r="D94" s="1374"/>
      <c r="E94" s="129"/>
      <c r="F94" s="432"/>
      <c r="G94" s="433"/>
      <c r="H94" s="367"/>
      <c r="I94" s="128"/>
      <c r="J94" s="209">
        <f t="shared" si="21"/>
        <v>0</v>
      </c>
      <c r="K94" s="393"/>
      <c r="L94" s="85"/>
      <c r="M94" s="365"/>
      <c r="N94" s="85"/>
      <c r="O94" s="122" t="s">
        <v>60</v>
      </c>
      <c r="P94" s="425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14</v>
      </c>
      <c r="B95" s="1465"/>
      <c r="C95" s="1373"/>
      <c r="D95" s="1374"/>
      <c r="E95" s="129"/>
      <c r="F95" s="432"/>
      <c r="G95" s="433"/>
      <c r="H95" s="367"/>
      <c r="I95" s="128"/>
      <c r="J95" s="209">
        <f t="shared" si="21"/>
        <v>0</v>
      </c>
      <c r="K95" s="393"/>
      <c r="L95" s="85"/>
      <c r="M95" s="365"/>
      <c r="N95" s="85"/>
      <c r="O95" s="122" t="s">
        <v>60</v>
      </c>
      <c r="P95" s="425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15</v>
      </c>
      <c r="B96" s="1581"/>
      <c r="C96" s="1483"/>
      <c r="D96" s="1484"/>
      <c r="E96" s="129"/>
      <c r="F96" s="432"/>
      <c r="G96" s="433"/>
      <c r="H96" s="367"/>
      <c r="I96" s="128"/>
      <c r="J96" s="209">
        <f t="shared" si="21"/>
        <v>0</v>
      </c>
      <c r="K96" s="393"/>
      <c r="L96" s="85"/>
      <c r="M96" s="365"/>
      <c r="N96" s="85"/>
      <c r="O96" s="168" t="s">
        <v>60</v>
      </c>
      <c r="P96" s="425">
        <f t="shared" si="22"/>
        <v>0</v>
      </c>
      <c r="Q96" s="133">
        <f t="shared" si="23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5" customHeight="1" thickBot="1">
      <c r="A97" s="134"/>
      <c r="B97" s="1492"/>
      <c r="C97" s="1391"/>
      <c r="D97" s="1391"/>
      <c r="E97" s="135"/>
      <c r="F97" s="434"/>
      <c r="G97" s="139"/>
      <c r="H97" s="369"/>
      <c r="I97" s="137" t="s">
        <v>124</v>
      </c>
      <c r="J97" s="172">
        <f>SUM(J82:J96)</f>
        <v>0</v>
      </c>
      <c r="K97" s="173"/>
      <c r="L97" s="85"/>
      <c r="M97" s="373"/>
      <c r="N97" s="85"/>
      <c r="O97" s="140"/>
      <c r="P97" s="435"/>
      <c r="Q97" s="175">
        <f>SUM(Q82:Q96)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396"/>
      <c r="B98" s="176"/>
      <c r="C98" s="228"/>
      <c r="D98" s="228"/>
      <c r="E98" s="228"/>
      <c r="F98" s="397"/>
      <c r="G98" s="94"/>
      <c r="H98" s="228"/>
      <c r="I98" s="228"/>
      <c r="J98" s="176"/>
      <c r="K98" s="217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18" t="s">
        <v>230</v>
      </c>
      <c r="B99" s="201" t="s">
        <v>231</v>
      </c>
      <c r="C99" s="102"/>
      <c r="D99" s="102"/>
      <c r="E99" s="102"/>
      <c r="F99" s="408"/>
      <c r="G99" s="102"/>
      <c r="H99" s="102"/>
      <c r="I99" s="102"/>
      <c r="J99" s="419"/>
      <c r="K99" s="204"/>
      <c r="L99" s="85"/>
      <c r="M99" s="101" t="str">
        <f>B99</f>
        <v>INTERNATIONAL AUTHORS (MAX = 60 POINTS)</v>
      </c>
      <c r="N99" s="85"/>
      <c r="O99" s="219" t="str">
        <f>B99</f>
        <v>INTERNATIONAL AUTHORS (MAX = 60 POINTS)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42.75" customHeight="1" thickBot="1">
      <c r="A100" s="70" t="s">
        <v>112</v>
      </c>
      <c r="B100" s="1393" t="s">
        <v>222</v>
      </c>
      <c r="C100" s="1391"/>
      <c r="D100" s="1392"/>
      <c r="E100" s="105" t="s">
        <v>223</v>
      </c>
      <c r="F100" s="420" t="s">
        <v>224</v>
      </c>
      <c r="G100" s="104" t="s">
        <v>225</v>
      </c>
      <c r="H100" s="104" t="s">
        <v>226</v>
      </c>
      <c r="I100" s="352" t="s">
        <v>227</v>
      </c>
      <c r="J100" s="104" t="s">
        <v>119</v>
      </c>
      <c r="K100" s="153" t="s">
        <v>120</v>
      </c>
      <c r="L100" s="13"/>
      <c r="M100" s="44" t="s">
        <v>121</v>
      </c>
      <c r="N100" s="13"/>
      <c r="O100" s="103" t="s">
        <v>122</v>
      </c>
      <c r="P100" s="103" t="s">
        <v>228</v>
      </c>
      <c r="Q100" s="106" t="s">
        <v>123</v>
      </c>
      <c r="R100" s="153" t="s">
        <v>76</v>
      </c>
      <c r="S100" s="13"/>
      <c r="T100" s="13"/>
      <c r="U100" s="13"/>
      <c r="V100" s="13"/>
      <c r="W100" s="13"/>
      <c r="X100" s="13"/>
      <c r="Y100" s="13"/>
      <c r="Z100" s="13"/>
      <c r="AA100" s="13"/>
      <c r="AB100" s="13"/>
    </row>
    <row r="101" spans="1:28" ht="48" customHeight="1">
      <c r="A101" s="182">
        <v>1</v>
      </c>
      <c r="B101" s="1582" t="s">
        <v>740</v>
      </c>
      <c r="C101" s="1583"/>
      <c r="D101" s="1584"/>
      <c r="E101" s="1292" t="s">
        <v>741</v>
      </c>
      <c r="F101" s="1215" t="s">
        <v>742</v>
      </c>
      <c r="G101" s="436">
        <v>2</v>
      </c>
      <c r="H101" s="424" t="s">
        <v>714</v>
      </c>
      <c r="I101" s="1293" t="s">
        <v>787</v>
      </c>
      <c r="J101" s="437">
        <f t="shared" ref="J101:J107" si="24">G101*10</f>
        <v>20</v>
      </c>
      <c r="K101" s="1311"/>
      <c r="L101" s="85"/>
      <c r="M101" s="1310" t="s">
        <v>717</v>
      </c>
      <c r="N101" s="85"/>
      <c r="O101" s="117" t="s">
        <v>60</v>
      </c>
      <c r="P101" s="425">
        <f t="shared" ref="P101:P113" si="25">IF(O101="Acceptable",G101,0)</f>
        <v>2</v>
      </c>
      <c r="Q101" s="118">
        <f t="shared" ref="Q101:Q113" si="26">P101*10</f>
        <v>20</v>
      </c>
      <c r="R101" s="159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1.25" customHeight="1">
      <c r="A102" s="182">
        <v>2</v>
      </c>
      <c r="B102" s="1585" t="s">
        <v>743</v>
      </c>
      <c r="C102" s="1586"/>
      <c r="D102" s="1587"/>
      <c r="E102" s="1292" t="s">
        <v>713</v>
      </c>
      <c r="F102" s="1215" t="s">
        <v>744</v>
      </c>
      <c r="G102" s="436">
        <v>1</v>
      </c>
      <c r="H102" s="436" t="s">
        <v>714</v>
      </c>
      <c r="I102" s="1294" t="s">
        <v>713</v>
      </c>
      <c r="J102" s="437">
        <f t="shared" si="24"/>
        <v>10</v>
      </c>
      <c r="K102" s="1311"/>
      <c r="L102" s="85"/>
      <c r="M102" s="1310" t="s">
        <v>717</v>
      </c>
      <c r="N102" s="85"/>
      <c r="O102" s="122" t="s">
        <v>60</v>
      </c>
      <c r="P102" s="425">
        <f t="shared" si="25"/>
        <v>1</v>
      </c>
      <c r="Q102" s="123">
        <f t="shared" si="26"/>
        <v>10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36" customHeight="1">
      <c r="A103" s="182">
        <v>3</v>
      </c>
      <c r="B103" s="1578" t="s">
        <v>745</v>
      </c>
      <c r="C103" s="1579"/>
      <c r="D103" s="1580"/>
      <c r="E103" s="1292" t="s">
        <v>715</v>
      </c>
      <c r="F103" s="422" t="s">
        <v>716</v>
      </c>
      <c r="G103" s="436">
        <v>1</v>
      </c>
      <c r="H103" s="436" t="s">
        <v>714</v>
      </c>
      <c r="I103" s="1336" t="s">
        <v>713</v>
      </c>
      <c r="J103" s="437">
        <f t="shared" si="24"/>
        <v>10</v>
      </c>
      <c r="K103" s="1311"/>
      <c r="L103" s="85"/>
      <c r="M103" s="1310" t="s">
        <v>717</v>
      </c>
      <c r="N103" s="85"/>
      <c r="O103" s="122" t="s">
        <v>60</v>
      </c>
      <c r="P103" s="425">
        <f t="shared" si="25"/>
        <v>1</v>
      </c>
      <c r="Q103" s="123">
        <f t="shared" si="26"/>
        <v>10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4">
      <c r="A104" s="182">
        <v>4</v>
      </c>
      <c r="B104" s="1574" t="s">
        <v>755</v>
      </c>
      <c r="C104" s="1474"/>
      <c r="D104" s="1475"/>
      <c r="E104" s="1337" t="s">
        <v>741</v>
      </c>
      <c r="F104" s="1334" t="s">
        <v>756</v>
      </c>
      <c r="G104" s="436">
        <v>2</v>
      </c>
      <c r="H104" s="1217" t="s">
        <v>714</v>
      </c>
      <c r="I104" s="1335" t="s">
        <v>785</v>
      </c>
      <c r="J104" s="437">
        <f t="shared" si="24"/>
        <v>20</v>
      </c>
      <c r="K104" s="1311"/>
      <c r="L104" s="85"/>
      <c r="M104" s="1310" t="s">
        <v>717</v>
      </c>
      <c r="N104" s="85"/>
      <c r="O104" s="122" t="s">
        <v>60</v>
      </c>
      <c r="P104" s="425">
        <f t="shared" si="25"/>
        <v>2</v>
      </c>
      <c r="Q104" s="123">
        <f t="shared" si="26"/>
        <v>20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2.25" customHeight="1">
      <c r="A105" s="182">
        <v>5</v>
      </c>
      <c r="B105" s="1575" t="s">
        <v>757</v>
      </c>
      <c r="C105" s="1576"/>
      <c r="D105" s="1577"/>
      <c r="E105" s="1337" t="s">
        <v>759</v>
      </c>
      <c r="F105" s="1334" t="s">
        <v>758</v>
      </c>
      <c r="G105" s="436">
        <v>5</v>
      </c>
      <c r="H105" s="1217" t="s">
        <v>714</v>
      </c>
      <c r="I105" s="1364" t="s">
        <v>818</v>
      </c>
      <c r="J105" s="437">
        <f t="shared" si="24"/>
        <v>50</v>
      </c>
      <c r="K105" s="1311"/>
      <c r="L105" s="85"/>
      <c r="M105" s="1310" t="s">
        <v>717</v>
      </c>
      <c r="N105" s="85"/>
      <c r="O105" s="122" t="s">
        <v>60</v>
      </c>
      <c r="P105" s="425">
        <f t="shared" si="25"/>
        <v>5</v>
      </c>
      <c r="Q105" s="123">
        <f t="shared" si="26"/>
        <v>50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30.75" customHeight="1">
      <c r="A106" s="182">
        <v>6</v>
      </c>
      <c r="B106" s="1578" t="s">
        <v>762</v>
      </c>
      <c r="C106" s="1579"/>
      <c r="D106" s="1580"/>
      <c r="E106" s="1337" t="s">
        <v>784</v>
      </c>
      <c r="F106" s="422" t="s">
        <v>763</v>
      </c>
      <c r="G106" s="436">
        <v>1</v>
      </c>
      <c r="H106" s="436" t="s">
        <v>714</v>
      </c>
      <c r="I106" s="1294" t="s">
        <v>764</v>
      </c>
      <c r="J106" s="437">
        <f t="shared" si="24"/>
        <v>10</v>
      </c>
      <c r="K106" s="1311"/>
      <c r="L106" s="85"/>
      <c r="M106" s="1310" t="s">
        <v>717</v>
      </c>
      <c r="N106" s="85"/>
      <c r="O106" s="122" t="s">
        <v>60</v>
      </c>
      <c r="P106" s="425">
        <f t="shared" si="25"/>
        <v>1</v>
      </c>
      <c r="Q106" s="123">
        <f t="shared" si="26"/>
        <v>10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29.25" customHeight="1">
      <c r="A107" s="182">
        <v>7</v>
      </c>
      <c r="B107" s="1578" t="s">
        <v>788</v>
      </c>
      <c r="C107" s="1576"/>
      <c r="D107" s="1577"/>
      <c r="E107" s="1292" t="s">
        <v>741</v>
      </c>
      <c r="F107" s="1215" t="s">
        <v>742</v>
      </c>
      <c r="G107" s="436">
        <v>1</v>
      </c>
      <c r="H107" s="436" t="s">
        <v>714</v>
      </c>
      <c r="I107" s="1293" t="s">
        <v>789</v>
      </c>
      <c r="J107" s="437">
        <f t="shared" si="24"/>
        <v>10</v>
      </c>
      <c r="K107" s="1311"/>
      <c r="L107" s="85"/>
      <c r="M107" s="1310" t="s">
        <v>717</v>
      </c>
      <c r="N107" s="85"/>
      <c r="O107" s="122" t="s">
        <v>60</v>
      </c>
      <c r="P107" s="425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5" customHeight="1">
      <c r="A108" s="182">
        <v>8</v>
      </c>
      <c r="B108" s="1574"/>
      <c r="C108" s="1474"/>
      <c r="D108" s="1475"/>
      <c r="E108" s="421"/>
      <c r="F108" s="1216"/>
      <c r="G108" s="436"/>
      <c r="H108" s="1217"/>
      <c r="I108" s="380"/>
      <c r="J108" s="437"/>
      <c r="K108" s="378"/>
      <c r="L108" s="85"/>
      <c r="M108" s="365"/>
      <c r="N108" s="85"/>
      <c r="O108" s="122" t="s">
        <v>60</v>
      </c>
      <c r="P108" s="425">
        <f t="shared" si="25"/>
        <v>0</v>
      </c>
      <c r="Q108" s="123">
        <f t="shared" si="26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0.5" customHeight="1">
      <c r="A109" s="182">
        <v>9</v>
      </c>
      <c r="B109" s="1574"/>
      <c r="C109" s="1474"/>
      <c r="D109" s="1475"/>
      <c r="E109" s="358"/>
      <c r="F109" s="1216"/>
      <c r="G109" s="436"/>
      <c r="H109" s="1217"/>
      <c r="I109" s="380"/>
      <c r="J109" s="437"/>
      <c r="K109" s="378"/>
      <c r="L109" s="85"/>
      <c r="M109" s="365"/>
      <c r="N109" s="85"/>
      <c r="O109" s="122" t="s">
        <v>60</v>
      </c>
      <c r="P109" s="425">
        <f t="shared" si="25"/>
        <v>0</v>
      </c>
      <c r="Q109" s="123">
        <f t="shared" si="26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82">
        <v>10</v>
      </c>
      <c r="B110" s="1502"/>
      <c r="C110" s="1474"/>
      <c r="D110" s="1475"/>
      <c r="E110" s="125"/>
      <c r="F110" s="439"/>
      <c r="G110" s="191"/>
      <c r="H110" s="363"/>
      <c r="I110" s="110"/>
      <c r="J110" s="437"/>
      <c r="K110" s="431"/>
      <c r="L110" s="85"/>
      <c r="M110" s="365"/>
      <c r="N110" s="85"/>
      <c r="O110" s="122" t="s">
        <v>60</v>
      </c>
      <c r="P110" s="425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82">
        <v>11</v>
      </c>
      <c r="B111" s="1464"/>
      <c r="C111" s="1373"/>
      <c r="D111" s="1374"/>
      <c r="E111" s="125"/>
      <c r="F111" s="439"/>
      <c r="G111" s="191"/>
      <c r="H111" s="363"/>
      <c r="I111" s="110"/>
      <c r="J111" s="437"/>
      <c r="K111" s="431"/>
      <c r="L111" s="85"/>
      <c r="M111" s="365"/>
      <c r="N111" s="85"/>
      <c r="O111" s="122" t="s">
        <v>60</v>
      </c>
      <c r="P111" s="425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12</v>
      </c>
      <c r="B112" s="1464"/>
      <c r="C112" s="1373"/>
      <c r="D112" s="1374"/>
      <c r="E112" s="125"/>
      <c r="F112" s="439"/>
      <c r="G112" s="191"/>
      <c r="H112" s="363"/>
      <c r="I112" s="110"/>
      <c r="J112" s="437"/>
      <c r="K112" s="431"/>
      <c r="L112" s="85"/>
      <c r="M112" s="365"/>
      <c r="N112" s="85"/>
      <c r="O112" s="122" t="s">
        <v>60</v>
      </c>
      <c r="P112" s="425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4.25" customHeight="1" thickBot="1">
      <c r="A113" s="182">
        <v>13</v>
      </c>
      <c r="B113" s="1593"/>
      <c r="C113" s="1483"/>
      <c r="D113" s="1484"/>
      <c r="E113" s="125"/>
      <c r="F113" s="440"/>
      <c r="G113" s="441"/>
      <c r="H113" s="442"/>
      <c r="I113" s="443"/>
      <c r="J113" s="437"/>
      <c r="K113" s="444"/>
      <c r="L113" s="85"/>
      <c r="M113" s="365"/>
      <c r="N113" s="85"/>
      <c r="O113" s="168" t="s">
        <v>60</v>
      </c>
      <c r="P113" s="425">
        <f t="shared" si="25"/>
        <v>0</v>
      </c>
      <c r="Q113" s="123">
        <f t="shared" si="26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92"/>
      <c r="C114" s="1391"/>
      <c r="D114" s="1391"/>
      <c r="E114" s="135"/>
      <c r="F114" s="434"/>
      <c r="G114" s="238"/>
      <c r="H114" s="369"/>
      <c r="I114" s="212" t="s">
        <v>124</v>
      </c>
      <c r="J114" s="138">
        <f>SUM(J101:J113)</f>
        <v>130</v>
      </c>
      <c r="K114" s="173"/>
      <c r="L114" s="85"/>
      <c r="M114" s="373"/>
      <c r="N114" s="85"/>
      <c r="O114" s="140"/>
      <c r="P114" s="435"/>
      <c r="Q114" s="175">
        <f>SUM(Q101:Q113)</f>
        <v>130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86"/>
      <c r="B115" s="27"/>
      <c r="C115" s="86"/>
      <c r="D115" s="86"/>
      <c r="E115" s="27"/>
      <c r="F115" s="19"/>
      <c r="G115" s="13"/>
      <c r="H115" s="13"/>
      <c r="I115" s="13"/>
      <c r="J115" s="82"/>
      <c r="K115" s="13"/>
      <c r="L115" s="13"/>
      <c r="M115" s="13"/>
      <c r="N115" s="13"/>
      <c r="O115" s="19"/>
      <c r="P115" s="19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5"/>
      <c r="B116" s="24" t="s">
        <v>94</v>
      </c>
      <c r="C116" s="13"/>
      <c r="D116" s="13"/>
      <c r="E116" s="13"/>
      <c r="F116" s="29" t="s">
        <v>95</v>
      </c>
      <c r="G116" s="15"/>
      <c r="H116" s="15"/>
      <c r="I116" s="61"/>
      <c r="J116" s="61"/>
      <c r="K116" s="13"/>
      <c r="L116" s="13"/>
      <c r="M116" s="13"/>
      <c r="N116" s="13"/>
      <c r="O116" s="20" t="s">
        <v>96</v>
      </c>
      <c r="P116" s="20"/>
      <c r="Q116" s="87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5"/>
      <c r="B117" s="15"/>
      <c r="C117" s="13"/>
      <c r="D117" s="13"/>
      <c r="E117" s="13"/>
      <c r="F117" s="13"/>
      <c r="G117" s="20"/>
      <c r="H117" s="20"/>
      <c r="I117" s="20"/>
      <c r="J117" s="18"/>
      <c r="K117" s="13"/>
      <c r="L117" s="13"/>
      <c r="M117" s="13"/>
      <c r="N117" s="13"/>
      <c r="O117" s="17"/>
      <c r="P117" s="17"/>
      <c r="Q117" s="87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85"/>
      <c r="B118" s="17"/>
      <c r="C118" s="13"/>
      <c r="D118" s="13"/>
      <c r="E118" s="13"/>
      <c r="F118" s="13"/>
      <c r="G118" s="13"/>
      <c r="H118" s="13"/>
      <c r="I118" s="13"/>
      <c r="J118" s="19"/>
      <c r="K118" s="13"/>
      <c r="L118" s="13"/>
      <c r="M118" s="13"/>
      <c r="N118" s="13"/>
      <c r="O118" s="17"/>
      <c r="P118" s="17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27" t="s">
        <v>97</v>
      </c>
      <c r="C119" s="13"/>
      <c r="D119" s="13"/>
      <c r="E119" s="13"/>
      <c r="F119" s="16" t="s">
        <v>98</v>
      </c>
      <c r="G119" s="13"/>
      <c r="H119" s="13"/>
      <c r="I119" s="13"/>
      <c r="J119" s="19"/>
      <c r="K119" s="13"/>
      <c r="L119" s="13"/>
      <c r="M119" s="13"/>
      <c r="N119" s="13"/>
      <c r="O119" s="16" t="s">
        <v>99</v>
      </c>
      <c r="P119" s="16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27" t="s">
        <v>100</v>
      </c>
      <c r="C120" s="13"/>
      <c r="D120" s="13"/>
      <c r="E120" s="13"/>
      <c r="F120" s="19" t="s">
        <v>100</v>
      </c>
      <c r="G120" s="13"/>
      <c r="H120" s="13"/>
      <c r="I120" s="13"/>
      <c r="J120" s="82"/>
      <c r="K120" s="13"/>
      <c r="L120" s="13"/>
      <c r="M120" s="13"/>
      <c r="N120" s="13"/>
      <c r="O120" s="19" t="s">
        <v>100</v>
      </c>
      <c r="P120" s="19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17"/>
      <c r="C121" s="19"/>
      <c r="D121" s="82"/>
      <c r="E121" s="13"/>
      <c r="F121" s="13"/>
      <c r="G121" s="13"/>
      <c r="H121" s="13"/>
      <c r="I121" s="13"/>
      <c r="J121" s="82"/>
      <c r="K121" s="13"/>
      <c r="L121" s="13"/>
      <c r="M121" s="13"/>
      <c r="N121" s="13"/>
      <c r="O121" s="13"/>
      <c r="P121" s="13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17"/>
      <c r="C122" s="19"/>
      <c r="D122" s="19"/>
      <c r="E122" s="17"/>
      <c r="F122" s="13"/>
      <c r="G122" s="17"/>
      <c r="H122" s="17"/>
      <c r="I122" s="17"/>
      <c r="J122" s="19"/>
      <c r="K122" s="13"/>
      <c r="L122" s="13"/>
      <c r="M122" s="13"/>
      <c r="N122" s="13"/>
      <c r="O122" s="13"/>
      <c r="P122" s="13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7"/>
      <c r="D123" s="13"/>
      <c r="E123" s="13"/>
      <c r="F123" s="16" t="s">
        <v>101</v>
      </c>
      <c r="G123" s="13"/>
      <c r="H123" s="13"/>
      <c r="I123" s="13"/>
      <c r="J123" s="13"/>
      <c r="K123" s="13"/>
      <c r="L123" s="13"/>
      <c r="M123" s="13"/>
      <c r="N123" s="13"/>
      <c r="O123" s="16" t="s">
        <v>102</v>
      </c>
      <c r="P123" s="16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7"/>
      <c r="D124" s="13"/>
      <c r="E124" s="13"/>
      <c r="F124" s="19" t="s">
        <v>100</v>
      </c>
      <c r="G124" s="13"/>
      <c r="H124" s="13"/>
      <c r="I124" s="13"/>
      <c r="J124" s="13"/>
      <c r="K124" s="13"/>
      <c r="L124" s="13"/>
      <c r="M124" s="13"/>
      <c r="N124" s="13"/>
      <c r="O124" s="19" t="s">
        <v>100</v>
      </c>
      <c r="P124" s="19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85"/>
      <c r="G125" s="344"/>
      <c r="H125" s="344"/>
      <c r="I125" s="84"/>
      <c r="J125" s="85"/>
      <c r="K125" s="85"/>
      <c r="L125" s="85"/>
      <c r="M125" s="85"/>
      <c r="N125" s="85"/>
      <c r="O125" s="85"/>
      <c r="P125" s="85"/>
      <c r="Q125" s="85"/>
      <c r="R125" s="85"/>
      <c r="S125" s="86"/>
      <c r="T125" s="86"/>
      <c r="U125" s="86"/>
      <c r="V125" s="86"/>
      <c r="W125" s="86"/>
      <c r="X125" s="86"/>
      <c r="Y125" s="86"/>
      <c r="Z125" s="86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344"/>
      <c r="H126" s="344"/>
      <c r="I126" s="84"/>
      <c r="J126" s="85"/>
      <c r="K126" s="85"/>
      <c r="L126" s="85"/>
      <c r="M126" s="85"/>
      <c r="N126" s="85"/>
      <c r="O126" s="85"/>
      <c r="P126" s="85"/>
      <c r="Q126" s="85"/>
      <c r="R126" s="85"/>
      <c r="S126" s="86"/>
      <c r="T126" s="86"/>
      <c r="U126" s="86"/>
      <c r="V126" s="86"/>
      <c r="W126" s="86"/>
      <c r="X126" s="86"/>
      <c r="Y126" s="86"/>
      <c r="Z126" s="86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</sheetData>
  <mergeCells count="170">
    <mergeCell ref="B58:D58"/>
    <mergeCell ref="B59:D59"/>
    <mergeCell ref="B60:D60"/>
    <mergeCell ref="B61:D61"/>
    <mergeCell ref="B62:D62"/>
    <mergeCell ref="B51:D51"/>
    <mergeCell ref="B52:D52"/>
    <mergeCell ref="B53:D53"/>
    <mergeCell ref="B54:D54"/>
    <mergeCell ref="B47:C47"/>
    <mergeCell ref="B55:D55"/>
    <mergeCell ref="B56:D56"/>
    <mergeCell ref="B57:D57"/>
    <mergeCell ref="B42:C42"/>
    <mergeCell ref="B43:C43"/>
    <mergeCell ref="B44:C44"/>
    <mergeCell ref="B45:C45"/>
    <mergeCell ref="B46:C46"/>
    <mergeCell ref="B36:C36"/>
    <mergeCell ref="B37:C37"/>
    <mergeCell ref="B38:C38"/>
    <mergeCell ref="B39:C39"/>
    <mergeCell ref="B40:C40"/>
    <mergeCell ref="B41:C41"/>
    <mergeCell ref="B111:D111"/>
    <mergeCell ref="B112:D112"/>
    <mergeCell ref="B113:D11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74:D74"/>
    <mergeCell ref="B75:D75"/>
    <mergeCell ref="B76:D76"/>
    <mergeCell ref="B77:D77"/>
    <mergeCell ref="B81:D81"/>
    <mergeCell ref="B82:D82"/>
    <mergeCell ref="B114:D114"/>
    <mergeCell ref="B104:D104"/>
    <mergeCell ref="B105:D105"/>
    <mergeCell ref="B106:D106"/>
    <mergeCell ref="B107:D107"/>
    <mergeCell ref="B108:D108"/>
    <mergeCell ref="B109:D109"/>
    <mergeCell ref="B95:D95"/>
    <mergeCell ref="B96:D96"/>
    <mergeCell ref="B97:D97"/>
    <mergeCell ref="B100:D100"/>
    <mergeCell ref="B101:D101"/>
    <mergeCell ref="B102:D102"/>
    <mergeCell ref="B103:D103"/>
    <mergeCell ref="B110:D110"/>
    <mergeCell ref="B83:D83"/>
    <mergeCell ref="B84:D84"/>
    <mergeCell ref="B85:D85"/>
    <mergeCell ref="B63:D63"/>
    <mergeCell ref="B66:D66"/>
    <mergeCell ref="B67:D67"/>
    <mergeCell ref="B68:D68"/>
    <mergeCell ref="B69:D69"/>
    <mergeCell ref="B70:D70"/>
    <mergeCell ref="B71:D71"/>
    <mergeCell ref="B72:D72"/>
    <mergeCell ref="B73:D7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59:R59"/>
    <mergeCell ref="Q60:R60"/>
    <mergeCell ref="Q61:R61"/>
    <mergeCell ref="Q62:R62"/>
    <mergeCell ref="Q63:R63"/>
    <mergeCell ref="Q29:R29"/>
    <mergeCell ref="Q30:R30"/>
    <mergeCell ref="Q52:R52"/>
    <mergeCell ref="Q53:R53"/>
    <mergeCell ref="Q54:R54"/>
    <mergeCell ref="Q55:R55"/>
    <mergeCell ref="Q56:R56"/>
    <mergeCell ref="Q32:R32"/>
    <mergeCell ref="Q31:R31"/>
    <mergeCell ref="Q16:R16"/>
    <mergeCell ref="Q17:R17"/>
    <mergeCell ref="Q18:R18"/>
    <mergeCell ref="Q19:R19"/>
    <mergeCell ref="Q57:R57"/>
    <mergeCell ref="Q58:R5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57:K57"/>
    <mergeCell ref="J58:K58"/>
    <mergeCell ref="J59:K59"/>
    <mergeCell ref="J60:K60"/>
    <mergeCell ref="J61:K61"/>
    <mergeCell ref="J62:K62"/>
    <mergeCell ref="J63:K63"/>
    <mergeCell ref="J25:K25"/>
    <mergeCell ref="J26:K26"/>
    <mergeCell ref="J52:K52"/>
    <mergeCell ref="J53:K53"/>
    <mergeCell ref="J54:K54"/>
    <mergeCell ref="J55:K55"/>
    <mergeCell ref="J56:K56"/>
  </mergeCells>
  <conditionalFormatting sqref="G13:G17 G37:G47">
    <cfRule type="expression" dxfId="45" priority="37">
      <formula>D13&lt;&gt;"Journal Article"</formula>
    </cfRule>
  </conditionalFormatting>
  <conditionalFormatting sqref="G12:G13">
    <cfRule type="expression" dxfId="44" priority="38">
      <formula>D12&lt;&gt;"Journal Article"</formula>
    </cfRule>
  </conditionalFormatting>
  <conditionalFormatting sqref="G45:G47">
    <cfRule type="expression" dxfId="43" priority="39">
      <formula>D45&lt;&gt;"Journal Article"</formula>
    </cfRule>
  </conditionalFormatting>
  <conditionalFormatting sqref="G31">
    <cfRule type="expression" dxfId="42" priority="41">
      <formula>D31&lt;&gt;"Journal Article"</formula>
    </cfRule>
  </conditionalFormatting>
  <conditionalFormatting sqref="G28">
    <cfRule type="expression" dxfId="41" priority="42">
      <formula>D28&lt;&gt;"Journal Article"</formula>
    </cfRule>
  </conditionalFormatting>
  <conditionalFormatting sqref="G30">
    <cfRule type="expression" dxfId="40" priority="47">
      <formula>D30&lt;&gt;"Journal Article"</formula>
    </cfRule>
  </conditionalFormatting>
  <conditionalFormatting sqref="G29">
    <cfRule type="expression" dxfId="39" priority="49">
      <formula>D29&lt;&gt;"Journal Article"</formula>
    </cfRule>
  </conditionalFormatting>
  <conditionalFormatting sqref="G18">
    <cfRule type="expression" dxfId="38" priority="54">
      <formula>D18&lt;&gt;"Journal Article"</formula>
    </cfRule>
  </conditionalFormatting>
  <conditionalFormatting sqref="G20">
    <cfRule type="expression" dxfId="37" priority="56">
      <formula>D20&lt;&gt;"Journal Article"</formula>
    </cfRule>
  </conditionalFormatting>
  <conditionalFormatting sqref="G19">
    <cfRule type="expression" dxfId="36" priority="57">
      <formula>D19&lt;&gt;"Journal Article"</formula>
    </cfRule>
  </conditionalFormatting>
  <conditionalFormatting sqref="G21">
    <cfRule type="expression" dxfId="35" priority="58">
      <formula>D21&lt;&gt;"Journal Article"</formula>
    </cfRule>
  </conditionalFormatting>
  <conditionalFormatting sqref="G27">
    <cfRule type="expression" dxfId="34" priority="59">
      <formula>D27&lt;&gt;"Journal Article"</formula>
    </cfRule>
  </conditionalFormatting>
  <conditionalFormatting sqref="F19 F12:F16">
    <cfRule type="expression" dxfId="33" priority="61">
      <formula>$D12:$D31="Journal Article"</formula>
    </cfRule>
  </conditionalFormatting>
  <conditionalFormatting sqref="G26">
    <cfRule type="expression" dxfId="32" priority="62">
      <formula>D26&lt;&gt;"Journal Article"</formula>
    </cfRule>
  </conditionalFormatting>
  <conditionalFormatting sqref="G23">
    <cfRule type="expression" dxfId="31" priority="63">
      <formula>D23&lt;&gt;"Journal Article"</formula>
    </cfRule>
  </conditionalFormatting>
  <conditionalFormatting sqref="F24:F25">
    <cfRule type="expression" dxfId="30" priority="64">
      <formula>$D24:$D38="Journal Article"</formula>
    </cfRule>
  </conditionalFormatting>
  <conditionalFormatting sqref="G25">
    <cfRule type="expression" dxfId="29" priority="65">
      <formula>D25&lt;&gt;"Journal Article"</formula>
    </cfRule>
  </conditionalFormatting>
  <conditionalFormatting sqref="F23">
    <cfRule type="expression" dxfId="28" priority="66">
      <formula>$D23:$D38="Journal Article"</formula>
    </cfRule>
  </conditionalFormatting>
  <conditionalFormatting sqref="G24">
    <cfRule type="expression" dxfId="27" priority="67">
      <formula>D24&lt;&gt;"Journal Article"</formula>
    </cfRule>
  </conditionalFormatting>
  <conditionalFormatting sqref="G22">
    <cfRule type="expression" dxfId="26" priority="69">
      <formula>D22&lt;&gt;"Journal Article"</formula>
    </cfRule>
  </conditionalFormatting>
  <conditionalFormatting sqref="G45:G47">
    <cfRule type="expression" dxfId="25" priority="71">
      <formula>D45&lt;&gt;"Journal Article"</formula>
    </cfRule>
  </conditionalFormatting>
  <conditionalFormatting sqref="G45:G47">
    <cfRule type="expression" dxfId="24" priority="73">
      <formula>D45&lt;&gt;"Journal Article"</formula>
    </cfRule>
  </conditionalFormatting>
  <conditionalFormatting sqref="G45:G47">
    <cfRule type="expression" dxfId="23" priority="75">
      <formula>D45&lt;&gt;"Journal Article"</formula>
    </cfRule>
  </conditionalFormatting>
  <conditionalFormatting sqref="F44">
    <cfRule type="expression" dxfId="22" priority="80">
      <formula>$D44:$D104="Journal Article"</formula>
    </cfRule>
  </conditionalFormatting>
  <conditionalFormatting sqref="F17">
    <cfRule type="expression" dxfId="21" priority="86">
      <formula>$D17:$D36="Journal Article"</formula>
    </cfRule>
  </conditionalFormatting>
  <conditionalFormatting sqref="F46:F47 F44 F37:F38">
    <cfRule type="expression" dxfId="20" priority="19">
      <formula>$D37:$D46="Journal Article"</formula>
    </cfRule>
  </conditionalFormatting>
  <conditionalFormatting sqref="F44">
    <cfRule type="expression" dxfId="19" priority="9">
      <formula>$D44:$D53="Journal Article"</formula>
    </cfRule>
  </conditionalFormatting>
  <conditionalFormatting sqref="F45">
    <cfRule type="expression" dxfId="18" priority="4">
      <formula>$D45:$D54="Journal Article"</formula>
    </cfRule>
  </conditionalFormatting>
  <conditionalFormatting sqref="F45">
    <cfRule type="expression" dxfId="17" priority="5">
      <formula>$D45:$D105="Journal Article"</formula>
    </cfRule>
  </conditionalFormatting>
  <conditionalFormatting sqref="G39">
    <cfRule type="expression" dxfId="16" priority="3">
      <formula>D39&lt;&gt;"Journal Article"</formula>
    </cfRule>
  </conditionalFormatting>
  <conditionalFormatting sqref="F22 F31">
    <cfRule type="expression" dxfId="15" priority="97">
      <formula>$D22:$D38="Journal Article"</formula>
    </cfRule>
  </conditionalFormatting>
  <conditionalFormatting sqref="F20 F29">
    <cfRule type="expression" dxfId="14" priority="101">
      <formula>$D20:$D38="Journal Article"</formula>
    </cfRule>
  </conditionalFormatting>
  <conditionalFormatting sqref="F26">
    <cfRule type="expression" dxfId="13" priority="111">
      <formula>$D26:$D39="Journal Article"</formula>
    </cfRule>
  </conditionalFormatting>
  <conditionalFormatting sqref="F18">
    <cfRule type="expression" dxfId="12" priority="116">
      <formula>$D18:$D38="Journal Article"</formula>
    </cfRule>
  </conditionalFormatting>
  <conditionalFormatting sqref="F21 F30">
    <cfRule type="expression" dxfId="11" priority="118">
      <formula>$D21:$D38="Journal Article"</formula>
    </cfRule>
  </conditionalFormatting>
  <conditionalFormatting sqref="F28">
    <cfRule type="expression" dxfId="10" priority="120">
      <formula>$D28:$D47="Journal Article"</formula>
    </cfRule>
  </conditionalFormatting>
  <conditionalFormatting sqref="F27">
    <cfRule type="expression" dxfId="9" priority="124">
      <formula>$D27:$D47="Journal Article"</formula>
    </cfRule>
  </conditionalFormatting>
  <conditionalFormatting sqref="F46:F47 F42:F43">
    <cfRule type="expression" dxfId="8" priority="132">
      <formula>$D42:$D101="Journal Article"</formula>
    </cfRule>
  </conditionalFormatting>
  <conditionalFormatting sqref="F42">
    <cfRule type="expression" dxfId="7" priority="138">
      <formula>$D42:$D49="Journal Article"</formula>
    </cfRule>
  </conditionalFormatting>
  <conditionalFormatting sqref="F43 F39:F41">
    <cfRule type="expression" dxfId="6" priority="149">
      <formula>$D39:$D47="Journal Article"</formula>
    </cfRule>
  </conditionalFormatting>
  <conditionalFormatting sqref="F40:F41">
    <cfRule type="expression" dxfId="5" priority="158">
      <formula>$D40:$D94="Journal Article"</formula>
    </cfRule>
  </conditionalFormatting>
  <dataValidations xWindow="933" yWindow="441" count="12">
    <dataValidation type="list" allowBlank="1" showErrorMessage="1" sqref="D12:D31 D37:D47" xr:uid="{00000000-0002-0000-0400-000000000000}">
      <formula1>$AB$12:$AB$17</formula1>
    </dataValidation>
    <dataValidation type="list" allowBlank="1" showErrorMessage="1" sqref="O12:O31 O53:O62 O67:O76 O82:O96 O101:O113 O37:O47" xr:uid="{00000000-0002-0000-0400-000001000000}">
      <formula1>$Z$12:$Z$13</formula1>
    </dataValidation>
    <dataValidation type="custom" allowBlank="1" showInputMessage="1" showErrorMessage="1" prompt="Not Applicable - This cell is not applicable to Journal Article" sqref="F14:F17 F19 F28" xr:uid="{00000000-0002-0000-0400-000002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47" xr:uid="{00000000-0002-0000-0400-000003000000}">
      <formula1>$D12="Journal Article"</formula1>
    </dataValidation>
    <dataValidation type="custom" allowBlank="1" showInputMessage="1" showErrorMessage="1" prompt="Not Applicable - This cell is not applicable to Journal Article" sqref="F22 F31" xr:uid="{00000000-0002-0000-0400-000004000000}">
      <formula1>$D22:$D38&lt;&gt;"Journal Article"</formula1>
    </dataValidation>
    <dataValidation type="custom" allowBlank="1" showInputMessage="1" showErrorMessage="1" prompt="Not Applicable - This cell is not applicable to Journal Article" sqref="F20 F29:F30" xr:uid="{00000000-0002-0000-0400-000005000000}">
      <formula1>$D20:$D38&lt;&gt;"Journal Article"</formula1>
    </dataValidation>
    <dataValidation type="custom" allowBlank="1" showInputMessage="1" showErrorMessage="1" prompt="Not Applicable - This cell is not applicable to Journal Article" sqref="F18 F27" xr:uid="{00000000-0002-0000-0400-000006000000}">
      <formula1>$D18:$D38&lt;&gt;"Journal Article"</formula1>
    </dataValidation>
    <dataValidation type="custom" allowBlank="1" showInputMessage="1" showErrorMessage="1" prompt="Not Applicable - This cell is not applicable to Journal Article" sqref="F23" xr:uid="{00000000-0002-0000-0400-000007000000}">
      <formula1>$D23:$D38&lt;&gt;"Journal Article"</formula1>
    </dataValidation>
    <dataValidation type="custom" allowBlank="1" showInputMessage="1" showErrorMessage="1" prompt="Not Applicable - This cell is not applicable to Journal Article" sqref="F24:F25" xr:uid="{00000000-0002-0000-0400-000008000000}">
      <formula1>$D24:$D38&lt;&gt;"Journal Article"</formula1>
    </dataValidation>
    <dataValidation type="custom" allowBlank="1" showInputMessage="1" showErrorMessage="1" prompt="Not Applicable - This cell is not applicable to Journal Article" sqref="F21" xr:uid="{00000000-0002-0000-0400-000009000000}">
      <formula1>$D21:$D38&lt;&gt;"Journal Article"</formula1>
    </dataValidation>
    <dataValidation type="custom" allowBlank="1" showInputMessage="1" showErrorMessage="1" prompt="Not Applicable - This cell is not applicable to Journal Article" sqref="F26" xr:uid="{00000000-0002-0000-0400-00000A000000}">
      <formula1>$D26:$D39&lt;&gt;"Journal Article"</formula1>
    </dataValidation>
    <dataValidation type="custom" allowBlank="1" showInputMessage="1" showErrorMessage="1" prompt="Not Applicable - This cell is not applicable to Journal Article" sqref="F46:F47" xr:uid="{00000000-0002-0000-0400-00000B000000}">
      <formula1>$D46:$D102&lt;&gt;"Journal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46" t="s">
        <v>188</v>
      </c>
      <c r="B1" s="1367"/>
      <c r="C1" s="1367"/>
      <c r="D1" s="1367"/>
      <c r="E1" s="1367"/>
      <c r="F1" s="1367"/>
      <c r="G1" s="1367"/>
      <c r="H1" s="1367"/>
      <c r="I1" s="1367"/>
      <c r="J1" s="1367"/>
      <c r="K1" s="1367"/>
      <c r="L1" s="85"/>
      <c r="M1" s="14" t="str">
        <f>A1</f>
        <v>KRA II - RESEARCH, INNOVATION AND CREATIVE WORK</v>
      </c>
      <c r="N1" s="85"/>
      <c r="O1" s="1446" t="str">
        <f>A1</f>
        <v>KRA II - RESEARCH, INNOVATION AND CREATIVE WORK</v>
      </c>
      <c r="P1" s="1367"/>
      <c r="Q1" s="1367"/>
      <c r="R1" s="1367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61" t="str">
        <f>'Request Form'!B6</f>
        <v>LAST NAME:</v>
      </c>
      <c r="B3" s="1373"/>
      <c r="C3" s="1374"/>
      <c r="D3" s="1448" t="str">
        <f>Form1_A!E3</f>
        <v>MAALIW</v>
      </c>
      <c r="E3" s="1373"/>
      <c r="F3" s="1373"/>
      <c r="G3" s="1373"/>
      <c r="H3" s="1373"/>
      <c r="I3" s="1373"/>
      <c r="J3" s="1373"/>
      <c r="K3" s="1374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61" t="str">
        <f>'Request Form'!B7</f>
        <v>FIRST NAME, EXT.:</v>
      </c>
      <c r="B4" s="1373"/>
      <c r="C4" s="1374"/>
      <c r="D4" s="1448" t="str">
        <f>Form1_A!E4</f>
        <v>RENATO III</v>
      </c>
      <c r="E4" s="1373"/>
      <c r="F4" s="1373"/>
      <c r="G4" s="1373"/>
      <c r="H4" s="1373"/>
      <c r="I4" s="1373"/>
      <c r="J4" s="1373"/>
      <c r="K4" s="1374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61" t="str">
        <f>'Request Form'!B8</f>
        <v>MIDDLE NAME:</v>
      </c>
      <c r="B5" s="1373"/>
      <c r="C5" s="1374"/>
      <c r="D5" s="1448" t="str">
        <f>Form1_A!E5</f>
        <v>RACELIS</v>
      </c>
      <c r="E5" s="1373"/>
      <c r="F5" s="1373"/>
      <c r="G5" s="1373"/>
      <c r="H5" s="1373"/>
      <c r="I5" s="1373"/>
      <c r="J5" s="1373"/>
      <c r="K5" s="1374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93" t="s">
        <v>232</v>
      </c>
      <c r="B7" s="1391"/>
      <c r="C7" s="1391"/>
      <c r="D7" s="1391"/>
      <c r="E7" s="1391"/>
      <c r="F7" s="1391"/>
      <c r="G7" s="1391"/>
      <c r="H7" s="1391"/>
      <c r="I7" s="1391"/>
      <c r="J7" s="1391"/>
      <c r="K7" s="1392"/>
      <c r="L7" s="85"/>
      <c r="M7" s="84" t="str">
        <f>A7</f>
        <v>CRITERION B - INVENTIONS (MAX = 100 POINTS)</v>
      </c>
      <c r="N7" s="85"/>
      <c r="O7" s="1431" t="str">
        <f>A7</f>
        <v>CRITERION B - INVENTIONS (MAX = 100 POINTS)</v>
      </c>
      <c r="P7" s="1367"/>
      <c r="Q7" s="1367"/>
      <c r="R7" s="1367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5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6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7" t="s">
        <v>60</v>
      </c>
    </row>
    <row r="10" spans="1:29" ht="14.4">
      <c r="A10" s="448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49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0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9" t="s">
        <v>237</v>
      </c>
      <c r="B12" s="1391"/>
      <c r="C12" s="1391"/>
      <c r="D12" s="1391"/>
      <c r="E12" s="1391"/>
      <c r="F12" s="1391"/>
      <c r="G12" s="1391"/>
      <c r="H12" s="1391"/>
      <c r="I12" s="1391"/>
      <c r="J12" s="1391"/>
      <c r="K12" s="1392"/>
      <c r="L12" s="87"/>
      <c r="M12" s="84" t="str">
        <f>A12</f>
        <v>SOLE INVENTOR</v>
      </c>
      <c r="N12" s="87"/>
      <c r="O12" s="1617" t="str">
        <f>A12</f>
        <v>SOLE INVENTOR</v>
      </c>
      <c r="P12" s="1409"/>
      <c r="Q12" s="1409"/>
      <c r="R12" s="1409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611" t="s">
        <v>238</v>
      </c>
      <c r="C13" s="1391"/>
      <c r="D13" s="1456"/>
      <c r="E13" s="451" t="s">
        <v>239</v>
      </c>
      <c r="F13" s="452" t="s">
        <v>240</v>
      </c>
      <c r="G13" s="1611" t="s">
        <v>241</v>
      </c>
      <c r="H13" s="1456"/>
      <c r="I13" s="106" t="s">
        <v>119</v>
      </c>
      <c r="J13" s="1620" t="s">
        <v>120</v>
      </c>
      <c r="K13" s="1392"/>
      <c r="L13" s="13"/>
      <c r="M13" s="44" t="s">
        <v>121</v>
      </c>
      <c r="N13" s="13"/>
      <c r="O13" s="103" t="s">
        <v>122</v>
      </c>
      <c r="P13" s="106" t="s">
        <v>123</v>
      </c>
      <c r="Q13" s="1426" t="s">
        <v>76</v>
      </c>
      <c r="R13" s="1392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502"/>
      <c r="C14" s="1474"/>
      <c r="D14" s="1475"/>
      <c r="E14" s="111"/>
      <c r="F14" s="438" t="s">
        <v>1</v>
      </c>
      <c r="G14" s="1601"/>
      <c r="H14" s="1475"/>
      <c r="I14" s="208">
        <f t="shared" ref="I14:I28" si="4">IF(ISBLANK(B14),0,0+IF(ISBLANK(E14),0,0+IF(ISBLANK(G14),0,0+IF(F14="Accepted",10)+IF(F14="Published",20)+IF(F14="Granted",80))))</f>
        <v>0</v>
      </c>
      <c r="J14" s="1618"/>
      <c r="K14" s="1619"/>
      <c r="L14" s="85"/>
      <c r="M14" s="453"/>
      <c r="N14" s="85"/>
      <c r="O14" s="117" t="s">
        <v>60</v>
      </c>
      <c r="P14" s="118">
        <f t="shared" ref="P14:P28" si="5">IF(O14="Acceptable",I14,0)</f>
        <v>0</v>
      </c>
      <c r="Q14" s="1427"/>
      <c r="R14" s="1428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64"/>
      <c r="C15" s="1373"/>
      <c r="D15" s="1374"/>
      <c r="E15" s="125"/>
      <c r="F15" s="438" t="s">
        <v>1</v>
      </c>
      <c r="G15" s="1621"/>
      <c r="H15" s="1374"/>
      <c r="I15" s="208">
        <f t="shared" si="4"/>
        <v>0</v>
      </c>
      <c r="J15" s="1602"/>
      <c r="K15" s="1442"/>
      <c r="L15" s="85"/>
      <c r="M15" s="454"/>
      <c r="N15" s="85"/>
      <c r="O15" s="122" t="s">
        <v>60</v>
      </c>
      <c r="P15" s="123">
        <f t="shared" si="5"/>
        <v>0</v>
      </c>
      <c r="Q15" s="1424"/>
      <c r="R15" s="1425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464"/>
      <c r="C16" s="1373"/>
      <c r="D16" s="1374"/>
      <c r="E16" s="125"/>
      <c r="F16" s="438" t="s">
        <v>1</v>
      </c>
      <c r="G16" s="1621"/>
      <c r="H16" s="1374"/>
      <c r="I16" s="208">
        <f t="shared" si="4"/>
        <v>0</v>
      </c>
      <c r="J16" s="1602"/>
      <c r="K16" s="1442"/>
      <c r="L16" s="85"/>
      <c r="M16" s="454"/>
      <c r="N16" s="85"/>
      <c r="O16" s="122" t="s">
        <v>60</v>
      </c>
      <c r="P16" s="123">
        <f t="shared" si="5"/>
        <v>0</v>
      </c>
      <c r="Q16" s="1424"/>
      <c r="R16" s="1425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464"/>
      <c r="C17" s="1373"/>
      <c r="D17" s="1374"/>
      <c r="E17" s="125"/>
      <c r="F17" s="438" t="s">
        <v>1</v>
      </c>
      <c r="G17" s="1621"/>
      <c r="H17" s="1374"/>
      <c r="I17" s="208">
        <f t="shared" si="4"/>
        <v>0</v>
      </c>
      <c r="J17" s="1602"/>
      <c r="K17" s="1442"/>
      <c r="L17" s="85"/>
      <c r="M17" s="454"/>
      <c r="N17" s="85"/>
      <c r="O17" s="122" t="s">
        <v>60</v>
      </c>
      <c r="P17" s="123">
        <f t="shared" si="5"/>
        <v>0</v>
      </c>
      <c r="Q17" s="1424"/>
      <c r="R17" s="1425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5"/>
    </row>
    <row r="18" spans="1:29" ht="14.4">
      <c r="A18" s="120">
        <v>5</v>
      </c>
      <c r="B18" s="1464"/>
      <c r="C18" s="1373"/>
      <c r="D18" s="1374"/>
      <c r="E18" s="125"/>
      <c r="F18" s="438" t="s">
        <v>1</v>
      </c>
      <c r="G18" s="1621"/>
      <c r="H18" s="1374"/>
      <c r="I18" s="208">
        <f t="shared" si="4"/>
        <v>0</v>
      </c>
      <c r="J18" s="1602"/>
      <c r="K18" s="1442"/>
      <c r="L18" s="85"/>
      <c r="M18" s="454"/>
      <c r="N18" s="85"/>
      <c r="O18" s="122" t="s">
        <v>60</v>
      </c>
      <c r="P18" s="123">
        <f t="shared" si="5"/>
        <v>0</v>
      </c>
      <c r="Q18" s="1424"/>
      <c r="R18" s="1425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5"/>
    </row>
    <row r="19" spans="1:29" ht="14.4">
      <c r="A19" s="120">
        <v>6</v>
      </c>
      <c r="B19" s="1464"/>
      <c r="C19" s="1373"/>
      <c r="D19" s="1374"/>
      <c r="E19" s="125"/>
      <c r="F19" s="438" t="s">
        <v>1</v>
      </c>
      <c r="G19" s="1621"/>
      <c r="H19" s="1374"/>
      <c r="I19" s="208">
        <f t="shared" si="4"/>
        <v>0</v>
      </c>
      <c r="J19" s="1556"/>
      <c r="K19" s="1442"/>
      <c r="L19" s="85"/>
      <c r="M19" s="454"/>
      <c r="N19" s="85"/>
      <c r="O19" s="122" t="s">
        <v>60</v>
      </c>
      <c r="P19" s="123">
        <f t="shared" si="5"/>
        <v>0</v>
      </c>
      <c r="Q19" s="1424"/>
      <c r="R19" s="1425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464"/>
      <c r="C20" s="1373"/>
      <c r="D20" s="1374"/>
      <c r="E20" s="125"/>
      <c r="F20" s="438" t="s">
        <v>1</v>
      </c>
      <c r="G20" s="1621"/>
      <c r="H20" s="1374"/>
      <c r="I20" s="208">
        <f t="shared" si="4"/>
        <v>0</v>
      </c>
      <c r="J20" s="1556"/>
      <c r="K20" s="1442"/>
      <c r="L20" s="85"/>
      <c r="M20" s="454"/>
      <c r="N20" s="85"/>
      <c r="O20" s="122" t="s">
        <v>60</v>
      </c>
      <c r="P20" s="123">
        <f t="shared" si="5"/>
        <v>0</v>
      </c>
      <c r="Q20" s="1424"/>
      <c r="R20" s="1425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65"/>
      <c r="C21" s="1373"/>
      <c r="D21" s="1374"/>
      <c r="E21" s="129"/>
      <c r="F21" s="456" t="s">
        <v>1</v>
      </c>
      <c r="G21" s="1623"/>
      <c r="H21" s="1374"/>
      <c r="I21" s="208">
        <f t="shared" si="4"/>
        <v>0</v>
      </c>
      <c r="J21" s="1604"/>
      <c r="K21" s="1442"/>
      <c r="L21" s="85"/>
      <c r="M21" s="454"/>
      <c r="N21" s="85"/>
      <c r="O21" s="122" t="s">
        <v>60</v>
      </c>
      <c r="P21" s="123">
        <f t="shared" si="5"/>
        <v>0</v>
      </c>
      <c r="Q21" s="1424"/>
      <c r="R21" s="1425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5"/>
    </row>
    <row r="22" spans="1:29" ht="15.75" hidden="1" customHeight="1">
      <c r="A22" s="120">
        <v>9</v>
      </c>
      <c r="B22" s="1465"/>
      <c r="C22" s="1373"/>
      <c r="D22" s="1374"/>
      <c r="E22" s="129"/>
      <c r="F22" s="456" t="s">
        <v>1</v>
      </c>
      <c r="G22" s="1623"/>
      <c r="H22" s="1374"/>
      <c r="I22" s="208">
        <f t="shared" si="4"/>
        <v>0</v>
      </c>
      <c r="J22" s="1555"/>
      <c r="K22" s="1442"/>
      <c r="L22" s="85"/>
      <c r="M22" s="454"/>
      <c r="N22" s="85"/>
      <c r="O22" s="122" t="s">
        <v>60</v>
      </c>
      <c r="P22" s="123">
        <f t="shared" si="5"/>
        <v>0</v>
      </c>
      <c r="Q22" s="1424"/>
      <c r="R22" s="1425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65"/>
      <c r="C23" s="1373"/>
      <c r="D23" s="1374"/>
      <c r="E23" s="129"/>
      <c r="F23" s="456" t="s">
        <v>1</v>
      </c>
      <c r="G23" s="1623"/>
      <c r="H23" s="1374"/>
      <c r="I23" s="208">
        <f t="shared" si="4"/>
        <v>0</v>
      </c>
      <c r="J23" s="1555"/>
      <c r="K23" s="1442"/>
      <c r="L23" s="85"/>
      <c r="M23" s="454"/>
      <c r="N23" s="85"/>
      <c r="O23" s="122" t="s">
        <v>60</v>
      </c>
      <c r="P23" s="123">
        <f t="shared" si="5"/>
        <v>0</v>
      </c>
      <c r="Q23" s="1424"/>
      <c r="R23" s="1425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65"/>
      <c r="C24" s="1373"/>
      <c r="D24" s="1374"/>
      <c r="E24" s="129"/>
      <c r="F24" s="456" t="s">
        <v>1</v>
      </c>
      <c r="G24" s="1623"/>
      <c r="H24" s="1374"/>
      <c r="I24" s="208">
        <f t="shared" si="4"/>
        <v>0</v>
      </c>
      <c r="J24" s="1555"/>
      <c r="K24" s="1442"/>
      <c r="L24" s="85"/>
      <c r="M24" s="454"/>
      <c r="N24" s="85"/>
      <c r="O24" s="122" t="s">
        <v>60</v>
      </c>
      <c r="P24" s="123">
        <f t="shared" si="5"/>
        <v>0</v>
      </c>
      <c r="Q24" s="1424"/>
      <c r="R24" s="1425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65"/>
      <c r="C25" s="1373"/>
      <c r="D25" s="1374"/>
      <c r="E25" s="129"/>
      <c r="F25" s="456" t="s">
        <v>1</v>
      </c>
      <c r="G25" s="1623"/>
      <c r="H25" s="1374"/>
      <c r="I25" s="208">
        <f t="shared" si="4"/>
        <v>0</v>
      </c>
      <c r="J25" s="1604"/>
      <c r="K25" s="1442"/>
      <c r="L25" s="85"/>
      <c r="M25" s="454"/>
      <c r="N25" s="85"/>
      <c r="O25" s="122" t="s">
        <v>60</v>
      </c>
      <c r="P25" s="123">
        <f t="shared" si="5"/>
        <v>0</v>
      </c>
      <c r="Q25" s="1424"/>
      <c r="R25" s="1425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5"/>
    </row>
    <row r="26" spans="1:29" ht="15.75" hidden="1" customHeight="1">
      <c r="A26" s="120">
        <v>13</v>
      </c>
      <c r="B26" s="1465"/>
      <c r="C26" s="1373"/>
      <c r="D26" s="1374"/>
      <c r="E26" s="129"/>
      <c r="F26" s="456" t="s">
        <v>1</v>
      </c>
      <c r="G26" s="1623"/>
      <c r="H26" s="1374"/>
      <c r="I26" s="208">
        <f t="shared" si="4"/>
        <v>0</v>
      </c>
      <c r="J26" s="1555"/>
      <c r="K26" s="1442"/>
      <c r="L26" s="85"/>
      <c r="M26" s="454"/>
      <c r="N26" s="85"/>
      <c r="O26" s="122" t="s">
        <v>60</v>
      </c>
      <c r="P26" s="123">
        <f t="shared" si="5"/>
        <v>0</v>
      </c>
      <c r="Q26" s="1424"/>
      <c r="R26" s="1425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65"/>
      <c r="C27" s="1373"/>
      <c r="D27" s="1374"/>
      <c r="E27" s="129"/>
      <c r="F27" s="456" t="s">
        <v>1</v>
      </c>
      <c r="G27" s="1623"/>
      <c r="H27" s="1374"/>
      <c r="I27" s="208">
        <f t="shared" si="4"/>
        <v>0</v>
      </c>
      <c r="J27" s="1555"/>
      <c r="K27" s="1442"/>
      <c r="L27" s="85"/>
      <c r="M27" s="454"/>
      <c r="N27" s="85"/>
      <c r="O27" s="122" t="s">
        <v>60</v>
      </c>
      <c r="P27" s="123">
        <f t="shared" si="5"/>
        <v>0</v>
      </c>
      <c r="Q27" s="1424"/>
      <c r="R27" s="1425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65"/>
      <c r="C28" s="1373"/>
      <c r="D28" s="1374"/>
      <c r="E28" s="129"/>
      <c r="F28" s="456" t="s">
        <v>1</v>
      </c>
      <c r="G28" s="1623"/>
      <c r="H28" s="1374"/>
      <c r="I28" s="208">
        <f t="shared" si="4"/>
        <v>0</v>
      </c>
      <c r="J28" s="1555"/>
      <c r="K28" s="1442"/>
      <c r="L28" s="85"/>
      <c r="M28" s="454"/>
      <c r="N28" s="85"/>
      <c r="O28" s="168" t="s">
        <v>60</v>
      </c>
      <c r="P28" s="123">
        <f t="shared" si="5"/>
        <v>0</v>
      </c>
      <c r="Q28" s="1424"/>
      <c r="R28" s="1425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92"/>
      <c r="C29" s="1391"/>
      <c r="D29" s="1456"/>
      <c r="E29" s="135"/>
      <c r="F29" s="135"/>
      <c r="G29" s="1443" t="s">
        <v>124</v>
      </c>
      <c r="H29" s="1456"/>
      <c r="I29" s="172">
        <f>SUM(I14:I28)</f>
        <v>0</v>
      </c>
      <c r="J29" s="1624"/>
      <c r="K29" s="1392"/>
      <c r="L29" s="85"/>
      <c r="M29" s="458"/>
      <c r="N29" s="85"/>
      <c r="O29" s="140"/>
      <c r="P29" s="175">
        <f>SUM(P14:P28)</f>
        <v>0</v>
      </c>
      <c r="Q29" s="1622"/>
      <c r="R29" s="1392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9" t="s">
        <v>245</v>
      </c>
      <c r="B31" s="1391"/>
      <c r="C31" s="1391"/>
      <c r="D31" s="1391"/>
      <c r="E31" s="1391"/>
      <c r="F31" s="1391"/>
      <c r="G31" s="1391"/>
      <c r="H31" s="1391"/>
      <c r="I31" s="1391"/>
      <c r="J31" s="1391"/>
      <c r="K31" s="1392"/>
      <c r="L31" s="85"/>
      <c r="M31" s="84" t="str">
        <f>A31</f>
        <v>WITH MULTIPLE INVENTORS</v>
      </c>
      <c r="N31" s="85"/>
      <c r="O31" s="1596" t="str">
        <f>A31</f>
        <v>WITH MULTIPLE INVENTORS</v>
      </c>
      <c r="P31" s="1409"/>
      <c r="Q31" s="1409"/>
      <c r="R31" s="1409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26" t="s">
        <v>238</v>
      </c>
      <c r="C32" s="1391"/>
      <c r="D32" s="1456"/>
      <c r="E32" s="206" t="s">
        <v>246</v>
      </c>
      <c r="F32" s="104" t="s">
        <v>240</v>
      </c>
      <c r="G32" s="1426" t="s">
        <v>247</v>
      </c>
      <c r="H32" s="1456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72"/>
      <c r="C33" s="1470"/>
      <c r="D33" s="1471"/>
      <c r="E33" s="112"/>
      <c r="F33" s="438" t="s">
        <v>1</v>
      </c>
      <c r="G33" s="1601"/>
      <c r="H33" s="1475"/>
      <c r="I33" s="156">
        <v>0</v>
      </c>
      <c r="J33" s="459">
        <f t="shared" ref="J33:J47" si="6">(IF(ISBLANK(B33),0,0+(IF(ISBLANK(E33),0,0+(IF(ISBLANK(F33),0,0+(IF(ISBLANK(G33),0,0+IF(F33="Accepted",10)+IF(F33="Published",20)+IF(F33="Granted",80)))*I33))))))</f>
        <v>0</v>
      </c>
      <c r="K33" s="460"/>
      <c r="L33" s="85"/>
      <c r="M33" s="453"/>
      <c r="N33" s="85"/>
      <c r="O33" s="117" t="s">
        <v>60</v>
      </c>
      <c r="P33" s="379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64"/>
      <c r="C34" s="1373"/>
      <c r="D34" s="1374"/>
      <c r="E34" s="125"/>
      <c r="F34" s="438" t="s">
        <v>1</v>
      </c>
      <c r="G34" s="1621"/>
      <c r="H34" s="1374"/>
      <c r="I34" s="160">
        <v>0</v>
      </c>
      <c r="J34" s="209">
        <f t="shared" si="6"/>
        <v>0</v>
      </c>
      <c r="K34" s="411"/>
      <c r="L34" s="85"/>
      <c r="M34" s="454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64"/>
      <c r="C35" s="1373"/>
      <c r="D35" s="1374"/>
      <c r="E35" s="125"/>
      <c r="F35" s="438" t="s">
        <v>1</v>
      </c>
      <c r="G35" s="1621"/>
      <c r="H35" s="1374"/>
      <c r="I35" s="160">
        <v>0</v>
      </c>
      <c r="J35" s="209">
        <f t="shared" si="6"/>
        <v>0</v>
      </c>
      <c r="K35" s="411"/>
      <c r="L35" s="85"/>
      <c r="M35" s="454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64"/>
      <c r="C36" s="1373"/>
      <c r="D36" s="1374"/>
      <c r="E36" s="125"/>
      <c r="F36" s="438" t="s">
        <v>1</v>
      </c>
      <c r="G36" s="1621"/>
      <c r="H36" s="1374"/>
      <c r="I36" s="160">
        <v>0</v>
      </c>
      <c r="J36" s="209">
        <f t="shared" si="6"/>
        <v>0</v>
      </c>
      <c r="K36" s="411"/>
      <c r="L36" s="85"/>
      <c r="M36" s="454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64"/>
      <c r="C37" s="1373"/>
      <c r="D37" s="1374"/>
      <c r="E37" s="125"/>
      <c r="F37" s="438" t="s">
        <v>1</v>
      </c>
      <c r="G37" s="1621"/>
      <c r="H37" s="1374"/>
      <c r="I37" s="160">
        <v>0</v>
      </c>
      <c r="J37" s="209">
        <f t="shared" si="6"/>
        <v>0</v>
      </c>
      <c r="K37" s="411"/>
      <c r="L37" s="85"/>
      <c r="M37" s="454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64"/>
      <c r="C38" s="1373"/>
      <c r="D38" s="1374"/>
      <c r="E38" s="125"/>
      <c r="F38" s="438" t="s">
        <v>1</v>
      </c>
      <c r="G38" s="1621"/>
      <c r="H38" s="1374"/>
      <c r="I38" s="160">
        <v>0</v>
      </c>
      <c r="J38" s="209">
        <f t="shared" si="6"/>
        <v>0</v>
      </c>
      <c r="K38" s="411"/>
      <c r="L38" s="85"/>
      <c r="M38" s="454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64"/>
      <c r="C39" s="1373"/>
      <c r="D39" s="1374"/>
      <c r="E39" s="125"/>
      <c r="F39" s="438" t="s">
        <v>1</v>
      </c>
      <c r="G39" s="1621"/>
      <c r="H39" s="1374"/>
      <c r="I39" s="160">
        <v>0</v>
      </c>
      <c r="J39" s="209">
        <f t="shared" si="6"/>
        <v>0</v>
      </c>
      <c r="K39" s="411"/>
      <c r="L39" s="85"/>
      <c r="M39" s="454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64"/>
      <c r="C40" s="1373"/>
      <c r="D40" s="1374"/>
      <c r="E40" s="125"/>
      <c r="F40" s="438" t="s">
        <v>1</v>
      </c>
      <c r="G40" s="1621"/>
      <c r="H40" s="1374"/>
      <c r="I40" s="160">
        <v>0</v>
      </c>
      <c r="J40" s="209">
        <f t="shared" si="6"/>
        <v>0</v>
      </c>
      <c r="K40" s="411"/>
      <c r="L40" s="85"/>
      <c r="M40" s="454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65"/>
      <c r="C41" s="1373"/>
      <c r="D41" s="1374"/>
      <c r="E41" s="461"/>
      <c r="F41" s="456" t="s">
        <v>1</v>
      </c>
      <c r="G41" s="1623"/>
      <c r="H41" s="1374"/>
      <c r="I41" s="392">
        <v>0</v>
      </c>
      <c r="J41" s="209">
        <f t="shared" si="6"/>
        <v>0</v>
      </c>
      <c r="K41" s="393"/>
      <c r="L41" s="85"/>
      <c r="M41" s="454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65"/>
      <c r="C42" s="1373"/>
      <c r="D42" s="1374"/>
      <c r="E42" s="461"/>
      <c r="F42" s="456" t="s">
        <v>1</v>
      </c>
      <c r="G42" s="1623"/>
      <c r="H42" s="1374"/>
      <c r="I42" s="392">
        <v>0</v>
      </c>
      <c r="J42" s="209">
        <f t="shared" si="6"/>
        <v>0</v>
      </c>
      <c r="K42" s="393"/>
      <c r="L42" s="85"/>
      <c r="M42" s="454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65"/>
      <c r="C43" s="1373"/>
      <c r="D43" s="1374"/>
      <c r="E43" s="461"/>
      <c r="F43" s="456" t="s">
        <v>1</v>
      </c>
      <c r="G43" s="1623"/>
      <c r="H43" s="1374"/>
      <c r="I43" s="392">
        <v>0</v>
      </c>
      <c r="J43" s="209">
        <f t="shared" si="6"/>
        <v>0</v>
      </c>
      <c r="K43" s="393"/>
      <c r="L43" s="85"/>
      <c r="M43" s="454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65"/>
      <c r="C44" s="1373"/>
      <c r="D44" s="1374"/>
      <c r="E44" s="461"/>
      <c r="F44" s="456" t="s">
        <v>1</v>
      </c>
      <c r="G44" s="1623"/>
      <c r="H44" s="1374"/>
      <c r="I44" s="392">
        <v>0</v>
      </c>
      <c r="J44" s="209">
        <f t="shared" si="6"/>
        <v>0</v>
      </c>
      <c r="K44" s="393"/>
      <c r="L44" s="85"/>
      <c r="M44" s="454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65"/>
      <c r="C45" s="1373"/>
      <c r="D45" s="1374"/>
      <c r="E45" s="461"/>
      <c r="F45" s="456" t="s">
        <v>1</v>
      </c>
      <c r="G45" s="1623"/>
      <c r="H45" s="1374"/>
      <c r="I45" s="392">
        <v>0</v>
      </c>
      <c r="J45" s="209">
        <f t="shared" si="6"/>
        <v>0</v>
      </c>
      <c r="K45" s="393"/>
      <c r="L45" s="85"/>
      <c r="M45" s="454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65"/>
      <c r="C46" s="1373"/>
      <c r="D46" s="1374"/>
      <c r="E46" s="461"/>
      <c r="F46" s="456" t="s">
        <v>1</v>
      </c>
      <c r="G46" s="1623"/>
      <c r="H46" s="1374"/>
      <c r="I46" s="392">
        <v>0</v>
      </c>
      <c r="J46" s="209">
        <f t="shared" si="6"/>
        <v>0</v>
      </c>
      <c r="K46" s="393"/>
      <c r="L46" s="85"/>
      <c r="M46" s="454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65"/>
      <c r="C47" s="1373"/>
      <c r="D47" s="1374"/>
      <c r="E47" s="461"/>
      <c r="F47" s="456" t="s">
        <v>1</v>
      </c>
      <c r="G47" s="1623"/>
      <c r="H47" s="1374"/>
      <c r="I47" s="392">
        <v>0</v>
      </c>
      <c r="J47" s="209">
        <f t="shared" si="6"/>
        <v>0</v>
      </c>
      <c r="K47" s="393"/>
      <c r="L47" s="85"/>
      <c r="M47" s="454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2" t="s">
        <v>248</v>
      </c>
      <c r="C48" s="178"/>
      <c r="D48" s="463"/>
      <c r="E48" s="135"/>
      <c r="F48" s="369"/>
      <c r="G48" s="1492"/>
      <c r="H48" s="1456"/>
      <c r="I48" s="212" t="s">
        <v>124</v>
      </c>
      <c r="J48" s="138">
        <f>SUM(J33:J47)</f>
        <v>0</v>
      </c>
      <c r="K48" s="173"/>
      <c r="L48" s="85"/>
      <c r="M48" s="458"/>
      <c r="N48" s="85"/>
      <c r="O48" s="140"/>
      <c r="P48" s="464"/>
      <c r="Q48" s="374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5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8"/>
      <c r="H50" s="1391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9" t="s">
        <v>237</v>
      </c>
      <c r="B51" s="1391"/>
      <c r="C51" s="1391"/>
      <c r="D51" s="1391"/>
      <c r="E51" s="1391"/>
      <c r="F51" s="1391"/>
      <c r="G51" s="1391"/>
      <c r="H51" s="1391"/>
      <c r="I51" s="1391"/>
      <c r="J51" s="1391"/>
      <c r="K51" s="1392"/>
      <c r="L51" s="87"/>
      <c r="M51" s="84" t="str">
        <f>A51</f>
        <v>SOLE INVENTOR</v>
      </c>
      <c r="N51" s="87"/>
      <c r="O51" s="1596" t="str">
        <f>A51</f>
        <v>SOLE INVENTOR</v>
      </c>
      <c r="P51" s="1409"/>
      <c r="Q51" s="1409"/>
      <c r="R51" s="1409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26" t="s">
        <v>251</v>
      </c>
      <c r="C52" s="1391"/>
      <c r="D52" s="1456"/>
      <c r="E52" s="104" t="s">
        <v>252</v>
      </c>
      <c r="F52" s="104" t="s">
        <v>253</v>
      </c>
      <c r="G52" s="1426" t="s">
        <v>254</v>
      </c>
      <c r="H52" s="1456"/>
      <c r="I52" s="106" t="s">
        <v>119</v>
      </c>
      <c r="J52" s="1426" t="s">
        <v>120</v>
      </c>
      <c r="K52" s="1392"/>
      <c r="L52" s="13"/>
      <c r="M52" s="44" t="s">
        <v>121</v>
      </c>
      <c r="N52" s="13"/>
      <c r="O52" s="103" t="s">
        <v>122</v>
      </c>
      <c r="P52" s="106" t="s">
        <v>123</v>
      </c>
      <c r="Q52" s="1426" t="s">
        <v>76</v>
      </c>
      <c r="R52" s="1392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502"/>
      <c r="C53" s="1474"/>
      <c r="D53" s="1475"/>
      <c r="E53" s="466" t="s">
        <v>1</v>
      </c>
      <c r="F53" s="466"/>
      <c r="G53" s="1601"/>
      <c r="H53" s="1475"/>
      <c r="I53" s="208">
        <f t="shared" ref="I53:I67" si="9">IF(ISBLANK(B53),0,0+IF(ISBLANK(F53),0,0+IF(ISBLANK(G53),0,0+IF(E53="Utility Model",10,0+IF(E53="Industrial Design",5,0)))))</f>
        <v>0</v>
      </c>
      <c r="J53" s="1459"/>
      <c r="K53" s="1619"/>
      <c r="L53" s="85"/>
      <c r="M53" s="453"/>
      <c r="N53" s="85"/>
      <c r="O53" s="117" t="s">
        <v>60</v>
      </c>
      <c r="P53" s="118">
        <f t="shared" ref="P53:P67" si="10">IF(O53="Acceptable",I53,0)</f>
        <v>0</v>
      </c>
      <c r="Q53" s="1424"/>
      <c r="R53" s="1425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64"/>
      <c r="C54" s="1373"/>
      <c r="D54" s="1374"/>
      <c r="E54" s="412" t="s">
        <v>1</v>
      </c>
      <c r="F54" s="412"/>
      <c r="G54" s="1601"/>
      <c r="H54" s="1475"/>
      <c r="I54" s="208">
        <f t="shared" si="9"/>
        <v>0</v>
      </c>
      <c r="J54" s="1556"/>
      <c r="K54" s="1442"/>
      <c r="L54" s="85"/>
      <c r="M54" s="454"/>
      <c r="N54" s="85"/>
      <c r="O54" s="122" t="s">
        <v>60</v>
      </c>
      <c r="P54" s="123">
        <f t="shared" si="10"/>
        <v>0</v>
      </c>
      <c r="Q54" s="1424"/>
      <c r="R54" s="1425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64"/>
      <c r="C55" s="1373"/>
      <c r="D55" s="1374"/>
      <c r="E55" s="412" t="s">
        <v>1</v>
      </c>
      <c r="F55" s="412"/>
      <c r="G55" s="1601"/>
      <c r="H55" s="1475"/>
      <c r="I55" s="208">
        <f t="shared" si="9"/>
        <v>0</v>
      </c>
      <c r="J55" s="1556"/>
      <c r="K55" s="1442"/>
      <c r="L55" s="85"/>
      <c r="M55" s="454"/>
      <c r="N55" s="85"/>
      <c r="O55" s="122" t="s">
        <v>60</v>
      </c>
      <c r="P55" s="123">
        <f t="shared" si="10"/>
        <v>0</v>
      </c>
      <c r="Q55" s="1424"/>
      <c r="R55" s="1425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64"/>
      <c r="C56" s="1373"/>
      <c r="D56" s="1374"/>
      <c r="E56" s="412" t="s">
        <v>1</v>
      </c>
      <c r="F56" s="412"/>
      <c r="G56" s="1601"/>
      <c r="H56" s="1475"/>
      <c r="I56" s="208">
        <f t="shared" si="9"/>
        <v>0</v>
      </c>
      <c r="J56" s="1556"/>
      <c r="K56" s="1442"/>
      <c r="L56" s="85"/>
      <c r="M56" s="454"/>
      <c r="N56" s="85"/>
      <c r="O56" s="122" t="s">
        <v>60</v>
      </c>
      <c r="P56" s="123">
        <f t="shared" si="10"/>
        <v>0</v>
      </c>
      <c r="Q56" s="1424"/>
      <c r="R56" s="1425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65"/>
      <c r="C57" s="1373"/>
      <c r="D57" s="1374"/>
      <c r="E57" s="467" t="s">
        <v>1</v>
      </c>
      <c r="F57" s="467"/>
      <c r="G57" s="1597"/>
      <c r="H57" s="1475"/>
      <c r="I57" s="208">
        <f t="shared" si="9"/>
        <v>0</v>
      </c>
      <c r="J57" s="1555"/>
      <c r="K57" s="1442"/>
      <c r="L57" s="85"/>
      <c r="M57" s="454"/>
      <c r="N57" s="85"/>
      <c r="O57" s="122" t="s">
        <v>60</v>
      </c>
      <c r="P57" s="123">
        <f t="shared" si="10"/>
        <v>0</v>
      </c>
      <c r="Q57" s="1424"/>
      <c r="R57" s="1425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65"/>
      <c r="C58" s="1373"/>
      <c r="D58" s="1374"/>
      <c r="E58" s="467" t="s">
        <v>1</v>
      </c>
      <c r="F58" s="467"/>
      <c r="G58" s="1597"/>
      <c r="H58" s="1475"/>
      <c r="I58" s="208">
        <f t="shared" si="9"/>
        <v>0</v>
      </c>
      <c r="J58" s="1555"/>
      <c r="K58" s="1442"/>
      <c r="L58" s="85"/>
      <c r="M58" s="454"/>
      <c r="N58" s="85"/>
      <c r="O58" s="122" t="s">
        <v>60</v>
      </c>
      <c r="P58" s="123">
        <f t="shared" si="10"/>
        <v>0</v>
      </c>
      <c r="Q58" s="1424"/>
      <c r="R58" s="1425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65"/>
      <c r="C59" s="1373"/>
      <c r="D59" s="1374"/>
      <c r="E59" s="467" t="s">
        <v>1</v>
      </c>
      <c r="F59" s="467"/>
      <c r="G59" s="1597"/>
      <c r="H59" s="1475"/>
      <c r="I59" s="208">
        <f t="shared" si="9"/>
        <v>0</v>
      </c>
      <c r="J59" s="1555"/>
      <c r="K59" s="1442"/>
      <c r="L59" s="85"/>
      <c r="M59" s="454"/>
      <c r="N59" s="85"/>
      <c r="O59" s="122" t="s">
        <v>60</v>
      </c>
      <c r="P59" s="123">
        <f t="shared" si="10"/>
        <v>0</v>
      </c>
      <c r="Q59" s="1424"/>
      <c r="R59" s="1425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65"/>
      <c r="C60" s="1373"/>
      <c r="D60" s="1374"/>
      <c r="E60" s="467" t="s">
        <v>1</v>
      </c>
      <c r="F60" s="467"/>
      <c r="G60" s="1597"/>
      <c r="H60" s="1475"/>
      <c r="I60" s="208">
        <f t="shared" si="9"/>
        <v>0</v>
      </c>
      <c r="J60" s="1555"/>
      <c r="K60" s="1442"/>
      <c r="L60" s="85"/>
      <c r="M60" s="454"/>
      <c r="N60" s="85"/>
      <c r="O60" s="122" t="s">
        <v>60</v>
      </c>
      <c r="P60" s="123">
        <f t="shared" si="10"/>
        <v>0</v>
      </c>
      <c r="Q60" s="1424"/>
      <c r="R60" s="1425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65"/>
      <c r="C61" s="1373"/>
      <c r="D61" s="1374"/>
      <c r="E61" s="467" t="s">
        <v>1</v>
      </c>
      <c r="F61" s="467"/>
      <c r="G61" s="1597"/>
      <c r="H61" s="1475"/>
      <c r="I61" s="208">
        <f t="shared" si="9"/>
        <v>0</v>
      </c>
      <c r="J61" s="1555"/>
      <c r="K61" s="1442"/>
      <c r="L61" s="85"/>
      <c r="M61" s="454"/>
      <c r="N61" s="85"/>
      <c r="O61" s="122" t="s">
        <v>60</v>
      </c>
      <c r="P61" s="123">
        <f t="shared" si="10"/>
        <v>0</v>
      </c>
      <c r="Q61" s="1424"/>
      <c r="R61" s="1425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65"/>
      <c r="C62" s="1373"/>
      <c r="D62" s="1374"/>
      <c r="E62" s="467" t="s">
        <v>1</v>
      </c>
      <c r="F62" s="467"/>
      <c r="G62" s="1597"/>
      <c r="H62" s="1475"/>
      <c r="I62" s="208">
        <f t="shared" si="9"/>
        <v>0</v>
      </c>
      <c r="J62" s="1555"/>
      <c r="K62" s="1442"/>
      <c r="L62" s="85"/>
      <c r="M62" s="454"/>
      <c r="N62" s="85"/>
      <c r="O62" s="122" t="s">
        <v>60</v>
      </c>
      <c r="P62" s="123">
        <f t="shared" si="10"/>
        <v>0</v>
      </c>
      <c r="Q62" s="1424"/>
      <c r="R62" s="1425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65"/>
      <c r="C63" s="1373"/>
      <c r="D63" s="1374"/>
      <c r="E63" s="467" t="s">
        <v>1</v>
      </c>
      <c r="F63" s="467"/>
      <c r="G63" s="1597"/>
      <c r="H63" s="1475"/>
      <c r="I63" s="208">
        <f t="shared" si="9"/>
        <v>0</v>
      </c>
      <c r="J63" s="1555"/>
      <c r="K63" s="1442"/>
      <c r="L63" s="85"/>
      <c r="M63" s="454"/>
      <c r="N63" s="85"/>
      <c r="O63" s="122" t="s">
        <v>60</v>
      </c>
      <c r="P63" s="123">
        <f t="shared" si="10"/>
        <v>0</v>
      </c>
      <c r="Q63" s="1424"/>
      <c r="R63" s="1425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65"/>
      <c r="C64" s="1373"/>
      <c r="D64" s="1374"/>
      <c r="E64" s="467" t="s">
        <v>1</v>
      </c>
      <c r="F64" s="467"/>
      <c r="G64" s="1597"/>
      <c r="H64" s="1475"/>
      <c r="I64" s="208">
        <f t="shared" si="9"/>
        <v>0</v>
      </c>
      <c r="J64" s="1555"/>
      <c r="K64" s="1442"/>
      <c r="L64" s="85"/>
      <c r="M64" s="454"/>
      <c r="N64" s="85"/>
      <c r="O64" s="122" t="s">
        <v>60</v>
      </c>
      <c r="P64" s="123">
        <f t="shared" si="10"/>
        <v>0</v>
      </c>
      <c r="Q64" s="1424"/>
      <c r="R64" s="1425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65"/>
      <c r="C65" s="1373"/>
      <c r="D65" s="1374"/>
      <c r="E65" s="467" t="s">
        <v>1</v>
      </c>
      <c r="F65" s="467"/>
      <c r="G65" s="1597"/>
      <c r="H65" s="1475"/>
      <c r="I65" s="208">
        <f t="shared" si="9"/>
        <v>0</v>
      </c>
      <c r="J65" s="1555"/>
      <c r="K65" s="1442"/>
      <c r="L65" s="85"/>
      <c r="M65" s="454"/>
      <c r="N65" s="85"/>
      <c r="O65" s="122" t="s">
        <v>60</v>
      </c>
      <c r="P65" s="123">
        <f t="shared" si="10"/>
        <v>0</v>
      </c>
      <c r="Q65" s="1424"/>
      <c r="R65" s="1425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65"/>
      <c r="C66" s="1373"/>
      <c r="D66" s="1374"/>
      <c r="E66" s="467" t="s">
        <v>1</v>
      </c>
      <c r="F66" s="467"/>
      <c r="G66" s="1597"/>
      <c r="H66" s="1475"/>
      <c r="I66" s="208">
        <f t="shared" si="9"/>
        <v>0</v>
      </c>
      <c r="J66" s="1555"/>
      <c r="K66" s="1442"/>
      <c r="L66" s="85"/>
      <c r="M66" s="454"/>
      <c r="N66" s="85"/>
      <c r="O66" s="122" t="s">
        <v>60</v>
      </c>
      <c r="P66" s="123">
        <f t="shared" si="10"/>
        <v>0</v>
      </c>
      <c r="Q66" s="1424"/>
      <c r="R66" s="1425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65"/>
      <c r="C67" s="1373"/>
      <c r="D67" s="1374"/>
      <c r="E67" s="467" t="s">
        <v>1</v>
      </c>
      <c r="F67" s="468"/>
      <c r="G67" s="1597"/>
      <c r="H67" s="1475"/>
      <c r="I67" s="208">
        <f t="shared" si="9"/>
        <v>0</v>
      </c>
      <c r="J67" s="1625"/>
      <c r="K67" s="1626"/>
      <c r="L67" s="85"/>
      <c r="M67" s="454"/>
      <c r="N67" s="85"/>
      <c r="O67" s="168" t="s">
        <v>60</v>
      </c>
      <c r="P67" s="133">
        <f t="shared" si="10"/>
        <v>0</v>
      </c>
      <c r="Q67" s="1424"/>
      <c r="R67" s="1425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69" t="s">
        <v>248</v>
      </c>
      <c r="C68" s="136"/>
      <c r="D68" s="469"/>
      <c r="E68" s="1492"/>
      <c r="F68" s="1456"/>
      <c r="G68" s="1443" t="s">
        <v>124</v>
      </c>
      <c r="H68" s="1456"/>
      <c r="I68" s="172">
        <f>SUM(I53:I67)</f>
        <v>0</v>
      </c>
      <c r="J68" s="1624"/>
      <c r="K68" s="1392"/>
      <c r="L68" s="85"/>
      <c r="M68" s="458"/>
      <c r="N68" s="85"/>
      <c r="O68" s="140"/>
      <c r="P68" s="175">
        <f>SUM(P53:P67)</f>
        <v>0</v>
      </c>
      <c r="Q68" s="1440"/>
      <c r="R68" s="1392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7"/>
      <c r="J69" s="457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9" t="s">
        <v>245</v>
      </c>
      <c r="B70" s="1391"/>
      <c r="C70" s="1391"/>
      <c r="D70" s="1391"/>
      <c r="E70" s="1391"/>
      <c r="F70" s="1391"/>
      <c r="G70" s="1391"/>
      <c r="H70" s="1391"/>
      <c r="I70" s="1391"/>
      <c r="J70" s="1391"/>
      <c r="K70" s="1392"/>
      <c r="L70" s="85"/>
      <c r="M70" s="84" t="str">
        <f>A70</f>
        <v>WITH MULTIPLE INVENTORS</v>
      </c>
      <c r="N70" s="85"/>
      <c r="O70" s="1596" t="str">
        <f>A70</f>
        <v>WITH MULTIPLE INVENTORS</v>
      </c>
      <c r="P70" s="1409"/>
      <c r="Q70" s="1409"/>
      <c r="R70" s="1409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26" t="s">
        <v>251</v>
      </c>
      <c r="C71" s="1391"/>
      <c r="D71" s="1456"/>
      <c r="E71" s="104" t="s">
        <v>252</v>
      </c>
      <c r="F71" s="104" t="s">
        <v>253</v>
      </c>
      <c r="G71" s="1426" t="s">
        <v>254</v>
      </c>
      <c r="H71" s="1456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502"/>
      <c r="C72" s="1474"/>
      <c r="D72" s="1475"/>
      <c r="E72" s="470" t="s">
        <v>1</v>
      </c>
      <c r="F72" s="466"/>
      <c r="G72" s="1601"/>
      <c r="H72" s="1475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0"/>
      <c r="L72" s="85"/>
      <c r="M72" s="453"/>
      <c r="N72" s="85"/>
      <c r="O72" s="117" t="s">
        <v>60</v>
      </c>
      <c r="P72" s="379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64"/>
      <c r="C73" s="1373"/>
      <c r="D73" s="1374"/>
      <c r="E73" s="412" t="s">
        <v>1</v>
      </c>
      <c r="F73" s="412"/>
      <c r="G73" s="1601"/>
      <c r="H73" s="1475"/>
      <c r="I73" s="160">
        <v>0</v>
      </c>
      <c r="J73" s="208">
        <f t="shared" si="11"/>
        <v>0</v>
      </c>
      <c r="K73" s="411"/>
      <c r="L73" s="85"/>
      <c r="M73" s="454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64"/>
      <c r="C74" s="1373"/>
      <c r="D74" s="1374"/>
      <c r="E74" s="412" t="s">
        <v>1</v>
      </c>
      <c r="F74" s="412"/>
      <c r="G74" s="1601"/>
      <c r="H74" s="1475"/>
      <c r="I74" s="160">
        <v>0</v>
      </c>
      <c r="J74" s="208">
        <f t="shared" si="11"/>
        <v>0</v>
      </c>
      <c r="K74" s="411"/>
      <c r="L74" s="85"/>
      <c r="M74" s="454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64"/>
      <c r="C75" s="1373"/>
      <c r="D75" s="1374"/>
      <c r="E75" s="412" t="s">
        <v>1</v>
      </c>
      <c r="F75" s="412"/>
      <c r="G75" s="1601"/>
      <c r="H75" s="1475"/>
      <c r="I75" s="160">
        <v>0</v>
      </c>
      <c r="J75" s="208">
        <f t="shared" si="11"/>
        <v>0</v>
      </c>
      <c r="K75" s="411"/>
      <c r="L75" s="85"/>
      <c r="M75" s="454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65"/>
      <c r="C76" s="1373"/>
      <c r="D76" s="1374"/>
      <c r="E76" s="467" t="s">
        <v>1</v>
      </c>
      <c r="F76" s="467"/>
      <c r="G76" s="1597"/>
      <c r="H76" s="1475"/>
      <c r="I76" s="392">
        <v>0</v>
      </c>
      <c r="J76" s="208">
        <f t="shared" si="11"/>
        <v>0</v>
      </c>
      <c r="K76" s="393"/>
      <c r="L76" s="85"/>
      <c r="M76" s="454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65"/>
      <c r="C77" s="1373"/>
      <c r="D77" s="1374"/>
      <c r="E77" s="467" t="s">
        <v>1</v>
      </c>
      <c r="F77" s="467"/>
      <c r="G77" s="1597"/>
      <c r="H77" s="1475"/>
      <c r="I77" s="392">
        <v>0</v>
      </c>
      <c r="J77" s="208">
        <f t="shared" si="11"/>
        <v>0</v>
      </c>
      <c r="K77" s="393"/>
      <c r="L77" s="85"/>
      <c r="M77" s="454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65"/>
      <c r="C78" s="1373"/>
      <c r="D78" s="1374"/>
      <c r="E78" s="467" t="s">
        <v>1</v>
      </c>
      <c r="F78" s="467"/>
      <c r="G78" s="1597"/>
      <c r="H78" s="1475"/>
      <c r="I78" s="392">
        <v>0</v>
      </c>
      <c r="J78" s="208">
        <f t="shared" si="11"/>
        <v>0</v>
      </c>
      <c r="K78" s="393"/>
      <c r="L78" s="85"/>
      <c r="M78" s="454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65"/>
      <c r="C79" s="1373"/>
      <c r="D79" s="1374"/>
      <c r="E79" s="467" t="s">
        <v>1</v>
      </c>
      <c r="F79" s="467"/>
      <c r="G79" s="1597"/>
      <c r="H79" s="1475"/>
      <c r="I79" s="392">
        <v>0</v>
      </c>
      <c r="J79" s="208">
        <f t="shared" si="11"/>
        <v>0</v>
      </c>
      <c r="K79" s="393"/>
      <c r="L79" s="85"/>
      <c r="M79" s="454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65"/>
      <c r="C80" s="1373"/>
      <c r="D80" s="1374"/>
      <c r="E80" s="467" t="s">
        <v>1</v>
      </c>
      <c r="F80" s="467"/>
      <c r="G80" s="1597"/>
      <c r="H80" s="1475"/>
      <c r="I80" s="392">
        <v>0</v>
      </c>
      <c r="J80" s="208">
        <f t="shared" si="11"/>
        <v>0</v>
      </c>
      <c r="K80" s="393"/>
      <c r="L80" s="85"/>
      <c r="M80" s="454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65"/>
      <c r="C81" s="1373"/>
      <c r="D81" s="1374"/>
      <c r="E81" s="467" t="s">
        <v>1</v>
      </c>
      <c r="F81" s="467"/>
      <c r="G81" s="1597"/>
      <c r="H81" s="1475"/>
      <c r="I81" s="392">
        <v>0</v>
      </c>
      <c r="J81" s="208">
        <f t="shared" si="11"/>
        <v>0</v>
      </c>
      <c r="K81" s="393"/>
      <c r="L81" s="85"/>
      <c r="M81" s="454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65"/>
      <c r="C82" s="1373"/>
      <c r="D82" s="1374"/>
      <c r="E82" s="467" t="s">
        <v>1</v>
      </c>
      <c r="F82" s="467"/>
      <c r="G82" s="1597"/>
      <c r="H82" s="1475"/>
      <c r="I82" s="392">
        <v>0</v>
      </c>
      <c r="J82" s="208">
        <f t="shared" si="11"/>
        <v>0</v>
      </c>
      <c r="K82" s="393"/>
      <c r="L82" s="85"/>
      <c r="M82" s="454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65"/>
      <c r="C83" s="1373"/>
      <c r="D83" s="1374"/>
      <c r="E83" s="467" t="s">
        <v>1</v>
      </c>
      <c r="F83" s="467"/>
      <c r="G83" s="1597"/>
      <c r="H83" s="1475"/>
      <c r="I83" s="392">
        <v>0</v>
      </c>
      <c r="J83" s="208">
        <f t="shared" si="11"/>
        <v>0</v>
      </c>
      <c r="K83" s="393"/>
      <c r="L83" s="85"/>
      <c r="M83" s="454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65"/>
      <c r="C84" s="1373"/>
      <c r="D84" s="1374"/>
      <c r="E84" s="467" t="s">
        <v>1</v>
      </c>
      <c r="F84" s="467"/>
      <c r="G84" s="1597"/>
      <c r="H84" s="1475"/>
      <c r="I84" s="392">
        <v>0</v>
      </c>
      <c r="J84" s="208">
        <f t="shared" si="11"/>
        <v>0</v>
      </c>
      <c r="K84" s="393"/>
      <c r="L84" s="85"/>
      <c r="M84" s="454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65"/>
      <c r="C85" s="1373"/>
      <c r="D85" s="1374"/>
      <c r="E85" s="467" t="s">
        <v>1</v>
      </c>
      <c r="F85" s="467"/>
      <c r="G85" s="1597"/>
      <c r="H85" s="1475"/>
      <c r="I85" s="392">
        <v>0</v>
      </c>
      <c r="J85" s="208">
        <f t="shared" si="11"/>
        <v>0</v>
      </c>
      <c r="K85" s="393"/>
      <c r="L85" s="85"/>
      <c r="M85" s="454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1">
        <v>15</v>
      </c>
      <c r="B86" s="1581"/>
      <c r="C86" s="1483"/>
      <c r="D86" s="1484"/>
      <c r="E86" s="468" t="s">
        <v>1</v>
      </c>
      <c r="F86" s="468"/>
      <c r="G86" s="1597"/>
      <c r="H86" s="1475"/>
      <c r="I86" s="472">
        <v>0</v>
      </c>
      <c r="J86" s="208">
        <f t="shared" si="11"/>
        <v>0</v>
      </c>
      <c r="K86" s="473"/>
      <c r="L86" s="85"/>
      <c r="M86" s="454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2" t="s">
        <v>248</v>
      </c>
      <c r="C87" s="178"/>
      <c r="D87" s="463"/>
      <c r="E87" s="474"/>
      <c r="F87" s="475"/>
      <c r="G87" s="1600"/>
      <c r="H87" s="1391"/>
      <c r="I87" s="476" t="s">
        <v>124</v>
      </c>
      <c r="J87" s="172">
        <f>SUM(J72:J86)</f>
        <v>0</v>
      </c>
      <c r="K87" s="173"/>
      <c r="L87" s="85"/>
      <c r="M87" s="458"/>
      <c r="N87" s="85"/>
      <c r="O87" s="140"/>
      <c r="P87" s="435"/>
      <c r="Q87" s="374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5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8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7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26" t="s">
        <v>260</v>
      </c>
      <c r="C91" s="1391"/>
      <c r="D91" s="1456"/>
      <c r="E91" s="106" t="s">
        <v>261</v>
      </c>
      <c r="F91" s="106" t="s">
        <v>262</v>
      </c>
      <c r="G91" s="1426" t="s">
        <v>263</v>
      </c>
      <c r="H91" s="1456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26" t="s">
        <v>76</v>
      </c>
      <c r="R91" s="1392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502"/>
      <c r="C92" s="1474"/>
      <c r="D92" s="1475"/>
      <c r="E92" s="478"/>
      <c r="F92" s="233"/>
      <c r="G92" s="1601"/>
      <c r="H92" s="1475"/>
      <c r="I92" s="478"/>
      <c r="J92" s="208">
        <f t="shared" ref="J92:J101" si="16">IF(ISBLANK(B92),0,0+IF(ISBLANK(E92),0,0+IF(ISBLANK(F92),0,0+IF(ISBLANK(G92),0,0+IF(ISBLANK(I92),0,5)))))</f>
        <v>0</v>
      </c>
      <c r="K92" s="411"/>
      <c r="L92" s="85"/>
      <c r="M92" s="453"/>
      <c r="N92" s="85"/>
      <c r="O92" s="117" t="s">
        <v>60</v>
      </c>
      <c r="P92" s="118">
        <f t="shared" ref="P92:P101" si="17">IF(O92="Acceptable",J92,0)</f>
        <v>0</v>
      </c>
      <c r="Q92" s="1427"/>
      <c r="R92" s="1428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64"/>
      <c r="C93" s="1373"/>
      <c r="D93" s="1374"/>
      <c r="E93" s="479"/>
      <c r="F93" s="236"/>
      <c r="G93" s="1601"/>
      <c r="H93" s="1475"/>
      <c r="I93" s="479"/>
      <c r="J93" s="208">
        <f t="shared" si="16"/>
        <v>0</v>
      </c>
      <c r="K93" s="411"/>
      <c r="L93" s="85"/>
      <c r="M93" s="454"/>
      <c r="N93" s="85"/>
      <c r="O93" s="122" t="s">
        <v>60</v>
      </c>
      <c r="P93" s="123">
        <f t="shared" si="17"/>
        <v>0</v>
      </c>
      <c r="Q93" s="1424"/>
      <c r="R93" s="1425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64"/>
      <c r="C94" s="1373"/>
      <c r="D94" s="1374"/>
      <c r="E94" s="479"/>
      <c r="F94" s="236"/>
      <c r="G94" s="1601"/>
      <c r="H94" s="1475"/>
      <c r="I94" s="479"/>
      <c r="J94" s="208">
        <f t="shared" si="16"/>
        <v>0</v>
      </c>
      <c r="K94" s="411"/>
      <c r="L94" s="85"/>
      <c r="M94" s="454"/>
      <c r="N94" s="85"/>
      <c r="O94" s="122" t="s">
        <v>60</v>
      </c>
      <c r="P94" s="123">
        <f t="shared" si="17"/>
        <v>0</v>
      </c>
      <c r="Q94" s="1424"/>
      <c r="R94" s="1425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64"/>
      <c r="C95" s="1373"/>
      <c r="D95" s="1374"/>
      <c r="E95" s="479"/>
      <c r="F95" s="236"/>
      <c r="G95" s="1601"/>
      <c r="H95" s="1475"/>
      <c r="I95" s="479"/>
      <c r="J95" s="208">
        <f t="shared" si="16"/>
        <v>0</v>
      </c>
      <c r="K95" s="411"/>
      <c r="L95" s="85"/>
      <c r="M95" s="454"/>
      <c r="N95" s="85"/>
      <c r="O95" s="122" t="s">
        <v>60</v>
      </c>
      <c r="P95" s="123">
        <f t="shared" si="17"/>
        <v>0</v>
      </c>
      <c r="Q95" s="1424"/>
      <c r="R95" s="1425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65"/>
      <c r="C96" s="1373"/>
      <c r="D96" s="1374"/>
      <c r="E96" s="480"/>
      <c r="F96" s="128"/>
      <c r="G96" s="1597"/>
      <c r="H96" s="1475"/>
      <c r="I96" s="480"/>
      <c r="J96" s="208">
        <f t="shared" si="16"/>
        <v>0</v>
      </c>
      <c r="K96" s="393"/>
      <c r="L96" s="85"/>
      <c r="M96" s="454"/>
      <c r="N96" s="85"/>
      <c r="O96" s="122" t="s">
        <v>60</v>
      </c>
      <c r="P96" s="123">
        <f t="shared" si="17"/>
        <v>0</v>
      </c>
      <c r="Q96" s="1424"/>
      <c r="R96" s="1425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65"/>
      <c r="C97" s="1373"/>
      <c r="D97" s="1374"/>
      <c r="E97" s="480"/>
      <c r="F97" s="128"/>
      <c r="G97" s="1597"/>
      <c r="H97" s="1475"/>
      <c r="I97" s="480"/>
      <c r="J97" s="208">
        <f t="shared" si="16"/>
        <v>0</v>
      </c>
      <c r="K97" s="393"/>
      <c r="L97" s="85"/>
      <c r="M97" s="454"/>
      <c r="N97" s="85"/>
      <c r="O97" s="122" t="s">
        <v>60</v>
      </c>
      <c r="P97" s="123">
        <f t="shared" si="17"/>
        <v>0</v>
      </c>
      <c r="Q97" s="1424"/>
      <c r="R97" s="1425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65"/>
      <c r="C98" s="1373"/>
      <c r="D98" s="1374"/>
      <c r="E98" s="480"/>
      <c r="F98" s="128"/>
      <c r="G98" s="1597"/>
      <c r="H98" s="1475"/>
      <c r="I98" s="480"/>
      <c r="J98" s="208">
        <f t="shared" si="16"/>
        <v>0</v>
      </c>
      <c r="K98" s="393"/>
      <c r="L98" s="85"/>
      <c r="M98" s="454"/>
      <c r="N98" s="85"/>
      <c r="O98" s="122" t="s">
        <v>60</v>
      </c>
      <c r="P98" s="123">
        <f t="shared" si="17"/>
        <v>0</v>
      </c>
      <c r="Q98" s="1424"/>
      <c r="R98" s="1425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65"/>
      <c r="C99" s="1373"/>
      <c r="D99" s="1374"/>
      <c r="E99" s="480"/>
      <c r="F99" s="128"/>
      <c r="G99" s="1597"/>
      <c r="H99" s="1475"/>
      <c r="I99" s="480"/>
      <c r="J99" s="208">
        <f t="shared" si="16"/>
        <v>0</v>
      </c>
      <c r="K99" s="393"/>
      <c r="L99" s="85"/>
      <c r="M99" s="454"/>
      <c r="N99" s="85"/>
      <c r="O99" s="122" t="s">
        <v>60</v>
      </c>
      <c r="P99" s="123">
        <f t="shared" si="17"/>
        <v>0</v>
      </c>
      <c r="Q99" s="1424"/>
      <c r="R99" s="1425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65"/>
      <c r="C100" s="1373"/>
      <c r="D100" s="1374"/>
      <c r="E100" s="480"/>
      <c r="F100" s="128"/>
      <c r="G100" s="1597"/>
      <c r="H100" s="1475"/>
      <c r="I100" s="480"/>
      <c r="J100" s="208">
        <f t="shared" si="16"/>
        <v>0</v>
      </c>
      <c r="K100" s="393"/>
      <c r="L100" s="85"/>
      <c r="M100" s="454"/>
      <c r="N100" s="85"/>
      <c r="O100" s="122" t="s">
        <v>60</v>
      </c>
      <c r="P100" s="123">
        <f t="shared" si="17"/>
        <v>0</v>
      </c>
      <c r="Q100" s="1424"/>
      <c r="R100" s="1425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65"/>
      <c r="C101" s="1373"/>
      <c r="D101" s="1374"/>
      <c r="E101" s="480"/>
      <c r="F101" s="128"/>
      <c r="G101" s="1597"/>
      <c r="H101" s="1475"/>
      <c r="I101" s="480"/>
      <c r="J101" s="208">
        <f t="shared" si="16"/>
        <v>0</v>
      </c>
      <c r="K101" s="393"/>
      <c r="L101" s="85"/>
      <c r="M101" s="454"/>
      <c r="N101" s="85"/>
      <c r="O101" s="168" t="s">
        <v>60</v>
      </c>
      <c r="P101" s="133">
        <f t="shared" si="17"/>
        <v>0</v>
      </c>
      <c r="Q101" s="1438"/>
      <c r="R101" s="1439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92"/>
      <c r="C102" s="1391"/>
      <c r="D102" s="1456"/>
      <c r="E102" s="193"/>
      <c r="F102" s="193"/>
      <c r="G102" s="1492"/>
      <c r="H102" s="1456"/>
      <c r="I102" s="212" t="s">
        <v>124</v>
      </c>
      <c r="J102" s="172">
        <f>SUM(J92:J101)</f>
        <v>0</v>
      </c>
      <c r="K102" s="173"/>
      <c r="L102" s="85"/>
      <c r="M102" s="458"/>
      <c r="N102" s="85"/>
      <c r="O102" s="140"/>
      <c r="P102" s="175">
        <f>SUM(P92:P101)</f>
        <v>0</v>
      </c>
      <c r="Q102" s="1440"/>
      <c r="R102" s="1392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1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26" t="s">
        <v>260</v>
      </c>
      <c r="C105" s="1391"/>
      <c r="D105" s="1456"/>
      <c r="E105" s="106" t="s">
        <v>261</v>
      </c>
      <c r="F105" s="106" t="s">
        <v>262</v>
      </c>
      <c r="G105" s="1426" t="s">
        <v>263</v>
      </c>
      <c r="H105" s="1456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26" t="s">
        <v>76</v>
      </c>
      <c r="R105" s="1392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502"/>
      <c r="C106" s="1474"/>
      <c r="D106" s="1475"/>
      <c r="E106" s="478"/>
      <c r="F106" s="233"/>
      <c r="G106" s="1601"/>
      <c r="H106" s="1475"/>
      <c r="I106" s="478"/>
      <c r="J106" s="208">
        <f>IF(ISBLANK(B106),0,0+IF(ISBLANK(E106),0,0+IF(ISBLANK(F106),0,0+IF(ISBLANK(G106),0,0+IF(ISBLANK(I106),0,10)))))</f>
        <v>0</v>
      </c>
      <c r="K106" s="411"/>
      <c r="L106" s="85"/>
      <c r="M106" s="453"/>
      <c r="N106" s="85"/>
      <c r="O106" s="117" t="s">
        <v>60</v>
      </c>
      <c r="P106" s="118">
        <f t="shared" ref="P106:P115" si="18">IF(O106="Acceptable",J106,0)</f>
        <v>0</v>
      </c>
      <c r="Q106" s="1427"/>
      <c r="R106" s="1428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64"/>
      <c r="C107" s="1373"/>
      <c r="D107" s="1374"/>
      <c r="E107" s="479"/>
      <c r="F107" s="236"/>
      <c r="G107" s="1601"/>
      <c r="H107" s="1475"/>
      <c r="I107" s="479"/>
      <c r="J107" s="209">
        <f t="shared" ref="J107:J115" si="19">IF(ISBLANK(B107),0,10)</f>
        <v>0</v>
      </c>
      <c r="K107" s="411"/>
      <c r="L107" s="85"/>
      <c r="M107" s="454"/>
      <c r="N107" s="85"/>
      <c r="O107" s="122" t="s">
        <v>60</v>
      </c>
      <c r="P107" s="123">
        <f t="shared" si="18"/>
        <v>0</v>
      </c>
      <c r="Q107" s="1424"/>
      <c r="R107" s="1425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64"/>
      <c r="C108" s="1373"/>
      <c r="D108" s="1374"/>
      <c r="E108" s="479"/>
      <c r="F108" s="236"/>
      <c r="G108" s="1601"/>
      <c r="H108" s="1475"/>
      <c r="I108" s="479"/>
      <c r="J108" s="209">
        <f t="shared" si="19"/>
        <v>0</v>
      </c>
      <c r="K108" s="411"/>
      <c r="L108" s="85"/>
      <c r="M108" s="454"/>
      <c r="N108" s="85"/>
      <c r="O108" s="122" t="s">
        <v>60</v>
      </c>
      <c r="P108" s="123">
        <f t="shared" si="18"/>
        <v>0</v>
      </c>
      <c r="Q108" s="1424"/>
      <c r="R108" s="1425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64"/>
      <c r="C109" s="1373"/>
      <c r="D109" s="1374"/>
      <c r="E109" s="479"/>
      <c r="F109" s="236"/>
      <c r="G109" s="1601"/>
      <c r="H109" s="1475"/>
      <c r="I109" s="479"/>
      <c r="J109" s="209">
        <f t="shared" si="19"/>
        <v>0</v>
      </c>
      <c r="K109" s="411"/>
      <c r="L109" s="85"/>
      <c r="M109" s="454"/>
      <c r="N109" s="85"/>
      <c r="O109" s="122" t="s">
        <v>60</v>
      </c>
      <c r="P109" s="123">
        <f t="shared" si="18"/>
        <v>0</v>
      </c>
      <c r="Q109" s="1424"/>
      <c r="R109" s="1425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65"/>
      <c r="C110" s="1373"/>
      <c r="D110" s="1374"/>
      <c r="E110" s="480"/>
      <c r="F110" s="128"/>
      <c r="G110" s="1597"/>
      <c r="H110" s="1475"/>
      <c r="I110" s="480"/>
      <c r="J110" s="209">
        <f t="shared" si="19"/>
        <v>0</v>
      </c>
      <c r="K110" s="393"/>
      <c r="L110" s="85"/>
      <c r="M110" s="454"/>
      <c r="N110" s="85"/>
      <c r="O110" s="122" t="s">
        <v>60</v>
      </c>
      <c r="P110" s="123">
        <f t="shared" si="18"/>
        <v>0</v>
      </c>
      <c r="Q110" s="1424"/>
      <c r="R110" s="1425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65"/>
      <c r="C111" s="1373"/>
      <c r="D111" s="1374"/>
      <c r="E111" s="480"/>
      <c r="F111" s="128"/>
      <c r="G111" s="1597"/>
      <c r="H111" s="1475"/>
      <c r="I111" s="480"/>
      <c r="J111" s="209">
        <f t="shared" si="19"/>
        <v>0</v>
      </c>
      <c r="K111" s="393"/>
      <c r="L111" s="85"/>
      <c r="M111" s="454"/>
      <c r="N111" s="85"/>
      <c r="O111" s="122" t="s">
        <v>60</v>
      </c>
      <c r="P111" s="123">
        <f t="shared" si="18"/>
        <v>0</v>
      </c>
      <c r="Q111" s="1424"/>
      <c r="R111" s="1425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65"/>
      <c r="C112" s="1373"/>
      <c r="D112" s="1374"/>
      <c r="E112" s="480"/>
      <c r="F112" s="128"/>
      <c r="G112" s="1597"/>
      <c r="H112" s="1475"/>
      <c r="I112" s="480"/>
      <c r="J112" s="209">
        <f t="shared" si="19"/>
        <v>0</v>
      </c>
      <c r="K112" s="393"/>
      <c r="L112" s="85"/>
      <c r="M112" s="454"/>
      <c r="N112" s="85"/>
      <c r="O112" s="122" t="s">
        <v>60</v>
      </c>
      <c r="P112" s="123">
        <f t="shared" si="18"/>
        <v>0</v>
      </c>
      <c r="Q112" s="1424"/>
      <c r="R112" s="1425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65"/>
      <c r="C113" s="1373"/>
      <c r="D113" s="1374"/>
      <c r="E113" s="480"/>
      <c r="F113" s="128"/>
      <c r="G113" s="1597"/>
      <c r="H113" s="1475"/>
      <c r="I113" s="480"/>
      <c r="J113" s="209">
        <f t="shared" si="19"/>
        <v>0</v>
      </c>
      <c r="K113" s="393"/>
      <c r="L113" s="85"/>
      <c r="M113" s="454"/>
      <c r="N113" s="85"/>
      <c r="O113" s="122" t="s">
        <v>60</v>
      </c>
      <c r="P113" s="123">
        <f t="shared" si="18"/>
        <v>0</v>
      </c>
      <c r="Q113" s="1424"/>
      <c r="R113" s="1425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65"/>
      <c r="C114" s="1373"/>
      <c r="D114" s="1374"/>
      <c r="E114" s="480"/>
      <c r="F114" s="128"/>
      <c r="G114" s="1597"/>
      <c r="H114" s="1475"/>
      <c r="I114" s="480"/>
      <c r="J114" s="209">
        <f t="shared" si="19"/>
        <v>0</v>
      </c>
      <c r="K114" s="393"/>
      <c r="L114" s="85"/>
      <c r="M114" s="454"/>
      <c r="N114" s="85"/>
      <c r="O114" s="122" t="s">
        <v>60</v>
      </c>
      <c r="P114" s="123">
        <f t="shared" si="18"/>
        <v>0</v>
      </c>
      <c r="Q114" s="1424"/>
      <c r="R114" s="1425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65"/>
      <c r="C115" s="1373"/>
      <c r="D115" s="1374"/>
      <c r="E115" s="480"/>
      <c r="F115" s="128"/>
      <c r="G115" s="1597"/>
      <c r="H115" s="1475"/>
      <c r="I115" s="480"/>
      <c r="J115" s="209">
        <f t="shared" si="19"/>
        <v>0</v>
      </c>
      <c r="K115" s="393"/>
      <c r="L115" s="85"/>
      <c r="M115" s="454"/>
      <c r="N115" s="85"/>
      <c r="O115" s="122" t="s">
        <v>60</v>
      </c>
      <c r="P115" s="133">
        <f t="shared" si="18"/>
        <v>0</v>
      </c>
      <c r="Q115" s="1438"/>
      <c r="R115" s="1439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92" t="s">
        <v>267</v>
      </c>
      <c r="C116" s="1391"/>
      <c r="D116" s="1456"/>
      <c r="E116" s="135"/>
      <c r="F116" s="369"/>
      <c r="G116" s="1598"/>
      <c r="H116" s="1391"/>
      <c r="I116" s="137" t="s">
        <v>124</v>
      </c>
      <c r="J116" s="172">
        <f>SUM(J106:J115)</f>
        <v>0</v>
      </c>
      <c r="K116" s="173"/>
      <c r="L116" s="85"/>
      <c r="M116" s="458"/>
      <c r="N116" s="85"/>
      <c r="O116" s="140"/>
      <c r="P116" s="175">
        <f>SUM(P106:P115)</f>
        <v>0</v>
      </c>
      <c r="Q116" s="1440"/>
      <c r="R116" s="1392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8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2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8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09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9" t="s">
        <v>272</v>
      </c>
      <c r="B121" s="1391"/>
      <c r="C121" s="1391"/>
      <c r="D121" s="1391"/>
      <c r="E121" s="1391"/>
      <c r="F121" s="1391"/>
      <c r="G121" s="1391"/>
      <c r="H121" s="1391"/>
      <c r="I121" s="1391"/>
      <c r="J121" s="1391"/>
      <c r="K121" s="1392"/>
      <c r="L121" s="87"/>
      <c r="M121" s="84" t="str">
        <f>A121</f>
        <v>SOLE DEVELOPER</v>
      </c>
      <c r="N121" s="87"/>
      <c r="O121" s="1596" t="str">
        <f>A121</f>
        <v>SOLE DEVELOPER</v>
      </c>
      <c r="P121" s="1409"/>
      <c r="Q121" s="1409"/>
      <c r="R121" s="1409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26" t="s">
        <v>273</v>
      </c>
      <c r="C122" s="1391"/>
      <c r="D122" s="1456"/>
      <c r="E122" s="106" t="s">
        <v>274</v>
      </c>
      <c r="F122" s="106" t="s">
        <v>275</v>
      </c>
      <c r="G122" s="1426" t="s">
        <v>276</v>
      </c>
      <c r="H122" s="1456"/>
      <c r="I122" s="106" t="s">
        <v>119</v>
      </c>
      <c r="J122" s="1426" t="s">
        <v>120</v>
      </c>
      <c r="K122" s="1392"/>
      <c r="L122" s="13"/>
      <c r="M122" s="44" t="s">
        <v>121</v>
      </c>
      <c r="N122" s="13"/>
      <c r="O122" s="103" t="s">
        <v>122</v>
      </c>
      <c r="P122" s="106" t="s">
        <v>123</v>
      </c>
      <c r="Q122" s="1426" t="s">
        <v>76</v>
      </c>
      <c r="R122" s="1392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502"/>
      <c r="C123" s="1474"/>
      <c r="D123" s="1475"/>
      <c r="E123" s="233"/>
      <c r="F123" s="233"/>
      <c r="G123" s="1503"/>
      <c r="H123" s="1475"/>
      <c r="I123" s="208">
        <f t="shared" ref="I123:I132" si="22">IF(ISBLANK(B123),0,0+IF(ISBLANK(E123),0,0+IF(ISBLANK(F123)+ISBLANK(G123),0,10)))</f>
        <v>0</v>
      </c>
      <c r="J123" s="1602"/>
      <c r="K123" s="1442"/>
      <c r="L123" s="85"/>
      <c r="M123" s="453"/>
      <c r="N123" s="85"/>
      <c r="O123" s="117" t="s">
        <v>60</v>
      </c>
      <c r="P123" s="383">
        <f t="shared" ref="P123:P132" si="23">IF(O123="Acceptable",I123,0)</f>
        <v>0</v>
      </c>
      <c r="Q123" s="1427"/>
      <c r="R123" s="1428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64"/>
      <c r="C124" s="1373"/>
      <c r="D124" s="1374"/>
      <c r="E124" s="236"/>
      <c r="F124" s="236"/>
      <c r="G124" s="1498"/>
      <c r="H124" s="1374"/>
      <c r="I124" s="208">
        <f t="shared" si="22"/>
        <v>0</v>
      </c>
      <c r="J124" s="1602"/>
      <c r="K124" s="1442"/>
      <c r="L124" s="85"/>
      <c r="M124" s="454"/>
      <c r="N124" s="85"/>
      <c r="O124" s="122" t="s">
        <v>60</v>
      </c>
      <c r="P124" s="123">
        <f t="shared" si="23"/>
        <v>0</v>
      </c>
      <c r="Q124" s="1424"/>
      <c r="R124" s="142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64"/>
      <c r="C125" s="1373"/>
      <c r="D125" s="1374"/>
      <c r="E125" s="236"/>
      <c r="F125" s="236"/>
      <c r="G125" s="1498"/>
      <c r="H125" s="1374"/>
      <c r="I125" s="208">
        <f t="shared" si="22"/>
        <v>0</v>
      </c>
      <c r="J125" s="1602"/>
      <c r="K125" s="1442"/>
      <c r="L125" s="85"/>
      <c r="M125" s="454"/>
      <c r="N125" s="85"/>
      <c r="O125" s="122" t="s">
        <v>60</v>
      </c>
      <c r="P125" s="123">
        <f t="shared" si="23"/>
        <v>0</v>
      </c>
      <c r="Q125" s="1424"/>
      <c r="R125" s="142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64"/>
      <c r="C126" s="1373"/>
      <c r="D126" s="1374"/>
      <c r="E126" s="236"/>
      <c r="F126" s="236"/>
      <c r="G126" s="1498"/>
      <c r="H126" s="1374"/>
      <c r="I126" s="208">
        <f t="shared" si="22"/>
        <v>0</v>
      </c>
      <c r="J126" s="1602"/>
      <c r="K126" s="1442"/>
      <c r="L126" s="85"/>
      <c r="M126" s="454"/>
      <c r="N126" s="85"/>
      <c r="O126" s="122" t="s">
        <v>60</v>
      </c>
      <c r="P126" s="123">
        <f t="shared" si="23"/>
        <v>0</v>
      </c>
      <c r="Q126" s="1424"/>
      <c r="R126" s="142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64"/>
      <c r="C127" s="1373"/>
      <c r="D127" s="1374"/>
      <c r="E127" s="236"/>
      <c r="F127" s="236"/>
      <c r="G127" s="1498"/>
      <c r="H127" s="1374"/>
      <c r="I127" s="208">
        <f t="shared" si="22"/>
        <v>0</v>
      </c>
      <c r="J127" s="1602"/>
      <c r="K127" s="1442"/>
      <c r="L127" s="85"/>
      <c r="M127" s="454"/>
      <c r="N127" s="85"/>
      <c r="O127" s="122" t="s">
        <v>60</v>
      </c>
      <c r="P127" s="123">
        <f t="shared" si="23"/>
        <v>0</v>
      </c>
      <c r="Q127" s="1424"/>
      <c r="R127" s="142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65"/>
      <c r="C128" s="1373"/>
      <c r="D128" s="1374"/>
      <c r="E128" s="165"/>
      <c r="F128" s="165"/>
      <c r="G128" s="1603"/>
      <c r="H128" s="1374"/>
      <c r="I128" s="208">
        <f t="shared" si="22"/>
        <v>0</v>
      </c>
      <c r="J128" s="1604"/>
      <c r="K128" s="1442"/>
      <c r="L128" s="85"/>
      <c r="M128" s="454"/>
      <c r="N128" s="85"/>
      <c r="O128" s="122" t="s">
        <v>60</v>
      </c>
      <c r="P128" s="123">
        <f t="shared" si="23"/>
        <v>0</v>
      </c>
      <c r="Q128" s="1424"/>
      <c r="R128" s="142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65"/>
      <c r="C129" s="1373"/>
      <c r="D129" s="1374"/>
      <c r="E129" s="165"/>
      <c r="F129" s="165"/>
      <c r="G129" s="1603"/>
      <c r="H129" s="1374"/>
      <c r="I129" s="208">
        <f t="shared" si="22"/>
        <v>0</v>
      </c>
      <c r="J129" s="1604"/>
      <c r="K129" s="1442"/>
      <c r="L129" s="85"/>
      <c r="M129" s="454"/>
      <c r="N129" s="85"/>
      <c r="O129" s="122" t="s">
        <v>60</v>
      </c>
      <c r="P129" s="123">
        <f t="shared" si="23"/>
        <v>0</v>
      </c>
      <c r="Q129" s="1424"/>
      <c r="R129" s="142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65"/>
      <c r="C130" s="1373"/>
      <c r="D130" s="1374"/>
      <c r="E130" s="165"/>
      <c r="F130" s="165"/>
      <c r="G130" s="1603"/>
      <c r="H130" s="1374"/>
      <c r="I130" s="208">
        <f t="shared" si="22"/>
        <v>0</v>
      </c>
      <c r="J130" s="1604"/>
      <c r="K130" s="1442"/>
      <c r="L130" s="85"/>
      <c r="M130" s="454"/>
      <c r="N130" s="85"/>
      <c r="O130" s="122" t="s">
        <v>60</v>
      </c>
      <c r="P130" s="123">
        <f t="shared" si="23"/>
        <v>0</v>
      </c>
      <c r="Q130" s="1424"/>
      <c r="R130" s="142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65"/>
      <c r="C131" s="1373"/>
      <c r="D131" s="1374"/>
      <c r="E131" s="165"/>
      <c r="F131" s="165"/>
      <c r="G131" s="1603"/>
      <c r="H131" s="1374"/>
      <c r="I131" s="208">
        <f t="shared" si="22"/>
        <v>0</v>
      </c>
      <c r="J131" s="1604"/>
      <c r="K131" s="1442"/>
      <c r="L131" s="85"/>
      <c r="M131" s="454"/>
      <c r="N131" s="85"/>
      <c r="O131" s="122" t="s">
        <v>60</v>
      </c>
      <c r="P131" s="123">
        <f t="shared" si="23"/>
        <v>0</v>
      </c>
      <c r="Q131" s="1424"/>
      <c r="R131" s="142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65"/>
      <c r="C132" s="1373"/>
      <c r="D132" s="1374"/>
      <c r="E132" s="165"/>
      <c r="F132" s="165"/>
      <c r="G132" s="1603"/>
      <c r="H132" s="1374"/>
      <c r="I132" s="208">
        <f t="shared" si="22"/>
        <v>0</v>
      </c>
      <c r="J132" s="1604"/>
      <c r="K132" s="1442"/>
      <c r="L132" s="85"/>
      <c r="M132" s="454"/>
      <c r="N132" s="85"/>
      <c r="O132" s="122" t="s">
        <v>60</v>
      </c>
      <c r="P132" s="133">
        <f t="shared" si="23"/>
        <v>0</v>
      </c>
      <c r="Q132" s="1438"/>
      <c r="R132" s="1439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92"/>
      <c r="C133" s="1391"/>
      <c r="D133" s="1456"/>
      <c r="E133" s="136"/>
      <c r="F133" s="193"/>
      <c r="G133" s="1492" t="s">
        <v>124</v>
      </c>
      <c r="H133" s="1391"/>
      <c r="I133" s="213">
        <f>SUM(I123:I132)</f>
        <v>0</v>
      </c>
      <c r="J133" s="1573"/>
      <c r="K133" s="1392"/>
      <c r="L133" s="85"/>
      <c r="M133" s="458"/>
      <c r="N133" s="85"/>
      <c r="O133" s="140"/>
      <c r="P133" s="175">
        <f>SUM(P123:P132)</f>
        <v>0</v>
      </c>
      <c r="Q133" s="1440"/>
      <c r="R133" s="1392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9" t="s">
        <v>277</v>
      </c>
      <c r="B135" s="1391"/>
      <c r="C135" s="1391"/>
      <c r="D135" s="1391"/>
      <c r="E135" s="1391"/>
      <c r="F135" s="1391"/>
      <c r="G135" s="1391"/>
      <c r="H135" s="1391"/>
      <c r="I135" s="1391"/>
      <c r="J135" s="1391"/>
      <c r="K135" s="1392"/>
      <c r="L135" s="85"/>
      <c r="M135" s="84" t="str">
        <f>A135</f>
        <v>WITH MULTIPLE DEVELOPERS</v>
      </c>
      <c r="N135" s="85"/>
      <c r="O135" s="1563" t="str">
        <f>A135</f>
        <v>WITH MULTIPLE DEVELOPERS</v>
      </c>
      <c r="P135" s="1409"/>
      <c r="Q135" s="1409"/>
      <c r="R135" s="1409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426" t="s">
        <v>273</v>
      </c>
      <c r="C136" s="1391"/>
      <c r="D136" s="1456"/>
      <c r="E136" s="106" t="s">
        <v>274</v>
      </c>
      <c r="F136" s="106" t="s">
        <v>275</v>
      </c>
      <c r="G136" s="1426" t="s">
        <v>278</v>
      </c>
      <c r="H136" s="1456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502"/>
      <c r="C137" s="1474"/>
      <c r="D137" s="1475"/>
      <c r="E137" s="233"/>
      <c r="F137" s="233"/>
      <c r="G137" s="1503"/>
      <c r="H137" s="1475"/>
      <c r="I137" s="483">
        <v>0</v>
      </c>
      <c r="J137" s="208">
        <f t="shared" ref="J137:J146" si="24">IF(ISBLANK(B137),0,0+IF(ISBLANK(E137),0,0+IF(ISBLANK(F137)+ISBLANK(G137),0,10)))*I137</f>
        <v>0</v>
      </c>
      <c r="K137" s="411"/>
      <c r="L137" s="85"/>
      <c r="M137" s="453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64"/>
      <c r="C138" s="1373"/>
      <c r="D138" s="1374"/>
      <c r="E138" s="236"/>
      <c r="F138" s="236"/>
      <c r="G138" s="1498"/>
      <c r="H138" s="1374"/>
      <c r="I138" s="160">
        <v>0</v>
      </c>
      <c r="J138" s="208">
        <f t="shared" si="24"/>
        <v>0</v>
      </c>
      <c r="K138" s="411"/>
      <c r="L138" s="85"/>
      <c r="M138" s="454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89"/>
      <c r="C139" s="1607"/>
      <c r="D139" s="1490"/>
      <c r="E139" s="237"/>
      <c r="F139" s="236"/>
      <c r="G139" s="1491"/>
      <c r="H139" s="1490"/>
      <c r="I139" s="162">
        <v>0</v>
      </c>
      <c r="J139" s="208">
        <f t="shared" si="24"/>
        <v>0</v>
      </c>
      <c r="K139" s="411"/>
      <c r="L139" s="85"/>
      <c r="M139" s="454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89"/>
      <c r="C140" s="1607"/>
      <c r="D140" s="1490"/>
      <c r="E140" s="237"/>
      <c r="F140" s="236"/>
      <c r="G140" s="1491"/>
      <c r="H140" s="1490"/>
      <c r="I140" s="162">
        <v>0</v>
      </c>
      <c r="J140" s="208">
        <f t="shared" si="24"/>
        <v>0</v>
      </c>
      <c r="K140" s="411"/>
      <c r="L140" s="85"/>
      <c r="M140" s="454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64"/>
      <c r="C141" s="1373"/>
      <c r="D141" s="1374"/>
      <c r="E141" s="236"/>
      <c r="F141" s="236"/>
      <c r="G141" s="1498"/>
      <c r="H141" s="1374"/>
      <c r="I141" s="160">
        <v>0</v>
      </c>
      <c r="J141" s="208">
        <f t="shared" si="24"/>
        <v>0</v>
      </c>
      <c r="K141" s="411"/>
      <c r="L141" s="85"/>
      <c r="M141" s="454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65"/>
      <c r="C142" s="1373"/>
      <c r="D142" s="1374"/>
      <c r="E142" s="165"/>
      <c r="F142" s="165"/>
      <c r="G142" s="1603"/>
      <c r="H142" s="1374"/>
      <c r="I142" s="392">
        <v>0</v>
      </c>
      <c r="J142" s="208">
        <f t="shared" si="24"/>
        <v>0</v>
      </c>
      <c r="K142" s="393"/>
      <c r="L142" s="85"/>
      <c r="M142" s="454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65"/>
      <c r="C143" s="1373"/>
      <c r="D143" s="1374"/>
      <c r="E143" s="165"/>
      <c r="F143" s="165"/>
      <c r="G143" s="1603"/>
      <c r="H143" s="1374"/>
      <c r="I143" s="392">
        <v>0</v>
      </c>
      <c r="J143" s="208">
        <f t="shared" si="24"/>
        <v>0</v>
      </c>
      <c r="K143" s="393"/>
      <c r="L143" s="85"/>
      <c r="M143" s="454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65"/>
      <c r="C144" s="1373"/>
      <c r="D144" s="1374"/>
      <c r="E144" s="165"/>
      <c r="F144" s="165"/>
      <c r="G144" s="1603"/>
      <c r="H144" s="1374"/>
      <c r="I144" s="392">
        <v>0</v>
      </c>
      <c r="J144" s="208">
        <f t="shared" si="24"/>
        <v>0</v>
      </c>
      <c r="K144" s="393"/>
      <c r="L144" s="85"/>
      <c r="M144" s="454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65"/>
      <c r="C145" s="1373"/>
      <c r="D145" s="1374"/>
      <c r="E145" s="165"/>
      <c r="F145" s="165"/>
      <c r="G145" s="1603"/>
      <c r="H145" s="1374"/>
      <c r="I145" s="392">
        <v>0</v>
      </c>
      <c r="J145" s="208">
        <f t="shared" si="24"/>
        <v>0</v>
      </c>
      <c r="K145" s="393"/>
      <c r="L145" s="85"/>
      <c r="M145" s="454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81"/>
      <c r="C146" s="1483"/>
      <c r="D146" s="1484"/>
      <c r="E146" s="484"/>
      <c r="F146" s="165"/>
      <c r="G146" s="1610"/>
      <c r="H146" s="1484"/>
      <c r="I146" s="472">
        <v>0</v>
      </c>
      <c r="J146" s="208">
        <f t="shared" si="24"/>
        <v>0</v>
      </c>
      <c r="K146" s="393"/>
      <c r="L146" s="85"/>
      <c r="M146" s="454"/>
      <c r="N146" s="85"/>
      <c r="O146" s="122" t="s">
        <v>60</v>
      </c>
      <c r="P146" s="485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4" t="s">
        <v>280</v>
      </c>
      <c r="C147" s="395"/>
      <c r="D147" s="486"/>
      <c r="E147" s="136"/>
      <c r="F147" s="193"/>
      <c r="G147" s="1492"/>
      <c r="H147" s="1456"/>
      <c r="I147" s="137" t="s">
        <v>124</v>
      </c>
      <c r="J147" s="138">
        <f>SUM(J137:J146)</f>
        <v>0</v>
      </c>
      <c r="K147" s="173"/>
      <c r="L147" s="85"/>
      <c r="M147" s="458"/>
      <c r="N147" s="85"/>
      <c r="O147" s="140"/>
      <c r="P147" s="487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6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8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9" t="s">
        <v>283</v>
      </c>
      <c r="B150" s="1391"/>
      <c r="C150" s="1391"/>
      <c r="D150" s="1391"/>
      <c r="E150" s="1391"/>
      <c r="F150" s="1391"/>
      <c r="G150" s="1391"/>
      <c r="H150" s="1391"/>
      <c r="I150" s="1391"/>
      <c r="J150" s="1391"/>
      <c r="K150" s="1392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611" t="s">
        <v>273</v>
      </c>
      <c r="C151" s="1391"/>
      <c r="D151" s="1456"/>
      <c r="E151" s="451" t="s">
        <v>274</v>
      </c>
      <c r="F151" s="451" t="s">
        <v>275</v>
      </c>
      <c r="G151" s="451" t="s">
        <v>284</v>
      </c>
      <c r="H151" s="451" t="s">
        <v>285</v>
      </c>
      <c r="I151" s="488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26" t="s">
        <v>76</v>
      </c>
      <c r="R151" s="1392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502"/>
      <c r="C152" s="1474"/>
      <c r="D152" s="1475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89"/>
      <c r="L152" s="85"/>
      <c r="M152" s="453"/>
      <c r="N152" s="85"/>
      <c r="O152" s="117" t="s">
        <v>60</v>
      </c>
      <c r="P152" s="118">
        <f t="shared" ref="P152:P161" si="28">IF(O152="Acceptable",J152,0)</f>
        <v>0</v>
      </c>
      <c r="Q152" s="1427"/>
      <c r="R152" s="1428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502"/>
      <c r="C153" s="1474"/>
      <c r="D153" s="1475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89"/>
      <c r="L153" s="85"/>
      <c r="M153" s="454"/>
      <c r="N153" s="85"/>
      <c r="O153" s="122" t="s">
        <v>60</v>
      </c>
      <c r="P153" s="123">
        <f t="shared" si="28"/>
        <v>0</v>
      </c>
      <c r="Q153" s="1424"/>
      <c r="R153" s="1425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64"/>
      <c r="C154" s="1373"/>
      <c r="D154" s="1374"/>
      <c r="E154" s="490"/>
      <c r="F154" s="236"/>
      <c r="G154" s="190" t="s">
        <v>1</v>
      </c>
      <c r="H154" s="190"/>
      <c r="I154" s="108"/>
      <c r="J154" s="208">
        <f t="shared" si="27"/>
        <v>0</v>
      </c>
      <c r="K154" s="489"/>
      <c r="L154" s="85"/>
      <c r="M154" s="454"/>
      <c r="N154" s="85"/>
      <c r="O154" s="122" t="s">
        <v>60</v>
      </c>
      <c r="P154" s="123">
        <f t="shared" si="28"/>
        <v>0</v>
      </c>
      <c r="Q154" s="1424"/>
      <c r="R154" s="1425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89"/>
      <c r="C155" s="1607"/>
      <c r="D155" s="1490"/>
      <c r="E155" s="490"/>
      <c r="F155" s="236"/>
      <c r="G155" s="190" t="s">
        <v>1</v>
      </c>
      <c r="H155" s="190"/>
      <c r="I155" s="108"/>
      <c r="J155" s="208">
        <f t="shared" si="27"/>
        <v>0</v>
      </c>
      <c r="K155" s="489"/>
      <c r="L155" s="85"/>
      <c r="M155" s="454"/>
      <c r="N155" s="85"/>
      <c r="O155" s="122" t="s">
        <v>60</v>
      </c>
      <c r="P155" s="491">
        <f t="shared" si="28"/>
        <v>0</v>
      </c>
      <c r="Q155" s="1605"/>
      <c r="R155" s="160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64"/>
      <c r="C156" s="1373"/>
      <c r="D156" s="1374"/>
      <c r="E156" s="490"/>
      <c r="F156" s="236"/>
      <c r="G156" s="190" t="s">
        <v>1</v>
      </c>
      <c r="H156" s="190"/>
      <c r="I156" s="108"/>
      <c r="J156" s="208">
        <f t="shared" si="27"/>
        <v>0</v>
      </c>
      <c r="K156" s="489"/>
      <c r="L156" s="85"/>
      <c r="M156" s="454"/>
      <c r="N156" s="85"/>
      <c r="O156" s="122" t="s">
        <v>60</v>
      </c>
      <c r="P156" s="123">
        <f t="shared" si="28"/>
        <v>0</v>
      </c>
      <c r="Q156" s="1424"/>
      <c r="R156" s="142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64"/>
      <c r="C157" s="1373"/>
      <c r="D157" s="1374"/>
      <c r="E157" s="490"/>
      <c r="F157" s="236"/>
      <c r="G157" s="190" t="s">
        <v>1</v>
      </c>
      <c r="H157" s="190"/>
      <c r="I157" s="108"/>
      <c r="J157" s="208">
        <f t="shared" si="27"/>
        <v>0</v>
      </c>
      <c r="K157" s="489"/>
      <c r="L157" s="85"/>
      <c r="M157" s="454"/>
      <c r="N157" s="85"/>
      <c r="O157" s="122" t="s">
        <v>60</v>
      </c>
      <c r="P157" s="123">
        <f t="shared" si="28"/>
        <v>0</v>
      </c>
      <c r="Q157" s="1424"/>
      <c r="R157" s="142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65"/>
      <c r="C158" s="1373"/>
      <c r="D158" s="1374"/>
      <c r="E158" s="492"/>
      <c r="F158" s="165"/>
      <c r="G158" s="128" t="s">
        <v>1</v>
      </c>
      <c r="H158" s="128"/>
      <c r="I158" s="127"/>
      <c r="J158" s="208">
        <f t="shared" si="27"/>
        <v>0</v>
      </c>
      <c r="K158" s="493" t="s">
        <v>200</v>
      </c>
      <c r="L158" s="85"/>
      <c r="M158" s="454"/>
      <c r="N158" s="85"/>
      <c r="O158" s="122" t="s">
        <v>60</v>
      </c>
      <c r="P158" s="123">
        <f t="shared" si="28"/>
        <v>0</v>
      </c>
      <c r="Q158" s="1424"/>
      <c r="R158" s="1425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12"/>
      <c r="C159" s="1607"/>
      <c r="D159" s="1490"/>
      <c r="E159" s="492"/>
      <c r="F159" s="165"/>
      <c r="G159" s="128" t="s">
        <v>1</v>
      </c>
      <c r="H159" s="128"/>
      <c r="I159" s="127"/>
      <c r="J159" s="208">
        <f t="shared" si="27"/>
        <v>0</v>
      </c>
      <c r="K159" s="493" t="s">
        <v>200</v>
      </c>
      <c r="L159" s="85"/>
      <c r="M159" s="454"/>
      <c r="N159" s="85"/>
      <c r="O159" s="122" t="s">
        <v>60</v>
      </c>
      <c r="P159" s="491">
        <f t="shared" si="28"/>
        <v>0</v>
      </c>
      <c r="Q159" s="1605"/>
      <c r="R159" s="160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65"/>
      <c r="C160" s="1373"/>
      <c r="D160" s="1374"/>
      <c r="E160" s="492"/>
      <c r="F160" s="165"/>
      <c r="G160" s="128" t="s">
        <v>1</v>
      </c>
      <c r="H160" s="128"/>
      <c r="I160" s="127"/>
      <c r="J160" s="208">
        <f t="shared" si="27"/>
        <v>0</v>
      </c>
      <c r="K160" s="493" t="s">
        <v>200</v>
      </c>
      <c r="L160" s="85"/>
      <c r="M160" s="454"/>
      <c r="N160" s="85"/>
      <c r="O160" s="122" t="s">
        <v>60</v>
      </c>
      <c r="P160" s="123">
        <f t="shared" si="28"/>
        <v>0</v>
      </c>
      <c r="Q160" s="1424"/>
      <c r="R160" s="142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13"/>
      <c r="C161" s="1614"/>
      <c r="D161" s="1615"/>
      <c r="E161" s="492"/>
      <c r="F161" s="165"/>
      <c r="G161" s="128" t="s">
        <v>1</v>
      </c>
      <c r="H161" s="128"/>
      <c r="I161" s="127"/>
      <c r="J161" s="208">
        <f t="shared" si="27"/>
        <v>0</v>
      </c>
      <c r="K161" s="493" t="s">
        <v>200</v>
      </c>
      <c r="L161" s="85"/>
      <c r="M161" s="454"/>
      <c r="N161" s="85"/>
      <c r="O161" s="122" t="s">
        <v>60</v>
      </c>
      <c r="P161" s="494">
        <f t="shared" si="28"/>
        <v>0</v>
      </c>
      <c r="Q161" s="1616"/>
      <c r="R161" s="1410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92"/>
      <c r="C162" s="1391"/>
      <c r="D162" s="1456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5"/>
      <c r="L162" s="85"/>
      <c r="M162" s="458"/>
      <c r="N162" s="85"/>
      <c r="O162" s="140"/>
      <c r="P162" s="175">
        <f>SUM(P152:P161)</f>
        <v>0</v>
      </c>
      <c r="Q162" s="1440"/>
      <c r="R162" s="1392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5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9" t="s">
        <v>272</v>
      </c>
      <c r="B165" s="1391"/>
      <c r="C165" s="1391"/>
      <c r="D165" s="1391"/>
      <c r="E165" s="1391"/>
      <c r="F165" s="1391"/>
      <c r="G165" s="1391"/>
      <c r="H165" s="1391"/>
      <c r="I165" s="1391"/>
      <c r="J165" s="1391"/>
      <c r="K165" s="1392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426" t="s">
        <v>291</v>
      </c>
      <c r="C166" s="1391"/>
      <c r="D166" s="1391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26" t="s">
        <v>120</v>
      </c>
      <c r="K166" s="1392"/>
      <c r="L166" s="13"/>
      <c r="M166" s="44" t="s">
        <v>121</v>
      </c>
      <c r="N166" s="13"/>
      <c r="O166" s="103" t="s">
        <v>122</v>
      </c>
      <c r="P166" s="106" t="s">
        <v>123</v>
      </c>
      <c r="Q166" s="1426" t="s">
        <v>76</v>
      </c>
      <c r="R166" s="1392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72"/>
      <c r="C167" s="1470"/>
      <c r="D167" s="1608"/>
      <c r="E167" s="496"/>
      <c r="F167" s="233"/>
      <c r="G167" s="233"/>
      <c r="H167" s="497"/>
      <c r="I167" s="130">
        <f t="shared" ref="I167:I176" si="29">IF(ISBLANK(B167),0,0+IF(ISBLANK(E167),0,0+IF(ISBLANK(F167),0,0+IF(ISBLANK(G167),0,0+IF(ISBLANK(H167),0,10)))))</f>
        <v>0</v>
      </c>
      <c r="J167" s="1609"/>
      <c r="K167" s="1480"/>
      <c r="L167" s="85"/>
      <c r="M167" s="453"/>
      <c r="N167" s="85"/>
      <c r="O167" s="117" t="s">
        <v>60</v>
      </c>
      <c r="P167" s="118">
        <f t="shared" ref="P167:P176" si="30">IF(O167="Acceptable",I167,0)</f>
        <v>0</v>
      </c>
      <c r="Q167" s="1427"/>
      <c r="R167" s="1428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98"/>
      <c r="C168" s="1373"/>
      <c r="D168" s="1495"/>
      <c r="E168" s="366"/>
      <c r="F168" s="236"/>
      <c r="G168" s="236"/>
      <c r="H168" s="498"/>
      <c r="I168" s="130">
        <f t="shared" si="29"/>
        <v>0</v>
      </c>
      <c r="J168" s="1556"/>
      <c r="K168" s="1442"/>
      <c r="L168" s="85"/>
      <c r="M168" s="454"/>
      <c r="N168" s="85"/>
      <c r="O168" s="122" t="s">
        <v>60</v>
      </c>
      <c r="P168" s="123">
        <f t="shared" si="30"/>
        <v>0</v>
      </c>
      <c r="Q168" s="1424"/>
      <c r="R168" s="142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98"/>
      <c r="C169" s="1373"/>
      <c r="D169" s="1495"/>
      <c r="E169" s="366"/>
      <c r="F169" s="236"/>
      <c r="G169" s="236"/>
      <c r="H169" s="498"/>
      <c r="I169" s="130">
        <f t="shared" si="29"/>
        <v>0</v>
      </c>
      <c r="J169" s="1556"/>
      <c r="K169" s="1442"/>
      <c r="L169" s="85"/>
      <c r="M169" s="454"/>
      <c r="N169" s="85"/>
      <c r="O169" s="122" t="s">
        <v>60</v>
      </c>
      <c r="P169" s="123">
        <f t="shared" si="30"/>
        <v>0</v>
      </c>
      <c r="Q169" s="1424"/>
      <c r="R169" s="142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98"/>
      <c r="C170" s="1373"/>
      <c r="D170" s="1495"/>
      <c r="E170" s="366"/>
      <c r="F170" s="236"/>
      <c r="G170" s="236"/>
      <c r="H170" s="498"/>
      <c r="I170" s="130">
        <f t="shared" si="29"/>
        <v>0</v>
      </c>
      <c r="J170" s="1556"/>
      <c r="K170" s="1442"/>
      <c r="L170" s="85"/>
      <c r="M170" s="454"/>
      <c r="N170" s="85"/>
      <c r="O170" s="122" t="s">
        <v>60</v>
      </c>
      <c r="P170" s="123">
        <f t="shared" si="30"/>
        <v>0</v>
      </c>
      <c r="Q170" s="1424"/>
      <c r="R170" s="142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03"/>
      <c r="C171" s="1373"/>
      <c r="D171" s="1495"/>
      <c r="E171" s="368"/>
      <c r="F171" s="165"/>
      <c r="G171" s="165"/>
      <c r="H171" s="499"/>
      <c r="I171" s="130">
        <f t="shared" si="29"/>
        <v>0</v>
      </c>
      <c r="J171" s="1555"/>
      <c r="K171" s="1442"/>
      <c r="L171" s="85"/>
      <c r="M171" s="454"/>
      <c r="N171" s="85"/>
      <c r="O171" s="122" t="s">
        <v>60</v>
      </c>
      <c r="P171" s="123">
        <f t="shared" si="30"/>
        <v>0</v>
      </c>
      <c r="Q171" s="1424"/>
      <c r="R171" s="142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03"/>
      <c r="C172" s="1373"/>
      <c r="D172" s="1495"/>
      <c r="E172" s="368"/>
      <c r="F172" s="165"/>
      <c r="G172" s="165"/>
      <c r="H172" s="499"/>
      <c r="I172" s="130">
        <f t="shared" si="29"/>
        <v>0</v>
      </c>
      <c r="J172" s="1555"/>
      <c r="K172" s="1442"/>
      <c r="L172" s="85"/>
      <c r="M172" s="454"/>
      <c r="N172" s="85"/>
      <c r="O172" s="122" t="s">
        <v>60</v>
      </c>
      <c r="P172" s="123">
        <f t="shared" si="30"/>
        <v>0</v>
      </c>
      <c r="Q172" s="1424"/>
      <c r="R172" s="142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03"/>
      <c r="C173" s="1373"/>
      <c r="D173" s="1495"/>
      <c r="E173" s="368"/>
      <c r="F173" s="165"/>
      <c r="G173" s="165"/>
      <c r="H173" s="499"/>
      <c r="I173" s="130">
        <f t="shared" si="29"/>
        <v>0</v>
      </c>
      <c r="J173" s="1555"/>
      <c r="K173" s="1442"/>
      <c r="L173" s="85"/>
      <c r="M173" s="454"/>
      <c r="N173" s="85"/>
      <c r="O173" s="122" t="s">
        <v>60</v>
      </c>
      <c r="P173" s="123">
        <f t="shared" si="30"/>
        <v>0</v>
      </c>
      <c r="Q173" s="1424"/>
      <c r="R173" s="142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03"/>
      <c r="C174" s="1373"/>
      <c r="D174" s="1495"/>
      <c r="E174" s="368"/>
      <c r="F174" s="165"/>
      <c r="G174" s="165"/>
      <c r="H174" s="499"/>
      <c r="I174" s="130">
        <f t="shared" si="29"/>
        <v>0</v>
      </c>
      <c r="J174" s="1555"/>
      <c r="K174" s="1442"/>
      <c r="L174" s="85"/>
      <c r="M174" s="454"/>
      <c r="N174" s="85"/>
      <c r="O174" s="122" t="s">
        <v>60</v>
      </c>
      <c r="P174" s="123">
        <f t="shared" si="30"/>
        <v>0</v>
      </c>
      <c r="Q174" s="1424"/>
      <c r="R174" s="142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03"/>
      <c r="C175" s="1373"/>
      <c r="D175" s="1495"/>
      <c r="E175" s="368"/>
      <c r="F175" s="165"/>
      <c r="G175" s="165"/>
      <c r="H175" s="499"/>
      <c r="I175" s="130">
        <f t="shared" si="29"/>
        <v>0</v>
      </c>
      <c r="J175" s="1555"/>
      <c r="K175" s="1442"/>
      <c r="L175" s="85"/>
      <c r="M175" s="454"/>
      <c r="N175" s="85"/>
      <c r="O175" s="122" t="s">
        <v>60</v>
      </c>
      <c r="P175" s="123">
        <f t="shared" si="30"/>
        <v>0</v>
      </c>
      <c r="Q175" s="1424"/>
      <c r="R175" s="142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7"/>
      <c r="C176" s="500"/>
      <c r="D176" s="500"/>
      <c r="E176" s="368"/>
      <c r="F176" s="165"/>
      <c r="G176" s="165"/>
      <c r="H176" s="499"/>
      <c r="I176" s="130">
        <f t="shared" si="29"/>
        <v>0</v>
      </c>
      <c r="J176" s="1555"/>
      <c r="K176" s="1442"/>
      <c r="L176" s="85"/>
      <c r="M176" s="454"/>
      <c r="N176" s="85"/>
      <c r="O176" s="122" t="s">
        <v>60</v>
      </c>
      <c r="P176" s="133">
        <f t="shared" si="30"/>
        <v>0</v>
      </c>
      <c r="Q176" s="1438"/>
      <c r="R176" s="1439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69"/>
      <c r="C177" s="136"/>
      <c r="D177" s="136"/>
      <c r="E177" s="135"/>
      <c r="F177" s="193"/>
      <c r="G177" s="369"/>
      <c r="H177" s="212" t="s">
        <v>124</v>
      </c>
      <c r="I177" s="138">
        <f>SUM(I167:I176)</f>
        <v>0</v>
      </c>
      <c r="J177" s="1443"/>
      <c r="K177" s="1392"/>
      <c r="L177" s="85"/>
      <c r="M177" s="458"/>
      <c r="N177" s="85"/>
      <c r="O177" s="140"/>
      <c r="P177" s="175">
        <f>SUM(P167:P176)</f>
        <v>0</v>
      </c>
      <c r="Q177" s="1440"/>
      <c r="R177" s="1392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1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9" t="s">
        <v>277</v>
      </c>
      <c r="B179" s="1391"/>
      <c r="C179" s="1391"/>
      <c r="D179" s="1391"/>
      <c r="E179" s="1391"/>
      <c r="F179" s="1391"/>
      <c r="G179" s="1391"/>
      <c r="H179" s="1391"/>
      <c r="I179" s="1391"/>
      <c r="J179" s="1391"/>
      <c r="K179" s="1392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426" t="s">
        <v>295</v>
      </c>
      <c r="C180" s="1391"/>
      <c r="D180" s="1456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2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72"/>
      <c r="C181" s="1470"/>
      <c r="D181" s="1608"/>
      <c r="E181" s="496"/>
      <c r="F181" s="233"/>
      <c r="G181" s="233"/>
      <c r="H181" s="497"/>
      <c r="I181" s="483">
        <v>0</v>
      </c>
      <c r="J181" s="208">
        <f t="shared" ref="J181:J190" si="31">IF(ISBLANK(B181),0,0+IF(ISBLANK(E181),0,0+IF(ISBLANK(F181),0,0+IF(ISBLANK(G181),0,0+IF(ISBLANK(H181),0,10)))))*I181</f>
        <v>0</v>
      </c>
      <c r="K181" s="489"/>
      <c r="L181" s="85"/>
      <c r="M181" s="453"/>
      <c r="N181" s="85"/>
      <c r="O181" s="117" t="s">
        <v>60</v>
      </c>
      <c r="P181" s="158">
        <f t="shared" ref="P181:P190" si="32">IF(O181="Acceptable",I181,0)</f>
        <v>0</v>
      </c>
      <c r="Q181" s="503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502"/>
      <c r="C182" s="1474"/>
      <c r="D182" s="1475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89"/>
      <c r="L182" s="85"/>
      <c r="M182" s="454"/>
      <c r="N182" s="85"/>
      <c r="O182" s="122" t="s">
        <v>60</v>
      </c>
      <c r="P182" s="158">
        <f t="shared" si="32"/>
        <v>0</v>
      </c>
      <c r="Q182" s="504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64"/>
      <c r="C183" s="1373"/>
      <c r="D183" s="1374"/>
      <c r="E183" s="412"/>
      <c r="F183" s="236"/>
      <c r="G183" s="236"/>
      <c r="H183" s="236"/>
      <c r="I183" s="160">
        <v>0</v>
      </c>
      <c r="J183" s="208">
        <f t="shared" si="31"/>
        <v>0</v>
      </c>
      <c r="K183" s="489"/>
      <c r="L183" s="85"/>
      <c r="M183" s="454"/>
      <c r="N183" s="85"/>
      <c r="O183" s="122" t="s">
        <v>60</v>
      </c>
      <c r="P183" s="158">
        <f t="shared" si="32"/>
        <v>0</v>
      </c>
      <c r="Q183" s="504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64"/>
      <c r="C184" s="1373"/>
      <c r="D184" s="1374"/>
      <c r="E184" s="412"/>
      <c r="F184" s="236"/>
      <c r="G184" s="236"/>
      <c r="H184" s="236"/>
      <c r="I184" s="160">
        <v>0</v>
      </c>
      <c r="J184" s="208">
        <f t="shared" si="31"/>
        <v>0</v>
      </c>
      <c r="K184" s="489"/>
      <c r="L184" s="85"/>
      <c r="M184" s="454"/>
      <c r="N184" s="85"/>
      <c r="O184" s="122" t="s">
        <v>60</v>
      </c>
      <c r="P184" s="158">
        <f t="shared" si="32"/>
        <v>0</v>
      </c>
      <c r="Q184" s="504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65"/>
      <c r="C185" s="1373"/>
      <c r="D185" s="1374"/>
      <c r="E185" s="467"/>
      <c r="F185" s="165"/>
      <c r="G185" s="165"/>
      <c r="H185" s="165"/>
      <c r="I185" s="392">
        <v>0</v>
      </c>
      <c r="J185" s="208">
        <f t="shared" si="31"/>
        <v>0</v>
      </c>
      <c r="K185" s="493" t="s">
        <v>200</v>
      </c>
      <c r="L185" s="85"/>
      <c r="M185" s="454"/>
      <c r="N185" s="85"/>
      <c r="O185" s="122" t="s">
        <v>60</v>
      </c>
      <c r="P185" s="158">
        <f t="shared" si="32"/>
        <v>0</v>
      </c>
      <c r="Q185" s="504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65"/>
      <c r="C186" s="1373"/>
      <c r="D186" s="1374"/>
      <c r="E186" s="467"/>
      <c r="F186" s="165"/>
      <c r="G186" s="165"/>
      <c r="H186" s="165"/>
      <c r="I186" s="392">
        <v>0</v>
      </c>
      <c r="J186" s="208">
        <f t="shared" si="31"/>
        <v>0</v>
      </c>
      <c r="K186" s="493" t="s">
        <v>200</v>
      </c>
      <c r="L186" s="85"/>
      <c r="M186" s="454"/>
      <c r="N186" s="85"/>
      <c r="O186" s="122" t="s">
        <v>60</v>
      </c>
      <c r="P186" s="158">
        <f t="shared" si="32"/>
        <v>0</v>
      </c>
      <c r="Q186" s="504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65"/>
      <c r="C187" s="1373"/>
      <c r="D187" s="1374"/>
      <c r="E187" s="467"/>
      <c r="F187" s="165"/>
      <c r="G187" s="165"/>
      <c r="H187" s="165"/>
      <c r="I187" s="392">
        <v>0</v>
      </c>
      <c r="J187" s="208">
        <f t="shared" si="31"/>
        <v>0</v>
      </c>
      <c r="K187" s="493" t="s">
        <v>200</v>
      </c>
      <c r="L187" s="85"/>
      <c r="M187" s="454"/>
      <c r="N187" s="85"/>
      <c r="O187" s="122" t="s">
        <v>60</v>
      </c>
      <c r="P187" s="158">
        <f t="shared" si="32"/>
        <v>0</v>
      </c>
      <c r="Q187" s="504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65"/>
      <c r="C188" s="1373"/>
      <c r="D188" s="1374"/>
      <c r="E188" s="467"/>
      <c r="F188" s="165"/>
      <c r="G188" s="165"/>
      <c r="H188" s="165"/>
      <c r="I188" s="392">
        <v>0</v>
      </c>
      <c r="J188" s="208">
        <f t="shared" si="31"/>
        <v>0</v>
      </c>
      <c r="K188" s="493" t="s">
        <v>200</v>
      </c>
      <c r="L188" s="85"/>
      <c r="M188" s="454"/>
      <c r="N188" s="85"/>
      <c r="O188" s="122" t="s">
        <v>60</v>
      </c>
      <c r="P188" s="158">
        <f t="shared" si="32"/>
        <v>0</v>
      </c>
      <c r="Q188" s="504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65"/>
      <c r="C189" s="1373"/>
      <c r="D189" s="1374"/>
      <c r="E189" s="467"/>
      <c r="F189" s="165"/>
      <c r="G189" s="165"/>
      <c r="H189" s="165"/>
      <c r="I189" s="392">
        <v>0</v>
      </c>
      <c r="J189" s="208">
        <f t="shared" si="31"/>
        <v>0</v>
      </c>
      <c r="K189" s="493" t="s">
        <v>200</v>
      </c>
      <c r="L189" s="85"/>
      <c r="M189" s="454"/>
      <c r="N189" s="85"/>
      <c r="O189" s="122" t="s">
        <v>60</v>
      </c>
      <c r="P189" s="158">
        <f t="shared" si="32"/>
        <v>0</v>
      </c>
      <c r="Q189" s="504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65"/>
      <c r="C190" s="1373"/>
      <c r="D190" s="1374"/>
      <c r="E190" s="467"/>
      <c r="F190" s="165"/>
      <c r="G190" s="165"/>
      <c r="H190" s="165"/>
      <c r="I190" s="392">
        <v>0</v>
      </c>
      <c r="J190" s="208">
        <f t="shared" si="31"/>
        <v>0</v>
      </c>
      <c r="K190" s="493" t="s">
        <v>200</v>
      </c>
      <c r="L190" s="85"/>
      <c r="M190" s="454"/>
      <c r="N190" s="85"/>
      <c r="O190" s="122" t="s">
        <v>60</v>
      </c>
      <c r="P190" s="158">
        <f t="shared" si="32"/>
        <v>0</v>
      </c>
      <c r="Q190" s="505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92"/>
      <c r="C191" s="1391"/>
      <c r="D191" s="1391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8"/>
      <c r="N191" s="85"/>
      <c r="O191" s="140"/>
      <c r="P191" s="487"/>
      <c r="Q191" s="506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46" t="s">
        <v>188</v>
      </c>
      <c r="B1" s="1367"/>
      <c r="C1" s="1367"/>
      <c r="D1" s="1367"/>
      <c r="E1" s="1367"/>
      <c r="F1" s="1367"/>
      <c r="G1" s="1367"/>
      <c r="H1" s="1367"/>
      <c r="I1" s="1367"/>
      <c r="J1" s="1367"/>
      <c r="K1" s="1367"/>
      <c r="L1" s="1367"/>
      <c r="M1" s="83"/>
      <c r="N1" s="83" t="str">
        <f>A1</f>
        <v>KRA II - RESEARCH, INNOVATION AND CREATIVE WORK</v>
      </c>
      <c r="O1" s="84"/>
      <c r="P1" s="1446" t="str">
        <f>A1</f>
        <v>KRA II - RESEARCH, INNOVATION AND CREATIVE WORK</v>
      </c>
      <c r="Q1" s="1367"/>
      <c r="R1" s="1367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61" t="str">
        <f>'Request Form'!B6</f>
        <v>LAST NAME:</v>
      </c>
      <c r="B3" s="1373"/>
      <c r="C3" s="1374"/>
      <c r="D3" s="1448" t="str">
        <f>Form1_A!E3</f>
        <v>MAALIW</v>
      </c>
      <c r="E3" s="1373"/>
      <c r="F3" s="1373"/>
      <c r="G3" s="1373"/>
      <c r="H3" s="1373"/>
      <c r="I3" s="1373"/>
      <c r="J3" s="1373"/>
      <c r="K3" s="1373"/>
      <c r="L3" s="1374"/>
      <c r="M3" s="88"/>
      <c r="N3" s="88"/>
      <c r="O3" s="507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61" t="str">
        <f>'Request Form'!B7</f>
        <v>FIRST NAME, EXT.:</v>
      </c>
      <c r="B4" s="1373"/>
      <c r="C4" s="1374"/>
      <c r="D4" s="1448" t="str">
        <f>Form1_A!E4</f>
        <v>RENATO III</v>
      </c>
      <c r="E4" s="1373"/>
      <c r="F4" s="1373"/>
      <c r="G4" s="1373"/>
      <c r="H4" s="1373"/>
      <c r="I4" s="1373"/>
      <c r="J4" s="1373"/>
      <c r="K4" s="1373"/>
      <c r="L4" s="1374"/>
      <c r="M4" s="88"/>
      <c r="N4" s="88"/>
      <c r="O4" s="507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61" t="str">
        <f>'Request Form'!B8</f>
        <v>MIDDLE NAME:</v>
      </c>
      <c r="B5" s="1373"/>
      <c r="C5" s="1374"/>
      <c r="D5" s="1448" t="str">
        <f>Form1_A!E5</f>
        <v>RACELIS</v>
      </c>
      <c r="E5" s="1373"/>
      <c r="F5" s="1373"/>
      <c r="G5" s="1373"/>
      <c r="H5" s="1373"/>
      <c r="I5" s="1373"/>
      <c r="J5" s="1373"/>
      <c r="K5" s="1373"/>
      <c r="L5" s="1374"/>
      <c r="M5" s="88"/>
      <c r="N5" s="88"/>
      <c r="O5" s="507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93" t="s">
        <v>298</v>
      </c>
      <c r="B7" s="1391"/>
      <c r="C7" s="1391"/>
      <c r="D7" s="1391"/>
      <c r="E7" s="1391"/>
      <c r="F7" s="1391"/>
      <c r="G7" s="1391"/>
      <c r="H7" s="1391"/>
      <c r="I7" s="1391"/>
      <c r="J7" s="1391"/>
      <c r="K7" s="1391"/>
      <c r="L7" s="1392"/>
      <c r="M7" s="91"/>
      <c r="N7" s="91" t="str">
        <f>A7</f>
        <v>CRITERION C - CREATIVE WORKS (MAX = 100 POINTS)</v>
      </c>
      <c r="O7" s="84"/>
      <c r="P7" s="1431" t="str">
        <f>A7</f>
        <v>CRITERION C - CREATIVE WORKS (MAX = 100 POINTS)</v>
      </c>
      <c r="Q7" s="1367"/>
      <c r="R7" s="1367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8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52" t="str">
        <f t="shared" ref="P9:P10" si="3">B9</f>
        <v>FOR EVERY CREATIVE WORK CREATED, PERFORMED. PRESENTED, EXHIBITED AND PUBLISHED</v>
      </c>
      <c r="Q9" s="1367"/>
      <c r="R9" s="1367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8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96" t="str">
        <f t="shared" si="3"/>
        <v>NEW CREATIVE PERFORMING ARTWORK (e.g. MUSIC, DANCE AND THEATRE)</v>
      </c>
      <c r="Q10" s="1409"/>
      <c r="R10" s="1409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32" t="s">
        <v>112</v>
      </c>
      <c r="B11" s="1436" t="s">
        <v>301</v>
      </c>
      <c r="C11" s="1407"/>
      <c r="D11" s="1385"/>
      <c r="E11" s="1434" t="s">
        <v>302</v>
      </c>
      <c r="F11" s="1434" t="s">
        <v>303</v>
      </c>
      <c r="G11" s="1434" t="s">
        <v>304</v>
      </c>
      <c r="H11" s="1436" t="s">
        <v>305</v>
      </c>
      <c r="I11" s="1385"/>
      <c r="J11" s="1635" t="s">
        <v>306</v>
      </c>
      <c r="K11" s="1434" t="s">
        <v>307</v>
      </c>
      <c r="L11" s="1634" t="s">
        <v>120</v>
      </c>
      <c r="M11" s="17"/>
      <c r="N11" s="1466" t="s">
        <v>121</v>
      </c>
      <c r="O11" s="17"/>
      <c r="P11" s="1432" t="s">
        <v>122</v>
      </c>
      <c r="Q11" s="1434" t="s">
        <v>123</v>
      </c>
      <c r="R11" s="1634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33"/>
      <c r="B12" s="1437"/>
      <c r="C12" s="1409"/>
      <c r="D12" s="1387"/>
      <c r="E12" s="1435"/>
      <c r="F12" s="1435"/>
      <c r="G12" s="1435"/>
      <c r="H12" s="1437"/>
      <c r="I12" s="1387"/>
      <c r="J12" s="1387"/>
      <c r="K12" s="1435"/>
      <c r="L12" s="1389"/>
      <c r="M12" s="17"/>
      <c r="N12" s="1467"/>
      <c r="O12" s="17"/>
      <c r="P12" s="1433"/>
      <c r="Q12" s="1435"/>
      <c r="R12" s="138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72"/>
      <c r="C13" s="1470"/>
      <c r="D13" s="1471"/>
      <c r="E13" s="224" t="s">
        <v>1</v>
      </c>
      <c r="F13" s="224" t="s">
        <v>1</v>
      </c>
      <c r="G13" s="508"/>
      <c r="H13" s="1627"/>
      <c r="I13" s="1471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1"/>
      <c r="M13" s="509"/>
      <c r="N13" s="510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64"/>
      <c r="C14" s="1373"/>
      <c r="D14" s="1374"/>
      <c r="E14" s="108" t="s">
        <v>1</v>
      </c>
      <c r="F14" s="190" t="s">
        <v>1</v>
      </c>
      <c r="G14" s="236"/>
      <c r="H14" s="1498"/>
      <c r="I14" s="1374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1"/>
      <c r="M14" s="509"/>
      <c r="N14" s="511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64"/>
      <c r="C15" s="1373"/>
      <c r="D15" s="1374"/>
      <c r="E15" s="108" t="s">
        <v>1</v>
      </c>
      <c r="F15" s="190" t="s">
        <v>1</v>
      </c>
      <c r="G15" s="236"/>
      <c r="H15" s="1498"/>
      <c r="I15" s="1374"/>
      <c r="J15" s="108"/>
      <c r="K15" s="209">
        <f t="shared" si="5"/>
        <v>0</v>
      </c>
      <c r="L15" s="411"/>
      <c r="M15" s="509"/>
      <c r="N15" s="511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64"/>
      <c r="C16" s="1373"/>
      <c r="D16" s="1374"/>
      <c r="E16" s="108" t="s">
        <v>1</v>
      </c>
      <c r="F16" s="190" t="s">
        <v>1</v>
      </c>
      <c r="G16" s="236"/>
      <c r="H16" s="1498"/>
      <c r="I16" s="1374"/>
      <c r="J16" s="108"/>
      <c r="K16" s="209">
        <f t="shared" si="5"/>
        <v>0</v>
      </c>
      <c r="L16" s="411"/>
      <c r="M16" s="509"/>
      <c r="N16" s="511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64"/>
      <c r="C17" s="1373"/>
      <c r="D17" s="1374"/>
      <c r="E17" s="108" t="s">
        <v>1</v>
      </c>
      <c r="F17" s="190" t="s">
        <v>1</v>
      </c>
      <c r="G17" s="236"/>
      <c r="H17" s="1498"/>
      <c r="I17" s="1374"/>
      <c r="J17" s="108"/>
      <c r="K17" s="209">
        <f t="shared" si="5"/>
        <v>0</v>
      </c>
      <c r="L17" s="411"/>
      <c r="M17" s="509"/>
      <c r="N17" s="511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64"/>
      <c r="C18" s="1373"/>
      <c r="D18" s="1374"/>
      <c r="E18" s="108" t="s">
        <v>1</v>
      </c>
      <c r="F18" s="190" t="s">
        <v>1</v>
      </c>
      <c r="G18" s="236"/>
      <c r="H18" s="1498"/>
      <c r="I18" s="1374"/>
      <c r="J18" s="108"/>
      <c r="K18" s="209">
        <f t="shared" si="5"/>
        <v>0</v>
      </c>
      <c r="L18" s="411"/>
      <c r="M18" s="509"/>
      <c r="N18" s="511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64"/>
      <c r="C19" s="1373"/>
      <c r="D19" s="1374"/>
      <c r="E19" s="108" t="s">
        <v>1</v>
      </c>
      <c r="F19" s="190" t="s">
        <v>1</v>
      </c>
      <c r="G19" s="236"/>
      <c r="H19" s="1498"/>
      <c r="I19" s="1374"/>
      <c r="J19" s="108"/>
      <c r="K19" s="209">
        <f t="shared" si="5"/>
        <v>0</v>
      </c>
      <c r="L19" s="411"/>
      <c r="M19" s="509"/>
      <c r="N19" s="511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64"/>
      <c r="C20" s="1373"/>
      <c r="D20" s="1374"/>
      <c r="E20" s="108" t="s">
        <v>1</v>
      </c>
      <c r="F20" s="227" t="s">
        <v>1</v>
      </c>
      <c r="G20" s="236"/>
      <c r="H20" s="1498"/>
      <c r="I20" s="1374"/>
      <c r="J20" s="512"/>
      <c r="K20" s="209">
        <f t="shared" si="5"/>
        <v>0</v>
      </c>
      <c r="L20" s="411"/>
      <c r="M20" s="509"/>
      <c r="N20" s="511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92"/>
      <c r="C21" s="1391"/>
      <c r="D21" s="1456"/>
      <c r="E21" s="179"/>
      <c r="F21" s="171"/>
      <c r="G21" s="487"/>
      <c r="H21" s="1443"/>
      <c r="I21" s="1456"/>
      <c r="J21" s="137" t="s">
        <v>124</v>
      </c>
      <c r="K21" s="213">
        <f>SUM(K13:K20)</f>
        <v>0</v>
      </c>
      <c r="L21" s="173"/>
      <c r="M21" s="85"/>
      <c r="N21" s="458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8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426" t="s">
        <v>316</v>
      </c>
      <c r="C24" s="1391"/>
      <c r="D24" s="1456"/>
      <c r="E24" s="232" t="s">
        <v>317</v>
      </c>
      <c r="F24" s="104" t="s">
        <v>303</v>
      </c>
      <c r="G24" s="106" t="s">
        <v>318</v>
      </c>
      <c r="H24" s="1426" t="s">
        <v>319</v>
      </c>
      <c r="I24" s="1456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72"/>
      <c r="C25" s="1470"/>
      <c r="D25" s="1471"/>
      <c r="E25" s="514" t="s">
        <v>1</v>
      </c>
      <c r="F25" s="224" t="s">
        <v>1</v>
      </c>
      <c r="G25" s="508"/>
      <c r="H25" s="1628"/>
      <c r="I25" s="1471"/>
      <c r="J25" s="515"/>
      <c r="K25" s="459">
        <f t="shared" ref="K25:K31" si="7">IF(ISBLANK(B25),0,0+IF(E25="SELECT OPTION",0,0+IF(F25="SELECT OPTION",0,0+IF(ISBLANK(H25),0,0+IF(ISBLANK(J25),0,0+IF(ISBLANK(G25),0,20))))))</f>
        <v>0</v>
      </c>
      <c r="L25" s="411"/>
      <c r="M25" s="509"/>
      <c r="N25" s="510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64"/>
      <c r="C26" s="1373"/>
      <c r="D26" s="1374"/>
      <c r="E26" s="108" t="s">
        <v>1</v>
      </c>
      <c r="F26" s="190" t="s">
        <v>1</v>
      </c>
      <c r="G26" s="236"/>
      <c r="H26" s="1629"/>
      <c r="I26" s="1374"/>
      <c r="J26" s="516"/>
      <c r="K26" s="209">
        <f t="shared" si="7"/>
        <v>0</v>
      </c>
      <c r="L26" s="411"/>
      <c r="M26" s="509"/>
      <c r="N26" s="511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64"/>
      <c r="C27" s="1373"/>
      <c r="D27" s="1374"/>
      <c r="E27" s="108" t="s">
        <v>1</v>
      </c>
      <c r="F27" s="190" t="s">
        <v>1</v>
      </c>
      <c r="G27" s="190"/>
      <c r="H27" s="1629"/>
      <c r="I27" s="1374"/>
      <c r="J27" s="516"/>
      <c r="K27" s="209">
        <f t="shared" si="7"/>
        <v>0</v>
      </c>
      <c r="L27" s="411"/>
      <c r="M27" s="509"/>
      <c r="N27" s="511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64"/>
      <c r="C28" s="1373"/>
      <c r="D28" s="1374"/>
      <c r="E28" s="108" t="s">
        <v>1</v>
      </c>
      <c r="F28" s="190" t="s">
        <v>1</v>
      </c>
      <c r="G28" s="190"/>
      <c r="H28" s="1629"/>
      <c r="I28" s="1374"/>
      <c r="J28" s="516"/>
      <c r="K28" s="209">
        <f t="shared" si="7"/>
        <v>0</v>
      </c>
      <c r="L28" s="411"/>
      <c r="M28" s="509"/>
      <c r="N28" s="511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64"/>
      <c r="C29" s="1373"/>
      <c r="D29" s="1374"/>
      <c r="E29" s="108" t="s">
        <v>1</v>
      </c>
      <c r="F29" s="190" t="s">
        <v>1</v>
      </c>
      <c r="G29" s="190"/>
      <c r="H29" s="1629"/>
      <c r="I29" s="1374"/>
      <c r="J29" s="516"/>
      <c r="K29" s="209">
        <f t="shared" si="7"/>
        <v>0</v>
      </c>
      <c r="L29" s="411"/>
      <c r="M29" s="509"/>
      <c r="N29" s="511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64"/>
      <c r="C30" s="1373"/>
      <c r="D30" s="1374"/>
      <c r="E30" s="108" t="s">
        <v>1</v>
      </c>
      <c r="F30" s="190" t="s">
        <v>1</v>
      </c>
      <c r="G30" s="190"/>
      <c r="H30" s="1629"/>
      <c r="I30" s="1374"/>
      <c r="J30" s="516"/>
      <c r="K30" s="209">
        <f t="shared" si="7"/>
        <v>0</v>
      </c>
      <c r="L30" s="411"/>
      <c r="M30" s="509"/>
      <c r="N30" s="511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64"/>
      <c r="C31" s="1373"/>
      <c r="D31" s="1374"/>
      <c r="E31" s="108" t="s">
        <v>1</v>
      </c>
      <c r="F31" s="190" t="s">
        <v>1</v>
      </c>
      <c r="G31" s="190"/>
      <c r="H31" s="1631"/>
      <c r="I31" s="1484"/>
      <c r="J31" s="517"/>
      <c r="K31" s="518">
        <f t="shared" si="7"/>
        <v>0</v>
      </c>
      <c r="L31" s="411"/>
      <c r="M31" s="509"/>
      <c r="N31" s="511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92"/>
      <c r="C32" s="1391"/>
      <c r="D32" s="1456"/>
      <c r="E32" s="179"/>
      <c r="F32" s="171"/>
      <c r="G32" s="487"/>
      <c r="H32" s="1443"/>
      <c r="I32" s="1456"/>
      <c r="J32" s="137" t="s">
        <v>124</v>
      </c>
      <c r="K32" s="213">
        <f>SUM(K25:K31)</f>
        <v>0</v>
      </c>
      <c r="L32" s="173"/>
      <c r="M32" s="85"/>
      <c r="N32" s="458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19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426" t="s">
        <v>330</v>
      </c>
      <c r="C35" s="1391"/>
      <c r="D35" s="1456"/>
      <c r="E35" s="104" t="s">
        <v>303</v>
      </c>
      <c r="F35" s="106" t="s">
        <v>331</v>
      </c>
      <c r="G35" s="106" t="s">
        <v>332</v>
      </c>
      <c r="H35" s="1426" t="s">
        <v>333</v>
      </c>
      <c r="I35" s="1456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72"/>
      <c r="C36" s="1470"/>
      <c r="D36" s="1471"/>
      <c r="E36" s="400" t="s">
        <v>1</v>
      </c>
      <c r="F36" s="496"/>
      <c r="G36" s="236"/>
      <c r="H36" s="1630"/>
      <c r="I36" s="1471"/>
      <c r="J36" s="520"/>
      <c r="K36" s="209">
        <f t="shared" ref="K36:K42" si="10">IF(ISBLANK(B36),0,0+IF(E36="SELECT OPTION",0,0+IF(ISBLANK(F36),0,0+IF(ISBLANK(H36),0,0+IF(ISBLANK(J36),0,0+IF(ISBLANK(G36),0,20))))))</f>
        <v>0</v>
      </c>
      <c r="L36" s="411"/>
      <c r="M36" s="509"/>
      <c r="N36" s="510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64"/>
      <c r="C37" s="1373"/>
      <c r="D37" s="1374"/>
      <c r="E37" s="191" t="s">
        <v>1</v>
      </c>
      <c r="F37" s="366"/>
      <c r="G37" s="190"/>
      <c r="H37" s="1632"/>
      <c r="I37" s="1374"/>
      <c r="J37" s="521"/>
      <c r="K37" s="209">
        <f t="shared" si="10"/>
        <v>0</v>
      </c>
      <c r="L37" s="411"/>
      <c r="M37" s="509"/>
      <c r="N37" s="511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64"/>
      <c r="C38" s="1373"/>
      <c r="D38" s="1374"/>
      <c r="E38" s="191" t="s">
        <v>1</v>
      </c>
      <c r="F38" s="366"/>
      <c r="G38" s="190"/>
      <c r="H38" s="1632"/>
      <c r="I38" s="1374"/>
      <c r="J38" s="521"/>
      <c r="K38" s="209">
        <f t="shared" si="10"/>
        <v>0</v>
      </c>
      <c r="L38" s="411"/>
      <c r="M38" s="509"/>
      <c r="N38" s="511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64"/>
      <c r="C39" s="1373"/>
      <c r="D39" s="1374"/>
      <c r="E39" s="191" t="s">
        <v>1</v>
      </c>
      <c r="F39" s="366"/>
      <c r="G39" s="190"/>
      <c r="H39" s="1632"/>
      <c r="I39" s="1374"/>
      <c r="J39" s="521"/>
      <c r="K39" s="209">
        <f t="shared" si="10"/>
        <v>0</v>
      </c>
      <c r="L39" s="411"/>
      <c r="M39" s="509"/>
      <c r="N39" s="511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64"/>
      <c r="C40" s="1373"/>
      <c r="D40" s="1374"/>
      <c r="E40" s="191" t="s">
        <v>1</v>
      </c>
      <c r="F40" s="366"/>
      <c r="G40" s="190"/>
      <c r="H40" s="1632"/>
      <c r="I40" s="1374"/>
      <c r="J40" s="521"/>
      <c r="K40" s="209">
        <f t="shared" si="10"/>
        <v>0</v>
      </c>
      <c r="L40" s="411"/>
      <c r="M40" s="509"/>
      <c r="N40" s="511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64"/>
      <c r="C41" s="1373"/>
      <c r="D41" s="1374"/>
      <c r="E41" s="191" t="s">
        <v>1</v>
      </c>
      <c r="F41" s="366"/>
      <c r="G41" s="190"/>
      <c r="H41" s="1632"/>
      <c r="I41" s="1374"/>
      <c r="J41" s="521"/>
      <c r="K41" s="209">
        <f t="shared" si="10"/>
        <v>0</v>
      </c>
      <c r="L41" s="411"/>
      <c r="M41" s="509"/>
      <c r="N41" s="511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64"/>
      <c r="C42" s="1373"/>
      <c r="D42" s="1374"/>
      <c r="E42" s="191" t="s">
        <v>1</v>
      </c>
      <c r="F42" s="522"/>
      <c r="G42" s="190"/>
      <c r="H42" s="1633"/>
      <c r="I42" s="1484"/>
      <c r="J42" s="523"/>
      <c r="K42" s="209">
        <f t="shared" si="10"/>
        <v>0</v>
      </c>
      <c r="L42" s="411"/>
      <c r="M42" s="509"/>
      <c r="N42" s="511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92"/>
      <c r="C43" s="1391"/>
      <c r="D43" s="1456"/>
      <c r="E43" s="179"/>
      <c r="F43" s="171"/>
      <c r="G43" s="487"/>
      <c r="H43" s="1443"/>
      <c r="I43" s="1456"/>
      <c r="J43" s="212" t="s">
        <v>124</v>
      </c>
      <c r="K43" s="213">
        <f>SUM(K36:K42)</f>
        <v>0</v>
      </c>
      <c r="L43" s="173"/>
      <c r="M43" s="85"/>
      <c r="N43" s="458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426" t="s">
        <v>336</v>
      </c>
      <c r="C46" s="1391"/>
      <c r="D46" s="1456"/>
      <c r="E46" s="104" t="s">
        <v>337</v>
      </c>
      <c r="F46" s="106" t="s">
        <v>331</v>
      </c>
      <c r="G46" s="106" t="s">
        <v>338</v>
      </c>
      <c r="H46" s="1436" t="s">
        <v>339</v>
      </c>
      <c r="I46" s="1385"/>
      <c r="J46" s="104" t="s">
        <v>117</v>
      </c>
      <c r="K46" s="524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72"/>
      <c r="C47" s="1470"/>
      <c r="D47" s="1471"/>
      <c r="E47" s="400" t="s">
        <v>1</v>
      </c>
      <c r="F47" s="224"/>
      <c r="G47" s="400"/>
      <c r="H47" s="1628"/>
      <c r="I47" s="1471"/>
      <c r="J47" s="515"/>
      <c r="K47" s="459">
        <f t="shared" ref="K47:K53" si="13">IF(ISBLANK(F47)+ISBLANK(G47),0,IF(E47="Novel",20,0+IF(E47="Short Story",10,0+IF(E47="Essay",10,0)+IF(E47="Poetry",10,0)+IF(E47="Others",10,0))))</f>
        <v>0</v>
      </c>
      <c r="L47" s="411"/>
      <c r="M47" s="509"/>
      <c r="N47" s="510"/>
      <c r="O47" s="85"/>
      <c r="P47" s="525" t="s">
        <v>216</v>
      </c>
      <c r="Q47" s="526">
        <f t="shared" ref="Q47:Q48" si="14">IF(P47="Acceptable",K47,0)</f>
        <v>0</v>
      </c>
      <c r="R47" s="527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64"/>
      <c r="C48" s="1373"/>
      <c r="D48" s="1374"/>
      <c r="E48" s="191" t="s">
        <v>1</v>
      </c>
      <c r="F48" s="363"/>
      <c r="G48" s="191"/>
      <c r="H48" s="1629"/>
      <c r="I48" s="1374"/>
      <c r="J48" s="498"/>
      <c r="K48" s="209">
        <f t="shared" si="13"/>
        <v>0</v>
      </c>
      <c r="L48" s="411"/>
      <c r="M48" s="509"/>
      <c r="N48" s="511"/>
      <c r="O48" s="85"/>
      <c r="P48" s="528" t="s">
        <v>216</v>
      </c>
      <c r="Q48" s="529">
        <f t="shared" si="14"/>
        <v>0</v>
      </c>
      <c r="R48" s="530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64"/>
      <c r="C49" s="1373"/>
      <c r="D49" s="1374"/>
      <c r="E49" s="191" t="s">
        <v>1</v>
      </c>
      <c r="F49" s="363"/>
      <c r="G49" s="191"/>
      <c r="H49" s="1629"/>
      <c r="I49" s="1374"/>
      <c r="J49" s="498"/>
      <c r="K49" s="209">
        <f t="shared" si="13"/>
        <v>0</v>
      </c>
      <c r="L49" s="411"/>
      <c r="M49" s="509"/>
      <c r="N49" s="511"/>
      <c r="O49" s="85"/>
      <c r="P49" s="528" t="s">
        <v>216</v>
      </c>
      <c r="Q49" s="529">
        <f t="shared" ref="Q49:Q53" si="15">IF(P49="Acceptable",J49,0)</f>
        <v>0</v>
      </c>
      <c r="R49" s="530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64"/>
      <c r="C50" s="1373"/>
      <c r="D50" s="1374"/>
      <c r="E50" s="191" t="s">
        <v>1</v>
      </c>
      <c r="F50" s="363"/>
      <c r="G50" s="191"/>
      <c r="H50" s="1629"/>
      <c r="I50" s="1374"/>
      <c r="J50" s="498"/>
      <c r="K50" s="209">
        <f t="shared" si="13"/>
        <v>0</v>
      </c>
      <c r="L50" s="411"/>
      <c r="M50" s="509"/>
      <c r="N50" s="511"/>
      <c r="O50" s="85"/>
      <c r="P50" s="528" t="s">
        <v>216</v>
      </c>
      <c r="Q50" s="529">
        <f t="shared" si="15"/>
        <v>0</v>
      </c>
      <c r="R50" s="530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64"/>
      <c r="C51" s="1373"/>
      <c r="D51" s="1374"/>
      <c r="E51" s="191" t="s">
        <v>1</v>
      </c>
      <c r="F51" s="363"/>
      <c r="G51" s="191"/>
      <c r="H51" s="1629"/>
      <c r="I51" s="1374"/>
      <c r="J51" s="498"/>
      <c r="K51" s="209">
        <f t="shared" si="13"/>
        <v>0</v>
      </c>
      <c r="L51" s="411"/>
      <c r="M51" s="509"/>
      <c r="N51" s="511"/>
      <c r="O51" s="85"/>
      <c r="P51" s="528" t="s">
        <v>216</v>
      </c>
      <c r="Q51" s="529">
        <f t="shared" si="15"/>
        <v>0</v>
      </c>
      <c r="R51" s="530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64"/>
      <c r="C52" s="1373"/>
      <c r="D52" s="1374"/>
      <c r="E52" s="191" t="s">
        <v>1</v>
      </c>
      <c r="F52" s="363"/>
      <c r="G52" s="191"/>
      <c r="H52" s="1629"/>
      <c r="I52" s="1374"/>
      <c r="J52" s="498"/>
      <c r="K52" s="209">
        <f t="shared" si="13"/>
        <v>0</v>
      </c>
      <c r="L52" s="411"/>
      <c r="M52" s="509"/>
      <c r="N52" s="511"/>
      <c r="O52" s="85"/>
      <c r="P52" s="528" t="s">
        <v>216</v>
      </c>
      <c r="Q52" s="529">
        <f t="shared" si="15"/>
        <v>0</v>
      </c>
      <c r="R52" s="530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64"/>
      <c r="C53" s="1373"/>
      <c r="D53" s="1374"/>
      <c r="E53" s="191" t="s">
        <v>1</v>
      </c>
      <c r="F53" s="363"/>
      <c r="G53" s="191"/>
      <c r="H53" s="1629"/>
      <c r="I53" s="1374"/>
      <c r="J53" s="498"/>
      <c r="K53" s="209">
        <f t="shared" si="13"/>
        <v>0</v>
      </c>
      <c r="L53" s="411"/>
      <c r="M53" s="509"/>
      <c r="N53" s="511"/>
      <c r="O53" s="85"/>
      <c r="P53" s="531" t="s">
        <v>216</v>
      </c>
      <c r="Q53" s="532">
        <f t="shared" si="15"/>
        <v>0</v>
      </c>
      <c r="R53" s="533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92" t="s">
        <v>344</v>
      </c>
      <c r="C54" s="1391"/>
      <c r="D54" s="1456"/>
      <c r="E54" s="179"/>
      <c r="F54" s="487"/>
      <c r="G54" s="171"/>
      <c r="H54" s="1443"/>
      <c r="I54" s="1456"/>
      <c r="J54" s="143" t="s">
        <v>124</v>
      </c>
      <c r="K54" s="213">
        <f>SUM(K47:K53)</f>
        <v>0</v>
      </c>
      <c r="L54" s="173"/>
      <c r="M54" s="85"/>
      <c r="N54" s="458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4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5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5"/>
      <c r="AC56" s="535"/>
      <c r="AD56" s="535"/>
      <c r="AE56" s="535"/>
      <c r="AF56" s="535"/>
    </row>
    <row r="57" spans="1:32" ht="13.5" customHeight="1">
      <c r="A57" s="534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5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5"/>
      <c r="AC57" s="535"/>
      <c r="AD57" s="535"/>
      <c r="AE57" s="535"/>
      <c r="AF57" s="535"/>
    </row>
    <row r="58" spans="1:32" ht="13.5" customHeight="1">
      <c r="A58" s="534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5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5"/>
      <c r="AC58" s="535"/>
      <c r="AD58" s="535"/>
      <c r="AE58" s="535"/>
      <c r="AF58" s="535"/>
    </row>
    <row r="59" spans="1:32" ht="13.5" customHeight="1">
      <c r="A59" s="534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5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5"/>
      <c r="AC59" s="535"/>
      <c r="AD59" s="535"/>
      <c r="AE59" s="535"/>
      <c r="AF59" s="535"/>
    </row>
    <row r="60" spans="1:32" ht="13.5" customHeight="1">
      <c r="A60" s="534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5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5"/>
      <c r="AC60" s="535"/>
      <c r="AD60" s="535"/>
      <c r="AE60" s="535"/>
      <c r="AF60" s="535"/>
    </row>
    <row r="61" spans="1:32" ht="13.5" customHeight="1">
      <c r="A61" s="536"/>
      <c r="B61" s="536"/>
      <c r="C61" s="19"/>
      <c r="D61" s="82"/>
      <c r="E61" s="13"/>
      <c r="F61" s="13"/>
      <c r="G61" s="13"/>
      <c r="H61" s="537"/>
      <c r="I61" s="13"/>
      <c r="J61" s="13"/>
      <c r="K61" s="13"/>
      <c r="L61" s="82"/>
      <c r="M61" s="82"/>
      <c r="N61" s="82"/>
      <c r="O61" s="537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7"/>
      <c r="AC61" s="537"/>
      <c r="AD61" s="537"/>
      <c r="AE61" s="537"/>
      <c r="AF61" s="537"/>
    </row>
    <row r="62" spans="1:32" ht="13.5" customHeight="1">
      <c r="A62" s="536"/>
      <c r="B62" s="536"/>
      <c r="C62" s="19"/>
      <c r="D62" s="19"/>
      <c r="E62" s="13"/>
      <c r="F62" s="17"/>
      <c r="G62" s="17"/>
      <c r="H62" s="537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7"/>
      <c r="AC62" s="537"/>
      <c r="AD62" s="537"/>
      <c r="AE62" s="537"/>
      <c r="AF62" s="537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4" workbookViewId="0">
      <selection activeCell="K33" sqref="K33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06" t="s">
        <v>165</v>
      </c>
      <c r="B1" s="1367"/>
      <c r="C1" s="1367"/>
      <c r="D1" s="1367"/>
      <c r="E1" s="1367"/>
      <c r="F1" s="1367"/>
      <c r="G1" s="1367"/>
      <c r="H1" s="1367"/>
      <c r="I1" s="1367"/>
      <c r="J1" s="245"/>
      <c r="K1" s="245" t="str">
        <f>A1</f>
        <v>FACULTY POSITION RECLASSIFICATION FOR SUCs</v>
      </c>
      <c r="L1" s="246"/>
      <c r="M1" s="1506" t="str">
        <f>A1</f>
        <v>FACULTY POSITION RECLASSIFICATION FOR SUCs</v>
      </c>
      <c r="N1" s="1367"/>
      <c r="O1" s="136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38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06" t="s">
        <v>188</v>
      </c>
      <c r="B3" s="1367"/>
      <c r="C3" s="1367"/>
      <c r="D3" s="1367"/>
      <c r="E3" s="1367"/>
      <c r="F3" s="1367"/>
      <c r="G3" s="1367"/>
      <c r="H3" s="1367"/>
      <c r="I3" s="1367"/>
      <c r="J3" s="245"/>
      <c r="K3" s="245"/>
      <c r="L3" s="246"/>
      <c r="M3" s="1506" t="str">
        <f t="shared" ref="M3:M4" si="0">A3</f>
        <v>KRA II - RESEARCH, INNOVATION AND CREATIVE WORK</v>
      </c>
      <c r="N3" s="1367"/>
      <c r="O3" s="136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07" t="s">
        <v>166</v>
      </c>
      <c r="B4" s="1367"/>
      <c r="C4" s="1367"/>
      <c r="D4" s="1367"/>
      <c r="E4" s="1367"/>
      <c r="F4" s="1367"/>
      <c r="G4" s="1367"/>
      <c r="H4" s="1367"/>
      <c r="I4" s="1367"/>
      <c r="J4" s="92"/>
      <c r="K4" s="92" t="str">
        <f t="shared" ref="K4:K5" si="1">A3</f>
        <v>KRA II - RESEARCH, INNOVATION AND CREATIVE WORK</v>
      </c>
      <c r="L4" s="246"/>
      <c r="M4" s="1507" t="str">
        <f t="shared" si="0"/>
        <v>SUMMARY OF POINTS</v>
      </c>
      <c r="N4" s="1367"/>
      <c r="O4" s="136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38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638" t="str">
        <f>'Request Form'!B6</f>
        <v>LAST NAME:</v>
      </c>
      <c r="B6" s="1470"/>
      <c r="C6" s="1471"/>
      <c r="D6" s="1508" t="str">
        <f>Form1_A!E3</f>
        <v>MAALIW</v>
      </c>
      <c r="E6" s="1407"/>
      <c r="F6" s="1407"/>
      <c r="G6" s="1407"/>
      <c r="H6" s="1407"/>
      <c r="I6" s="1408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639" t="str">
        <f>'Request Form'!B7</f>
        <v>FIRST NAME, EXT.:</v>
      </c>
      <c r="B7" s="1373"/>
      <c r="C7" s="1374"/>
      <c r="D7" s="1511" t="str">
        <f>Form1_A!E4</f>
        <v>RENATO III</v>
      </c>
      <c r="E7" s="1373"/>
      <c r="F7" s="1373"/>
      <c r="G7" s="1373"/>
      <c r="H7" s="1373"/>
      <c r="I7" s="1442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639" t="str">
        <f>'Request Form'!B8</f>
        <v>MIDDLE NAME:</v>
      </c>
      <c r="B8" s="1373"/>
      <c r="C8" s="1374"/>
      <c r="D8" s="1511" t="str">
        <f>Form1_A!E5</f>
        <v>RACELIS</v>
      </c>
      <c r="E8" s="1373"/>
      <c r="F8" s="1373"/>
      <c r="G8" s="1373"/>
      <c r="H8" s="1373"/>
      <c r="I8" s="1442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38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40" t="s">
        <v>189</v>
      </c>
      <c r="B10" s="1391"/>
      <c r="C10" s="1391"/>
      <c r="D10" s="1391"/>
      <c r="E10" s="1391"/>
      <c r="F10" s="1391"/>
      <c r="G10" s="1391"/>
      <c r="H10" s="1391"/>
      <c r="I10" s="1392"/>
      <c r="J10" s="92"/>
      <c r="K10" s="281" t="s">
        <v>121</v>
      </c>
      <c r="L10" s="246"/>
      <c r="M10" s="1507" t="str">
        <f>A10</f>
        <v>CRITERION A - RESEARCH OUTPUTS (MAX = 100 POINTS)</v>
      </c>
      <c r="N10" s="1367"/>
      <c r="O10" s="136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0"/>
      <c r="B11" s="280"/>
      <c r="C11" s="280"/>
      <c r="D11" s="280"/>
      <c r="E11" s="280"/>
      <c r="F11" s="280"/>
      <c r="G11" s="280"/>
      <c r="H11" s="280"/>
      <c r="I11" s="541"/>
      <c r="J11" s="92"/>
      <c r="K11" s="542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3" t="s">
        <v>346</v>
      </c>
      <c r="C12" s="543"/>
      <c r="D12" s="543"/>
      <c r="E12" s="543"/>
      <c r="F12" s="543"/>
      <c r="G12" s="544"/>
      <c r="H12" s="545" t="s">
        <v>347</v>
      </c>
      <c r="I12" s="546" t="s">
        <v>168</v>
      </c>
      <c r="J12" s="21"/>
      <c r="K12" s="547" t="str">
        <f>B12</f>
        <v>SCHOLARLY RESEARCHE PAPERS PUBLISHED</v>
      </c>
      <c r="L12" s="259"/>
      <c r="M12" s="548"/>
      <c r="N12" s="300"/>
      <c r="O12" s="5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0"/>
      <c r="B13" s="551" t="s">
        <v>62</v>
      </c>
      <c r="C13" s="552" t="s">
        <v>175</v>
      </c>
      <c r="D13" s="553"/>
      <c r="E13" s="554"/>
      <c r="F13" s="554"/>
      <c r="G13" s="553"/>
      <c r="H13" s="555">
        <f>Form2_A!I32</f>
        <v>100</v>
      </c>
      <c r="I13" s="556"/>
      <c r="J13" s="263"/>
      <c r="K13" s="264"/>
      <c r="L13" s="246"/>
      <c r="M13" s="265">
        <f>Form2_A!P32</f>
        <v>100</v>
      </c>
      <c r="N13" s="265"/>
      <c r="O13" s="55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0"/>
      <c r="B14" s="551" t="s">
        <v>125</v>
      </c>
      <c r="C14" s="552" t="s">
        <v>176</v>
      </c>
      <c r="D14" s="553"/>
      <c r="E14" s="554"/>
      <c r="F14" s="554"/>
      <c r="G14" s="553"/>
      <c r="H14" s="555">
        <f>Form2_A!J48</f>
        <v>72.083333333333329</v>
      </c>
      <c r="I14" s="556"/>
      <c r="J14" s="263"/>
      <c r="K14" s="270"/>
      <c r="L14" s="246"/>
      <c r="M14" s="291">
        <f>Form2_A!Q48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58"/>
      <c r="D15" s="250"/>
      <c r="E15" s="250"/>
      <c r="F15" s="250"/>
      <c r="G15" s="558"/>
      <c r="H15" s="294">
        <f>SUM(H13:H14)</f>
        <v>172.08333333333331</v>
      </c>
      <c r="I15" s="559"/>
      <c r="J15" s="560"/>
      <c r="K15" s="561"/>
      <c r="L15" s="339"/>
      <c r="M15" s="271">
        <f>SUM(M13:M14)</f>
        <v>125.08333333333333</v>
      </c>
      <c r="N15" s="562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58"/>
      <c r="D16" s="250"/>
      <c r="E16" s="250"/>
      <c r="F16" s="250"/>
      <c r="G16" s="558"/>
      <c r="H16" s="563"/>
      <c r="I16" s="559"/>
      <c r="J16" s="560"/>
      <c r="K16" s="564"/>
      <c r="L16" s="339"/>
      <c r="M16" s="565"/>
      <c r="N16" s="566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3" t="s">
        <v>349</v>
      </c>
      <c r="C17" s="543"/>
      <c r="D17" s="543"/>
      <c r="E17" s="543"/>
      <c r="F17" s="543"/>
      <c r="G17" s="544"/>
      <c r="H17" s="567"/>
      <c r="I17" s="568"/>
      <c r="J17" s="569"/>
      <c r="K17" s="570" t="str">
        <f>B17</f>
        <v>RESEARCH OUTPUT TRANSLATED INTO PROJECT, POLICY OR PRODUCT</v>
      </c>
      <c r="L17" s="259"/>
      <c r="M17" s="571"/>
      <c r="N17" s="572"/>
      <c r="O17" s="573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74"/>
      <c r="B18" s="575" t="s">
        <v>209</v>
      </c>
      <c r="C18" s="576" t="s">
        <v>350</v>
      </c>
      <c r="D18" s="577"/>
      <c r="E18" s="577"/>
      <c r="F18" s="577"/>
      <c r="G18" s="578"/>
      <c r="H18" s="579">
        <f>Form2_A!I63</f>
        <v>0</v>
      </c>
      <c r="I18" s="580"/>
      <c r="J18" s="569"/>
      <c r="K18" s="581"/>
      <c r="L18" s="259"/>
      <c r="M18" s="314">
        <f>Form2_A!P63</f>
        <v>0</v>
      </c>
      <c r="N18" s="582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3"/>
      <c r="B19" s="584" t="s">
        <v>289</v>
      </c>
      <c r="C19" s="585" t="s">
        <v>141</v>
      </c>
      <c r="D19" s="586"/>
      <c r="E19" s="586"/>
      <c r="F19" s="586"/>
      <c r="G19" s="587"/>
      <c r="H19" s="588">
        <f>Form2_A!J77</f>
        <v>0</v>
      </c>
      <c r="I19" s="589"/>
      <c r="J19" s="569"/>
      <c r="K19" s="590"/>
      <c r="L19" s="259"/>
      <c r="M19" s="322">
        <f>Form2_A!Q77</f>
        <v>0</v>
      </c>
      <c r="N19" s="591"/>
      <c r="O19" s="592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58"/>
      <c r="D20" s="250"/>
      <c r="E20" s="250"/>
      <c r="F20" s="250"/>
      <c r="G20" s="558"/>
      <c r="H20" s="294">
        <f>SUM(H18:H19)</f>
        <v>0</v>
      </c>
      <c r="I20" s="559"/>
      <c r="J20" s="560"/>
      <c r="K20" s="561"/>
      <c r="L20" s="339"/>
      <c r="M20" s="325">
        <f>SUM(M18:M19)</f>
        <v>0</v>
      </c>
      <c r="N20" s="562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3"/>
      <c r="B21" s="246"/>
      <c r="C21" s="339"/>
      <c r="D21" s="246"/>
      <c r="E21" s="246"/>
      <c r="F21" s="246"/>
      <c r="G21" s="339"/>
      <c r="H21" s="594"/>
      <c r="I21" s="595"/>
      <c r="J21" s="560"/>
      <c r="K21" s="561"/>
      <c r="L21" s="339"/>
      <c r="M21" s="596"/>
      <c r="N21" s="566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3" t="s">
        <v>351</v>
      </c>
      <c r="C22" s="543"/>
      <c r="D22" s="543"/>
      <c r="E22" s="543"/>
      <c r="F22" s="543"/>
      <c r="G22" s="544"/>
      <c r="H22" s="545"/>
      <c r="I22" s="597"/>
      <c r="J22" s="263"/>
      <c r="K22" s="598"/>
      <c r="L22" s="259"/>
      <c r="M22" s="566"/>
      <c r="N22" s="572"/>
      <c r="O22" s="573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599"/>
      <c r="B23" s="600" t="s">
        <v>352</v>
      </c>
      <c r="C23" s="601"/>
      <c r="D23" s="601"/>
      <c r="E23" s="601"/>
      <c r="F23" s="601"/>
      <c r="G23" s="602"/>
      <c r="H23" s="603">
        <f>Form2_A!J97</f>
        <v>0</v>
      </c>
      <c r="I23" s="604">
        <f>IF(H23&lt;=40,H23,40)</f>
        <v>0</v>
      </c>
      <c r="J23" s="605"/>
      <c r="K23" s="606" t="str">
        <f>B22</f>
        <v>RESEARCH PUBLICATION CITED</v>
      </c>
      <c r="L23" s="259"/>
      <c r="M23" s="607">
        <f>Form2_A!Q97</f>
        <v>0</v>
      </c>
      <c r="N23" s="607">
        <f>IF(M23&lt;=40,M23,40)</f>
        <v>0</v>
      </c>
      <c r="O23" s="608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09"/>
      <c r="B24" s="610" t="s">
        <v>353</v>
      </c>
      <c r="C24" s="611"/>
      <c r="D24" s="611"/>
      <c r="E24" s="611"/>
      <c r="F24" s="611"/>
      <c r="G24" s="612"/>
      <c r="H24" s="613">
        <f>Form2_A!J114</f>
        <v>130</v>
      </c>
      <c r="I24" s="604">
        <f>IF(H24&lt;=60,H24,60)</f>
        <v>60</v>
      </c>
      <c r="J24" s="605"/>
      <c r="K24" s="614"/>
      <c r="L24" s="259"/>
      <c r="M24" s="615">
        <f>Form2_A!Q114</f>
        <v>130</v>
      </c>
      <c r="N24" s="616">
        <f>IF(M24&lt;=60,M24,60)</f>
        <v>60</v>
      </c>
      <c r="O24" s="59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8"/>
      <c r="D25" s="250"/>
      <c r="E25" s="250"/>
      <c r="F25" s="250"/>
      <c r="G25" s="558"/>
      <c r="H25" s="294">
        <f>SUM(I23:I24)</f>
        <v>60</v>
      </c>
      <c r="I25" s="559"/>
      <c r="J25" s="560"/>
      <c r="K25" s="561"/>
      <c r="L25" s="339"/>
      <c r="M25" s="617">
        <f>SUM(N23:N24)</f>
        <v>60</v>
      </c>
      <c r="N25" s="618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41" t="s">
        <v>173</v>
      </c>
      <c r="B26" s="1391"/>
      <c r="C26" s="1391"/>
      <c r="D26" s="1391"/>
      <c r="E26" s="1391"/>
      <c r="F26" s="1391"/>
      <c r="G26" s="1456"/>
      <c r="H26" s="619">
        <f>H15+H20+H25</f>
        <v>232.08333333333331</v>
      </c>
      <c r="I26" s="275">
        <f>IF(H26&gt;=100,100,H26)</f>
        <v>100</v>
      </c>
      <c r="J26" s="276"/>
      <c r="K26" s="620"/>
      <c r="L26" s="246"/>
      <c r="M26" s="621">
        <f>M15+M20+M25</f>
        <v>185.08333333333331</v>
      </c>
      <c r="N26" s="622">
        <f>IF(M26&gt;=100,100,M26)</f>
        <v>100</v>
      </c>
      <c r="O26" s="62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4"/>
      <c r="I27" s="246"/>
      <c r="J27" s="246"/>
      <c r="K27" s="246"/>
      <c r="L27" s="246"/>
      <c r="M27" s="625"/>
      <c r="N27" s="626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40" t="s">
        <v>232</v>
      </c>
      <c r="B28" s="1391"/>
      <c r="C28" s="1391"/>
      <c r="D28" s="1391"/>
      <c r="E28" s="1391"/>
      <c r="F28" s="1391"/>
      <c r="G28" s="1391"/>
      <c r="H28" s="1391"/>
      <c r="I28" s="1392"/>
      <c r="J28" s="92"/>
      <c r="K28" s="281" t="s">
        <v>121</v>
      </c>
      <c r="L28" s="246"/>
      <c r="M28" s="1507" t="str">
        <f>A28</f>
        <v>CRITERION B - INVENTIONS (MAX = 100 POINTS)</v>
      </c>
      <c r="N28" s="1367"/>
      <c r="O28" s="1367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0"/>
      <c r="B29" s="280"/>
      <c r="C29" s="280"/>
      <c r="D29" s="280"/>
      <c r="E29" s="280"/>
      <c r="F29" s="280"/>
      <c r="G29" s="280"/>
      <c r="H29" s="280"/>
      <c r="I29" s="541"/>
      <c r="J29" s="92"/>
      <c r="K29" s="627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3" t="s">
        <v>354</v>
      </c>
      <c r="C30" s="543"/>
      <c r="D30" s="543"/>
      <c r="E30" s="628"/>
      <c r="F30" s="628"/>
      <c r="G30" s="543"/>
      <c r="H30" s="545" t="s">
        <v>347</v>
      </c>
      <c r="I30" s="546" t="s">
        <v>168</v>
      </c>
      <c r="J30" s="21"/>
      <c r="K30" s="547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29"/>
      <c r="B31" s="630" t="s">
        <v>62</v>
      </c>
      <c r="C31" s="553" t="s">
        <v>355</v>
      </c>
      <c r="D31" s="553"/>
      <c r="E31" s="554"/>
      <c r="F31" s="554"/>
      <c r="G31" s="553"/>
      <c r="H31" s="631"/>
      <c r="I31" s="556"/>
      <c r="J31" s="263"/>
      <c r="K31" s="632"/>
      <c r="L31" s="246"/>
      <c r="M31" s="633"/>
      <c r="N31" s="633"/>
      <c r="O31" s="63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0"/>
      <c r="B32" s="552"/>
      <c r="C32" s="552" t="s">
        <v>356</v>
      </c>
      <c r="D32" s="553"/>
      <c r="E32" s="554"/>
      <c r="F32" s="554"/>
      <c r="G32" s="553"/>
      <c r="H32" s="631"/>
      <c r="I32" s="556"/>
      <c r="J32" s="263"/>
      <c r="K32" s="635"/>
      <c r="L32" s="246"/>
      <c r="M32" s="636"/>
      <c r="N32" s="636"/>
      <c r="O32" s="63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0"/>
      <c r="B33" s="552"/>
      <c r="C33" s="552" t="s">
        <v>357</v>
      </c>
      <c r="D33" s="553"/>
      <c r="E33" s="554"/>
      <c r="F33" s="554"/>
      <c r="G33" s="553"/>
      <c r="H33" s="555">
        <f>'Form2-B'!I29</f>
        <v>0</v>
      </c>
      <c r="I33" s="556"/>
      <c r="J33" s="263"/>
      <c r="K33" s="635"/>
      <c r="L33" s="246"/>
      <c r="M33" s="638">
        <f>'Form2-B'!P29</f>
        <v>0</v>
      </c>
      <c r="N33" s="636"/>
      <c r="O33" s="63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0"/>
      <c r="B34" s="552"/>
      <c r="C34" s="552" t="s">
        <v>358</v>
      </c>
      <c r="D34" s="553"/>
      <c r="E34" s="554"/>
      <c r="F34" s="554"/>
      <c r="G34" s="553"/>
      <c r="H34" s="555">
        <f>'Form2-B'!J48</f>
        <v>0</v>
      </c>
      <c r="I34" s="556"/>
      <c r="J34" s="263"/>
      <c r="K34" s="635"/>
      <c r="L34" s="246"/>
      <c r="M34" s="638">
        <f>'Form2-B'!Q48</f>
        <v>0</v>
      </c>
      <c r="N34" s="636"/>
      <c r="O34" s="637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39"/>
      <c r="C35" s="639" t="s">
        <v>359</v>
      </c>
      <c r="D35" s="640"/>
      <c r="E35" s="641"/>
      <c r="F35" s="641"/>
      <c r="G35" s="640"/>
      <c r="H35" s="642"/>
      <c r="I35" s="643"/>
      <c r="J35" s="263"/>
      <c r="K35" s="635"/>
      <c r="L35" s="246"/>
      <c r="M35" s="607"/>
      <c r="N35" s="636"/>
      <c r="O35" s="637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0"/>
      <c r="B36" s="552"/>
      <c r="C36" s="552" t="s">
        <v>357</v>
      </c>
      <c r="D36" s="553"/>
      <c r="E36" s="554"/>
      <c r="F36" s="554"/>
      <c r="G36" s="553"/>
      <c r="H36" s="555">
        <f>'Form2-B'!I68</f>
        <v>0</v>
      </c>
      <c r="I36" s="556"/>
      <c r="J36" s="263"/>
      <c r="K36" s="635"/>
      <c r="L36" s="246"/>
      <c r="M36" s="638">
        <f>'Form2-B'!P68</f>
        <v>0</v>
      </c>
      <c r="N36" s="636"/>
      <c r="O36" s="637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0"/>
      <c r="B37" s="552"/>
      <c r="C37" s="552" t="s">
        <v>358</v>
      </c>
      <c r="D37" s="553"/>
      <c r="E37" s="554"/>
      <c r="F37" s="554"/>
      <c r="G37" s="553"/>
      <c r="H37" s="555">
        <f>'Form2-B'!J87</f>
        <v>0</v>
      </c>
      <c r="I37" s="556"/>
      <c r="J37" s="263"/>
      <c r="K37" s="635"/>
      <c r="L37" s="246"/>
      <c r="M37" s="644">
        <f>'Form2-B'!Q87</f>
        <v>0</v>
      </c>
      <c r="N37" s="645"/>
      <c r="O37" s="6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0" t="s">
        <v>360</v>
      </c>
      <c r="C38" s="640"/>
      <c r="D38" s="640"/>
      <c r="E38" s="641"/>
      <c r="F38" s="641"/>
      <c r="G38" s="640"/>
      <c r="H38" s="642"/>
      <c r="I38" s="643"/>
      <c r="J38" s="263"/>
      <c r="K38" s="635"/>
      <c r="L38" s="246"/>
      <c r="M38" s="647"/>
      <c r="N38" s="647"/>
      <c r="O38" s="648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3"/>
      <c r="C39" s="552" t="s">
        <v>361</v>
      </c>
      <c r="D39" s="553"/>
      <c r="E39" s="554"/>
      <c r="F39" s="554"/>
      <c r="G39" s="553"/>
      <c r="H39" s="649">
        <f>'Form2-B'!J102</f>
        <v>0</v>
      </c>
      <c r="I39" s="604">
        <f>IF(H39&lt;=20,H39,20)</f>
        <v>0</v>
      </c>
      <c r="J39" s="605"/>
      <c r="K39" s="650"/>
      <c r="L39" s="246"/>
      <c r="M39" s="651">
        <f>'Form2-B'!P102</f>
        <v>0</v>
      </c>
      <c r="N39" s="651">
        <f>IF(M39&lt;=20,M39,20)</f>
        <v>0</v>
      </c>
      <c r="O39" s="637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2"/>
      <c r="B40" s="653"/>
      <c r="C40" s="654" t="s">
        <v>362</v>
      </c>
      <c r="D40" s="653"/>
      <c r="E40" s="655"/>
      <c r="F40" s="655"/>
      <c r="G40" s="653"/>
      <c r="H40" s="656">
        <f>'Form2-B'!J116</f>
        <v>0</v>
      </c>
      <c r="I40" s="657">
        <f>IF(H40&lt;=30,H40,30)</f>
        <v>0</v>
      </c>
      <c r="J40" s="605"/>
      <c r="K40" s="650"/>
      <c r="L40" s="246"/>
      <c r="M40" s="291">
        <f>'Form2-B'!P116</f>
        <v>0</v>
      </c>
      <c r="N40" s="291">
        <f>IF(M40&lt;=30,M40,30)</f>
        <v>0</v>
      </c>
      <c r="O40" s="658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8"/>
      <c r="D41" s="250"/>
      <c r="E41" s="250"/>
      <c r="F41" s="250"/>
      <c r="G41" s="558"/>
      <c r="H41" s="294">
        <f>H33+H34+H36+H37+I39+I40</f>
        <v>0</v>
      </c>
      <c r="I41" s="659"/>
      <c r="J41" s="660"/>
      <c r="K41" s="661"/>
      <c r="L41" s="339"/>
      <c r="M41" s="621">
        <f>SUM(M33:M40)</f>
        <v>0</v>
      </c>
      <c r="N41" s="618">
        <f>M33+M34+M36+M37+N39+N40</f>
        <v>0</v>
      </c>
      <c r="O41" s="662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8"/>
      <c r="D42" s="250"/>
      <c r="E42" s="250"/>
      <c r="F42" s="250"/>
      <c r="G42" s="558"/>
      <c r="H42" s="663"/>
      <c r="I42" s="664"/>
      <c r="J42" s="665"/>
      <c r="K42" s="666"/>
      <c r="L42" s="339"/>
      <c r="M42" s="622"/>
      <c r="N42" s="618"/>
      <c r="O42" s="662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3" t="s">
        <v>363</v>
      </c>
      <c r="C43" s="543"/>
      <c r="D43" s="543"/>
      <c r="E43" s="543"/>
      <c r="F43" s="543"/>
      <c r="G43" s="543"/>
      <c r="H43" s="667"/>
      <c r="I43" s="668"/>
      <c r="J43" s="669"/>
      <c r="K43" s="260" t="str">
        <f>B43</f>
        <v>NON-PATENTABLE INVENTIONS</v>
      </c>
      <c r="L43" s="259"/>
      <c r="M43" s="278"/>
      <c r="N43" s="278"/>
      <c r="O43" s="54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4"/>
      <c r="B44" s="577" t="s">
        <v>364</v>
      </c>
      <c r="C44" s="577"/>
      <c r="D44" s="577"/>
      <c r="E44" s="577"/>
      <c r="F44" s="577"/>
      <c r="G44" s="577"/>
      <c r="H44" s="670"/>
      <c r="I44" s="671"/>
      <c r="J44" s="669"/>
      <c r="K44" s="672"/>
      <c r="L44" s="259"/>
      <c r="M44" s="673"/>
      <c r="N44" s="673"/>
      <c r="O44" s="674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29"/>
      <c r="B45" s="552"/>
      <c r="C45" s="675" t="s">
        <v>365</v>
      </c>
      <c r="D45" s="553"/>
      <c r="E45" s="553"/>
      <c r="F45" s="553"/>
      <c r="G45" s="676"/>
      <c r="H45" s="677"/>
      <c r="I45" s="678"/>
      <c r="J45" s="679"/>
      <c r="K45" s="680"/>
      <c r="L45" s="339"/>
      <c r="M45" s="681"/>
      <c r="N45" s="681"/>
      <c r="O45" s="682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39"/>
      <c r="C46" s="683" t="s">
        <v>366</v>
      </c>
      <c r="D46" s="640"/>
      <c r="E46" s="640"/>
      <c r="F46" s="640"/>
      <c r="G46" s="684"/>
      <c r="H46" s="642">
        <f>'Form2-B'!I133</f>
        <v>0</v>
      </c>
      <c r="I46" s="685"/>
      <c r="J46" s="679"/>
      <c r="K46" s="680"/>
      <c r="L46" s="339"/>
      <c r="M46" s="638">
        <f>'Form2-B'!P133</f>
        <v>0</v>
      </c>
      <c r="N46" s="681"/>
      <c r="O46" s="682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6"/>
      <c r="B47" s="687"/>
      <c r="C47" s="688" t="s">
        <v>367</v>
      </c>
      <c r="D47" s="689"/>
      <c r="E47" s="689"/>
      <c r="F47" s="689"/>
      <c r="G47" s="690"/>
      <c r="H47" s="691">
        <f>'Form2-B'!J147</f>
        <v>0</v>
      </c>
      <c r="I47" s="692"/>
      <c r="J47" s="679"/>
      <c r="K47" s="680"/>
      <c r="L47" s="339"/>
      <c r="M47" s="638">
        <f>'Form2-B'!Q147</f>
        <v>0</v>
      </c>
      <c r="N47" s="681"/>
      <c r="O47" s="682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39"/>
      <c r="C48" s="683" t="s">
        <v>368</v>
      </c>
      <c r="D48" s="640"/>
      <c r="E48" s="640"/>
      <c r="F48" s="640"/>
      <c r="G48" s="684"/>
      <c r="H48" s="642">
        <f>'Form2-B'!J162</f>
        <v>0</v>
      </c>
      <c r="I48" s="685"/>
      <c r="J48" s="679"/>
      <c r="K48" s="680"/>
      <c r="L48" s="339"/>
      <c r="M48" s="638">
        <f>'Form2-B'!P162</f>
        <v>0</v>
      </c>
      <c r="N48" s="681"/>
      <c r="O48" s="682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3" t="s">
        <v>369</v>
      </c>
      <c r="B49" s="640" t="s">
        <v>370</v>
      </c>
      <c r="C49" s="684"/>
      <c r="D49" s="640"/>
      <c r="E49" s="640"/>
      <c r="F49" s="640"/>
      <c r="G49" s="684"/>
      <c r="H49" s="694"/>
      <c r="I49" s="685"/>
      <c r="J49" s="679"/>
      <c r="K49" s="680"/>
      <c r="L49" s="339"/>
      <c r="M49" s="638"/>
      <c r="N49" s="681"/>
      <c r="O49" s="682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39" t="s">
        <v>371</v>
      </c>
      <c r="C50" s="684"/>
      <c r="D50" s="640"/>
      <c r="E50" s="640"/>
      <c r="F50" s="640"/>
      <c r="G50" s="684"/>
      <c r="H50" s="642">
        <f>'Form2-B'!I177</f>
        <v>0</v>
      </c>
      <c r="I50" s="685"/>
      <c r="J50" s="679"/>
      <c r="K50" s="680"/>
      <c r="L50" s="339"/>
      <c r="M50" s="638">
        <f>'Form2-B'!P177</f>
        <v>0</v>
      </c>
      <c r="N50" s="681"/>
      <c r="O50" s="682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4" t="s">
        <v>372</v>
      </c>
      <c r="C51" s="695"/>
      <c r="D51" s="653"/>
      <c r="E51" s="653"/>
      <c r="F51" s="653"/>
      <c r="G51" s="695"/>
      <c r="H51" s="696">
        <f>'Form2-B'!J191</f>
        <v>0</v>
      </c>
      <c r="I51" s="697"/>
      <c r="J51" s="679"/>
      <c r="K51" s="680"/>
      <c r="L51" s="339"/>
      <c r="M51" s="644">
        <f>'Form2-B'!Q191</f>
        <v>0</v>
      </c>
      <c r="N51" s="698"/>
      <c r="O51" s="69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8"/>
      <c r="D52" s="250"/>
      <c r="E52" s="250"/>
      <c r="F52" s="250"/>
      <c r="G52" s="558"/>
      <c r="H52" s="301">
        <f>SUM(H46:H51)</f>
        <v>0</v>
      </c>
      <c r="I52" s="700"/>
      <c r="J52" s="92"/>
      <c r="K52" s="701"/>
      <c r="L52" s="339"/>
      <c r="M52" s="617">
        <f>SUM(M46:M51)</f>
        <v>0</v>
      </c>
      <c r="N52" s="618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41" t="s">
        <v>373</v>
      </c>
      <c r="B53" s="1391"/>
      <c r="C53" s="1391"/>
      <c r="D53" s="1391"/>
      <c r="E53" s="1391"/>
      <c r="F53" s="1391"/>
      <c r="G53" s="1456"/>
      <c r="H53" s="619">
        <f>H41+H52</f>
        <v>0</v>
      </c>
      <c r="I53" s="275">
        <f>IF(H53&gt;=100,100,H53)</f>
        <v>0</v>
      </c>
      <c r="J53" s="276"/>
      <c r="K53" s="702"/>
      <c r="L53" s="339"/>
      <c r="M53" s="617">
        <f>M41+M52</f>
        <v>0</v>
      </c>
      <c r="N53" s="618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3"/>
      <c r="I54" s="339"/>
      <c r="J54" s="339"/>
      <c r="K54" s="339"/>
      <c r="L54" s="339"/>
      <c r="M54" s="704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6" t="s">
        <v>298</v>
      </c>
      <c r="B55" s="1391"/>
      <c r="C55" s="1391"/>
      <c r="D55" s="1391"/>
      <c r="E55" s="1391"/>
      <c r="F55" s="1391"/>
      <c r="G55" s="1391"/>
      <c r="H55" s="1391"/>
      <c r="I55" s="1392"/>
      <c r="J55" s="309"/>
      <c r="K55" s="310" t="s">
        <v>121</v>
      </c>
      <c r="L55" s="339"/>
      <c r="M55" s="1507" t="str">
        <f>A55</f>
        <v>CRITERION C - CREATIVE WORKS (MAX = 100 POINTS)</v>
      </c>
      <c r="N55" s="1367"/>
      <c r="O55" s="1367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5"/>
      <c r="B56" s="308"/>
      <c r="C56" s="308"/>
      <c r="D56" s="308"/>
      <c r="E56" s="308"/>
      <c r="F56" s="308"/>
      <c r="G56" s="308"/>
      <c r="H56" s="308"/>
      <c r="I56" s="706"/>
      <c r="J56" s="309"/>
      <c r="K56" s="707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8" t="s">
        <v>58</v>
      </c>
      <c r="B57" s="709" t="s">
        <v>374</v>
      </c>
      <c r="C57" s="543"/>
      <c r="D57" s="543"/>
      <c r="E57" s="543"/>
      <c r="F57" s="543"/>
      <c r="G57" s="543"/>
      <c r="H57" s="710" t="s">
        <v>347</v>
      </c>
      <c r="I57" s="546" t="s">
        <v>168</v>
      </c>
      <c r="J57" s="21"/>
      <c r="K57" s="547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1" t="s">
        <v>62</v>
      </c>
      <c r="B58" s="552" t="s">
        <v>375</v>
      </c>
      <c r="C58" s="676"/>
      <c r="D58" s="553"/>
      <c r="E58" s="553"/>
      <c r="F58" s="553"/>
      <c r="G58" s="676"/>
      <c r="H58" s="555">
        <f>Form2_C!K21</f>
        <v>0</v>
      </c>
      <c r="I58" s="678"/>
      <c r="J58" s="679"/>
      <c r="K58" s="712"/>
      <c r="L58" s="339"/>
      <c r="M58" s="713">
        <f>Form2_C!Q21</f>
        <v>0</v>
      </c>
      <c r="N58" s="566"/>
      <c r="O58" s="714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5" t="s">
        <v>125</v>
      </c>
      <c r="B59" s="639" t="s">
        <v>376</v>
      </c>
      <c r="C59" s="684"/>
      <c r="D59" s="640"/>
      <c r="E59" s="640"/>
      <c r="F59" s="640"/>
      <c r="G59" s="684"/>
      <c r="H59" s="642">
        <f>Form2_C!K32</f>
        <v>0</v>
      </c>
      <c r="I59" s="685"/>
      <c r="J59" s="679"/>
      <c r="K59" s="286"/>
      <c r="L59" s="339"/>
      <c r="M59" s="713">
        <f>Form2_C!Q32</f>
        <v>0</v>
      </c>
      <c r="N59" s="566"/>
      <c r="O59" s="714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6" t="s">
        <v>377</v>
      </c>
      <c r="B60" s="539" t="s">
        <v>378</v>
      </c>
      <c r="C60" s="339"/>
      <c r="D60" s="246"/>
      <c r="E60" s="246"/>
      <c r="F60" s="246"/>
      <c r="G60" s="339"/>
      <c r="H60" s="717">
        <f>Form2_C!K43</f>
        <v>0</v>
      </c>
      <c r="I60" s="718"/>
      <c r="J60" s="679"/>
      <c r="K60" s="286"/>
      <c r="L60" s="339"/>
      <c r="M60" s="713">
        <f>Form2_C!Q43</f>
        <v>0</v>
      </c>
      <c r="N60" s="566"/>
      <c r="O60" s="714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19" t="s">
        <v>379</v>
      </c>
      <c r="B61" s="687" t="s">
        <v>380</v>
      </c>
      <c r="C61" s="690"/>
      <c r="D61" s="689"/>
      <c r="E61" s="689"/>
      <c r="F61" s="689"/>
      <c r="G61" s="690"/>
      <c r="H61" s="691">
        <f>Form2_C!K54</f>
        <v>0</v>
      </c>
      <c r="I61" s="692"/>
      <c r="J61" s="679"/>
      <c r="K61" s="286"/>
      <c r="L61" s="339"/>
      <c r="M61" s="713">
        <f>Form2_C!Q54</f>
        <v>0</v>
      </c>
      <c r="N61" s="566"/>
      <c r="O61" s="714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19">
        <f>SUM(H58:H61)</f>
        <v>0</v>
      </c>
      <c r="I62" s="275">
        <f t="shared" ref="I62:I63" si="4">IF(H62&gt;=100,100,H62)</f>
        <v>0</v>
      </c>
      <c r="J62" s="276"/>
      <c r="K62" s="720"/>
      <c r="L62" s="339"/>
      <c r="M62" s="721">
        <f>SUM(M58:M61)</f>
        <v>0</v>
      </c>
      <c r="N62" s="722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7" t="s">
        <v>382</v>
      </c>
      <c r="B63" s="1391"/>
      <c r="C63" s="1391"/>
      <c r="D63" s="1391"/>
      <c r="E63" s="1391"/>
      <c r="F63" s="1391"/>
      <c r="G63" s="1391"/>
      <c r="H63" s="723">
        <f>H26+H53+H62</f>
        <v>232.08333333333331</v>
      </c>
      <c r="I63" s="724">
        <f t="shared" si="4"/>
        <v>100</v>
      </c>
      <c r="J63" s="725"/>
      <c r="K63" s="726"/>
      <c r="L63" s="727"/>
      <c r="M63" s="728">
        <f>M26+M53+M62</f>
        <v>185.08333333333331</v>
      </c>
      <c r="N63" s="729">
        <f t="shared" si="5"/>
        <v>100</v>
      </c>
      <c r="O63" s="730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27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8"/>
      <c r="I64" s="246"/>
      <c r="J64" s="246"/>
      <c r="K64" s="246"/>
      <c r="L64" s="339"/>
      <c r="M64" s="625"/>
      <c r="N64" s="625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1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8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8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8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8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8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8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8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8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8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8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8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8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8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8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8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8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8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8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8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8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8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8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8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8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8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8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8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8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8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8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8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8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8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8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8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8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8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8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8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8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8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8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8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8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8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8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8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8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8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8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8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8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8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8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8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8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8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8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8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8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8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8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8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8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8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8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8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8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8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8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8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8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8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8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8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8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8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8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8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8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8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8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8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8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8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8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8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8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8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8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8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8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8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8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8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8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8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8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8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8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8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8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8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8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8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8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8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8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8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8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8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8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8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8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8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8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8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8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8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8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8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8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8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8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8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8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8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8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8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8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8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8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8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8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8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8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8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8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8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8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8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8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8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8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8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8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8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8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8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8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8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8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8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8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8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8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8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8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8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8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8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8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8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8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8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8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8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8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8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8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8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8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8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8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8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8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8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8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8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8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8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8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8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8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8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8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8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8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8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8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8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8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8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8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8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8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8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8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8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3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3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3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3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3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3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3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3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3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3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3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3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3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3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3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3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3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3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3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3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3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3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3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3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3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3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3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3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3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3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3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3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3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3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3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3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3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3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3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3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3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3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3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3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3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3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3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3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3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3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3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3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3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3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3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3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3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3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3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3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3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3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3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3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3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3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3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3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3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3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3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3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3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3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3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3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3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3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3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3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3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3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3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3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3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3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3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3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3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3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3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3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3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3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3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3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3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3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3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3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3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3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3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3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3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3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3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3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3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3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3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3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3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3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3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3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3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3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3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3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3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3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3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3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3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3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3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3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3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3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3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3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3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3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3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3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3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3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3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3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3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3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3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3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3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3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3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3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3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3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3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3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3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3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3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3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3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3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3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3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3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3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3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3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3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3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3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3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3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3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3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3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3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3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3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3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3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3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3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3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3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3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3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3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3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3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3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3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3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3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3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3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3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3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3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3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3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3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3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3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3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3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3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3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3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3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3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3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3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3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3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3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3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3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3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3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3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3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3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3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3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3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3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3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3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3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3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3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3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3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3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3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3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3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3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3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3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3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3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3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3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3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3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3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3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3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3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3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3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3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3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3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3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3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3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3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3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3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3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3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3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3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3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3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3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3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3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3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3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3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3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3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3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3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3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3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3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3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3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3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3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3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3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3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3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3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3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3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3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3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3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3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3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3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3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3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3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3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3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3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3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3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3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3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3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3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3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3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3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3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3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3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3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3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3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3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3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3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3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3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3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3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3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3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3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3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3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3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3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3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3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3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3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3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3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3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3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3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3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3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3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3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3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3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3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3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3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3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3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3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3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3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3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3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3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3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3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3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3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3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3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3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3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3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3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3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3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3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3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3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3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3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3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3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3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3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3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3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3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3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3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3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3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3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3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3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3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3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3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3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3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3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3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3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3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3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3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3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3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3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3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3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3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3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3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3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3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3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3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3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3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3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3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3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3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3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3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3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3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3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3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3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3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3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3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3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3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3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3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3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3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3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3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3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3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3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3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3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3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3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3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3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3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3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3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3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3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3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3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3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3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3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3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3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3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3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3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3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3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3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3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3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3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3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3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3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3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3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3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3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3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3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3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3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3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3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3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3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3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3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3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3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3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3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3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3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3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3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3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3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3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3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3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3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3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3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3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3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3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3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3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3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3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3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3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3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3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3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3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3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3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3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3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3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3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3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3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3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3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3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3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3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3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3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3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3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3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3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3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3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3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3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3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3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3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3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3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3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3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3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3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3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3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3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3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3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3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3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3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3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3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3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3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3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3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3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3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3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3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3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3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3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3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3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3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3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3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3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3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3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3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3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3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3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3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3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3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3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3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3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3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3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3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3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3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3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3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3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3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3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3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3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3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3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3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3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3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3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3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3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3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3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3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3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3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3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3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3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3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3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3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3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3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3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3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3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3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3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3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3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3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3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3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3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3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3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3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3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3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3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3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3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3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3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3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3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3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3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3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3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3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3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3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3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3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3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3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3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3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3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3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3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3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3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3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3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3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3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3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3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3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3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3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3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3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3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3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3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3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3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3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3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3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3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3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3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3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3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3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3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3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3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3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3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3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3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3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3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3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3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3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3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3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3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3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3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3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3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3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3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3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3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3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3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3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3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3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3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3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3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3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3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3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3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3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3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3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3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3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3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3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3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3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3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3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3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3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31" zoomScaleNormal="100" workbookViewId="0">
      <selection activeCell="I42" sqref="I4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46" t="s">
        <v>384</v>
      </c>
      <c r="B1" s="1367"/>
      <c r="C1" s="1367"/>
      <c r="D1" s="1367"/>
      <c r="E1" s="1367"/>
      <c r="F1" s="1367"/>
      <c r="G1" s="1367"/>
      <c r="H1" s="1367"/>
      <c r="I1" s="1367"/>
      <c r="J1" s="1367"/>
      <c r="K1" s="1367"/>
      <c r="L1" s="1367"/>
      <c r="M1" s="83"/>
      <c r="N1" s="83" t="str">
        <f>A1</f>
        <v>KRA III - EXTENSION</v>
      </c>
      <c r="O1" s="85"/>
      <c r="P1" s="1446" t="str">
        <f>A1</f>
        <v>KRA III - EXTENSION</v>
      </c>
      <c r="Q1" s="1367"/>
      <c r="R1" s="1367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61" t="str">
        <f>'Request Form'!B6</f>
        <v>LAST NAME:</v>
      </c>
      <c r="B3" s="1373"/>
      <c r="C3" s="1374"/>
      <c r="D3" s="1448" t="str">
        <f>Form1_A!E3</f>
        <v>MAALIW</v>
      </c>
      <c r="E3" s="1373"/>
      <c r="F3" s="1373"/>
      <c r="G3" s="1373"/>
      <c r="H3" s="1373"/>
      <c r="I3" s="1373"/>
      <c r="J3" s="1373"/>
      <c r="K3" s="1373"/>
      <c r="L3" s="1374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61" t="str">
        <f>'Request Form'!B7</f>
        <v>FIRST NAME, EXT.:</v>
      </c>
      <c r="B4" s="1373"/>
      <c r="C4" s="1374"/>
      <c r="D4" s="1448" t="str">
        <f>Form1_A!E4</f>
        <v>RENATO III</v>
      </c>
      <c r="E4" s="1373"/>
      <c r="F4" s="1373"/>
      <c r="G4" s="1373"/>
      <c r="H4" s="1373"/>
      <c r="I4" s="1373"/>
      <c r="J4" s="1373"/>
      <c r="K4" s="1373"/>
      <c r="L4" s="1374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61" t="str">
        <f>'Request Form'!B8</f>
        <v>MIDDLE NAME:</v>
      </c>
      <c r="B5" s="1373"/>
      <c r="C5" s="1374"/>
      <c r="D5" s="1448" t="str">
        <f>Form1_A!E5</f>
        <v>RACELIS</v>
      </c>
      <c r="E5" s="1373"/>
      <c r="F5" s="1373"/>
      <c r="G5" s="1373"/>
      <c r="H5" s="1373"/>
      <c r="I5" s="1373"/>
      <c r="J5" s="1373"/>
      <c r="K5" s="1373"/>
      <c r="L5" s="1374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2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93" t="s">
        <v>385</v>
      </c>
      <c r="B7" s="1391"/>
      <c r="C7" s="1391"/>
      <c r="D7" s="1391"/>
      <c r="E7" s="1391"/>
      <c r="F7" s="1391"/>
      <c r="G7" s="1391"/>
      <c r="H7" s="1391"/>
      <c r="I7" s="1391"/>
      <c r="J7" s="1391"/>
      <c r="K7" s="1391"/>
      <c r="L7" s="1392"/>
      <c r="M7" s="91"/>
      <c r="N7" s="91" t="str">
        <f>A7</f>
        <v>CRITERION A - SERVICE TO THE INSTITUTION (MAX = 30 POINTS)</v>
      </c>
      <c r="O7" s="85"/>
      <c r="P7" s="1431" t="str">
        <f>A7</f>
        <v>CRITERION A - SERVICE TO THE INSTITUTION (MAX = 30 POINTS)</v>
      </c>
      <c r="Q7" s="1367"/>
      <c r="R7" s="1367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5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8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52" t="str">
        <f>B9</f>
        <v>FOR EVERY SUCCESSFUL LINKAGE, NETWORKING OR PARTNERSHIP ACTIVITY</v>
      </c>
      <c r="Q9" s="1367"/>
      <c r="R9" s="1367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32" t="s">
        <v>112</v>
      </c>
      <c r="B10" s="1436" t="s">
        <v>389</v>
      </c>
      <c r="C10" s="1407"/>
      <c r="D10" s="1385"/>
      <c r="E10" s="1434" t="s">
        <v>390</v>
      </c>
      <c r="F10" s="1434" t="s">
        <v>391</v>
      </c>
      <c r="G10" s="1645" t="s">
        <v>392</v>
      </c>
      <c r="H10" s="1385"/>
      <c r="I10" s="1644" t="s">
        <v>393</v>
      </c>
      <c r="J10" s="1644" t="s">
        <v>394</v>
      </c>
      <c r="K10" s="1642" t="s">
        <v>119</v>
      </c>
      <c r="L10" s="1634" t="s">
        <v>120</v>
      </c>
      <c r="M10" s="17"/>
      <c r="N10" s="1466" t="s">
        <v>121</v>
      </c>
      <c r="O10" s="85"/>
      <c r="P10" s="733"/>
      <c r="Q10" s="733"/>
      <c r="R10" s="733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33"/>
      <c r="B11" s="1437"/>
      <c r="C11" s="1409"/>
      <c r="D11" s="1387"/>
      <c r="E11" s="1435"/>
      <c r="F11" s="1435"/>
      <c r="G11" s="734" t="s">
        <v>395</v>
      </c>
      <c r="H11" s="734" t="s">
        <v>396</v>
      </c>
      <c r="I11" s="1435"/>
      <c r="J11" s="1435"/>
      <c r="K11" s="1435"/>
      <c r="L11" s="1389"/>
      <c r="M11" s="17"/>
      <c r="N11" s="1467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46" t="s">
        <v>767</v>
      </c>
      <c r="C12" s="1647"/>
      <c r="D12" s="1648"/>
      <c r="E12" s="1340" t="s">
        <v>768</v>
      </c>
      <c r="F12" s="1317" t="s">
        <v>1</v>
      </c>
      <c r="G12" s="1313">
        <v>44562</v>
      </c>
      <c r="H12" s="1341">
        <v>44927</v>
      </c>
      <c r="I12" s="1342" t="s">
        <v>769</v>
      </c>
      <c r="J12" s="1343">
        <v>44713</v>
      </c>
      <c r="K12" s="134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1"/>
      <c r="M12" s="509"/>
      <c r="N12" s="1222" t="s">
        <v>770</v>
      </c>
      <c r="O12" s="85"/>
      <c r="P12" s="107" t="s">
        <v>60</v>
      </c>
      <c r="Q12" s="738">
        <f t="shared" ref="Q12:Q20" si="3">IF(P12="Acceptable",K12,0)</f>
        <v>0</v>
      </c>
      <c r="R12" s="73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64"/>
      <c r="C13" s="1373"/>
      <c r="D13" s="1374"/>
      <c r="E13" s="740"/>
      <c r="F13" s="190" t="s">
        <v>1</v>
      </c>
      <c r="G13" s="735"/>
      <c r="H13" s="736"/>
      <c r="I13" s="521"/>
      <c r="J13" s="236"/>
      <c r="K13" s="209">
        <f t="shared" si="2"/>
        <v>0</v>
      </c>
      <c r="L13" s="411"/>
      <c r="M13" s="509"/>
      <c r="N13" s="511"/>
      <c r="O13" s="85"/>
      <c r="P13" s="107" t="s">
        <v>60</v>
      </c>
      <c r="Q13" s="738">
        <f t="shared" si="3"/>
        <v>0</v>
      </c>
      <c r="R13" s="73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64"/>
      <c r="C14" s="1373"/>
      <c r="D14" s="1374"/>
      <c r="E14" s="740"/>
      <c r="F14" s="190" t="s">
        <v>1</v>
      </c>
      <c r="G14" s="735"/>
      <c r="H14" s="736"/>
      <c r="I14" s="236"/>
      <c r="J14" s="236"/>
      <c r="K14" s="209">
        <f t="shared" si="2"/>
        <v>0</v>
      </c>
      <c r="L14" s="411"/>
      <c r="M14" s="509"/>
      <c r="N14" s="511"/>
      <c r="O14" s="85"/>
      <c r="P14" s="107" t="s">
        <v>60</v>
      </c>
      <c r="Q14" s="738">
        <f t="shared" si="3"/>
        <v>0</v>
      </c>
      <c r="R14" s="73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64"/>
      <c r="C15" s="1373"/>
      <c r="D15" s="1374"/>
      <c r="E15" s="740"/>
      <c r="F15" s="190" t="s">
        <v>1</v>
      </c>
      <c r="G15" s="735"/>
      <c r="H15" s="736"/>
      <c r="I15" s="236"/>
      <c r="J15" s="236"/>
      <c r="K15" s="209">
        <f t="shared" si="2"/>
        <v>0</v>
      </c>
      <c r="L15" s="411"/>
      <c r="M15" s="509"/>
      <c r="N15" s="511"/>
      <c r="O15" s="85"/>
      <c r="P15" s="107" t="s">
        <v>60</v>
      </c>
      <c r="Q15" s="738">
        <f t="shared" si="3"/>
        <v>0</v>
      </c>
      <c r="R15" s="73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64"/>
      <c r="C16" s="1373"/>
      <c r="D16" s="1374"/>
      <c r="E16" s="740"/>
      <c r="F16" s="190" t="s">
        <v>1</v>
      </c>
      <c r="G16" s="735"/>
      <c r="H16" s="736"/>
      <c r="I16" s="236"/>
      <c r="J16" s="236"/>
      <c r="K16" s="209">
        <f t="shared" si="2"/>
        <v>0</v>
      </c>
      <c r="L16" s="411"/>
      <c r="M16" s="509"/>
      <c r="N16" s="511"/>
      <c r="O16" s="85"/>
      <c r="P16" s="107" t="s">
        <v>60</v>
      </c>
      <c r="Q16" s="738">
        <f t="shared" si="3"/>
        <v>0</v>
      </c>
      <c r="R16" s="73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64"/>
      <c r="C17" s="1373"/>
      <c r="D17" s="1374"/>
      <c r="E17" s="740"/>
      <c r="F17" s="190" t="s">
        <v>1</v>
      </c>
      <c r="G17" s="735"/>
      <c r="H17" s="736"/>
      <c r="I17" s="236"/>
      <c r="J17" s="236"/>
      <c r="K17" s="209">
        <f t="shared" si="2"/>
        <v>0</v>
      </c>
      <c r="L17" s="411"/>
      <c r="M17" s="509"/>
      <c r="N17" s="511"/>
      <c r="O17" s="85"/>
      <c r="P17" s="107" t="s">
        <v>60</v>
      </c>
      <c r="Q17" s="738">
        <f t="shared" si="3"/>
        <v>0</v>
      </c>
      <c r="R17" s="73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64"/>
      <c r="C18" s="1373"/>
      <c r="D18" s="1374"/>
      <c r="E18" s="740"/>
      <c r="F18" s="190" t="s">
        <v>1</v>
      </c>
      <c r="G18" s="735"/>
      <c r="H18" s="736"/>
      <c r="I18" s="236"/>
      <c r="J18" s="236"/>
      <c r="K18" s="209">
        <f t="shared" si="2"/>
        <v>0</v>
      </c>
      <c r="L18" s="411"/>
      <c r="M18" s="509"/>
      <c r="N18" s="511"/>
      <c r="O18" s="85"/>
      <c r="P18" s="107" t="s">
        <v>60</v>
      </c>
      <c r="Q18" s="738">
        <f t="shared" si="3"/>
        <v>0</v>
      </c>
      <c r="R18" s="73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64"/>
      <c r="C19" s="1373"/>
      <c r="D19" s="1374"/>
      <c r="E19" s="740"/>
      <c r="F19" s="190" t="s">
        <v>1</v>
      </c>
      <c r="G19" s="735"/>
      <c r="H19" s="736"/>
      <c r="I19" s="236"/>
      <c r="J19" s="236"/>
      <c r="K19" s="209">
        <f t="shared" si="2"/>
        <v>0</v>
      </c>
      <c r="L19" s="411"/>
      <c r="M19" s="509"/>
      <c r="N19" s="511"/>
      <c r="O19" s="85"/>
      <c r="P19" s="107" t="s">
        <v>60</v>
      </c>
      <c r="Q19" s="738">
        <f t="shared" si="3"/>
        <v>0</v>
      </c>
      <c r="R19" s="73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64"/>
      <c r="C20" s="1373"/>
      <c r="D20" s="1374"/>
      <c r="E20" s="740"/>
      <c r="F20" s="190" t="s">
        <v>1</v>
      </c>
      <c r="G20" s="735"/>
      <c r="H20" s="736"/>
      <c r="I20" s="236"/>
      <c r="J20" s="236"/>
      <c r="K20" s="209">
        <f t="shared" si="2"/>
        <v>0</v>
      </c>
      <c r="L20" s="411"/>
      <c r="M20" s="509"/>
      <c r="N20" s="511"/>
      <c r="O20" s="85"/>
      <c r="P20" s="107" t="s">
        <v>60</v>
      </c>
      <c r="Q20" s="738">
        <f t="shared" si="3"/>
        <v>0</v>
      </c>
      <c r="R20" s="73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92"/>
      <c r="C21" s="1391"/>
      <c r="D21" s="1456"/>
      <c r="E21" s="741"/>
      <c r="F21" s="487"/>
      <c r="G21" s="487"/>
      <c r="H21" s="742"/>
      <c r="I21" s="742"/>
      <c r="J21" s="476" t="s">
        <v>124</v>
      </c>
      <c r="K21" s="213">
        <f>SUM(K12:K20)</f>
        <v>0</v>
      </c>
      <c r="L21" s="173"/>
      <c r="M21" s="85"/>
      <c r="N21" s="458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8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3" t="s">
        <v>1</v>
      </c>
    </row>
    <row r="24" spans="1:28" ht="36" customHeight="1">
      <c r="A24" s="103" t="s">
        <v>112</v>
      </c>
      <c r="B24" s="1426" t="s">
        <v>398</v>
      </c>
      <c r="C24" s="1391"/>
      <c r="D24" s="1391"/>
      <c r="E24" s="1456"/>
      <c r="F24" s="106" t="s">
        <v>138</v>
      </c>
      <c r="G24" s="1426" t="s">
        <v>399</v>
      </c>
      <c r="H24" s="1456"/>
      <c r="I24" s="106" t="s">
        <v>400</v>
      </c>
      <c r="J24" s="104" t="s">
        <v>307</v>
      </c>
      <c r="K24" s="1426" t="s">
        <v>120</v>
      </c>
      <c r="L24" s="1392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7">
        <v>1</v>
      </c>
      <c r="B25" s="1650"/>
      <c r="C25" s="1470"/>
      <c r="D25" s="1470"/>
      <c r="E25" s="1471"/>
      <c r="F25" s="183" t="s">
        <v>1</v>
      </c>
      <c r="G25" s="1653"/>
      <c r="H25" s="1471"/>
      <c r="I25" s="74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43"/>
      <c r="L25" s="1619"/>
      <c r="M25" s="509"/>
      <c r="N25" s="745"/>
      <c r="O25" s="85"/>
      <c r="P25" s="107" t="s">
        <v>60</v>
      </c>
      <c r="Q25" s="738">
        <f t="shared" ref="Q25:Q33" si="5">IF(P25="Acceptable",J25,0)</f>
        <v>0</v>
      </c>
      <c r="R25" s="739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64"/>
      <c r="C26" s="1373"/>
      <c r="D26" s="1373"/>
      <c r="E26" s="1374"/>
      <c r="F26" s="190" t="s">
        <v>1</v>
      </c>
      <c r="G26" s="1498"/>
      <c r="H26" s="1374"/>
      <c r="I26" s="746"/>
      <c r="J26" s="192">
        <f t="shared" si="4"/>
        <v>0</v>
      </c>
      <c r="K26" s="1568"/>
      <c r="L26" s="1442"/>
      <c r="M26" s="509"/>
      <c r="N26" s="1220"/>
      <c r="O26" s="85"/>
      <c r="P26" s="107" t="s">
        <v>60</v>
      </c>
      <c r="Q26" s="738">
        <f t="shared" si="5"/>
        <v>0</v>
      </c>
      <c r="R26" s="73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64"/>
      <c r="C27" s="1373"/>
      <c r="D27" s="1373"/>
      <c r="E27" s="1374"/>
      <c r="F27" s="190" t="s">
        <v>1</v>
      </c>
      <c r="G27" s="1498"/>
      <c r="H27" s="1374"/>
      <c r="I27" s="746"/>
      <c r="J27" s="192">
        <f t="shared" si="4"/>
        <v>0</v>
      </c>
      <c r="K27" s="1568"/>
      <c r="L27" s="1442"/>
      <c r="M27" s="509"/>
      <c r="N27" s="511"/>
      <c r="O27" s="85"/>
      <c r="P27" s="107" t="s">
        <v>60</v>
      </c>
      <c r="Q27" s="738">
        <f t="shared" si="5"/>
        <v>0</v>
      </c>
      <c r="R27" s="73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94"/>
      <c r="C28" s="1373"/>
      <c r="D28" s="1373"/>
      <c r="E28" s="1374"/>
      <c r="F28" s="190" t="s">
        <v>1</v>
      </c>
      <c r="G28" s="1498"/>
      <c r="H28" s="1374"/>
      <c r="I28" s="746"/>
      <c r="J28" s="192">
        <f t="shared" si="4"/>
        <v>0</v>
      </c>
      <c r="K28" s="1568"/>
      <c r="L28" s="1442"/>
      <c r="M28" s="509"/>
      <c r="N28" s="511"/>
      <c r="O28" s="85"/>
      <c r="P28" s="107" t="s">
        <v>60</v>
      </c>
      <c r="Q28" s="738">
        <f t="shared" si="5"/>
        <v>0</v>
      </c>
      <c r="R28" s="73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64"/>
      <c r="C29" s="1373"/>
      <c r="D29" s="1373"/>
      <c r="E29" s="1374"/>
      <c r="F29" s="190" t="s">
        <v>1</v>
      </c>
      <c r="G29" s="1498"/>
      <c r="H29" s="1374"/>
      <c r="I29" s="746"/>
      <c r="J29" s="192">
        <f t="shared" si="4"/>
        <v>0</v>
      </c>
      <c r="K29" s="1568"/>
      <c r="L29" s="1442"/>
      <c r="M29" s="509"/>
      <c r="N29" s="511"/>
      <c r="O29" s="85"/>
      <c r="P29" s="107" t="s">
        <v>60</v>
      </c>
      <c r="Q29" s="738">
        <f t="shared" si="5"/>
        <v>0</v>
      </c>
      <c r="R29" s="73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64"/>
      <c r="C30" s="1373"/>
      <c r="D30" s="1373"/>
      <c r="E30" s="1374"/>
      <c r="F30" s="190" t="s">
        <v>1</v>
      </c>
      <c r="G30" s="1498"/>
      <c r="H30" s="1374"/>
      <c r="I30" s="746"/>
      <c r="J30" s="192">
        <f t="shared" si="4"/>
        <v>0</v>
      </c>
      <c r="K30" s="1568"/>
      <c r="L30" s="1442"/>
      <c r="M30" s="509"/>
      <c r="N30" s="511"/>
      <c r="O30" s="85"/>
      <c r="P30" s="107" t="s">
        <v>60</v>
      </c>
      <c r="Q30" s="738">
        <f t="shared" si="5"/>
        <v>0</v>
      </c>
      <c r="R30" s="73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64"/>
      <c r="C31" s="1373"/>
      <c r="D31" s="1373"/>
      <c r="E31" s="1374"/>
      <c r="F31" s="190" t="s">
        <v>1</v>
      </c>
      <c r="G31" s="1498"/>
      <c r="H31" s="1374"/>
      <c r="I31" s="746"/>
      <c r="J31" s="192">
        <f t="shared" si="4"/>
        <v>0</v>
      </c>
      <c r="K31" s="1568"/>
      <c r="L31" s="1442"/>
      <c r="M31" s="509"/>
      <c r="N31" s="511"/>
      <c r="O31" s="85"/>
      <c r="P31" s="107" t="s">
        <v>60</v>
      </c>
      <c r="Q31" s="738">
        <f t="shared" si="5"/>
        <v>0</v>
      </c>
      <c r="R31" s="73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64"/>
      <c r="C32" s="1373"/>
      <c r="D32" s="1373"/>
      <c r="E32" s="1374"/>
      <c r="F32" s="190" t="s">
        <v>1</v>
      </c>
      <c r="G32" s="1498"/>
      <c r="H32" s="1374"/>
      <c r="I32" s="746"/>
      <c r="J32" s="192">
        <f t="shared" si="4"/>
        <v>0</v>
      </c>
      <c r="K32" s="1568"/>
      <c r="L32" s="1442"/>
      <c r="M32" s="509"/>
      <c r="N32" s="511"/>
      <c r="O32" s="85"/>
      <c r="P32" s="107" t="s">
        <v>60</v>
      </c>
      <c r="Q32" s="738">
        <f t="shared" si="5"/>
        <v>0</v>
      </c>
      <c r="R32" s="73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93"/>
      <c r="C33" s="1483"/>
      <c r="D33" s="1483"/>
      <c r="E33" s="1484"/>
      <c r="F33" s="190" t="s">
        <v>1</v>
      </c>
      <c r="G33" s="1652"/>
      <c r="H33" s="1484"/>
      <c r="I33" s="746"/>
      <c r="J33" s="192">
        <f t="shared" si="4"/>
        <v>0</v>
      </c>
      <c r="K33" s="1568"/>
      <c r="L33" s="1442"/>
      <c r="M33" s="509"/>
      <c r="N33" s="511"/>
      <c r="O33" s="85"/>
      <c r="P33" s="107" t="s">
        <v>60</v>
      </c>
      <c r="Q33" s="738">
        <f t="shared" si="5"/>
        <v>0</v>
      </c>
      <c r="R33" s="73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92"/>
      <c r="C34" s="1391"/>
      <c r="D34" s="1391"/>
      <c r="E34" s="1456"/>
      <c r="F34" s="193"/>
      <c r="G34" s="136"/>
      <c r="H34" s="469"/>
      <c r="I34" s="372" t="s">
        <v>124</v>
      </c>
      <c r="J34" s="172">
        <f>SUM(J25:J33)</f>
        <v>0</v>
      </c>
      <c r="K34" s="1651"/>
      <c r="L34" s="1392"/>
      <c r="M34" s="87"/>
      <c r="N34" s="458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93" t="s">
        <v>403</v>
      </c>
      <c r="B36" s="1391"/>
      <c r="C36" s="1391"/>
      <c r="D36" s="1391"/>
      <c r="E36" s="1391"/>
      <c r="F36" s="1391"/>
      <c r="G36" s="1391"/>
      <c r="H36" s="1391"/>
      <c r="I36" s="1391"/>
      <c r="J36" s="1391"/>
      <c r="K36" s="1391"/>
      <c r="L36" s="1392"/>
      <c r="M36" s="91"/>
      <c r="N36" s="91" t="str">
        <f>A36</f>
        <v>CRITERION B - SERVICE TO THE COMMUNITY (MAX = 50 POINTS)</v>
      </c>
      <c r="O36" s="85"/>
      <c r="P36" s="1431" t="str">
        <f>A36</f>
        <v>CRITERION B - SERVICE TO THE COMMUNITY (MAX = 50 POINTS)</v>
      </c>
      <c r="Q36" s="1367"/>
      <c r="R36" s="1367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8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8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19"/>
      <c r="K39" s="419"/>
      <c r="L39" s="409"/>
      <c r="M39" s="101"/>
      <c r="N39" s="219" t="str">
        <f t="shared" si="6"/>
        <v>FOR SERVICES IN ACCREDITATION, EVALUATION, ASSESSMENT WORKS AND OTHER RELATED EDUCATION QA ACTIVITIES</v>
      </c>
      <c r="O39" s="85"/>
      <c r="P39" s="1649" t="str">
        <f t="shared" si="7"/>
        <v>FOR SERVICES IN ACCREDITATION, EVALUATION, ASSESSMENT WORKS AND OTHER RELATED EDUCATION QA ACTIVITIES</v>
      </c>
      <c r="Q39" s="1367"/>
      <c r="R39" s="1367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32" t="s">
        <v>112</v>
      </c>
      <c r="B40" s="1436" t="s">
        <v>406</v>
      </c>
      <c r="C40" s="1407"/>
      <c r="D40" s="1385"/>
      <c r="E40" s="1654" t="s">
        <v>407</v>
      </c>
      <c r="F40" s="1471"/>
      <c r="G40" s="1436" t="s">
        <v>408</v>
      </c>
      <c r="H40" s="1385"/>
      <c r="I40" s="1434" t="s">
        <v>409</v>
      </c>
      <c r="J40" s="1434" t="s">
        <v>410</v>
      </c>
      <c r="K40" s="1434" t="s">
        <v>307</v>
      </c>
      <c r="L40" s="1634" t="s">
        <v>120</v>
      </c>
      <c r="M40" s="17"/>
      <c r="N40" s="1466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33"/>
      <c r="B41" s="1437"/>
      <c r="C41" s="1409"/>
      <c r="D41" s="1387"/>
      <c r="E41" s="748" t="s">
        <v>411</v>
      </c>
      <c r="F41" s="734" t="s">
        <v>412</v>
      </c>
      <c r="G41" s="1437"/>
      <c r="H41" s="1387"/>
      <c r="I41" s="1435"/>
      <c r="J41" s="1435"/>
      <c r="K41" s="1435"/>
      <c r="L41" s="1389"/>
      <c r="M41" s="17"/>
      <c r="N41" s="1467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49">
        <v>1</v>
      </c>
      <c r="B42" s="1655" t="s">
        <v>738</v>
      </c>
      <c r="C42" s="1656"/>
      <c r="D42" s="1657"/>
      <c r="E42" s="1321">
        <v>44866</v>
      </c>
      <c r="F42" s="1322">
        <v>44895</v>
      </c>
      <c r="G42" s="1658" t="s">
        <v>751</v>
      </c>
      <c r="H42" s="1659"/>
      <c r="I42" s="1323" t="s">
        <v>413</v>
      </c>
      <c r="J42" s="1324">
        <v>1</v>
      </c>
      <c r="K42" s="1325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6"/>
      <c r="M42" s="1327"/>
      <c r="N42" s="1328" t="s">
        <v>752</v>
      </c>
      <c r="O42" s="85"/>
      <c r="P42" s="107" t="s">
        <v>60</v>
      </c>
      <c r="Q42" s="738">
        <f t="shared" ref="Q42:Q51" si="9">IF(P42="Acceptable",K42,0)</f>
        <v>8</v>
      </c>
      <c r="R42" s="73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1">
        <v>2</v>
      </c>
      <c r="B43" s="1464"/>
      <c r="C43" s="1373"/>
      <c r="D43" s="1374"/>
      <c r="E43" s="752"/>
      <c r="F43" s="753"/>
      <c r="G43" s="1503"/>
      <c r="H43" s="1475"/>
      <c r="I43" s="190" t="s">
        <v>1</v>
      </c>
      <c r="J43" s="754"/>
      <c r="K43" s="208">
        <f t="shared" si="8"/>
        <v>0</v>
      </c>
      <c r="L43" s="431"/>
      <c r="M43" s="509"/>
      <c r="N43" s="1220"/>
      <c r="O43" s="85"/>
      <c r="P43" s="107" t="s">
        <v>60</v>
      </c>
      <c r="Q43" s="738">
        <f t="shared" si="9"/>
        <v>0</v>
      </c>
      <c r="R43" s="739"/>
      <c r="S43" s="85"/>
      <c r="T43" s="85"/>
      <c r="U43" s="85"/>
      <c r="V43" s="85"/>
      <c r="W43" s="85"/>
      <c r="X43" s="85"/>
      <c r="Y43" s="85"/>
      <c r="Z43" s="85"/>
      <c r="AA43" s="85"/>
      <c r="AB43" s="755" t="s">
        <v>414</v>
      </c>
    </row>
    <row r="44" spans="1:28" ht="13.5" customHeight="1">
      <c r="A44" s="751">
        <v>3</v>
      </c>
      <c r="B44" s="1464"/>
      <c r="C44" s="1373"/>
      <c r="D44" s="1374"/>
      <c r="E44" s="736"/>
      <c r="F44" s="756"/>
      <c r="G44" s="1503"/>
      <c r="H44" s="1475"/>
      <c r="I44" s="190" t="s">
        <v>1</v>
      </c>
      <c r="J44" s="754"/>
      <c r="K44" s="208">
        <f t="shared" si="8"/>
        <v>0</v>
      </c>
      <c r="L44" s="431"/>
      <c r="M44" s="509"/>
      <c r="N44" s="511"/>
      <c r="O44" s="85"/>
      <c r="P44" s="107" t="s">
        <v>60</v>
      </c>
      <c r="Q44" s="738">
        <f t="shared" si="9"/>
        <v>0</v>
      </c>
      <c r="R44" s="73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1">
        <v>4</v>
      </c>
      <c r="B45" s="1464"/>
      <c r="C45" s="1373"/>
      <c r="D45" s="1374"/>
      <c r="E45" s="736"/>
      <c r="F45" s="756"/>
      <c r="G45" s="1503"/>
      <c r="H45" s="1475"/>
      <c r="I45" s="190" t="s">
        <v>1</v>
      </c>
      <c r="J45" s="754"/>
      <c r="K45" s="208">
        <f t="shared" si="8"/>
        <v>0</v>
      </c>
      <c r="L45" s="431"/>
      <c r="M45" s="509"/>
      <c r="N45" s="511"/>
      <c r="O45" s="85"/>
      <c r="P45" s="107" t="s">
        <v>60</v>
      </c>
      <c r="Q45" s="738">
        <f t="shared" si="9"/>
        <v>0</v>
      </c>
      <c r="R45" s="73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1">
        <v>5</v>
      </c>
      <c r="B46" s="1464"/>
      <c r="C46" s="1373"/>
      <c r="D46" s="1374"/>
      <c r="E46" s="736"/>
      <c r="F46" s="756"/>
      <c r="G46" s="1503"/>
      <c r="H46" s="1475"/>
      <c r="I46" s="190" t="s">
        <v>1</v>
      </c>
      <c r="J46" s="754"/>
      <c r="K46" s="208">
        <f t="shared" si="8"/>
        <v>0</v>
      </c>
      <c r="L46" s="431"/>
      <c r="M46" s="509"/>
      <c r="N46" s="511"/>
      <c r="O46" s="85"/>
      <c r="P46" s="107" t="s">
        <v>60</v>
      </c>
      <c r="Q46" s="738">
        <f t="shared" si="9"/>
        <v>0</v>
      </c>
      <c r="R46" s="73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1">
        <v>6</v>
      </c>
      <c r="B47" s="1464"/>
      <c r="C47" s="1373"/>
      <c r="D47" s="1374"/>
      <c r="E47" s="736"/>
      <c r="F47" s="756"/>
      <c r="G47" s="1503"/>
      <c r="H47" s="1475"/>
      <c r="I47" s="190" t="s">
        <v>1</v>
      </c>
      <c r="J47" s="754"/>
      <c r="K47" s="208">
        <f t="shared" si="8"/>
        <v>0</v>
      </c>
      <c r="L47" s="431"/>
      <c r="M47" s="509"/>
      <c r="N47" s="511"/>
      <c r="O47" s="85"/>
      <c r="P47" s="107" t="s">
        <v>60</v>
      </c>
      <c r="Q47" s="738">
        <f t="shared" si="9"/>
        <v>0</v>
      </c>
      <c r="R47" s="73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1">
        <v>7</v>
      </c>
      <c r="B48" s="1464"/>
      <c r="C48" s="1373"/>
      <c r="D48" s="1374"/>
      <c r="E48" s="736"/>
      <c r="F48" s="756"/>
      <c r="G48" s="1503"/>
      <c r="H48" s="1475"/>
      <c r="I48" s="190" t="s">
        <v>1</v>
      </c>
      <c r="J48" s="754"/>
      <c r="K48" s="208">
        <f t="shared" si="8"/>
        <v>0</v>
      </c>
      <c r="L48" s="431"/>
      <c r="M48" s="509"/>
      <c r="N48" s="511"/>
      <c r="O48" s="85"/>
      <c r="P48" s="107" t="s">
        <v>60</v>
      </c>
      <c r="Q48" s="738">
        <f t="shared" si="9"/>
        <v>0</v>
      </c>
      <c r="R48" s="73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1">
        <v>8</v>
      </c>
      <c r="B49" s="1464"/>
      <c r="C49" s="1373"/>
      <c r="D49" s="1374"/>
      <c r="E49" s="736"/>
      <c r="F49" s="756"/>
      <c r="G49" s="1503"/>
      <c r="H49" s="1475"/>
      <c r="I49" s="190" t="s">
        <v>1</v>
      </c>
      <c r="J49" s="754"/>
      <c r="K49" s="208">
        <f t="shared" si="8"/>
        <v>0</v>
      </c>
      <c r="L49" s="431"/>
      <c r="M49" s="509"/>
      <c r="N49" s="511"/>
      <c r="O49" s="85"/>
      <c r="P49" s="107" t="s">
        <v>60</v>
      </c>
      <c r="Q49" s="738">
        <f t="shared" si="9"/>
        <v>0</v>
      </c>
      <c r="R49" s="73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1">
        <v>9</v>
      </c>
      <c r="B50" s="1464"/>
      <c r="C50" s="1373"/>
      <c r="D50" s="1374"/>
      <c r="E50" s="736"/>
      <c r="F50" s="756"/>
      <c r="G50" s="1503"/>
      <c r="H50" s="1475"/>
      <c r="I50" s="190" t="s">
        <v>1</v>
      </c>
      <c r="J50" s="754"/>
      <c r="K50" s="208">
        <f t="shared" si="8"/>
        <v>0</v>
      </c>
      <c r="L50" s="431"/>
      <c r="M50" s="509"/>
      <c r="N50" s="511"/>
      <c r="O50" s="85"/>
      <c r="P50" s="107" t="s">
        <v>60</v>
      </c>
      <c r="Q50" s="738">
        <f t="shared" si="9"/>
        <v>0</v>
      </c>
      <c r="R50" s="73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1">
        <v>10</v>
      </c>
      <c r="B51" s="1593"/>
      <c r="C51" s="1483"/>
      <c r="D51" s="1484"/>
      <c r="E51" s="736"/>
      <c r="F51" s="756"/>
      <c r="G51" s="1652"/>
      <c r="H51" s="1484"/>
      <c r="I51" s="190" t="s">
        <v>1</v>
      </c>
      <c r="J51" s="754"/>
      <c r="K51" s="208">
        <f t="shared" si="8"/>
        <v>0</v>
      </c>
      <c r="L51" s="431"/>
      <c r="M51" s="509"/>
      <c r="N51" s="511"/>
      <c r="O51" s="85"/>
      <c r="P51" s="107" t="s">
        <v>60</v>
      </c>
      <c r="Q51" s="738">
        <f t="shared" si="9"/>
        <v>0</v>
      </c>
      <c r="R51" s="73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92"/>
      <c r="C52" s="1391"/>
      <c r="D52" s="1456"/>
      <c r="E52" s="487"/>
      <c r="F52" s="757"/>
      <c r="G52" s="1443"/>
      <c r="H52" s="1456"/>
      <c r="I52" s="171"/>
      <c r="J52" s="212" t="s">
        <v>124</v>
      </c>
      <c r="K52" s="213">
        <f>SUM(K42:K51)</f>
        <v>8</v>
      </c>
      <c r="L52" s="173"/>
      <c r="M52" s="85"/>
      <c r="N52" s="458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8"/>
      <c r="B53" s="94"/>
      <c r="C53" s="94"/>
      <c r="D53" s="94"/>
      <c r="E53" s="176"/>
      <c r="F53" s="176"/>
      <c r="G53" s="176"/>
      <c r="H53" s="176"/>
      <c r="I53" s="176"/>
      <c r="J53" s="759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8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19"/>
      <c r="K54" s="419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0" t="s">
        <v>416</v>
      </c>
    </row>
    <row r="55" spans="1:28" ht="34.5" customHeight="1">
      <c r="A55" s="103" t="s">
        <v>112</v>
      </c>
      <c r="B55" s="1426" t="s">
        <v>417</v>
      </c>
      <c r="C55" s="1391"/>
      <c r="D55" s="1391"/>
      <c r="E55" s="1456"/>
      <c r="F55" s="1426" t="s">
        <v>306</v>
      </c>
      <c r="G55" s="1456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61" t="s">
        <v>786</v>
      </c>
      <c r="C56" s="1662"/>
      <c r="D56" s="1662"/>
      <c r="E56" s="1663"/>
      <c r="F56" s="1664" t="s">
        <v>568</v>
      </c>
      <c r="G56" s="1665"/>
      <c r="H56" s="1331">
        <v>44896</v>
      </c>
      <c r="I56" s="1317" t="s">
        <v>421</v>
      </c>
      <c r="J56" s="1297" t="s">
        <v>422</v>
      </c>
      <c r="K56" s="1318">
        <f t="shared" ref="K56:K65" si="10">IF(ISBLANK(B56),0,0+IF(ISBLANK(F56),0,0+IF(ISBLANK(H56),0,0+IF(ISBLANK(J56),0,0+IF(I56="SELECT OPTION",0,0+IF(I56="Research Award",2,0+IF(I56="Academic Competition",1,0)))))))</f>
        <v>2</v>
      </c>
      <c r="L56" s="1316"/>
      <c r="M56" s="509"/>
      <c r="N56" s="1222" t="s">
        <v>746</v>
      </c>
      <c r="O56" s="85"/>
      <c r="P56" s="107" t="s">
        <v>60</v>
      </c>
      <c r="Q56" s="738">
        <f t="shared" ref="Q56:Q65" si="11">IF(P56="Acceptable",K56,0)</f>
        <v>2</v>
      </c>
      <c r="R56" s="73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68" t="s">
        <v>813</v>
      </c>
      <c r="C57" s="1669"/>
      <c r="D57" s="1669"/>
      <c r="E57" s="1670"/>
      <c r="F57" s="1666" t="s">
        <v>814</v>
      </c>
      <c r="G57" s="1667"/>
      <c r="H57" s="1361">
        <v>44896</v>
      </c>
      <c r="I57" s="108" t="s">
        <v>421</v>
      </c>
      <c r="J57" s="1329" t="s">
        <v>422</v>
      </c>
      <c r="K57" s="130">
        <f t="shared" si="10"/>
        <v>2</v>
      </c>
      <c r="L57" s="431"/>
      <c r="M57" s="509"/>
      <c r="N57" s="1220" t="s">
        <v>815</v>
      </c>
      <c r="O57" s="85"/>
      <c r="P57" s="107" t="s">
        <v>60</v>
      </c>
      <c r="Q57" s="738">
        <f t="shared" si="11"/>
        <v>2</v>
      </c>
      <c r="R57" s="73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60"/>
      <c r="C58" s="1373"/>
      <c r="D58" s="1373"/>
      <c r="E58" s="1374"/>
      <c r="F58" s="1671"/>
      <c r="G58" s="1672"/>
      <c r="H58" s="1332"/>
      <c r="I58" s="190" t="s">
        <v>1</v>
      </c>
      <c r="J58" s="236"/>
      <c r="K58" s="130">
        <f t="shared" si="10"/>
        <v>0</v>
      </c>
      <c r="L58" s="431"/>
      <c r="M58" s="509"/>
      <c r="N58" s="511"/>
      <c r="O58" s="85"/>
      <c r="P58" s="107" t="s">
        <v>60</v>
      </c>
      <c r="Q58" s="738">
        <f t="shared" si="11"/>
        <v>0</v>
      </c>
      <c r="R58" s="73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60"/>
      <c r="C59" s="1373"/>
      <c r="D59" s="1373"/>
      <c r="E59" s="1374"/>
      <c r="F59" s="1464"/>
      <c r="G59" s="1374"/>
      <c r="H59" s="190"/>
      <c r="I59" s="190" t="s">
        <v>1</v>
      </c>
      <c r="J59" s="236"/>
      <c r="K59" s="130">
        <f t="shared" si="10"/>
        <v>0</v>
      </c>
      <c r="L59" s="431"/>
      <c r="M59" s="509"/>
      <c r="N59" s="511"/>
      <c r="O59" s="85"/>
      <c r="P59" s="107" t="s">
        <v>60</v>
      </c>
      <c r="Q59" s="738">
        <f t="shared" si="11"/>
        <v>0</v>
      </c>
      <c r="R59" s="73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60"/>
      <c r="C60" s="1373"/>
      <c r="D60" s="1373"/>
      <c r="E60" s="1374"/>
      <c r="F60" s="1464"/>
      <c r="G60" s="1374"/>
      <c r="H60" s="236"/>
      <c r="I60" s="190" t="s">
        <v>1</v>
      </c>
      <c r="J60" s="236"/>
      <c r="K60" s="130">
        <f t="shared" si="10"/>
        <v>0</v>
      </c>
      <c r="L60" s="431"/>
      <c r="M60" s="509"/>
      <c r="N60" s="511"/>
      <c r="O60" s="85"/>
      <c r="P60" s="107" t="s">
        <v>60</v>
      </c>
      <c r="Q60" s="738">
        <f t="shared" si="11"/>
        <v>0</v>
      </c>
      <c r="R60" s="73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60"/>
      <c r="C61" s="1373"/>
      <c r="D61" s="1373"/>
      <c r="E61" s="1374"/>
      <c r="F61" s="1464"/>
      <c r="G61" s="1374"/>
      <c r="H61" s="236"/>
      <c r="I61" s="190" t="s">
        <v>1</v>
      </c>
      <c r="J61" s="236"/>
      <c r="K61" s="130">
        <f t="shared" si="10"/>
        <v>0</v>
      </c>
      <c r="L61" s="431"/>
      <c r="M61" s="509"/>
      <c r="N61" s="511"/>
      <c r="O61" s="85"/>
      <c r="P61" s="107" t="s">
        <v>60</v>
      </c>
      <c r="Q61" s="738">
        <f t="shared" si="11"/>
        <v>0</v>
      </c>
      <c r="R61" s="73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60"/>
      <c r="C62" s="1373"/>
      <c r="D62" s="1373"/>
      <c r="E62" s="1374"/>
      <c r="F62" s="1464"/>
      <c r="G62" s="1374"/>
      <c r="H62" s="236"/>
      <c r="I62" s="190" t="s">
        <v>1</v>
      </c>
      <c r="J62" s="236"/>
      <c r="K62" s="130">
        <f t="shared" si="10"/>
        <v>0</v>
      </c>
      <c r="L62" s="431"/>
      <c r="M62" s="509"/>
      <c r="N62" s="511"/>
      <c r="O62" s="85"/>
      <c r="P62" s="107" t="s">
        <v>60</v>
      </c>
      <c r="Q62" s="738">
        <f t="shared" si="11"/>
        <v>0</v>
      </c>
      <c r="R62" s="73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60"/>
      <c r="C63" s="1373"/>
      <c r="D63" s="1373"/>
      <c r="E63" s="1374"/>
      <c r="F63" s="1464"/>
      <c r="G63" s="1374"/>
      <c r="H63" s="236"/>
      <c r="I63" s="190" t="s">
        <v>1</v>
      </c>
      <c r="J63" s="236"/>
      <c r="K63" s="130">
        <f t="shared" si="10"/>
        <v>0</v>
      </c>
      <c r="L63" s="431"/>
      <c r="M63" s="509"/>
      <c r="N63" s="511"/>
      <c r="O63" s="85"/>
      <c r="P63" s="107" t="s">
        <v>60</v>
      </c>
      <c r="Q63" s="738">
        <f t="shared" si="11"/>
        <v>0</v>
      </c>
      <c r="R63" s="73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60"/>
      <c r="C64" s="1373"/>
      <c r="D64" s="1373"/>
      <c r="E64" s="1374"/>
      <c r="F64" s="1464"/>
      <c r="G64" s="1374"/>
      <c r="H64" s="236"/>
      <c r="I64" s="190" t="s">
        <v>1</v>
      </c>
      <c r="J64" s="236"/>
      <c r="K64" s="130">
        <f t="shared" si="10"/>
        <v>0</v>
      </c>
      <c r="L64" s="431"/>
      <c r="M64" s="509"/>
      <c r="N64" s="511"/>
      <c r="O64" s="85"/>
      <c r="P64" s="107" t="s">
        <v>60</v>
      </c>
      <c r="Q64" s="738">
        <f t="shared" si="11"/>
        <v>0</v>
      </c>
      <c r="R64" s="73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60"/>
      <c r="C65" s="1373"/>
      <c r="D65" s="1373"/>
      <c r="E65" s="1374"/>
      <c r="F65" s="1464"/>
      <c r="G65" s="1374"/>
      <c r="H65" s="236"/>
      <c r="I65" s="190" t="s">
        <v>1</v>
      </c>
      <c r="J65" s="236"/>
      <c r="K65" s="130">
        <f t="shared" si="10"/>
        <v>0</v>
      </c>
      <c r="L65" s="431"/>
      <c r="M65" s="509"/>
      <c r="N65" s="511"/>
      <c r="O65" s="85"/>
      <c r="P65" s="107" t="s">
        <v>60</v>
      </c>
      <c r="Q65" s="738">
        <f t="shared" si="11"/>
        <v>0</v>
      </c>
      <c r="R65" s="73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92"/>
      <c r="C66" s="1391"/>
      <c r="D66" s="1391"/>
      <c r="E66" s="1456"/>
      <c r="F66" s="1673"/>
      <c r="G66" s="1456"/>
      <c r="H66" s="487"/>
      <c r="I66" s="487"/>
      <c r="J66" s="212" t="s">
        <v>124</v>
      </c>
      <c r="K66" s="172">
        <f>SUM(K56:K65)</f>
        <v>4</v>
      </c>
      <c r="L66" s="173"/>
      <c r="M66" s="85"/>
      <c r="N66" s="458"/>
      <c r="O66" s="85"/>
      <c r="P66" s="140"/>
      <c r="Q66" s="175">
        <f>SUM(Q56:Q65)</f>
        <v>4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2"/>
      <c r="B67" s="94"/>
      <c r="C67" s="94"/>
      <c r="D67" s="94"/>
      <c r="E67" s="763"/>
      <c r="F67" s="763"/>
      <c r="G67" s="763"/>
      <c r="H67" s="763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4" t="s">
        <v>377</v>
      </c>
      <c r="B68" s="1455" t="s">
        <v>423</v>
      </c>
      <c r="C68" s="1391"/>
      <c r="D68" s="1391"/>
      <c r="E68" s="1391"/>
      <c r="F68" s="1391"/>
      <c r="G68" s="1391"/>
      <c r="H68" s="1391"/>
      <c r="I68" s="1391"/>
      <c r="J68" s="1391"/>
      <c r="K68" s="1391"/>
      <c r="L68" s="1392"/>
      <c r="M68" s="88"/>
      <c r="N68" s="88" t="str">
        <f>B68</f>
        <v>FOR SERVICES AS A SHORT-TERM CONSULTANT/EXPERT</v>
      </c>
      <c r="O68" s="85"/>
      <c r="P68" s="1596" t="str">
        <f>B68</f>
        <v>FOR SERVICES AS A SHORT-TERM CONSULTANT/EXPERT</v>
      </c>
      <c r="Q68" s="1409"/>
      <c r="R68" s="1409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32" t="s">
        <v>112</v>
      </c>
      <c r="B69" s="1436" t="s">
        <v>424</v>
      </c>
      <c r="C69" s="1407"/>
      <c r="D69" s="1407"/>
      <c r="E69" s="1385"/>
      <c r="F69" s="1434" t="s">
        <v>425</v>
      </c>
      <c r="G69" s="1674" t="s">
        <v>426</v>
      </c>
      <c r="H69" s="1471"/>
      <c r="I69" s="1436" t="s">
        <v>409</v>
      </c>
      <c r="J69" s="1434" t="s">
        <v>138</v>
      </c>
      <c r="K69" s="1434" t="s">
        <v>307</v>
      </c>
      <c r="L69" s="1634" t="s">
        <v>120</v>
      </c>
      <c r="M69" s="40"/>
      <c r="N69" s="1466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33"/>
      <c r="B70" s="1437"/>
      <c r="C70" s="1409"/>
      <c r="D70" s="1409"/>
      <c r="E70" s="1387"/>
      <c r="F70" s="1435"/>
      <c r="G70" s="765" t="s">
        <v>411</v>
      </c>
      <c r="H70" s="734" t="s">
        <v>412</v>
      </c>
      <c r="I70" s="1437"/>
      <c r="J70" s="1435"/>
      <c r="K70" s="1435"/>
      <c r="L70" s="1389"/>
      <c r="M70" s="17"/>
      <c r="N70" s="1467"/>
      <c r="O70" s="85"/>
      <c r="P70" s="766"/>
      <c r="Q70" s="767"/>
      <c r="R70" s="768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75" t="s">
        <v>700</v>
      </c>
      <c r="C71" s="1474"/>
      <c r="D71" s="1474"/>
      <c r="E71" s="1475"/>
      <c r="F71" s="1236" t="s">
        <v>428</v>
      </c>
      <c r="G71" s="769">
        <v>45012</v>
      </c>
      <c r="H71" s="770">
        <v>45036</v>
      </c>
      <c r="I71" s="771" t="s">
        <v>414</v>
      </c>
      <c r="J71" s="772" t="s">
        <v>427</v>
      </c>
      <c r="K71" s="750">
        <f t="shared" ref="K71:K77" si="12">IF(ISBLANK(B71),0,0+IF(ISBLANK(F71),0,0+IF(ISBLANK(G71),0,0+IF(ISBLANK(H71),0,0+IF(ISBLANK(J71),0,0+IF(I71="SELECT OPTION",0,0+IF(I71="Local",8,10)))))))</f>
        <v>10</v>
      </c>
      <c r="L71" s="773"/>
      <c r="M71" s="509"/>
      <c r="N71" s="761"/>
      <c r="O71" s="85"/>
      <c r="P71" s="107" t="s">
        <v>60</v>
      </c>
      <c r="Q71" s="774">
        <f t="shared" ref="Q71:Q77" si="13">IF(P71="Acceptable",K71,0)</f>
        <v>10</v>
      </c>
      <c r="R71" s="73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76" t="s">
        <v>430</v>
      </c>
      <c r="C72" s="1474"/>
      <c r="D72" s="1474"/>
      <c r="E72" s="1475"/>
      <c r="F72" s="363" t="s">
        <v>428</v>
      </c>
      <c r="G72" s="736">
        <v>44869</v>
      </c>
      <c r="H72" s="736">
        <v>44879</v>
      </c>
      <c r="I72" s="190" t="s">
        <v>414</v>
      </c>
      <c r="J72" s="427" t="s">
        <v>427</v>
      </c>
      <c r="K72" s="208">
        <f t="shared" si="12"/>
        <v>10</v>
      </c>
      <c r="L72" s="378"/>
      <c r="M72" s="509"/>
      <c r="N72" s="775"/>
      <c r="O72" s="85"/>
      <c r="P72" s="107" t="s">
        <v>60</v>
      </c>
      <c r="Q72" s="774">
        <f t="shared" si="13"/>
        <v>10</v>
      </c>
      <c r="R72" s="73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76" t="s">
        <v>699</v>
      </c>
      <c r="C73" s="1474"/>
      <c r="D73" s="1474"/>
      <c r="E73" s="1475"/>
      <c r="F73" s="363" t="s">
        <v>428</v>
      </c>
      <c r="G73" s="736">
        <v>44897</v>
      </c>
      <c r="H73" s="736">
        <v>44905</v>
      </c>
      <c r="I73" s="190" t="s">
        <v>414</v>
      </c>
      <c r="J73" s="427" t="s">
        <v>427</v>
      </c>
      <c r="K73" s="208">
        <f t="shared" si="12"/>
        <v>10</v>
      </c>
      <c r="L73" s="378"/>
      <c r="M73" s="509"/>
      <c r="N73" s="775"/>
      <c r="O73" s="85"/>
      <c r="P73" s="107" t="s">
        <v>60</v>
      </c>
      <c r="Q73" s="774">
        <f t="shared" si="13"/>
        <v>10</v>
      </c>
      <c r="R73" s="73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76" t="s">
        <v>430</v>
      </c>
      <c r="C74" s="1474"/>
      <c r="D74" s="1474"/>
      <c r="E74" s="1475"/>
      <c r="F74" s="363" t="s">
        <v>428</v>
      </c>
      <c r="G74" s="736">
        <v>44957</v>
      </c>
      <c r="H74" s="736">
        <v>44962</v>
      </c>
      <c r="I74" s="190" t="s">
        <v>414</v>
      </c>
      <c r="J74" s="427" t="s">
        <v>427</v>
      </c>
      <c r="K74" s="208">
        <f t="shared" si="12"/>
        <v>10</v>
      </c>
      <c r="L74" s="378"/>
      <c r="M74" s="509"/>
      <c r="N74" s="775"/>
      <c r="O74" s="85"/>
      <c r="P74" s="107" t="s">
        <v>60</v>
      </c>
      <c r="Q74" s="774">
        <f t="shared" si="13"/>
        <v>10</v>
      </c>
      <c r="R74" s="73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76" t="s">
        <v>429</v>
      </c>
      <c r="C75" s="1474"/>
      <c r="D75" s="1474"/>
      <c r="E75" s="1475"/>
      <c r="F75" s="363" t="s">
        <v>428</v>
      </c>
      <c r="G75" s="736">
        <v>44918</v>
      </c>
      <c r="H75" s="736">
        <v>44921</v>
      </c>
      <c r="I75" s="190" t="s">
        <v>414</v>
      </c>
      <c r="J75" s="427" t="s">
        <v>427</v>
      </c>
      <c r="K75" s="208">
        <f t="shared" si="12"/>
        <v>10</v>
      </c>
      <c r="L75" s="378"/>
      <c r="M75" s="509"/>
      <c r="N75" s="775"/>
      <c r="O75" s="85"/>
      <c r="P75" s="107" t="s">
        <v>60</v>
      </c>
      <c r="Q75" s="774">
        <f t="shared" si="13"/>
        <v>10</v>
      </c>
      <c r="R75" s="73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77" t="s">
        <v>701</v>
      </c>
      <c r="C76" s="1474"/>
      <c r="D76" s="1474"/>
      <c r="E76" s="1475"/>
      <c r="F76" s="776" t="s">
        <v>428</v>
      </c>
      <c r="G76" s="777">
        <v>45083</v>
      </c>
      <c r="H76" s="777">
        <v>45088</v>
      </c>
      <c r="I76" s="778" t="s">
        <v>414</v>
      </c>
      <c r="J76" s="189" t="s">
        <v>427</v>
      </c>
      <c r="K76" s="750">
        <f t="shared" si="12"/>
        <v>10</v>
      </c>
      <c r="L76" s="378"/>
      <c r="M76" s="509"/>
      <c r="N76" s="775"/>
      <c r="O76" s="85"/>
      <c r="P76" s="107" t="s">
        <v>60</v>
      </c>
      <c r="Q76" s="774">
        <f t="shared" si="13"/>
        <v>10</v>
      </c>
      <c r="R76" s="73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76" t="s">
        <v>430</v>
      </c>
      <c r="C77" s="1474"/>
      <c r="D77" s="1474"/>
      <c r="E77" s="1475"/>
      <c r="F77" s="363" t="s">
        <v>428</v>
      </c>
      <c r="G77" s="736">
        <v>44897</v>
      </c>
      <c r="H77" s="736">
        <v>44905</v>
      </c>
      <c r="I77" s="1027" t="s">
        <v>414</v>
      </c>
      <c r="J77" s="427" t="s">
        <v>427</v>
      </c>
      <c r="K77" s="208">
        <f t="shared" si="12"/>
        <v>10</v>
      </c>
      <c r="L77" s="431"/>
      <c r="M77" s="509"/>
      <c r="N77" s="511"/>
      <c r="O77" s="85"/>
      <c r="P77" s="107" t="s">
        <v>60</v>
      </c>
      <c r="Q77" s="774">
        <f t="shared" si="13"/>
        <v>10</v>
      </c>
      <c r="R77" s="73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92"/>
      <c r="C78" s="1391"/>
      <c r="D78" s="1391"/>
      <c r="E78" s="1391"/>
      <c r="F78" s="487"/>
      <c r="G78" s="487"/>
      <c r="H78" s="487"/>
      <c r="I78" s="487"/>
      <c r="J78" s="212" t="s">
        <v>124</v>
      </c>
      <c r="K78" s="213">
        <f>SUM(K71:K77)</f>
        <v>70</v>
      </c>
      <c r="L78" s="173"/>
      <c r="M78" s="85"/>
      <c r="N78" s="458"/>
      <c r="O78" s="85"/>
      <c r="P78" s="140"/>
      <c r="Q78" s="779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5"/>
      <c r="B79" s="763"/>
      <c r="C79" s="763"/>
      <c r="D79" s="763"/>
      <c r="E79" s="763"/>
      <c r="F79" s="763"/>
      <c r="G79" s="763"/>
      <c r="H79" s="763"/>
      <c r="I79" s="176"/>
      <c r="J79" s="763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0" t="s">
        <v>379</v>
      </c>
      <c r="B80" s="1455" t="s">
        <v>431</v>
      </c>
      <c r="C80" s="1391"/>
      <c r="D80" s="1391"/>
      <c r="E80" s="1391"/>
      <c r="F80" s="1391"/>
      <c r="G80" s="1391"/>
      <c r="H80" s="1391"/>
      <c r="I80" s="1391"/>
      <c r="J80" s="1391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26" t="s">
        <v>432</v>
      </c>
      <c r="C81" s="1391"/>
      <c r="D81" s="1391"/>
      <c r="E81" s="1456"/>
      <c r="F81" s="104" t="s">
        <v>433</v>
      </c>
      <c r="G81" s="1426" t="s">
        <v>434</v>
      </c>
      <c r="H81" s="1456"/>
      <c r="I81" s="106" t="s">
        <v>435</v>
      </c>
      <c r="J81" s="106" t="s">
        <v>436</v>
      </c>
      <c r="K81" s="524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79" t="s">
        <v>438</v>
      </c>
      <c r="C82" s="1470"/>
      <c r="D82" s="1470"/>
      <c r="E82" s="1471"/>
      <c r="F82" s="781"/>
      <c r="G82" s="1627"/>
      <c r="H82" s="1471"/>
      <c r="I82" s="508"/>
      <c r="J82" s="224"/>
      <c r="K82" s="192">
        <f>IF(ISBLANK(F82),0,0+IF(ISBLANK(I82),0,0+J82*2))</f>
        <v>0</v>
      </c>
      <c r="L82" s="411"/>
      <c r="M82" s="509"/>
      <c r="N82" s="737"/>
      <c r="O82" s="85"/>
      <c r="P82" s="107" t="s">
        <v>60</v>
      </c>
      <c r="Q82" s="738">
        <f t="shared" ref="Q82:Q85" si="14">IF(P82="Acceptable",K82,0)</f>
        <v>0</v>
      </c>
      <c r="R82" s="73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81" t="s">
        <v>440</v>
      </c>
      <c r="C83" s="1373"/>
      <c r="D83" s="1373"/>
      <c r="E83" s="1374"/>
      <c r="F83" s="363"/>
      <c r="G83" s="1498"/>
      <c r="H83" s="1374"/>
      <c r="I83" s="236"/>
      <c r="J83" s="190"/>
      <c r="K83" s="192">
        <f t="shared" ref="K83:K84" si="15">IF(ISBLANK(F83),0,0+IF(ISBLANK(G83),0,0+IF(ISBLANK(I83),0,10)))</f>
        <v>0</v>
      </c>
      <c r="L83" s="411"/>
      <c r="M83" s="509"/>
      <c r="N83" s="511"/>
      <c r="O83" s="85"/>
      <c r="P83" s="107" t="s">
        <v>60</v>
      </c>
      <c r="Q83" s="738">
        <f t="shared" si="14"/>
        <v>0</v>
      </c>
      <c r="R83" s="73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81" t="s">
        <v>442</v>
      </c>
      <c r="C84" s="1373"/>
      <c r="D84" s="1373"/>
      <c r="E84" s="1374"/>
      <c r="F84" s="363"/>
      <c r="G84" s="1498"/>
      <c r="H84" s="1374"/>
      <c r="I84" s="236"/>
      <c r="J84" s="190"/>
      <c r="K84" s="192">
        <f t="shared" si="15"/>
        <v>0</v>
      </c>
      <c r="L84" s="411"/>
      <c r="M84" s="509"/>
      <c r="N84" s="511"/>
      <c r="O84" s="85"/>
      <c r="P84" s="107" t="s">
        <v>60</v>
      </c>
      <c r="Q84" s="738">
        <f t="shared" si="14"/>
        <v>0</v>
      </c>
      <c r="R84" s="73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83" t="s">
        <v>444</v>
      </c>
      <c r="C85" s="1607"/>
      <c r="D85" s="1607"/>
      <c r="E85" s="1490"/>
      <c r="F85" s="782"/>
      <c r="G85" s="1652"/>
      <c r="H85" s="1484"/>
      <c r="I85" s="783"/>
      <c r="J85" s="163"/>
      <c r="K85" s="192">
        <f>IF(ISBLANK(F85),0,0+IF(ISBLANK(I85),0,0+J85*1))</f>
        <v>0</v>
      </c>
      <c r="L85" s="411"/>
      <c r="M85" s="509"/>
      <c r="N85" s="511"/>
      <c r="O85" s="85"/>
      <c r="P85" s="107" t="s">
        <v>60</v>
      </c>
      <c r="Q85" s="738">
        <f t="shared" si="14"/>
        <v>0</v>
      </c>
      <c r="R85" s="73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92"/>
      <c r="C86" s="1391"/>
      <c r="D86" s="1391"/>
      <c r="E86" s="1456"/>
      <c r="F86" s="1443"/>
      <c r="G86" s="1391"/>
      <c r="H86" s="1456"/>
      <c r="I86" s="142"/>
      <c r="J86" s="212" t="s">
        <v>124</v>
      </c>
      <c r="K86" s="213">
        <f>SUM(K82:K85)</f>
        <v>0</v>
      </c>
      <c r="L86" s="173"/>
      <c r="M86" s="85"/>
      <c r="N86" s="458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3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96" t="s">
        <v>445</v>
      </c>
      <c r="C88" s="1409"/>
      <c r="D88" s="1409"/>
      <c r="E88" s="1409"/>
      <c r="F88" s="1409"/>
      <c r="G88" s="1409"/>
      <c r="H88" s="1409"/>
      <c r="I88" s="1409"/>
      <c r="J88" s="1409"/>
      <c r="K88" s="1409"/>
      <c r="L88" s="1410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96" t="str">
        <f>B88</f>
        <v>FOR EVERY HOUR OF TRAINING COURSE, SEMINAR, WORKSHOP CONDUCTED AS A RESOURCE PERSON, CONVENOR, FACILITATOR, MODERATOR, KEYNOTE/PLENARY SPEAKER OR PANELIST</v>
      </c>
      <c r="Q88" s="1409"/>
      <c r="R88" s="1409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32" t="s">
        <v>112</v>
      </c>
      <c r="B89" s="1436" t="s">
        <v>446</v>
      </c>
      <c r="C89" s="1407"/>
      <c r="D89" s="1385"/>
      <c r="E89" s="1434" t="s">
        <v>447</v>
      </c>
      <c r="F89" s="1434" t="s">
        <v>306</v>
      </c>
      <c r="G89" s="1414" t="s">
        <v>426</v>
      </c>
      <c r="H89" s="1385"/>
      <c r="I89" s="1434" t="s">
        <v>409</v>
      </c>
      <c r="J89" s="1434" t="s">
        <v>448</v>
      </c>
      <c r="K89" s="1434" t="s">
        <v>307</v>
      </c>
      <c r="L89" s="1634" t="s">
        <v>120</v>
      </c>
      <c r="M89" s="17"/>
      <c r="N89" s="1466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33"/>
      <c r="B90" s="1437"/>
      <c r="C90" s="1409"/>
      <c r="D90" s="1387"/>
      <c r="E90" s="1435"/>
      <c r="F90" s="1435"/>
      <c r="G90" s="784" t="s">
        <v>449</v>
      </c>
      <c r="H90" s="734" t="s">
        <v>450</v>
      </c>
      <c r="I90" s="1435"/>
      <c r="J90" s="1435"/>
      <c r="K90" s="1435"/>
      <c r="L90" s="1389"/>
      <c r="M90" s="17"/>
      <c r="N90" s="1467"/>
      <c r="O90" s="85"/>
      <c r="P90" s="766"/>
      <c r="Q90" s="785"/>
      <c r="R90" s="768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502"/>
      <c r="C91" s="1474"/>
      <c r="D91" s="1475"/>
      <c r="E91" s="496"/>
      <c r="F91" s="496"/>
      <c r="G91" s="233"/>
      <c r="H91" s="735"/>
      <c r="I91" s="786" t="s">
        <v>1</v>
      </c>
      <c r="J91" s="787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8"/>
      <c r="M91" s="509"/>
      <c r="N91" s="745"/>
      <c r="O91" s="85"/>
      <c r="P91" s="107" t="s">
        <v>60</v>
      </c>
      <c r="Q91" s="774">
        <f t="shared" ref="Q91:Q99" si="17">IF(P91="Acceptable",K91,0)</f>
        <v>0</v>
      </c>
      <c r="R91" s="739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64"/>
      <c r="C92" s="1373"/>
      <c r="D92" s="1374"/>
      <c r="E92" s="366"/>
      <c r="F92" s="366"/>
      <c r="G92" s="789"/>
      <c r="H92" s="233"/>
      <c r="I92" s="190" t="s">
        <v>1</v>
      </c>
      <c r="J92" s="790"/>
      <c r="K92" s="130">
        <f t="shared" si="16"/>
        <v>0</v>
      </c>
      <c r="L92" s="431"/>
      <c r="M92" s="509"/>
      <c r="N92" s="1220"/>
      <c r="O92" s="85"/>
      <c r="P92" s="107" t="s">
        <v>60</v>
      </c>
      <c r="Q92" s="774">
        <f t="shared" si="17"/>
        <v>0</v>
      </c>
      <c r="R92" s="73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64"/>
      <c r="C93" s="1373"/>
      <c r="D93" s="1374"/>
      <c r="E93" s="366"/>
      <c r="F93" s="366"/>
      <c r="G93" s="366"/>
      <c r="H93" s="236"/>
      <c r="I93" s="190" t="s">
        <v>1</v>
      </c>
      <c r="J93" s="790"/>
      <c r="K93" s="130">
        <f t="shared" si="16"/>
        <v>0</v>
      </c>
      <c r="L93" s="431"/>
      <c r="M93" s="509"/>
      <c r="N93" s="511"/>
      <c r="O93" s="85"/>
      <c r="P93" s="107" t="s">
        <v>60</v>
      </c>
      <c r="Q93" s="774">
        <f t="shared" si="17"/>
        <v>0</v>
      </c>
      <c r="R93" s="73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64"/>
      <c r="C94" s="1373"/>
      <c r="D94" s="1374"/>
      <c r="E94" s="366"/>
      <c r="F94" s="366"/>
      <c r="G94" s="366"/>
      <c r="H94" s="236"/>
      <c r="I94" s="190" t="s">
        <v>1</v>
      </c>
      <c r="J94" s="790"/>
      <c r="K94" s="130">
        <f t="shared" si="16"/>
        <v>0</v>
      </c>
      <c r="L94" s="431"/>
      <c r="M94" s="509"/>
      <c r="N94" s="511"/>
      <c r="O94" s="85"/>
      <c r="P94" s="107" t="s">
        <v>60</v>
      </c>
      <c r="Q94" s="774">
        <f t="shared" si="17"/>
        <v>0</v>
      </c>
      <c r="R94" s="73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64"/>
      <c r="C95" s="1373"/>
      <c r="D95" s="1374"/>
      <c r="E95" s="366"/>
      <c r="F95" s="366"/>
      <c r="G95" s="366"/>
      <c r="H95" s="236"/>
      <c r="I95" s="190" t="s">
        <v>1</v>
      </c>
      <c r="J95" s="790"/>
      <c r="K95" s="130">
        <f t="shared" si="16"/>
        <v>0</v>
      </c>
      <c r="L95" s="431"/>
      <c r="M95" s="509"/>
      <c r="N95" s="511"/>
      <c r="O95" s="85"/>
      <c r="P95" s="107" t="s">
        <v>60</v>
      </c>
      <c r="Q95" s="774">
        <f t="shared" si="17"/>
        <v>0</v>
      </c>
      <c r="R95" s="73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64"/>
      <c r="C96" s="1373"/>
      <c r="D96" s="1374"/>
      <c r="E96" s="366"/>
      <c r="F96" s="366"/>
      <c r="G96" s="366"/>
      <c r="H96" s="236"/>
      <c r="I96" s="190" t="s">
        <v>1</v>
      </c>
      <c r="J96" s="790"/>
      <c r="K96" s="130">
        <f t="shared" si="16"/>
        <v>0</v>
      </c>
      <c r="L96" s="431"/>
      <c r="M96" s="509"/>
      <c r="N96" s="511"/>
      <c r="O96" s="85"/>
      <c r="P96" s="107" t="s">
        <v>60</v>
      </c>
      <c r="Q96" s="774">
        <f t="shared" si="17"/>
        <v>0</v>
      </c>
      <c r="R96" s="73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64"/>
      <c r="C97" s="1373"/>
      <c r="D97" s="1374"/>
      <c r="E97" s="366"/>
      <c r="F97" s="366"/>
      <c r="G97" s="366"/>
      <c r="H97" s="236"/>
      <c r="I97" s="190" t="s">
        <v>1</v>
      </c>
      <c r="J97" s="790"/>
      <c r="K97" s="130">
        <f t="shared" si="16"/>
        <v>0</v>
      </c>
      <c r="L97" s="431"/>
      <c r="M97" s="509"/>
      <c r="N97" s="511"/>
      <c r="O97" s="85"/>
      <c r="P97" s="107" t="s">
        <v>60</v>
      </c>
      <c r="Q97" s="774">
        <f t="shared" si="17"/>
        <v>0</v>
      </c>
      <c r="R97" s="73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64"/>
      <c r="C98" s="1373"/>
      <c r="D98" s="1374"/>
      <c r="E98" s="366"/>
      <c r="F98" s="366"/>
      <c r="G98" s="366"/>
      <c r="H98" s="236"/>
      <c r="I98" s="190" t="s">
        <v>1</v>
      </c>
      <c r="J98" s="790"/>
      <c r="K98" s="130">
        <f t="shared" si="16"/>
        <v>0</v>
      </c>
      <c r="L98" s="431"/>
      <c r="M98" s="509"/>
      <c r="N98" s="511"/>
      <c r="O98" s="85"/>
      <c r="P98" s="107" t="s">
        <v>60</v>
      </c>
      <c r="Q98" s="774">
        <f t="shared" si="17"/>
        <v>0</v>
      </c>
      <c r="R98" s="73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64"/>
      <c r="C99" s="1373"/>
      <c r="D99" s="1374"/>
      <c r="E99" s="366"/>
      <c r="F99" s="366"/>
      <c r="G99" s="366"/>
      <c r="H99" s="236"/>
      <c r="I99" s="190" t="s">
        <v>1</v>
      </c>
      <c r="J99" s="790"/>
      <c r="K99" s="130">
        <f t="shared" si="16"/>
        <v>0</v>
      </c>
      <c r="L99" s="431"/>
      <c r="M99" s="509"/>
      <c r="N99" s="511"/>
      <c r="O99" s="85"/>
      <c r="P99" s="107" t="s">
        <v>60</v>
      </c>
      <c r="Q99" s="774">
        <f t="shared" si="17"/>
        <v>0</v>
      </c>
      <c r="R99" s="73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8"/>
      <c r="C100" s="1391"/>
      <c r="D100" s="1456"/>
      <c r="E100" s="135"/>
      <c r="F100" s="142"/>
      <c r="G100" s="487"/>
      <c r="H100" s="487"/>
      <c r="I100" s="487"/>
      <c r="J100" s="193" t="s">
        <v>124</v>
      </c>
      <c r="K100" s="213">
        <f>SUM(K91:K99)</f>
        <v>0</v>
      </c>
      <c r="L100" s="173"/>
      <c r="M100" s="85"/>
      <c r="N100" s="458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7">
        <v>2.1</v>
      </c>
      <c r="B103" s="1596" t="s">
        <v>452</v>
      </c>
      <c r="C103" s="1409"/>
      <c r="D103" s="1409"/>
      <c r="E103" s="1409"/>
      <c r="F103" s="1409"/>
      <c r="G103" s="1409"/>
      <c r="H103" s="1409"/>
      <c r="I103" s="1409"/>
      <c r="J103" s="1409"/>
      <c r="K103" s="419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426" t="s">
        <v>453</v>
      </c>
      <c r="C104" s="1391"/>
      <c r="D104" s="1391"/>
      <c r="E104" s="1456"/>
      <c r="F104" s="1426" t="s">
        <v>454</v>
      </c>
      <c r="G104" s="1456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78"/>
      <c r="C105" s="1470"/>
      <c r="D105" s="1470"/>
      <c r="E105" s="1471"/>
      <c r="F105" s="1684"/>
      <c r="G105" s="1471"/>
      <c r="H105" s="791"/>
      <c r="I105" s="792" t="s">
        <v>1</v>
      </c>
      <c r="J105" s="793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3"/>
      <c r="M105" s="509"/>
      <c r="N105" s="737"/>
      <c r="O105" s="85"/>
      <c r="P105" s="107" t="s">
        <v>60</v>
      </c>
      <c r="Q105" s="738">
        <f t="shared" ref="Q105:Q114" si="21">IF(P105="Acceptable",K105,0)</f>
        <v>0</v>
      </c>
      <c r="R105" s="73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65"/>
      <c r="C106" s="1373"/>
      <c r="D106" s="1373"/>
      <c r="E106" s="1374"/>
      <c r="F106" s="1680"/>
      <c r="G106" s="1374"/>
      <c r="H106" s="127"/>
      <c r="I106" s="792" t="s">
        <v>1</v>
      </c>
      <c r="J106" s="165"/>
      <c r="K106" s="130">
        <f t="shared" si="20"/>
        <v>0</v>
      </c>
      <c r="L106" s="393"/>
      <c r="M106" s="509"/>
      <c r="N106" s="511"/>
      <c r="O106" s="85"/>
      <c r="P106" s="107" t="s">
        <v>60</v>
      </c>
      <c r="Q106" s="738">
        <f t="shared" si="21"/>
        <v>0</v>
      </c>
      <c r="R106" s="73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65"/>
      <c r="C107" s="1373"/>
      <c r="D107" s="1373"/>
      <c r="E107" s="1374"/>
      <c r="F107" s="1680"/>
      <c r="G107" s="1374"/>
      <c r="H107" s="127"/>
      <c r="I107" s="792" t="s">
        <v>1</v>
      </c>
      <c r="J107" s="165"/>
      <c r="K107" s="130">
        <f t="shared" si="20"/>
        <v>0</v>
      </c>
      <c r="L107" s="393"/>
      <c r="M107" s="509"/>
      <c r="N107" s="511"/>
      <c r="O107" s="85"/>
      <c r="P107" s="107" t="s">
        <v>60</v>
      </c>
      <c r="Q107" s="738">
        <f t="shared" si="21"/>
        <v>0</v>
      </c>
      <c r="R107" s="73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65"/>
      <c r="C108" s="1373"/>
      <c r="D108" s="1373"/>
      <c r="E108" s="1374"/>
      <c r="F108" s="1680"/>
      <c r="G108" s="1374"/>
      <c r="H108" s="127"/>
      <c r="I108" s="792" t="s">
        <v>1</v>
      </c>
      <c r="J108" s="165"/>
      <c r="K108" s="130">
        <f t="shared" si="20"/>
        <v>0</v>
      </c>
      <c r="L108" s="393"/>
      <c r="M108" s="509"/>
      <c r="N108" s="511"/>
      <c r="O108" s="85"/>
      <c r="P108" s="107" t="s">
        <v>60</v>
      </c>
      <c r="Q108" s="738">
        <f t="shared" si="21"/>
        <v>0</v>
      </c>
      <c r="R108" s="73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65"/>
      <c r="C109" s="1373"/>
      <c r="D109" s="1373"/>
      <c r="E109" s="1374"/>
      <c r="F109" s="1680"/>
      <c r="G109" s="1374"/>
      <c r="H109" s="127"/>
      <c r="I109" s="792" t="s">
        <v>1</v>
      </c>
      <c r="J109" s="165"/>
      <c r="K109" s="130">
        <f t="shared" si="20"/>
        <v>0</v>
      </c>
      <c r="L109" s="393"/>
      <c r="M109" s="509"/>
      <c r="N109" s="511"/>
      <c r="O109" s="85"/>
      <c r="P109" s="107" t="s">
        <v>60</v>
      </c>
      <c r="Q109" s="738">
        <f t="shared" si="21"/>
        <v>0</v>
      </c>
      <c r="R109" s="73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65"/>
      <c r="C110" s="1373"/>
      <c r="D110" s="1373"/>
      <c r="E110" s="1374"/>
      <c r="F110" s="1680"/>
      <c r="G110" s="1374"/>
      <c r="H110" s="127"/>
      <c r="I110" s="792" t="s">
        <v>1</v>
      </c>
      <c r="J110" s="165"/>
      <c r="K110" s="130">
        <f t="shared" si="20"/>
        <v>0</v>
      </c>
      <c r="L110" s="393"/>
      <c r="M110" s="509"/>
      <c r="N110" s="511"/>
      <c r="O110" s="85"/>
      <c r="P110" s="107" t="s">
        <v>60</v>
      </c>
      <c r="Q110" s="738">
        <f t="shared" si="21"/>
        <v>0</v>
      </c>
      <c r="R110" s="73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65"/>
      <c r="C111" s="1373"/>
      <c r="D111" s="1373"/>
      <c r="E111" s="1374"/>
      <c r="F111" s="1680"/>
      <c r="G111" s="1374"/>
      <c r="H111" s="127"/>
      <c r="I111" s="128" t="s">
        <v>1</v>
      </c>
      <c r="J111" s="128"/>
      <c r="K111" s="130">
        <f t="shared" si="20"/>
        <v>0</v>
      </c>
      <c r="L111" s="393"/>
      <c r="M111" s="509"/>
      <c r="N111" s="511"/>
      <c r="O111" s="85"/>
      <c r="P111" s="107" t="s">
        <v>60</v>
      </c>
      <c r="Q111" s="738">
        <f t="shared" si="21"/>
        <v>0</v>
      </c>
      <c r="R111" s="73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65"/>
      <c r="C112" s="1373"/>
      <c r="D112" s="1373"/>
      <c r="E112" s="1374"/>
      <c r="F112" s="1680"/>
      <c r="G112" s="1374"/>
      <c r="H112" s="127"/>
      <c r="I112" s="792" t="s">
        <v>1</v>
      </c>
      <c r="J112" s="128"/>
      <c r="K112" s="130">
        <f t="shared" si="20"/>
        <v>0</v>
      </c>
      <c r="L112" s="393"/>
      <c r="M112" s="509"/>
      <c r="N112" s="511"/>
      <c r="O112" s="85"/>
      <c r="P112" s="107" t="s">
        <v>60</v>
      </c>
      <c r="Q112" s="738">
        <f t="shared" si="21"/>
        <v>0</v>
      </c>
      <c r="R112" s="73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65"/>
      <c r="C113" s="1373"/>
      <c r="D113" s="1373"/>
      <c r="E113" s="1374"/>
      <c r="F113" s="1680"/>
      <c r="G113" s="1374"/>
      <c r="H113" s="127"/>
      <c r="I113" s="792" t="s">
        <v>1</v>
      </c>
      <c r="J113" s="128"/>
      <c r="K113" s="130">
        <f t="shared" si="20"/>
        <v>0</v>
      </c>
      <c r="L113" s="393"/>
      <c r="M113" s="509"/>
      <c r="N113" s="511"/>
      <c r="O113" s="85"/>
      <c r="P113" s="107" t="s">
        <v>60</v>
      </c>
      <c r="Q113" s="738">
        <f t="shared" si="21"/>
        <v>0</v>
      </c>
      <c r="R113" s="73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65"/>
      <c r="C114" s="1373"/>
      <c r="D114" s="1373"/>
      <c r="E114" s="1374"/>
      <c r="F114" s="1681"/>
      <c r="G114" s="1484"/>
      <c r="H114" s="794"/>
      <c r="I114" s="795" t="s">
        <v>1</v>
      </c>
      <c r="J114" s="164"/>
      <c r="K114" s="130">
        <f t="shared" si="20"/>
        <v>0</v>
      </c>
      <c r="L114" s="393"/>
      <c r="M114" s="509"/>
      <c r="N114" s="511"/>
      <c r="O114" s="85"/>
      <c r="P114" s="107" t="s">
        <v>60</v>
      </c>
      <c r="Q114" s="738">
        <f t="shared" si="21"/>
        <v>0</v>
      </c>
      <c r="R114" s="73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92"/>
      <c r="C115" s="1391"/>
      <c r="D115" s="1391"/>
      <c r="E115" s="1456"/>
      <c r="F115" s="1682"/>
      <c r="G115" s="1456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8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6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4"/>
      <c r="B118" s="32"/>
      <c r="C118" s="24"/>
      <c r="D118" s="535"/>
      <c r="E118" s="535"/>
      <c r="F118" s="86"/>
      <c r="G118" s="86"/>
      <c r="H118" s="220"/>
      <c r="I118" s="86"/>
      <c r="J118" s="86"/>
      <c r="K118" s="86"/>
      <c r="L118" s="535"/>
      <c r="M118" s="535"/>
      <c r="N118" s="535"/>
      <c r="O118" s="29"/>
      <c r="P118" s="220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  <c r="AA118" s="535"/>
      <c r="AB118" s="535"/>
    </row>
    <row r="119" spans="1:28" ht="13.5" customHeight="1">
      <c r="A119" s="534"/>
      <c r="B119" s="353"/>
      <c r="C119" s="24"/>
      <c r="D119" s="535"/>
      <c r="E119" s="535"/>
      <c r="F119" s="86"/>
      <c r="G119" s="86"/>
      <c r="H119" s="220"/>
      <c r="I119" s="86"/>
      <c r="J119" s="86"/>
      <c r="K119" s="86"/>
      <c r="L119" s="535"/>
      <c r="M119" s="535"/>
      <c r="N119" s="535"/>
      <c r="O119" s="29"/>
      <c r="P119" s="220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  <c r="AA119" s="535"/>
      <c r="AB119" s="535"/>
    </row>
    <row r="120" spans="1:28" ht="13.5" customHeight="1">
      <c r="A120" s="534"/>
      <c r="B120" s="27" t="s">
        <v>187</v>
      </c>
      <c r="C120" s="27"/>
      <c r="D120" s="535"/>
      <c r="E120" s="535"/>
      <c r="F120" s="16" t="s">
        <v>98</v>
      </c>
      <c r="G120" s="16"/>
      <c r="H120" s="220"/>
      <c r="I120" s="86"/>
      <c r="J120" s="86"/>
      <c r="K120" s="86"/>
      <c r="L120" s="535"/>
      <c r="M120" s="535"/>
      <c r="N120" s="535"/>
      <c r="O120" s="16"/>
      <c r="P120" s="16" t="s">
        <v>99</v>
      </c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  <c r="AA120" s="535"/>
      <c r="AB120" s="535"/>
    </row>
    <row r="121" spans="1:28" ht="13.5" customHeight="1">
      <c r="A121" s="534"/>
      <c r="B121" s="27" t="s">
        <v>100</v>
      </c>
      <c r="C121" s="797"/>
      <c r="D121" s="535"/>
      <c r="E121" s="535"/>
      <c r="F121" s="19" t="s">
        <v>100</v>
      </c>
      <c r="G121" s="19"/>
      <c r="H121" s="220"/>
      <c r="I121" s="86"/>
      <c r="J121" s="86"/>
      <c r="K121" s="86"/>
      <c r="L121" s="535"/>
      <c r="M121" s="535"/>
      <c r="N121" s="535"/>
      <c r="O121" s="16"/>
      <c r="P121" s="19" t="s">
        <v>100</v>
      </c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  <c r="AA121" s="535"/>
      <c r="AB121" s="535"/>
    </row>
    <row r="122" spans="1:28" ht="13.5" customHeight="1">
      <c r="A122" s="536"/>
      <c r="B122" s="536"/>
      <c r="C122" s="19"/>
      <c r="D122" s="19"/>
      <c r="E122" s="17"/>
      <c r="F122" s="13"/>
      <c r="G122" s="13"/>
      <c r="H122" s="17"/>
      <c r="I122" s="17"/>
      <c r="J122" s="17"/>
      <c r="K122" s="17"/>
      <c r="L122" s="537"/>
      <c r="M122" s="537"/>
      <c r="N122" s="537"/>
      <c r="O122" s="17"/>
      <c r="P122" s="13"/>
      <c r="Q122" s="537"/>
      <c r="R122" s="537"/>
      <c r="S122" s="537"/>
      <c r="T122" s="537"/>
      <c r="U122" s="537"/>
      <c r="V122" s="537"/>
      <c r="W122" s="537"/>
      <c r="X122" s="537"/>
      <c r="Y122" s="537"/>
      <c r="Z122" s="537"/>
      <c r="AA122" s="537"/>
      <c r="AB122" s="537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25" workbookViewId="0">
      <selection activeCell="C31" sqref="C31:F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46" t="s">
        <v>384</v>
      </c>
      <c r="C1" s="1367"/>
      <c r="D1" s="1367"/>
      <c r="E1" s="1367"/>
      <c r="F1" s="1367"/>
      <c r="G1" s="1367"/>
      <c r="H1" s="1367"/>
      <c r="I1" s="1367"/>
      <c r="J1" s="83"/>
      <c r="K1" s="1562" t="str">
        <f>B1</f>
        <v>KRA III - EXTENSION</v>
      </c>
      <c r="L1" s="1367"/>
      <c r="M1" s="798"/>
      <c r="N1" s="1446" t="str">
        <f>B1</f>
        <v>KRA III - EXTENSION</v>
      </c>
      <c r="O1" s="1367"/>
      <c r="P1" s="1367"/>
      <c r="Q1" s="1367"/>
      <c r="R1" s="1367"/>
      <c r="S1" s="1367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85" t="str">
        <f>'Request Form'!B6</f>
        <v>LAST NAME:</v>
      </c>
      <c r="C3" s="1373"/>
      <c r="D3" s="1374"/>
      <c r="E3" s="1686" t="str">
        <f>Form1_A!E3</f>
        <v>MAALIW</v>
      </c>
      <c r="F3" s="1373"/>
      <c r="G3" s="1373"/>
      <c r="H3" s="1373"/>
      <c r="I3" s="1374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85" t="str">
        <f>'Request Form'!B7</f>
        <v>FIRST NAME, EXT.:</v>
      </c>
      <c r="C4" s="1373"/>
      <c r="D4" s="1374"/>
      <c r="E4" s="1686" t="str">
        <f>Form1_A!E4</f>
        <v>RENATO III</v>
      </c>
      <c r="F4" s="1373"/>
      <c r="G4" s="1373"/>
      <c r="H4" s="1373"/>
      <c r="I4" s="1374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85" t="str">
        <f>'Request Form'!B8</f>
        <v>MIDDLE NAME:</v>
      </c>
      <c r="C5" s="1373"/>
      <c r="D5" s="1374"/>
      <c r="E5" s="1448" t="str">
        <f>Form1_A!E5</f>
        <v>RACELIS</v>
      </c>
      <c r="F5" s="1373"/>
      <c r="G5" s="1373"/>
      <c r="H5" s="1373"/>
      <c r="I5" s="1374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93" t="s">
        <v>459</v>
      </c>
      <c r="C7" s="1391"/>
      <c r="D7" s="1391"/>
      <c r="E7" s="1391"/>
      <c r="F7" s="1391"/>
      <c r="G7" s="1391"/>
      <c r="H7" s="1391"/>
      <c r="I7" s="1392"/>
      <c r="J7" s="91"/>
      <c r="K7" s="1562" t="str">
        <f>B7</f>
        <v>CRITERION C - QUALITY OF EXTENSION SERVICES (MAX = 20 POINTS)</v>
      </c>
      <c r="L7" s="1367"/>
      <c r="M7" s="85"/>
      <c r="N7" s="1431" t="str">
        <f>B7</f>
        <v>CRITERION C - QUALITY OF EXTENSION SERVICES (MAX = 20 POINTS)</v>
      </c>
      <c r="O7" s="1367"/>
      <c r="P7" s="1367"/>
      <c r="Q7" s="1367"/>
      <c r="R7" s="1367"/>
      <c r="S7" s="1367"/>
      <c r="T7" s="537"/>
      <c r="U7" s="85"/>
      <c r="V7" s="537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7"/>
      <c r="P8" s="537"/>
      <c r="Q8" s="537"/>
      <c r="R8" s="537"/>
      <c r="S8" s="537"/>
      <c r="T8" s="537"/>
      <c r="U8" s="85"/>
      <c r="V8" s="537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7" t="s">
        <v>460</v>
      </c>
      <c r="C9" s="1373"/>
      <c r="D9" s="1373"/>
      <c r="E9" s="1373"/>
      <c r="F9" s="1373"/>
      <c r="G9" s="1373"/>
      <c r="H9" s="1373"/>
      <c r="I9" s="1442"/>
      <c r="J9" s="89"/>
      <c r="K9" s="89"/>
      <c r="L9" s="89"/>
      <c r="M9" s="85"/>
      <c r="N9" s="85"/>
      <c r="O9" s="537"/>
      <c r="P9" s="537"/>
      <c r="Q9" s="537"/>
      <c r="R9" s="537"/>
      <c r="S9" s="537"/>
      <c r="T9" s="537"/>
      <c r="U9" s="85"/>
      <c r="V9" s="537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5"/>
      <c r="J10" s="87"/>
      <c r="K10" s="87"/>
      <c r="L10" s="87"/>
      <c r="M10" s="85"/>
      <c r="N10" s="85"/>
      <c r="O10" s="537"/>
      <c r="P10" s="537"/>
      <c r="Q10" s="537"/>
      <c r="R10" s="537"/>
      <c r="S10" s="537"/>
      <c r="T10" s="537"/>
      <c r="U10" s="85"/>
      <c r="V10" s="537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8" t="s">
        <v>461</v>
      </c>
      <c r="C11" s="1373"/>
      <c r="D11" s="1373"/>
      <c r="E11" s="1373"/>
      <c r="F11" s="1373"/>
      <c r="G11" s="1373"/>
      <c r="H11" s="1442"/>
      <c r="I11" s="799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0"/>
      <c r="G12" s="801"/>
      <c r="H12" s="800"/>
      <c r="I12" s="802"/>
      <c r="J12" s="801"/>
      <c r="K12" s="801"/>
      <c r="L12" s="801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8" t="s">
        <v>462</v>
      </c>
      <c r="C13" s="1373"/>
      <c r="D13" s="1373"/>
      <c r="E13" s="1373"/>
      <c r="F13" s="1373"/>
      <c r="G13" s="803" t="s">
        <v>1</v>
      </c>
      <c r="H13" s="1691" t="s">
        <v>66</v>
      </c>
      <c r="I13" s="1392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7"/>
      <c r="P14" s="537"/>
      <c r="Q14" s="537"/>
      <c r="R14" s="537"/>
      <c r="S14" s="537"/>
      <c r="T14" s="537"/>
      <c r="U14" s="85"/>
      <c r="V14" s="537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8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7"/>
      <c r="P15" s="537"/>
      <c r="Q15" s="537"/>
      <c r="R15" s="537"/>
      <c r="S15" s="537"/>
      <c r="T15" s="537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32" t="s">
        <v>112</v>
      </c>
      <c r="C16" s="1436" t="s">
        <v>67</v>
      </c>
      <c r="D16" s="1407"/>
      <c r="E16" s="1385"/>
      <c r="F16" s="1694" t="s">
        <v>464</v>
      </c>
      <c r="G16" s="1470"/>
      <c r="H16" s="1470"/>
      <c r="I16" s="1619"/>
      <c r="J16" s="804"/>
      <c r="K16" s="1695" t="s">
        <v>121</v>
      </c>
      <c r="L16" s="1392"/>
      <c r="M16" s="85"/>
      <c r="N16" s="1689"/>
      <c r="O16" s="1409"/>
      <c r="P16" s="1409"/>
      <c r="Q16" s="1409"/>
      <c r="R16" s="1409"/>
      <c r="S16" s="1409"/>
      <c r="T16" s="1409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92"/>
      <c r="C17" s="1693"/>
      <c r="D17" s="1371"/>
      <c r="E17" s="1672"/>
      <c r="F17" s="45" t="s">
        <v>465</v>
      </c>
      <c r="G17" s="45" t="s">
        <v>120</v>
      </c>
      <c r="H17" s="805" t="s">
        <v>466</v>
      </c>
      <c r="I17" s="806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7" t="s">
        <v>75</v>
      </c>
      <c r="P17" s="808" t="s">
        <v>76</v>
      </c>
      <c r="Q17" s="809" t="s">
        <v>77</v>
      </c>
      <c r="R17" s="808" t="s">
        <v>75</v>
      </c>
      <c r="S17" s="810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1">
        <v>1</v>
      </c>
      <c r="C18" s="1696" t="s">
        <v>79</v>
      </c>
      <c r="D18" s="1373"/>
      <c r="E18" s="1374"/>
      <c r="F18" s="812">
        <v>0</v>
      </c>
      <c r="G18" s="813"/>
      <c r="H18" s="814">
        <v>0</v>
      </c>
      <c r="I18" s="815"/>
      <c r="J18" s="509"/>
      <c r="K18" s="401"/>
      <c r="L18" s="401"/>
      <c r="M18" s="85"/>
      <c r="N18" s="758" t="s">
        <v>60</v>
      </c>
      <c r="O18" s="816">
        <f t="shared" ref="O18:O21" si="2">IF(N18="Acceptable",F18,"")</f>
        <v>0</v>
      </c>
      <c r="P18" s="817"/>
      <c r="Q18" s="215" t="s">
        <v>60</v>
      </c>
      <c r="R18" s="818">
        <f t="shared" ref="R18:R21" si="3">IF(Q18="Acceptable",H18,"")</f>
        <v>0</v>
      </c>
      <c r="S18" s="819"/>
      <c r="T18" s="1398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0">
        <v>2</v>
      </c>
      <c r="C19" s="1696" t="s">
        <v>82</v>
      </c>
      <c r="D19" s="1373"/>
      <c r="E19" s="1374"/>
      <c r="F19" s="821">
        <v>0</v>
      </c>
      <c r="G19" s="813"/>
      <c r="H19" s="822">
        <v>0</v>
      </c>
      <c r="I19" s="393"/>
      <c r="J19" s="509"/>
      <c r="K19" s="365"/>
      <c r="L19" s="365"/>
      <c r="M19" s="85"/>
      <c r="N19" s="513" t="s">
        <v>60</v>
      </c>
      <c r="O19" s="823">
        <f t="shared" si="2"/>
        <v>0</v>
      </c>
      <c r="P19" s="824"/>
      <c r="Q19" s="87" t="s">
        <v>60</v>
      </c>
      <c r="R19" s="785">
        <f t="shared" si="3"/>
        <v>0</v>
      </c>
      <c r="S19" s="825"/>
      <c r="T19" s="1367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0">
        <v>3</v>
      </c>
      <c r="C20" s="1696" t="s">
        <v>84</v>
      </c>
      <c r="D20" s="1373"/>
      <c r="E20" s="1374"/>
      <c r="F20" s="821">
        <v>0</v>
      </c>
      <c r="G20" s="813"/>
      <c r="H20" s="822">
        <v>0</v>
      </c>
      <c r="I20" s="393"/>
      <c r="J20" s="509"/>
      <c r="K20" s="365"/>
      <c r="L20" s="365"/>
      <c r="M20" s="85"/>
      <c r="N20" s="513" t="s">
        <v>60</v>
      </c>
      <c r="O20" s="823">
        <f t="shared" si="2"/>
        <v>0</v>
      </c>
      <c r="P20" s="824"/>
      <c r="Q20" s="87" t="s">
        <v>60</v>
      </c>
      <c r="R20" s="785">
        <f t="shared" si="3"/>
        <v>0</v>
      </c>
      <c r="S20" s="825"/>
      <c r="T20" s="1367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0">
        <v>4</v>
      </c>
      <c r="C21" s="1697" t="s">
        <v>86</v>
      </c>
      <c r="D21" s="1483"/>
      <c r="E21" s="1484"/>
      <c r="F21" s="821">
        <v>0</v>
      </c>
      <c r="G21" s="813"/>
      <c r="H21" s="822">
        <v>0</v>
      </c>
      <c r="I21" s="473"/>
      <c r="J21" s="509"/>
      <c r="K21" s="373"/>
      <c r="L21" s="373"/>
      <c r="M21" s="85"/>
      <c r="N21" s="826" t="s">
        <v>60</v>
      </c>
      <c r="O21" s="827">
        <f t="shared" si="2"/>
        <v>0</v>
      </c>
      <c r="P21" s="828"/>
      <c r="Q21" s="829" t="s">
        <v>60</v>
      </c>
      <c r="R21" s="830">
        <f t="shared" si="3"/>
        <v>0</v>
      </c>
      <c r="S21" s="831"/>
      <c r="T21" s="1367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98" t="s">
        <v>87</v>
      </c>
      <c r="C22" s="1391"/>
      <c r="D22" s="1391"/>
      <c r="E22" s="1391"/>
      <c r="F22" s="1391"/>
      <c r="G22" s="1396"/>
      <c r="H22" s="1699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92"/>
      <c r="J22" s="832"/>
      <c r="K22" s="832"/>
      <c r="L22" s="832"/>
      <c r="M22" s="85"/>
      <c r="N22" s="833"/>
      <c r="O22" s="834"/>
      <c r="P22" s="835"/>
      <c r="Q22" s="834"/>
      <c r="R22" s="834"/>
      <c r="S22" s="835"/>
      <c r="T22" s="509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9" t="s">
        <v>469</v>
      </c>
      <c r="C23" s="1391"/>
      <c r="D23" s="1391"/>
      <c r="E23" s="1391"/>
      <c r="F23" s="1391"/>
      <c r="G23" s="1456"/>
      <c r="H23" s="1700">
        <f>H22/100*20</f>
        <v>0</v>
      </c>
      <c r="I23" s="1392"/>
      <c r="J23" s="194"/>
      <c r="K23" s="194"/>
      <c r="L23" s="194"/>
      <c r="M23" s="85"/>
      <c r="N23" s="1690" t="s">
        <v>88</v>
      </c>
      <c r="O23" s="1374"/>
      <c r="P23" s="836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7" t="s">
        <v>89</v>
      </c>
      <c r="R23" s="838"/>
      <c r="S23" s="839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0"/>
      <c r="G24" s="840"/>
      <c r="H24" s="840"/>
      <c r="I24" s="840"/>
      <c r="J24" s="840"/>
      <c r="K24" s="840"/>
      <c r="L24" s="840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9" t="s">
        <v>472</v>
      </c>
      <c r="C25" s="1450"/>
      <c r="D25" s="1450"/>
      <c r="E25" s="1450"/>
      <c r="F25" s="1450"/>
      <c r="G25" s="1450"/>
      <c r="H25" s="1450"/>
      <c r="I25" s="1451"/>
      <c r="J25" s="91"/>
      <c r="K25" s="1562" t="str">
        <f>B25</f>
        <v>CRITERION D - BONUS CRITERION (MAX = 20 POINTS)</v>
      </c>
      <c r="L25" s="1367"/>
      <c r="M25" s="85"/>
      <c r="N25" s="1431" t="str">
        <f>B25</f>
        <v>CRITERION D - BONUS CRITERION (MAX = 20 POINTS)</v>
      </c>
      <c r="O25" s="1367"/>
      <c r="P25" s="1367"/>
      <c r="Q25" s="1367"/>
      <c r="R25" s="1367"/>
      <c r="S25" s="1367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8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8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1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7" t="s">
        <v>479</v>
      </c>
      <c r="AD29" s="85"/>
    </row>
    <row r="30" spans="1:30" ht="27.6">
      <c r="A30" s="87"/>
      <c r="B30" s="70" t="s">
        <v>112</v>
      </c>
      <c r="C30" s="1426" t="s">
        <v>480</v>
      </c>
      <c r="D30" s="1391"/>
      <c r="E30" s="1391"/>
      <c r="F30" s="1456"/>
      <c r="G30" s="104" t="s">
        <v>481</v>
      </c>
      <c r="H30" s="104" t="s">
        <v>119</v>
      </c>
      <c r="I30" s="153" t="s">
        <v>70</v>
      </c>
      <c r="J30" s="17"/>
      <c r="K30" s="1415" t="s">
        <v>121</v>
      </c>
      <c r="L30" s="1392"/>
      <c r="M30" s="87"/>
      <c r="N30" s="103" t="s">
        <v>122</v>
      </c>
      <c r="O30" s="104" t="s">
        <v>123</v>
      </c>
      <c r="P30" s="1393" t="s">
        <v>76</v>
      </c>
      <c r="Q30" s="1391"/>
      <c r="R30" s="1391"/>
      <c r="S30" s="1392"/>
      <c r="T30" s="13"/>
      <c r="U30" s="87"/>
      <c r="V30" s="87"/>
      <c r="W30" s="87"/>
      <c r="X30" s="87"/>
      <c r="Y30" s="87"/>
      <c r="Z30" s="87"/>
      <c r="AA30" s="87"/>
      <c r="AB30" s="87"/>
      <c r="AC30" s="447" t="s">
        <v>482</v>
      </c>
      <c r="AD30" s="87"/>
    </row>
    <row r="31" spans="1:30" ht="33" customHeight="1">
      <c r="A31" s="85"/>
      <c r="B31" s="1356">
        <v>1</v>
      </c>
      <c r="C31" s="1701" t="s">
        <v>1</v>
      </c>
      <c r="D31" s="1470"/>
      <c r="E31" s="1470"/>
      <c r="F31" s="1471"/>
      <c r="G31" s="842" t="s">
        <v>766</v>
      </c>
      <c r="H31" s="84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0</v>
      </c>
      <c r="I31" s="844"/>
      <c r="J31" s="509"/>
      <c r="K31" s="1702" t="s">
        <v>821</v>
      </c>
      <c r="L31" s="1619"/>
      <c r="M31" s="85"/>
      <c r="N31" s="513" t="s">
        <v>60</v>
      </c>
      <c r="O31" s="845">
        <f>IF(N31="Acceptable",H31,0)</f>
        <v>0</v>
      </c>
      <c r="P31" s="1429"/>
      <c r="Q31" s="1391"/>
      <c r="R31" s="1391"/>
      <c r="S31" s="1392"/>
      <c r="T31" s="85"/>
      <c r="U31" s="85"/>
      <c r="V31" s="85"/>
      <c r="W31" s="85"/>
      <c r="X31" s="85"/>
      <c r="Y31" s="85"/>
      <c r="Z31" s="85"/>
      <c r="AA31" s="85"/>
      <c r="AB31" s="85"/>
      <c r="AC31" s="447" t="s">
        <v>484</v>
      </c>
      <c r="AD31" s="85"/>
    </row>
    <row r="32" spans="1:30" ht="15" customHeight="1">
      <c r="A32" s="85"/>
      <c r="B32" s="846"/>
      <c r="C32" s="1703"/>
      <c r="D32" s="1483"/>
      <c r="E32" s="1483"/>
      <c r="F32" s="1484"/>
      <c r="G32" s="847" t="s">
        <v>124</v>
      </c>
      <c r="H32" s="848" t="s">
        <v>485</v>
      </c>
      <c r="I32" s="849"/>
      <c r="J32" s="509"/>
      <c r="K32" s="1704"/>
      <c r="L32" s="1626"/>
      <c r="M32" s="85"/>
      <c r="N32" s="140"/>
      <c r="O32" s="175">
        <f>SUM(O31)</f>
        <v>0</v>
      </c>
      <c r="P32" s="1430"/>
      <c r="Q32" s="1391"/>
      <c r="R32" s="1391"/>
      <c r="S32" s="1392"/>
      <c r="T32" s="87"/>
      <c r="U32" s="85"/>
      <c r="V32" s="85"/>
      <c r="W32" s="85"/>
      <c r="X32" s="85"/>
      <c r="Y32" s="85"/>
      <c r="Z32" s="85"/>
      <c r="AA32" s="85"/>
      <c r="AB32" s="85"/>
      <c r="AC32" s="447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7"/>
      <c r="O33" s="537"/>
      <c r="P33" s="537"/>
      <c r="Q33" s="537"/>
      <c r="R33" s="537"/>
      <c r="S33" s="537"/>
      <c r="T33" s="537"/>
      <c r="U33" s="85"/>
      <c r="V33" s="85"/>
      <c r="W33" s="85"/>
      <c r="X33" s="85"/>
      <c r="Y33" s="85"/>
      <c r="Z33" s="85"/>
      <c r="AA33" s="85"/>
      <c r="AB33" s="85"/>
      <c r="AC33" s="447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5"/>
      <c r="S34" s="535"/>
      <c r="T34" s="535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5"/>
      <c r="B35" s="534"/>
      <c r="C35" s="32"/>
      <c r="D35" s="535"/>
      <c r="E35" s="535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5"/>
      <c r="R35" s="535"/>
      <c r="S35" s="535"/>
      <c r="T35" s="535"/>
      <c r="U35" s="535"/>
      <c r="V35" s="535"/>
      <c r="W35" s="535"/>
      <c r="X35" s="535"/>
      <c r="Y35" s="535"/>
      <c r="Z35" s="535"/>
      <c r="AA35" s="535"/>
      <c r="AB35" s="535"/>
      <c r="AC35" s="98" t="s">
        <v>488</v>
      </c>
      <c r="AD35" s="535"/>
    </row>
    <row r="36" spans="1:30" ht="13.5" customHeight="1">
      <c r="A36" s="535"/>
      <c r="B36" s="534"/>
      <c r="C36" s="353"/>
      <c r="D36" s="535"/>
      <c r="E36" s="535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5"/>
      <c r="R36" s="535"/>
      <c r="S36" s="535"/>
      <c r="T36" s="535"/>
      <c r="U36" s="535"/>
      <c r="V36" s="535"/>
      <c r="W36" s="535"/>
      <c r="X36" s="535"/>
      <c r="Y36" s="535"/>
      <c r="Z36" s="535"/>
      <c r="AA36" s="535"/>
      <c r="AB36" s="535"/>
      <c r="AC36" s="98" t="s">
        <v>489</v>
      </c>
      <c r="AD36" s="535"/>
    </row>
    <row r="37" spans="1:30" ht="13.5" customHeight="1">
      <c r="A37" s="535"/>
      <c r="B37" s="534"/>
      <c r="C37" s="27" t="s">
        <v>187</v>
      </c>
      <c r="D37" s="535"/>
      <c r="E37" s="535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5"/>
      <c r="R37" s="535"/>
      <c r="S37" s="535"/>
      <c r="T37" s="535"/>
      <c r="U37" s="535"/>
      <c r="V37" s="535"/>
      <c r="W37" s="535"/>
      <c r="X37" s="535"/>
      <c r="Y37" s="535"/>
      <c r="Z37" s="535"/>
      <c r="AA37" s="535"/>
      <c r="AB37" s="535"/>
      <c r="AC37" s="98" t="s">
        <v>490</v>
      </c>
      <c r="AD37" s="535"/>
    </row>
    <row r="38" spans="1:30" ht="13.5" customHeight="1">
      <c r="A38" s="535"/>
      <c r="B38" s="534"/>
      <c r="C38" s="27" t="s">
        <v>100</v>
      </c>
      <c r="D38" s="535"/>
      <c r="E38" s="535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5"/>
      <c r="R38" s="535"/>
      <c r="S38" s="535"/>
      <c r="T38" s="535"/>
      <c r="U38" s="535"/>
      <c r="V38" s="535"/>
      <c r="W38" s="535"/>
      <c r="X38" s="535"/>
      <c r="Y38" s="535"/>
      <c r="Z38" s="535"/>
      <c r="AA38" s="535"/>
      <c r="AB38" s="535"/>
      <c r="AC38" s="98" t="s">
        <v>491</v>
      </c>
      <c r="AD38" s="535"/>
    </row>
    <row r="39" spans="1:30" ht="13.5" customHeight="1">
      <c r="A39" s="537"/>
      <c r="B39" s="536"/>
      <c r="C39" s="536"/>
      <c r="D39" s="537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7"/>
      <c r="V39" s="537"/>
      <c r="W39" s="537"/>
      <c r="X39" s="537"/>
      <c r="Y39" s="537"/>
      <c r="Z39" s="537"/>
      <c r="AA39" s="537"/>
      <c r="AB39" s="537"/>
      <c r="AC39" s="98" t="s">
        <v>492</v>
      </c>
      <c r="AD39" s="537"/>
    </row>
    <row r="40" spans="1:30" ht="13.5" customHeight="1">
      <c r="A40" s="537"/>
      <c r="B40" s="536"/>
      <c r="C40" s="536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7"/>
      <c r="V40" s="537"/>
      <c r="W40" s="537"/>
      <c r="X40" s="537"/>
      <c r="Y40" s="537"/>
      <c r="Z40" s="537"/>
      <c r="AA40" s="537"/>
      <c r="AB40" s="537"/>
      <c r="AC40" s="98" t="s">
        <v>493</v>
      </c>
      <c r="AD40" s="537"/>
    </row>
    <row r="41" spans="1:30" ht="13.5" customHeight="1">
      <c r="A41" s="537"/>
      <c r="B41" s="536"/>
      <c r="C41" s="536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7"/>
      <c r="V41" s="537"/>
      <c r="W41" s="537"/>
      <c r="X41" s="537"/>
      <c r="Y41" s="537"/>
      <c r="Z41" s="537"/>
      <c r="AA41" s="537"/>
      <c r="AB41" s="537"/>
      <c r="AC41" s="537"/>
      <c r="AD41" s="537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25" zoomScale="90" zoomScaleNormal="90" workbookViewId="0">
      <selection activeCell="K49" sqref="K49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06" t="s">
        <v>165</v>
      </c>
      <c r="B1" s="1367"/>
      <c r="C1" s="1367"/>
      <c r="D1" s="1367"/>
      <c r="E1" s="1367"/>
      <c r="F1" s="1367"/>
      <c r="G1" s="1367"/>
      <c r="H1" s="1367"/>
      <c r="I1" s="1367"/>
      <c r="J1" s="245"/>
      <c r="K1" s="245" t="str">
        <f>A1</f>
        <v>FACULTY POSITION RECLASSIFICATION FOR SUCs</v>
      </c>
      <c r="L1" s="246"/>
      <c r="M1" s="1506" t="str">
        <f>A1</f>
        <v>FACULTY POSITION RECLASSIFICATION FOR SUCs</v>
      </c>
      <c r="N1" s="1367"/>
      <c r="O1" s="136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06" t="s">
        <v>384</v>
      </c>
      <c r="B3" s="1367"/>
      <c r="C3" s="1367"/>
      <c r="D3" s="1367"/>
      <c r="E3" s="1367"/>
      <c r="F3" s="1367"/>
      <c r="G3" s="1367"/>
      <c r="H3" s="1367"/>
      <c r="I3" s="1367"/>
      <c r="J3" s="245"/>
      <c r="K3" s="245" t="str">
        <f t="shared" ref="K3:K4" si="0">A3</f>
        <v>KRA III - EXTENSION</v>
      </c>
      <c r="L3" s="246"/>
      <c r="M3" s="1506" t="str">
        <f t="shared" ref="M3:M7" si="1">A3</f>
        <v>KRA III - EXTENSION</v>
      </c>
      <c r="N3" s="1367"/>
      <c r="O3" s="136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7" t="s">
        <v>166</v>
      </c>
      <c r="B4" s="1367"/>
      <c r="C4" s="1367"/>
      <c r="D4" s="1367"/>
      <c r="E4" s="1367"/>
      <c r="F4" s="1367"/>
      <c r="G4" s="1367"/>
      <c r="H4" s="1367"/>
      <c r="I4" s="1367"/>
      <c r="J4" s="92"/>
      <c r="K4" s="92" t="str">
        <f t="shared" si="0"/>
        <v>SUMMARY OF POINTS</v>
      </c>
      <c r="L4" s="246"/>
      <c r="M4" s="1507" t="str">
        <f t="shared" si="1"/>
        <v>SUMMARY OF POINTS</v>
      </c>
      <c r="N4" s="1367"/>
      <c r="O4" s="136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9" t="str">
        <f>'Request Form'!B6</f>
        <v>LAST NAME:</v>
      </c>
      <c r="B5" s="1470"/>
      <c r="C5" s="1471"/>
      <c r="D5" s="1705" t="str">
        <f>Form1_A!E3</f>
        <v>MAALIW</v>
      </c>
      <c r="E5" s="1407"/>
      <c r="F5" s="1407"/>
      <c r="G5" s="1407"/>
      <c r="H5" s="1407"/>
      <c r="I5" s="1408"/>
      <c r="J5" s="248"/>
      <c r="K5" s="248"/>
      <c r="L5" s="246"/>
      <c r="M5" s="539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10" t="str">
        <f>'Request Form'!B7</f>
        <v>FIRST NAME, EXT.:</v>
      </c>
      <c r="B6" s="1373"/>
      <c r="C6" s="1374"/>
      <c r="D6" s="1706" t="str">
        <f>Form1_A!E4</f>
        <v>RENATO III</v>
      </c>
      <c r="E6" s="1373"/>
      <c r="F6" s="1373"/>
      <c r="G6" s="1373"/>
      <c r="H6" s="1373"/>
      <c r="I6" s="1442"/>
      <c r="J6" s="248"/>
      <c r="K6" s="248"/>
      <c r="L6" s="246"/>
      <c r="M6" s="539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07" t="str">
        <f>'Request Form'!B8</f>
        <v>MIDDLE NAME:</v>
      </c>
      <c r="B7" s="1483"/>
      <c r="C7" s="1484"/>
      <c r="D7" s="1708" t="str">
        <f>Form1_A!E5</f>
        <v>RACELIS</v>
      </c>
      <c r="E7" s="1483"/>
      <c r="F7" s="1483"/>
      <c r="G7" s="1483"/>
      <c r="H7" s="1483"/>
      <c r="I7" s="1626"/>
      <c r="J7" s="248"/>
      <c r="K7" s="248"/>
      <c r="L7" s="246"/>
      <c r="M7" s="539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40" t="s">
        <v>385</v>
      </c>
      <c r="B9" s="1391"/>
      <c r="C9" s="1391"/>
      <c r="D9" s="1391"/>
      <c r="E9" s="1391"/>
      <c r="F9" s="1391"/>
      <c r="G9" s="1391"/>
      <c r="H9" s="1391"/>
      <c r="I9" s="1392"/>
      <c r="J9" s="92"/>
      <c r="K9" s="92" t="str">
        <f>A9</f>
        <v>CRITERION A - SERVICE TO THE INSTITUTION (MAX = 30 POINTS)</v>
      </c>
      <c r="L9" s="246"/>
      <c r="M9" s="1522" t="str">
        <f>A9</f>
        <v>CRITERION A - SERVICE TO THE INSTITUTION (MAX = 30 POINTS)</v>
      </c>
      <c r="N9" s="1409"/>
      <c r="O9" s="1409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09"/>
      <c r="B10" s="1391"/>
      <c r="C10" s="1391"/>
      <c r="D10" s="1391"/>
      <c r="E10" s="1391"/>
      <c r="F10" s="1391"/>
      <c r="G10" s="1456"/>
      <c r="H10" s="251" t="s">
        <v>119</v>
      </c>
      <c r="I10" s="252" t="s">
        <v>168</v>
      </c>
      <c r="J10" s="253"/>
      <c r="K10" s="547" t="s">
        <v>121</v>
      </c>
      <c r="L10" s="246"/>
      <c r="M10" s="850" t="s">
        <v>123</v>
      </c>
      <c r="N10" s="261" t="s">
        <v>168</v>
      </c>
      <c r="O10" s="851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2" t="s">
        <v>58</v>
      </c>
      <c r="B11" s="853" t="s">
        <v>494</v>
      </c>
      <c r="C11" s="854"/>
      <c r="D11" s="854"/>
      <c r="E11" s="854"/>
      <c r="F11" s="854"/>
      <c r="G11" s="855"/>
      <c r="H11" s="856">
        <f>'Form 3-A&amp;B'!K21</f>
        <v>0</v>
      </c>
      <c r="I11" s="857"/>
      <c r="J11" s="21"/>
      <c r="K11" s="858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59" t="s">
        <v>132</v>
      </c>
      <c r="B12" s="860" t="s">
        <v>495</v>
      </c>
      <c r="C12" s="1285"/>
      <c r="D12" s="1285"/>
      <c r="E12" s="1286"/>
      <c r="F12" s="1286"/>
      <c r="G12" s="1285"/>
      <c r="H12" s="895">
        <f>'Form 3-A&amp;B'!J34</f>
        <v>0</v>
      </c>
      <c r="I12" s="1287"/>
      <c r="J12" s="263"/>
      <c r="K12" s="270"/>
      <c r="L12" s="246"/>
      <c r="M12" s="861">
        <f>'Form 3-A&amp;B'!Q34</f>
        <v>0</v>
      </c>
      <c r="N12" s="861"/>
      <c r="O12" s="862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10" t="s">
        <v>173</v>
      </c>
      <c r="D13" s="1519"/>
      <c r="E13" s="1519"/>
      <c r="F13" s="1519"/>
      <c r="G13" s="1520"/>
      <c r="H13" s="900">
        <f>SUM(H11:H12)</f>
        <v>0</v>
      </c>
      <c r="I13" s="901">
        <f>IF(H13&gt;=30,30,H13)</f>
        <v>0</v>
      </c>
      <c r="J13" s="276"/>
      <c r="K13" s="620"/>
      <c r="L13" s="246"/>
      <c r="M13" s="863">
        <f>SUM(M11:M12)</f>
        <v>0</v>
      </c>
      <c r="N13" s="864">
        <f>IF(M13&gt;=30,30,M13)</f>
        <v>0</v>
      </c>
      <c r="O13" s="86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39"/>
      <c r="I14" s="246"/>
      <c r="J14" s="246"/>
      <c r="K14" s="246"/>
      <c r="L14" s="246"/>
      <c r="M14" s="866"/>
      <c r="N14" s="867"/>
      <c r="O14" s="868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40" t="s">
        <v>403</v>
      </c>
      <c r="B15" s="1391"/>
      <c r="C15" s="1391"/>
      <c r="D15" s="1391"/>
      <c r="E15" s="1391"/>
      <c r="F15" s="1391"/>
      <c r="G15" s="1391"/>
      <c r="H15" s="1391"/>
      <c r="I15" s="1392"/>
      <c r="J15" s="92"/>
      <c r="K15" s="282" t="str">
        <f>A15</f>
        <v>CRITERION B - SERVICE TO THE COMMUNITY (MAX = 50 POINTS)</v>
      </c>
      <c r="L15" s="246"/>
      <c r="M15" s="1711" t="str">
        <f>A15</f>
        <v>CRITERION B - SERVICE TO THE COMMUNITY (MAX = 50 POINTS)</v>
      </c>
      <c r="N15" s="1391"/>
      <c r="O15" s="139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69" t="s">
        <v>58</v>
      </c>
      <c r="B16" s="1712" t="s">
        <v>496</v>
      </c>
      <c r="C16" s="1391"/>
      <c r="D16" s="1391"/>
      <c r="E16" s="1391"/>
      <c r="F16" s="1391"/>
      <c r="G16" s="1456"/>
      <c r="H16" s="251" t="s">
        <v>119</v>
      </c>
      <c r="I16" s="252" t="s">
        <v>168</v>
      </c>
      <c r="J16" s="253"/>
      <c r="K16" s="547" t="s">
        <v>121</v>
      </c>
      <c r="L16" s="259"/>
      <c r="M16" s="870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0"/>
      <c r="B17" s="551" t="s">
        <v>497</v>
      </c>
      <c r="C17" s="871" t="s">
        <v>498</v>
      </c>
      <c r="D17" s="872"/>
      <c r="E17" s="872"/>
      <c r="F17" s="872"/>
      <c r="G17" s="873"/>
      <c r="H17" s="555">
        <f>'Form 3-A&amp;B'!K52</f>
        <v>8</v>
      </c>
      <c r="I17" s="556"/>
      <c r="J17" s="263"/>
      <c r="K17" s="264"/>
      <c r="L17" s="246"/>
      <c r="M17" s="265">
        <f>'Form 3-A&amp;B'!Q52</f>
        <v>8</v>
      </c>
      <c r="N17" s="874"/>
      <c r="O17" s="55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5" t="s">
        <v>125</v>
      </c>
      <c r="C18" s="1713" t="s">
        <v>499</v>
      </c>
      <c r="D18" s="1373"/>
      <c r="E18" s="1373"/>
      <c r="F18" s="1373"/>
      <c r="G18" s="1374"/>
      <c r="H18" s="555">
        <f>'Form 3-A&amp;B'!K66</f>
        <v>4</v>
      </c>
      <c r="I18" s="643"/>
      <c r="J18" s="263"/>
      <c r="K18" s="270"/>
      <c r="L18" s="246"/>
      <c r="M18" s="651">
        <f>'Form 3-A&amp;B'!Q66</f>
        <v>4</v>
      </c>
      <c r="N18" s="636"/>
      <c r="O18" s="87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5" t="s">
        <v>377</v>
      </c>
      <c r="C19" s="1714" t="s">
        <v>500</v>
      </c>
      <c r="D19" s="1373"/>
      <c r="E19" s="1373"/>
      <c r="F19" s="1373"/>
      <c r="G19" s="1374"/>
      <c r="H19" s="642">
        <f>'Form 3-A&amp;B'!K78</f>
        <v>70</v>
      </c>
      <c r="I19" s="643"/>
      <c r="J19" s="263"/>
      <c r="K19" s="270"/>
      <c r="L19" s="246"/>
      <c r="M19" s="651">
        <f>'Form 3-A&amp;B'!Q78</f>
        <v>70</v>
      </c>
      <c r="N19" s="681"/>
      <c r="O19" s="87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5" t="s">
        <v>379</v>
      </c>
      <c r="C20" s="1713" t="s">
        <v>501</v>
      </c>
      <c r="D20" s="1373"/>
      <c r="E20" s="1373"/>
      <c r="F20" s="1373"/>
      <c r="G20" s="1374"/>
      <c r="H20" s="555"/>
      <c r="I20" s="877"/>
      <c r="J20" s="263"/>
      <c r="K20" s="270"/>
      <c r="L20" s="246"/>
      <c r="M20" s="636"/>
      <c r="N20" s="681"/>
      <c r="O20" s="87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6"/>
      <c r="B21" s="687"/>
      <c r="C21" s="878" t="s">
        <v>502</v>
      </c>
      <c r="D21" s="878"/>
      <c r="E21" s="878"/>
      <c r="F21" s="878"/>
      <c r="G21" s="878"/>
      <c r="H21" s="879">
        <f>'Form 3-A&amp;B'!K82</f>
        <v>0</v>
      </c>
      <c r="I21" s="880">
        <f>IF(H21&gt;=10,10,H21)</f>
        <v>0</v>
      </c>
      <c r="J21" s="881"/>
      <c r="K21" s="328"/>
      <c r="L21" s="246"/>
      <c r="M21" s="651">
        <f>'Form 3-A&amp;B'!Q82</f>
        <v>0</v>
      </c>
      <c r="N21" s="882">
        <f>IF(M21&gt;=10,10,M21)</f>
        <v>0</v>
      </c>
      <c r="O21" s="87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6"/>
      <c r="B22" s="687"/>
      <c r="C22" s="878" t="s">
        <v>503</v>
      </c>
      <c r="D22" s="878"/>
      <c r="E22" s="878"/>
      <c r="F22" s="878"/>
      <c r="G22" s="878"/>
      <c r="H22" s="642">
        <f>'Form 3-A&amp;B'!K83</f>
        <v>0</v>
      </c>
      <c r="I22" s="880"/>
      <c r="J22" s="881"/>
      <c r="K22" s="328"/>
      <c r="L22" s="246"/>
      <c r="M22" s="651">
        <f>'Form 3-A&amp;B'!Q83</f>
        <v>0</v>
      </c>
      <c r="N22" s="883"/>
      <c r="O22" s="87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6"/>
      <c r="B23" s="687"/>
      <c r="C23" s="878" t="s">
        <v>504</v>
      </c>
      <c r="D23" s="878"/>
      <c r="E23" s="878"/>
      <c r="F23" s="878"/>
      <c r="G23" s="878"/>
      <c r="H23" s="642">
        <f>'Form 3-A&amp;B'!K84</f>
        <v>0</v>
      </c>
      <c r="I23" s="880"/>
      <c r="J23" s="881"/>
      <c r="K23" s="328"/>
      <c r="L23" s="246"/>
      <c r="M23" s="651">
        <f>'Form 3-A&amp;B'!Q84</f>
        <v>0</v>
      </c>
      <c r="N23" s="883"/>
      <c r="O23" s="87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6"/>
      <c r="B24" s="687"/>
      <c r="C24" s="878" t="s">
        <v>505</v>
      </c>
      <c r="D24" s="878"/>
      <c r="E24" s="878"/>
      <c r="F24" s="878"/>
      <c r="G24" s="878"/>
      <c r="H24" s="879">
        <f>'Form 3-A&amp;B'!K85</f>
        <v>0</v>
      </c>
      <c r="I24" s="880">
        <f>IF(H24&gt;=10,10,H24)</f>
        <v>0</v>
      </c>
      <c r="J24" s="881"/>
      <c r="K24" s="328"/>
      <c r="L24" s="246"/>
      <c r="M24" s="651">
        <f>'Form 3-A&amp;B'!Q85</f>
        <v>0</v>
      </c>
      <c r="N24" s="882">
        <f>IF(M24&gt;=10,10,M24)</f>
        <v>0</v>
      </c>
      <c r="O24" s="87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6"/>
      <c r="B25" s="884" t="s">
        <v>506</v>
      </c>
      <c r="C25" s="1717" t="s">
        <v>507</v>
      </c>
      <c r="D25" s="1718"/>
      <c r="E25" s="1718"/>
      <c r="F25" s="1718"/>
      <c r="G25" s="1719"/>
      <c r="H25" s="885">
        <f>'Form 3-A&amp;B'!K100</f>
        <v>0</v>
      </c>
      <c r="I25" s="877"/>
      <c r="J25" s="263"/>
      <c r="K25" s="270"/>
      <c r="L25" s="246"/>
      <c r="M25" s="291">
        <f>'Form 3-A&amp;B'!Q100</f>
        <v>0</v>
      </c>
      <c r="N25" s="886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7"/>
      <c r="B26" s="888"/>
      <c r="C26" s="280" t="s">
        <v>124</v>
      </c>
      <c r="D26" s="250"/>
      <c r="E26" s="280"/>
      <c r="F26" s="280"/>
      <c r="G26" s="250"/>
      <c r="H26" s="301">
        <f>H17+H18+H19+I21+H22+H23+I24+H25</f>
        <v>82</v>
      </c>
      <c r="I26" s="597"/>
      <c r="J26" s="263"/>
      <c r="K26" s="270"/>
      <c r="L26" s="246"/>
      <c r="M26" s="295">
        <f>M17+M18+M19+N21+M22+M23+N24+M25</f>
        <v>82</v>
      </c>
      <c r="N26" s="278"/>
      <c r="O26" s="868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20" t="s">
        <v>508</v>
      </c>
      <c r="C27" s="1407"/>
      <c r="D27" s="1407"/>
      <c r="E27" s="1407"/>
      <c r="F27" s="1407"/>
      <c r="G27" s="1385"/>
      <c r="H27" s="889"/>
      <c r="I27" s="890"/>
      <c r="J27" s="669"/>
      <c r="K27" s="891"/>
      <c r="L27" s="259"/>
      <c r="M27" s="265"/>
      <c r="N27" s="892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3" t="s">
        <v>209</v>
      </c>
      <c r="C28" s="894" t="s">
        <v>509</v>
      </c>
      <c r="D28" s="653"/>
      <c r="E28" s="653"/>
      <c r="F28" s="653"/>
      <c r="G28" s="695"/>
      <c r="H28" s="895">
        <f>'Form 3-A&amp;B'!K115</f>
        <v>0</v>
      </c>
      <c r="I28" s="896"/>
      <c r="J28" s="897"/>
      <c r="K28" s="898"/>
      <c r="L28" s="339"/>
      <c r="M28" s="291">
        <f>'Form 3-A&amp;B'!Q115</f>
        <v>0</v>
      </c>
      <c r="N28" s="899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10" t="s">
        <v>179</v>
      </c>
      <c r="D29" s="1519"/>
      <c r="E29" s="1519"/>
      <c r="F29" s="1519"/>
      <c r="G29" s="1520"/>
      <c r="H29" s="900">
        <f>H26+H28</f>
        <v>82</v>
      </c>
      <c r="I29" s="901">
        <f>IF(H29&gt;=50,50,H29)</f>
        <v>50</v>
      </c>
      <c r="J29" s="902"/>
      <c r="K29" s="903"/>
      <c r="L29" s="339"/>
      <c r="M29" s="295">
        <f>M26+M28</f>
        <v>82</v>
      </c>
      <c r="N29" s="904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5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6" t="s">
        <v>510</v>
      </c>
      <c r="B31" s="1391"/>
      <c r="C31" s="1391"/>
      <c r="D31" s="1391"/>
      <c r="E31" s="1391"/>
      <c r="F31" s="1391"/>
      <c r="G31" s="1391"/>
      <c r="H31" s="1391"/>
      <c r="I31" s="1392"/>
      <c r="J31" s="309"/>
      <c r="K31" s="309" t="str">
        <f>A31</f>
        <v>CRITERION C - QUALITY OF EXTENSION (MAX = 20 POINTS)</v>
      </c>
      <c r="L31" s="339"/>
      <c r="M31" s="1507" t="str">
        <f>A31</f>
        <v>CRITERION C - QUALITY OF EXTENSION (MAX = 20 POINTS)</v>
      </c>
      <c r="N31" s="1367"/>
      <c r="O31" s="1367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21"/>
      <c r="B32" s="1391"/>
      <c r="C32" s="1391"/>
      <c r="D32" s="1391"/>
      <c r="E32" s="1391"/>
      <c r="F32" s="1391"/>
      <c r="G32" s="1456"/>
      <c r="H32" s="251" t="s">
        <v>119</v>
      </c>
      <c r="I32" s="252" t="s">
        <v>168</v>
      </c>
      <c r="J32" s="253"/>
      <c r="K32" s="547" t="s">
        <v>121</v>
      </c>
      <c r="L32" s="259"/>
      <c r="M32" s="906" t="s">
        <v>123</v>
      </c>
      <c r="N32" s="261" t="s">
        <v>168</v>
      </c>
      <c r="O32" s="851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7" t="s">
        <v>58</v>
      </c>
      <c r="B33" s="1715" t="s">
        <v>511</v>
      </c>
      <c r="C33" s="1391"/>
      <c r="D33" s="1391"/>
      <c r="E33" s="1391"/>
      <c r="F33" s="1391"/>
      <c r="G33" s="1456"/>
      <c r="H33" s="717">
        <f>'Form 3-C&amp;D'!H23</f>
        <v>0</v>
      </c>
      <c r="I33" s="908"/>
      <c r="J33" s="881"/>
      <c r="K33" s="909"/>
      <c r="L33" s="339"/>
      <c r="M33" s="910">
        <f>'Form 3-C&amp;D'!S23</f>
        <v>0</v>
      </c>
      <c r="N33" s="911"/>
      <c r="O33" s="912"/>
      <c r="P33" s="339"/>
      <c r="Q33" s="253"/>
      <c r="R33" s="253"/>
      <c r="S33" s="897"/>
      <c r="T33" s="253"/>
      <c r="U33" s="913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19">
        <f>H33</f>
        <v>0</v>
      </c>
      <c r="I34" s="275">
        <f>IF(H34&gt;=20,20,H34)</f>
        <v>0</v>
      </c>
      <c r="J34" s="276"/>
      <c r="K34" s="620"/>
      <c r="L34" s="339"/>
      <c r="M34" s="914">
        <f>M33</f>
        <v>0</v>
      </c>
      <c r="N34" s="915">
        <f>IF(M34&gt;=20,20,M34)</f>
        <v>0</v>
      </c>
      <c r="O34" s="916"/>
      <c r="P34" s="339"/>
      <c r="Q34" s="917"/>
      <c r="R34" s="917"/>
      <c r="S34" s="917"/>
      <c r="T34" s="917"/>
      <c r="U34" s="913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39"/>
      <c r="C35" s="684"/>
      <c r="D35" s="640"/>
      <c r="E35" s="640"/>
      <c r="F35" s="640"/>
      <c r="G35" s="684"/>
      <c r="H35" s="694"/>
      <c r="I35" s="694"/>
      <c r="J35" s="679"/>
      <c r="K35" s="679"/>
      <c r="L35" s="339"/>
      <c r="M35" s="918"/>
      <c r="N35" s="246"/>
      <c r="O35" s="339"/>
      <c r="P35" s="339"/>
      <c r="Q35" s="917"/>
      <c r="R35" s="917"/>
      <c r="S35" s="917"/>
      <c r="T35" s="917"/>
      <c r="U35" s="913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6" t="s">
        <v>472</v>
      </c>
      <c r="B36" s="1391"/>
      <c r="C36" s="1391"/>
      <c r="D36" s="1391"/>
      <c r="E36" s="1391"/>
      <c r="F36" s="1391"/>
      <c r="G36" s="1391"/>
      <c r="H36" s="1391"/>
      <c r="I36" s="1392"/>
      <c r="J36" s="309"/>
      <c r="K36" s="309" t="str">
        <f>A36</f>
        <v>CRITERION D - BONUS CRITERION (MAX = 20 POINTS)</v>
      </c>
      <c r="L36" s="339"/>
      <c r="M36" s="918"/>
      <c r="N36" s="246"/>
      <c r="O36" s="339"/>
      <c r="P36" s="339"/>
      <c r="Q36" s="913"/>
      <c r="R36" s="913"/>
      <c r="S36" s="913"/>
      <c r="T36" s="913"/>
      <c r="U36" s="913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8"/>
      <c r="B37" s="543"/>
      <c r="C37" s="543"/>
      <c r="D37" s="543"/>
      <c r="E37" s="543"/>
      <c r="F37" s="543"/>
      <c r="G37" s="543"/>
      <c r="H37" s="251" t="s">
        <v>119</v>
      </c>
      <c r="I37" s="252" t="s">
        <v>168</v>
      </c>
      <c r="J37" s="253"/>
      <c r="K37" s="547" t="s">
        <v>121</v>
      </c>
      <c r="L37" s="259"/>
      <c r="M37" s="906" t="s">
        <v>123</v>
      </c>
      <c r="N37" s="261" t="s">
        <v>168</v>
      </c>
      <c r="O37" s="851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8" t="s">
        <v>58</v>
      </c>
      <c r="B38" s="1715" t="s">
        <v>513</v>
      </c>
      <c r="C38" s="1391"/>
      <c r="D38" s="1391"/>
      <c r="E38" s="1391"/>
      <c r="F38" s="1391"/>
      <c r="G38" s="1456"/>
      <c r="H38" s="555">
        <f>'Form 3-C&amp;D'!H31</f>
        <v>0</v>
      </c>
      <c r="I38" s="677"/>
      <c r="J38" s="679"/>
      <c r="K38" s="712"/>
      <c r="L38" s="339"/>
      <c r="M38" s="919">
        <f>'Form 3-C&amp;D'!O32</f>
        <v>0</v>
      </c>
      <c r="N38" s="920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41" t="s">
        <v>514</v>
      </c>
      <c r="B39" s="1391"/>
      <c r="C39" s="1391"/>
      <c r="D39" s="1391"/>
      <c r="E39" s="1391"/>
      <c r="F39" s="1391"/>
      <c r="G39" s="1456"/>
      <c r="H39" s="619">
        <f>SUM(H38)</f>
        <v>0</v>
      </c>
      <c r="I39" s="275">
        <f>H39</f>
        <v>0</v>
      </c>
      <c r="J39" s="276"/>
      <c r="K39" s="720"/>
      <c r="L39" s="339"/>
      <c r="M39" s="921">
        <f>M38</f>
        <v>0</v>
      </c>
      <c r="N39" s="922">
        <f>IF(M39&gt;=20,20,M39)</f>
        <v>0</v>
      </c>
      <c r="O39" s="324"/>
      <c r="P39" s="339"/>
      <c r="Q39" s="259"/>
      <c r="R39" s="259"/>
      <c r="S39" s="259"/>
      <c r="T39" s="259"/>
      <c r="U39" s="897"/>
      <c r="V39" s="897"/>
      <c r="W39" s="897"/>
      <c r="X39" s="897"/>
      <c r="Y39" s="897"/>
      <c r="Z39" s="259"/>
      <c r="AA39" s="923" t="s">
        <v>515</v>
      </c>
      <c r="AB39" s="261" t="s">
        <v>516</v>
      </c>
      <c r="AC39" s="261" t="s">
        <v>168</v>
      </c>
    </row>
    <row r="40" spans="1:29" ht="19.5" customHeight="1">
      <c r="A40" s="1523" t="s">
        <v>517</v>
      </c>
      <c r="B40" s="1391"/>
      <c r="C40" s="1391"/>
      <c r="D40" s="1391"/>
      <c r="E40" s="1391"/>
      <c r="F40" s="1391"/>
      <c r="G40" s="1391"/>
      <c r="H40" s="924">
        <f>H13+H29+H34+H39</f>
        <v>82</v>
      </c>
      <c r="I40" s="925">
        <f>IF((I13+I29+I34+I39)&gt;=100,100,(I13+I29+I34+I39))</f>
        <v>50</v>
      </c>
      <c r="J40" s="725"/>
      <c r="K40" s="726"/>
      <c r="L40" s="727"/>
      <c r="M40" s="926">
        <f>M13+M29+M34+M39</f>
        <v>82</v>
      </c>
      <c r="N40" s="927">
        <f>IF((N13+N29+N34+N39)&gt;=100,100,(N13+N29+N34+N39))</f>
        <v>50</v>
      </c>
      <c r="O40" s="928"/>
      <c r="P40" s="727"/>
      <c r="Q40" s="248"/>
      <c r="R40" s="539"/>
      <c r="S40" s="539"/>
      <c r="T40" s="539"/>
      <c r="U40" s="917"/>
      <c r="V40" s="917"/>
      <c r="W40" s="917"/>
      <c r="X40" s="917"/>
      <c r="Y40" s="929"/>
      <c r="Z40" s="246"/>
      <c r="AA40" s="930">
        <f>Form1_A!AF66</f>
        <v>0</v>
      </c>
      <c r="AB40" s="931">
        <f>Form1_A!AG66</f>
        <v>0</v>
      </c>
      <c r="AC40" s="932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8"/>
      <c r="N41" s="246"/>
      <c r="O41" s="339"/>
      <c r="P41" s="339"/>
      <c r="Q41" s="248"/>
      <c r="R41" s="539"/>
      <c r="S41" s="539"/>
      <c r="T41" s="539"/>
      <c r="U41" s="917"/>
      <c r="V41" s="917"/>
      <c r="W41" s="917"/>
      <c r="X41" s="917"/>
      <c r="Y41" s="929"/>
      <c r="Z41" s="246"/>
      <c r="AA41" s="933">
        <f>Form1_A!AF67</f>
        <v>0</v>
      </c>
      <c r="AB41" s="934">
        <f>Form1_A!AG67</f>
        <v>0</v>
      </c>
      <c r="AC41" s="935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6"/>
      <c r="Y42" s="936"/>
      <c r="Z42" s="246"/>
      <c r="AA42" s="937">
        <f t="shared" ref="AA42:AB42" si="3">SUM(AA40:AA41)</f>
        <v>0</v>
      </c>
      <c r="AB42" s="938">
        <f t="shared" si="3"/>
        <v>0</v>
      </c>
      <c r="AC42" s="938">
        <f>AB42</f>
        <v>0</v>
      </c>
    </row>
    <row r="43" spans="1:29" ht="13.5" customHeight="1">
      <c r="A43" s="339"/>
      <c r="B43" s="339"/>
      <c r="C43" s="246"/>
      <c r="D43" s="246"/>
      <c r="E43" s="539"/>
      <c r="F43" s="339"/>
      <c r="G43" s="246"/>
      <c r="H43" s="339"/>
      <c r="I43" s="246"/>
      <c r="J43" s="246"/>
      <c r="K43" s="246"/>
      <c r="L43" s="246"/>
      <c r="M43" s="679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39"/>
      <c r="F44" s="339"/>
      <c r="G44" s="246"/>
      <c r="H44" s="339"/>
      <c r="I44" s="246"/>
      <c r="J44" s="246"/>
      <c r="K44" s="246"/>
      <c r="L44" s="246"/>
      <c r="M44" s="679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39"/>
      <c r="R46" s="539"/>
      <c r="S46" s="5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7"/>
      <c r="R47" s="897"/>
      <c r="S47" s="897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39"/>
      <c r="R48" s="939"/>
      <c r="S48" s="5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39"/>
      <c r="R49" s="939"/>
      <c r="S49" s="5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0"/>
      <c r="R50" s="940"/>
      <c r="S50" s="940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8"/>
      <c r="N51" s="339"/>
      <c r="O51" s="339"/>
      <c r="P51" s="339"/>
      <c r="Q51" s="913"/>
      <c r="R51" s="913"/>
      <c r="S51" s="913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1"/>
      <c r="N52" s="339"/>
      <c r="O52" s="339"/>
      <c r="P52" s="339"/>
      <c r="Q52" s="913"/>
      <c r="R52" s="913"/>
      <c r="S52" s="913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8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8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1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8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8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2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2"/>
      <c r="N59" s="943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5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16"/>
      <c r="N61" s="1367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4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8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8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8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8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2"/>
      <c r="N67" s="945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2"/>
      <c r="N68" s="9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5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99"/>
  <sheetViews>
    <sheetView showGridLines="0" topLeftCell="A33" workbookViewId="0">
      <selection activeCell="B57" sqref="B57:D57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06" t="s">
        <v>518</v>
      </c>
      <c r="B1" s="1367"/>
      <c r="C1" s="1367"/>
      <c r="D1" s="1367"/>
      <c r="E1" s="1367"/>
      <c r="F1" s="1367"/>
      <c r="G1" s="1367"/>
      <c r="H1" s="1367"/>
      <c r="I1" s="1367"/>
      <c r="J1" s="1367"/>
      <c r="K1" s="245"/>
      <c r="L1" s="245" t="str">
        <f>A1</f>
        <v>KRA IV - PROFESSIONAL DEVELOPMENT</v>
      </c>
      <c r="M1" s="86"/>
      <c r="N1" s="1506" t="str">
        <f>A1</f>
        <v>KRA IV - PROFESSIONAL DEVELOPMENT</v>
      </c>
      <c r="O1" s="1367"/>
      <c r="P1" s="1367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85" t="str">
        <f>'Request Form'!B6</f>
        <v>LAST NAME:</v>
      </c>
      <c r="B3" s="1373"/>
      <c r="C3" s="1374"/>
      <c r="D3" s="1686" t="str">
        <f>Form1_A!E3</f>
        <v>MAALIW</v>
      </c>
      <c r="E3" s="1373"/>
      <c r="F3" s="1373"/>
      <c r="G3" s="1373"/>
      <c r="H3" s="1373"/>
      <c r="I3" s="1373"/>
      <c r="J3" s="1374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85" t="str">
        <f>'Request Form'!B7</f>
        <v>FIRST NAME, EXT.:</v>
      </c>
      <c r="B4" s="1373"/>
      <c r="C4" s="1374"/>
      <c r="D4" s="1686" t="str">
        <f>Form1_A!E4</f>
        <v>RENATO III</v>
      </c>
      <c r="E4" s="1373"/>
      <c r="F4" s="1373"/>
      <c r="G4" s="1373"/>
      <c r="H4" s="1373"/>
      <c r="I4" s="1373"/>
      <c r="J4" s="1374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85" t="str">
        <f>'Request Form'!B8</f>
        <v>MIDDLE NAME:</v>
      </c>
      <c r="B5" s="1373"/>
      <c r="C5" s="1374"/>
      <c r="D5" s="1686" t="str">
        <f>Form1_A!E5</f>
        <v>RACELIS</v>
      </c>
      <c r="E5" s="1373"/>
      <c r="F5" s="1373"/>
      <c r="G5" s="1373"/>
      <c r="H5" s="1373"/>
      <c r="I5" s="1373"/>
      <c r="J5" s="1374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9" t="s">
        <v>522</v>
      </c>
      <c r="B7" s="1450"/>
      <c r="C7" s="1450"/>
      <c r="D7" s="1450"/>
      <c r="E7" s="1450"/>
      <c r="F7" s="1450"/>
      <c r="G7" s="1450"/>
      <c r="H7" s="1450"/>
      <c r="I7" s="1450"/>
      <c r="J7" s="1451"/>
      <c r="K7" s="91"/>
      <c r="L7" s="91" t="str">
        <f>A7</f>
        <v>CRITERION A – INVOLVEMENT IN PROFESSIONAL ORGANIZATION (MAX = 20 POINTS)</v>
      </c>
      <c r="M7" s="86"/>
      <c r="N7" s="1507" t="str">
        <f>A7</f>
        <v>CRITERION A – INVOLVEMENT IN PROFESSIONAL ORGANIZATION (MAX = 20 POINTS)</v>
      </c>
      <c r="O7" s="1367"/>
      <c r="P7" s="1367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8" t="s">
        <v>58</v>
      </c>
      <c r="B9" s="1452" t="s">
        <v>525</v>
      </c>
      <c r="C9" s="1367"/>
      <c r="D9" s="1367"/>
      <c r="E9" s="1367"/>
      <c r="F9" s="1367"/>
      <c r="G9" s="1367"/>
      <c r="H9" s="1367"/>
      <c r="I9" s="1367"/>
      <c r="J9" s="1453"/>
      <c r="K9" s="88"/>
      <c r="L9" s="88" t="str">
        <f>B9</f>
        <v>FOR CURRENT INDIVIDUAL MEMBERSHIP AND ACTIVE ROLE/CONTRIBUTION IN PROFESSIONAL ORGANIZATION, LEARNED/HONOR/SCIENTIFIC SOCIETY</v>
      </c>
      <c r="M9" s="86"/>
      <c r="N9" s="1563" t="str">
        <f>B9</f>
        <v>FOR CURRENT INDIVIDUAL MEMBERSHIP AND ACTIVE ROLE/CONTRIBUTION IN PROFESSIONAL ORGANIZATION, LEARNED/HONOR/SCIENTIFIC SOCIETY</v>
      </c>
      <c r="O9" s="1409"/>
      <c r="P9" s="1409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47" t="s">
        <v>112</v>
      </c>
      <c r="B10" s="1736" t="s">
        <v>425</v>
      </c>
      <c r="C10" s="1391"/>
      <c r="D10" s="1456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8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49">
        <v>1</v>
      </c>
      <c r="B11" s="1766" t="s">
        <v>732</v>
      </c>
      <c r="C11" s="1470"/>
      <c r="D11" s="1471"/>
      <c r="E11" s="950" t="s">
        <v>532</v>
      </c>
      <c r="F11" s="1304" t="s">
        <v>698</v>
      </c>
      <c r="G11" s="1245" t="s">
        <v>526</v>
      </c>
      <c r="H11" s="1232">
        <v>44896</v>
      </c>
      <c r="I11" s="952">
        <f t="shared" ref="I11:I15" si="2">IF(ISBLANK(B11),0,0+IF(ISBLANK(E11),0,0+IF(ISBLANK(F11),0,0+IF(ISBLANK(H11),0,0+IF(G11="SELECT OPTION",0,5)))))</f>
        <v>5</v>
      </c>
      <c r="J11" s="953"/>
      <c r="K11" s="509"/>
      <c r="L11" s="954"/>
      <c r="M11" s="86"/>
      <c r="N11" s="955" t="s">
        <v>60</v>
      </c>
      <c r="O11" s="956">
        <f t="shared" ref="O11:O20" si="3">IF(N11="Acceptable",I11,0)</f>
        <v>5</v>
      </c>
      <c r="P11" s="9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8">
        <v>2</v>
      </c>
      <c r="B12" s="1749" t="s">
        <v>734</v>
      </c>
      <c r="C12" s="1373"/>
      <c r="D12" s="1374"/>
      <c r="E12" s="959" t="s">
        <v>532</v>
      </c>
      <c r="F12" s="1229" t="s">
        <v>771</v>
      </c>
      <c r="G12" s="1231" t="s">
        <v>531</v>
      </c>
      <c r="H12" s="1234">
        <v>44896</v>
      </c>
      <c r="I12" s="952">
        <f t="shared" si="2"/>
        <v>5</v>
      </c>
      <c r="J12" s="953"/>
      <c r="K12" s="509"/>
      <c r="L12" s="954"/>
      <c r="M12" s="86"/>
      <c r="N12" s="964" t="s">
        <v>60</v>
      </c>
      <c r="O12" s="965">
        <f t="shared" si="3"/>
        <v>5</v>
      </c>
      <c r="P12" s="96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8">
        <v>3</v>
      </c>
      <c r="B13" s="1749" t="s">
        <v>735</v>
      </c>
      <c r="C13" s="1373"/>
      <c r="D13" s="1374"/>
      <c r="E13" s="959" t="s">
        <v>532</v>
      </c>
      <c r="F13" s="1229" t="s">
        <v>710</v>
      </c>
      <c r="G13" s="1231" t="s">
        <v>526</v>
      </c>
      <c r="H13" s="1234">
        <v>44896</v>
      </c>
      <c r="I13" s="952">
        <f t="shared" si="2"/>
        <v>5</v>
      </c>
      <c r="J13" s="953"/>
      <c r="K13" s="509"/>
      <c r="L13" s="954"/>
      <c r="M13" s="86"/>
      <c r="N13" s="964" t="s">
        <v>60</v>
      </c>
      <c r="O13" s="965">
        <f t="shared" si="3"/>
        <v>5</v>
      </c>
      <c r="P13" s="96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8">
        <v>4</v>
      </c>
      <c r="B14" s="1749" t="s">
        <v>736</v>
      </c>
      <c r="C14" s="1373"/>
      <c r="D14" s="1374"/>
      <c r="E14" s="959" t="s">
        <v>532</v>
      </c>
      <c r="F14" s="1229" t="s">
        <v>709</v>
      </c>
      <c r="G14" s="961" t="s">
        <v>526</v>
      </c>
      <c r="H14" s="1233">
        <v>44896</v>
      </c>
      <c r="I14" s="952">
        <f t="shared" si="2"/>
        <v>5</v>
      </c>
      <c r="J14" s="953"/>
      <c r="K14" s="509"/>
      <c r="L14" s="954"/>
      <c r="M14" s="86"/>
      <c r="N14" s="964" t="s">
        <v>60</v>
      </c>
      <c r="O14" s="965">
        <f t="shared" si="3"/>
        <v>5</v>
      </c>
      <c r="P14" s="96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8">
        <v>5</v>
      </c>
      <c r="B15" s="1749" t="s">
        <v>711</v>
      </c>
      <c r="C15" s="1373"/>
      <c r="D15" s="1374"/>
      <c r="E15" s="1246" t="s">
        <v>532</v>
      </c>
      <c r="F15" s="1229" t="s">
        <v>712</v>
      </c>
      <c r="G15" s="1230" t="s">
        <v>526</v>
      </c>
      <c r="H15" s="962">
        <v>44896</v>
      </c>
      <c r="I15" s="952">
        <f t="shared" si="2"/>
        <v>5</v>
      </c>
      <c r="J15" s="431"/>
      <c r="K15" s="509"/>
      <c r="L15" s="511"/>
      <c r="M15" s="86"/>
      <c r="N15" s="964" t="s">
        <v>60</v>
      </c>
      <c r="O15" s="965">
        <f t="shared" si="3"/>
        <v>5</v>
      </c>
      <c r="P15" s="96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8">
        <v>6</v>
      </c>
      <c r="B16" s="1756"/>
      <c r="C16" s="1373"/>
      <c r="D16" s="1374"/>
      <c r="E16" s="967"/>
      <c r="F16" s="968"/>
      <c r="G16" s="969" t="s">
        <v>1</v>
      </c>
      <c r="H16" s="969"/>
      <c r="I16" s="963">
        <f t="shared" ref="I16:I20" si="4">IF(ISBLANK(B16),0,0+IF(ISBLANK(E16),0,0+IF(ISBLANK(F16),0,0+IF(ISBLANK(H16),0,0+IF(G16="SELECT OPTION",0,5)))))</f>
        <v>0</v>
      </c>
      <c r="J16" s="393" t="s">
        <v>200</v>
      </c>
      <c r="K16" s="509"/>
      <c r="L16" s="511"/>
      <c r="M16" s="86"/>
      <c r="N16" s="964" t="s">
        <v>60</v>
      </c>
      <c r="O16" s="965">
        <f t="shared" si="3"/>
        <v>0</v>
      </c>
      <c r="P16" s="96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8">
        <v>7</v>
      </c>
      <c r="B17" s="1756"/>
      <c r="C17" s="1373"/>
      <c r="D17" s="1374"/>
      <c r="E17" s="967"/>
      <c r="F17" s="968"/>
      <c r="G17" s="969" t="s">
        <v>1</v>
      </c>
      <c r="H17" s="969"/>
      <c r="I17" s="963">
        <f t="shared" si="4"/>
        <v>0</v>
      </c>
      <c r="J17" s="393" t="s">
        <v>200</v>
      </c>
      <c r="K17" s="509"/>
      <c r="L17" s="511"/>
      <c r="M17" s="86"/>
      <c r="N17" s="964" t="s">
        <v>60</v>
      </c>
      <c r="O17" s="965">
        <f t="shared" si="3"/>
        <v>0</v>
      </c>
      <c r="P17" s="96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8">
        <v>8</v>
      </c>
      <c r="B18" s="1756"/>
      <c r="C18" s="1373"/>
      <c r="D18" s="1374"/>
      <c r="E18" s="967"/>
      <c r="F18" s="968"/>
      <c r="G18" s="969" t="s">
        <v>1</v>
      </c>
      <c r="H18" s="969"/>
      <c r="I18" s="963">
        <f t="shared" si="4"/>
        <v>0</v>
      </c>
      <c r="J18" s="393" t="s">
        <v>200</v>
      </c>
      <c r="K18" s="509"/>
      <c r="L18" s="511"/>
      <c r="M18" s="86"/>
      <c r="N18" s="964" t="s">
        <v>60</v>
      </c>
      <c r="O18" s="965">
        <f t="shared" si="3"/>
        <v>0</v>
      </c>
      <c r="P18" s="96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8">
        <v>9</v>
      </c>
      <c r="B19" s="1756"/>
      <c r="C19" s="1373"/>
      <c r="D19" s="1374"/>
      <c r="E19" s="967"/>
      <c r="F19" s="968"/>
      <c r="G19" s="969" t="s">
        <v>1</v>
      </c>
      <c r="H19" s="969"/>
      <c r="I19" s="963">
        <f t="shared" si="4"/>
        <v>0</v>
      </c>
      <c r="J19" s="393" t="s">
        <v>200</v>
      </c>
      <c r="K19" s="509"/>
      <c r="L19" s="511"/>
      <c r="M19" s="86"/>
      <c r="N19" s="964" t="s">
        <v>60</v>
      </c>
      <c r="O19" s="965">
        <f t="shared" si="3"/>
        <v>0</v>
      </c>
      <c r="P19" s="96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8">
        <v>10</v>
      </c>
      <c r="B20" s="1756"/>
      <c r="C20" s="1373"/>
      <c r="D20" s="1374"/>
      <c r="E20" s="967"/>
      <c r="F20" s="968"/>
      <c r="G20" s="970" t="s">
        <v>1</v>
      </c>
      <c r="H20" s="969"/>
      <c r="I20" s="963">
        <f t="shared" si="4"/>
        <v>0</v>
      </c>
      <c r="J20" s="393" t="s">
        <v>200</v>
      </c>
      <c r="K20" s="509"/>
      <c r="L20" s="511"/>
      <c r="M20" s="86"/>
      <c r="N20" s="971" t="s">
        <v>60</v>
      </c>
      <c r="O20" s="972">
        <f t="shared" si="3"/>
        <v>0</v>
      </c>
      <c r="P20" s="973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4"/>
      <c r="B21" s="1729"/>
      <c r="C21" s="1391"/>
      <c r="D21" s="1456"/>
      <c r="E21" s="975"/>
      <c r="F21" s="976"/>
      <c r="G21" s="977"/>
      <c r="H21" s="977" t="s">
        <v>124</v>
      </c>
      <c r="I21" s="978">
        <f>SUM(I11:I20)</f>
        <v>25</v>
      </c>
      <c r="J21" s="979"/>
      <c r="K21" s="86"/>
      <c r="L21" s="980"/>
      <c r="M21" s="86"/>
      <c r="N21" s="974"/>
      <c r="O21" s="981">
        <f>SUM(O10:O20)</f>
        <v>25</v>
      </c>
      <c r="P21" s="979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2"/>
      <c r="B22" s="982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9" t="s">
        <v>533</v>
      </c>
      <c r="B23" s="1450"/>
      <c r="C23" s="1450"/>
      <c r="D23" s="1450"/>
      <c r="E23" s="1450"/>
      <c r="F23" s="1450"/>
      <c r="G23" s="1450"/>
      <c r="H23" s="1450"/>
      <c r="I23" s="1450"/>
      <c r="J23" s="1451"/>
      <c r="K23" s="91"/>
      <c r="L23" s="91" t="str">
        <f>A23</f>
        <v>CRITERION B – CONTINUING DEVELOPMENT (MAX = 60 POINTS)</v>
      </c>
      <c r="M23" s="86"/>
      <c r="N23" s="1507" t="str">
        <f>A23</f>
        <v>CRITERION B – CONTINUING DEVELOPMENT (MAX = 60 POINTS)</v>
      </c>
      <c r="O23" s="1367"/>
      <c r="P23" s="1367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8" t="s">
        <v>58</v>
      </c>
      <c r="B25" s="1649" t="s">
        <v>534</v>
      </c>
      <c r="C25" s="1367"/>
      <c r="D25" s="1367"/>
      <c r="E25" s="1367"/>
      <c r="F25" s="1367"/>
      <c r="G25" s="1367"/>
      <c r="H25" s="1367"/>
      <c r="I25" s="1367"/>
      <c r="J25" s="1453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3"/>
      <c r="B26" s="90"/>
      <c r="C26" s="90"/>
      <c r="D26" s="90"/>
      <c r="E26" s="90"/>
      <c r="F26" s="90"/>
      <c r="G26" s="90"/>
      <c r="H26" s="90"/>
      <c r="I26" s="90"/>
      <c r="J26" s="984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4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47" t="s">
        <v>112</v>
      </c>
      <c r="B28" s="1426" t="s">
        <v>537</v>
      </c>
      <c r="C28" s="1391"/>
      <c r="D28" s="1456"/>
      <c r="E28" s="105" t="s">
        <v>538</v>
      </c>
      <c r="F28" s="106" t="s">
        <v>212</v>
      </c>
      <c r="G28" s="106" t="s">
        <v>539</v>
      </c>
      <c r="H28" s="104" t="s">
        <v>119</v>
      </c>
      <c r="I28" s="1436" t="s">
        <v>120</v>
      </c>
      <c r="J28" s="1408"/>
      <c r="K28" s="17"/>
      <c r="L28" s="44" t="s">
        <v>121</v>
      </c>
      <c r="M28" s="86"/>
      <c r="N28" s="103" t="s">
        <v>122</v>
      </c>
      <c r="O28" s="106" t="s">
        <v>123</v>
      </c>
      <c r="P28" s="948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49">
        <v>1</v>
      </c>
      <c r="B29" s="1722"/>
      <c r="C29" s="1470"/>
      <c r="D29" s="1471"/>
      <c r="E29" s="950"/>
      <c r="F29" s="951"/>
      <c r="G29" s="985" t="s">
        <v>540</v>
      </c>
      <c r="H29" s="986">
        <f>IF(ISBLANK(B29)+ISBLANK(E29)+ISBLANK(F29),0,0+IF(G29="NO",40,0))</f>
        <v>0</v>
      </c>
      <c r="I29" s="1723"/>
      <c r="J29" s="1619"/>
      <c r="K29" s="220"/>
      <c r="L29" s="987"/>
      <c r="M29" s="86"/>
      <c r="N29" s="974" t="s">
        <v>60</v>
      </c>
      <c r="O29" s="988">
        <f>IF(N29="Acceptable",H29,0)</f>
        <v>0</v>
      </c>
      <c r="P29" s="979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89"/>
      <c r="B30" s="98"/>
      <c r="C30" s="98"/>
      <c r="D30" s="98"/>
      <c r="E30" s="98"/>
      <c r="F30" s="990"/>
      <c r="G30" s="990"/>
      <c r="H30" s="221"/>
      <c r="I30" s="220"/>
      <c r="J30" s="991"/>
      <c r="K30" s="220"/>
      <c r="L30" s="220"/>
      <c r="M30" s="86"/>
      <c r="N30" s="220"/>
      <c r="O30" s="992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4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47" t="s">
        <v>112</v>
      </c>
      <c r="B32" s="1426" t="s">
        <v>543</v>
      </c>
      <c r="C32" s="1391"/>
      <c r="D32" s="1456"/>
      <c r="E32" s="105" t="s">
        <v>544</v>
      </c>
      <c r="F32" s="105" t="s">
        <v>545</v>
      </c>
      <c r="G32" s="106" t="s">
        <v>212</v>
      </c>
      <c r="H32" s="104" t="s">
        <v>119</v>
      </c>
      <c r="I32" s="1426" t="s">
        <v>120</v>
      </c>
      <c r="J32" s="1392"/>
      <c r="K32" s="17"/>
      <c r="L32" s="44" t="s">
        <v>121</v>
      </c>
      <c r="M32" s="86"/>
      <c r="N32" s="103" t="s">
        <v>122</v>
      </c>
      <c r="O32" s="106" t="s">
        <v>123</v>
      </c>
      <c r="P32" s="948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3">
        <v>1</v>
      </c>
      <c r="B33" s="1724" t="s">
        <v>1</v>
      </c>
      <c r="C33" s="1474"/>
      <c r="D33" s="1475"/>
      <c r="E33" s="994"/>
      <c r="F33" s="994"/>
      <c r="G33" s="995"/>
      <c r="H33" s="996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09"/>
      <c r="J33" s="1480"/>
      <c r="K33" s="509"/>
      <c r="L33" s="737"/>
      <c r="M33" s="86"/>
      <c r="N33" s="955" t="s">
        <v>60</v>
      </c>
      <c r="O33" s="956">
        <f t="shared" ref="O33:O39" si="6">IF(N33="Acceptable",H33,0)</f>
        <v>0</v>
      </c>
      <c r="P33" s="957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8">
        <v>2</v>
      </c>
      <c r="B34" s="1725" t="s">
        <v>1</v>
      </c>
      <c r="C34" s="1373"/>
      <c r="D34" s="1374"/>
      <c r="E34" s="959"/>
      <c r="F34" s="959"/>
      <c r="G34" s="962"/>
      <c r="H34" s="996">
        <f t="shared" si="5"/>
        <v>0</v>
      </c>
      <c r="I34" s="1556"/>
      <c r="J34" s="1442"/>
      <c r="K34" s="509"/>
      <c r="L34" s="511"/>
      <c r="M34" s="86"/>
      <c r="N34" s="964" t="s">
        <v>60</v>
      </c>
      <c r="O34" s="965">
        <f t="shared" si="6"/>
        <v>0</v>
      </c>
      <c r="P34" s="96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8">
        <v>3</v>
      </c>
      <c r="B35" s="1725" t="s">
        <v>1</v>
      </c>
      <c r="C35" s="1373"/>
      <c r="D35" s="1374"/>
      <c r="E35" s="959"/>
      <c r="F35" s="959"/>
      <c r="G35" s="961"/>
      <c r="H35" s="996">
        <f t="shared" si="5"/>
        <v>0</v>
      </c>
      <c r="I35" s="1556"/>
      <c r="J35" s="1442"/>
      <c r="K35" s="509"/>
      <c r="L35" s="511"/>
      <c r="M35" s="86"/>
      <c r="N35" s="964" t="s">
        <v>60</v>
      </c>
      <c r="O35" s="965">
        <f t="shared" si="6"/>
        <v>0</v>
      </c>
      <c r="P35" s="96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3">
        <v>4</v>
      </c>
      <c r="B36" s="1725" t="s">
        <v>1</v>
      </c>
      <c r="C36" s="1373"/>
      <c r="D36" s="1374"/>
      <c r="E36" s="959"/>
      <c r="F36" s="959"/>
      <c r="G36" s="961"/>
      <c r="H36" s="996">
        <f t="shared" si="5"/>
        <v>0</v>
      </c>
      <c r="I36" s="1556"/>
      <c r="J36" s="1442"/>
      <c r="K36" s="509"/>
      <c r="L36" s="511"/>
      <c r="M36" s="86"/>
      <c r="N36" s="997" t="s">
        <v>60</v>
      </c>
      <c r="O36" s="998">
        <f t="shared" si="6"/>
        <v>0</v>
      </c>
      <c r="P36" s="999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8">
        <v>5</v>
      </c>
      <c r="B37" s="1726" t="s">
        <v>1</v>
      </c>
      <c r="C37" s="1373"/>
      <c r="D37" s="1374"/>
      <c r="E37" s="967"/>
      <c r="F37" s="967"/>
      <c r="G37" s="1000"/>
      <c r="H37" s="996">
        <f t="shared" si="5"/>
        <v>0</v>
      </c>
      <c r="I37" s="1555" t="s">
        <v>200</v>
      </c>
      <c r="J37" s="1442"/>
      <c r="K37" s="509"/>
      <c r="L37" s="511"/>
      <c r="M37" s="86"/>
      <c r="N37" s="958" t="s">
        <v>60</v>
      </c>
      <c r="O37" s="1001">
        <f t="shared" si="6"/>
        <v>0</v>
      </c>
      <c r="P37" s="1002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8">
        <v>6</v>
      </c>
      <c r="B38" s="1726" t="s">
        <v>1</v>
      </c>
      <c r="C38" s="1373"/>
      <c r="D38" s="1374"/>
      <c r="E38" s="967"/>
      <c r="F38" s="967"/>
      <c r="G38" s="1000"/>
      <c r="H38" s="996">
        <f t="shared" si="5"/>
        <v>0</v>
      </c>
      <c r="I38" s="1555" t="s">
        <v>200</v>
      </c>
      <c r="J38" s="1442"/>
      <c r="K38" s="509"/>
      <c r="L38" s="511"/>
      <c r="M38" s="86"/>
      <c r="N38" s="958" t="s">
        <v>60</v>
      </c>
      <c r="O38" s="1001">
        <f t="shared" si="6"/>
        <v>0</v>
      </c>
      <c r="P38" s="1002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3">
        <v>7</v>
      </c>
      <c r="B39" s="1726" t="s">
        <v>1</v>
      </c>
      <c r="C39" s="1373"/>
      <c r="D39" s="1374"/>
      <c r="E39" s="967"/>
      <c r="F39" s="967"/>
      <c r="G39" s="1000"/>
      <c r="H39" s="996">
        <f t="shared" si="5"/>
        <v>0</v>
      </c>
      <c r="I39" s="1555" t="s">
        <v>200</v>
      </c>
      <c r="J39" s="1442"/>
      <c r="K39" s="509"/>
      <c r="L39" s="511"/>
      <c r="M39" s="86"/>
      <c r="N39" s="1003" t="s">
        <v>60</v>
      </c>
      <c r="O39" s="1004">
        <f t="shared" si="6"/>
        <v>0</v>
      </c>
      <c r="P39" s="1005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4"/>
      <c r="B40" s="1729"/>
      <c r="C40" s="1391"/>
      <c r="D40" s="1456"/>
      <c r="E40" s="975"/>
      <c r="F40" s="975"/>
      <c r="G40" s="1006" t="s">
        <v>124</v>
      </c>
      <c r="H40" s="978">
        <f>H29+H33+H34+H35+H39</f>
        <v>0</v>
      </c>
      <c r="I40" s="1730"/>
      <c r="J40" s="1392"/>
      <c r="K40" s="222"/>
      <c r="L40" s="1007"/>
      <c r="M40" s="86"/>
      <c r="N40" s="974"/>
      <c r="O40" s="981">
        <f>O29+O33+O34+O35+O39</f>
        <v>0</v>
      </c>
      <c r="P40" s="979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8" t="s">
        <v>132</v>
      </c>
      <c r="B42" s="1009" t="s">
        <v>550</v>
      </c>
      <c r="C42" s="229"/>
      <c r="D42" s="229"/>
      <c r="E42" s="229"/>
      <c r="F42" s="229"/>
      <c r="G42" s="229"/>
      <c r="H42" s="229"/>
      <c r="I42" s="229"/>
      <c r="J42" s="1010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47" t="s">
        <v>112</v>
      </c>
      <c r="B43" s="1736" t="s">
        <v>551</v>
      </c>
      <c r="C43" s="1391"/>
      <c r="D43" s="1456"/>
      <c r="E43" s="1011" t="s">
        <v>409</v>
      </c>
      <c r="F43" s="106" t="s">
        <v>306</v>
      </c>
      <c r="G43" s="106" t="s">
        <v>530</v>
      </c>
      <c r="H43" s="104" t="s">
        <v>119</v>
      </c>
      <c r="I43" s="1426" t="s">
        <v>120</v>
      </c>
      <c r="J43" s="1392"/>
      <c r="K43" s="17"/>
      <c r="L43" s="44" t="s">
        <v>121</v>
      </c>
      <c r="M43" s="86"/>
      <c r="N43" s="103" t="s">
        <v>122</v>
      </c>
      <c r="O43" s="106" t="s">
        <v>123</v>
      </c>
      <c r="P43" s="948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15">
        <v>1</v>
      </c>
      <c r="B44" s="1737" t="s">
        <v>723</v>
      </c>
      <c r="C44" s="1738"/>
      <c r="D44" s="1739"/>
      <c r="E44" s="1299" t="s">
        <v>414</v>
      </c>
      <c r="F44" s="1235" t="s">
        <v>719</v>
      </c>
      <c r="G44" s="1017">
        <v>44896</v>
      </c>
      <c r="H44" s="963">
        <f t="shared" ref="H44:H49" si="7">IF(ISBLANK(B44),0,0+IF(E44="Local",1,0+IF(E44="International",2,0)))</f>
        <v>2</v>
      </c>
      <c r="I44" s="1740"/>
      <c r="J44" s="1480"/>
      <c r="K44" s="509"/>
      <c r="L44" s="761"/>
      <c r="M44" s="86"/>
      <c r="N44" s="955" t="s">
        <v>60</v>
      </c>
      <c r="O44" s="956">
        <f t="shared" ref="O44:O52" si="8">IF(N44="Acceptable",H44,0)</f>
        <v>2</v>
      </c>
      <c r="P44" s="957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19">
        <v>2</v>
      </c>
      <c r="B45" s="1741" t="s">
        <v>721</v>
      </c>
      <c r="C45" s="1607"/>
      <c r="D45" s="1490"/>
      <c r="E45" s="1012" t="s">
        <v>414</v>
      </c>
      <c r="F45" s="960" t="s">
        <v>720</v>
      </c>
      <c r="G45" s="962">
        <v>44896</v>
      </c>
      <c r="H45" s="963">
        <f t="shared" si="7"/>
        <v>2</v>
      </c>
      <c r="I45" s="1742"/>
      <c r="J45" s="1442"/>
      <c r="K45" s="509"/>
      <c r="L45" s="761"/>
      <c r="M45" s="86"/>
      <c r="N45" s="964" t="s">
        <v>60</v>
      </c>
      <c r="O45" s="965">
        <f t="shared" si="8"/>
        <v>2</v>
      </c>
      <c r="P45" s="96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09">
        <v>3</v>
      </c>
      <c r="B46" s="1743" t="s">
        <v>733</v>
      </c>
      <c r="C46" s="1744"/>
      <c r="D46" s="1745"/>
      <c r="E46" s="1305" t="s">
        <v>414</v>
      </c>
      <c r="F46" s="1306" t="s">
        <v>722</v>
      </c>
      <c r="G46" s="1307">
        <v>44896</v>
      </c>
      <c r="H46" s="1308">
        <f t="shared" si="7"/>
        <v>2</v>
      </c>
      <c r="I46" s="1734"/>
      <c r="J46" s="1728"/>
      <c r="K46" s="509"/>
      <c r="L46" s="761"/>
      <c r="M46" s="86"/>
      <c r="N46" s="964" t="s">
        <v>60</v>
      </c>
      <c r="O46" s="965">
        <f t="shared" si="8"/>
        <v>2</v>
      </c>
      <c r="P46" s="96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39" customFormat="1" ht="13.5" customHeight="1">
      <c r="A47" s="1019">
        <v>4</v>
      </c>
      <c r="B47" s="1731" t="s">
        <v>773</v>
      </c>
      <c r="C47" s="1732"/>
      <c r="D47" s="1733"/>
      <c r="E47" s="1228" t="s">
        <v>414</v>
      </c>
      <c r="F47" s="1229" t="s">
        <v>724</v>
      </c>
      <c r="G47" s="1302">
        <v>44896</v>
      </c>
      <c r="H47" s="1303">
        <f t="shared" si="7"/>
        <v>2</v>
      </c>
      <c r="I47" s="1734"/>
      <c r="J47" s="1728"/>
      <c r="K47" s="509"/>
      <c r="L47" s="1222"/>
      <c r="M47" s="86"/>
      <c r="N47" s="964"/>
      <c r="O47" s="965"/>
      <c r="P47" s="96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19">
        <v>5</v>
      </c>
      <c r="B48" s="1746" t="s">
        <v>737</v>
      </c>
      <c r="C48" s="1747"/>
      <c r="D48" s="1748"/>
      <c r="E48" s="1305" t="s">
        <v>413</v>
      </c>
      <c r="F48" s="1306" t="s">
        <v>738</v>
      </c>
      <c r="G48" s="1307">
        <v>44896</v>
      </c>
      <c r="H48" s="1308">
        <f t="shared" si="7"/>
        <v>1</v>
      </c>
      <c r="I48" s="1727"/>
      <c r="J48" s="1728"/>
      <c r="K48" s="509"/>
      <c r="L48" s="1221"/>
      <c r="M48" s="86"/>
      <c r="N48" s="964" t="s">
        <v>60</v>
      </c>
      <c r="O48" s="965">
        <f t="shared" si="8"/>
        <v>1</v>
      </c>
      <c r="P48" s="96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09">
        <v>6</v>
      </c>
      <c r="B49" s="1749" t="s">
        <v>772</v>
      </c>
      <c r="C49" s="1750"/>
      <c r="D49" s="1751"/>
      <c r="E49" s="1228" t="s">
        <v>414</v>
      </c>
      <c r="F49" s="1229" t="s">
        <v>725</v>
      </c>
      <c r="G49" s="1302">
        <v>44896</v>
      </c>
      <c r="H49" s="1303">
        <f t="shared" si="7"/>
        <v>2</v>
      </c>
      <c r="I49" s="1568"/>
      <c r="J49" s="1442"/>
      <c r="K49" s="509"/>
      <c r="L49" s="1221"/>
      <c r="M49" s="86"/>
      <c r="N49" s="964" t="s">
        <v>60</v>
      </c>
      <c r="O49" s="965">
        <f t="shared" si="8"/>
        <v>2</v>
      </c>
      <c r="P49" s="96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19">
        <v>8</v>
      </c>
      <c r="B50" s="1752"/>
      <c r="C50" s="1753"/>
      <c r="D50" s="1754"/>
      <c r="E50" s="1300"/>
      <c r="F50" s="1301"/>
      <c r="G50" s="1302"/>
      <c r="H50" s="1303"/>
      <c r="I50" s="1568"/>
      <c r="J50" s="1442"/>
      <c r="K50" s="509"/>
      <c r="L50" s="511"/>
      <c r="M50" s="86"/>
      <c r="N50" s="964" t="s">
        <v>60</v>
      </c>
      <c r="O50" s="965">
        <f t="shared" si="8"/>
        <v>0</v>
      </c>
      <c r="P50" s="96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09">
        <v>9</v>
      </c>
      <c r="B51" s="1755"/>
      <c r="C51" s="1477"/>
      <c r="D51" s="1478"/>
      <c r="E51" s="1300"/>
      <c r="F51" s="1301"/>
      <c r="G51" s="1302"/>
      <c r="H51" s="1303"/>
      <c r="I51" s="1568"/>
      <c r="J51" s="1442"/>
      <c r="K51" s="509"/>
      <c r="L51" s="511"/>
      <c r="M51" s="86"/>
      <c r="N51" s="964" t="s">
        <v>60</v>
      </c>
      <c r="O51" s="965">
        <f t="shared" si="8"/>
        <v>0</v>
      </c>
      <c r="P51" s="96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19">
        <v>10</v>
      </c>
      <c r="B52" s="1660"/>
      <c r="C52" s="1373"/>
      <c r="D52" s="1374"/>
      <c r="E52" s="1012"/>
      <c r="F52" s="960"/>
      <c r="G52" s="962"/>
      <c r="H52" s="963"/>
      <c r="I52" s="1568"/>
      <c r="J52" s="1442"/>
      <c r="K52" s="509"/>
      <c r="L52" s="511"/>
      <c r="M52" s="86"/>
      <c r="N52" s="964" t="s">
        <v>60</v>
      </c>
      <c r="O52" s="965">
        <f t="shared" si="8"/>
        <v>0</v>
      </c>
      <c r="P52" s="96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4"/>
      <c r="B53" s="1729"/>
      <c r="C53" s="1391"/>
      <c r="D53" s="1456"/>
      <c r="E53" s="975"/>
      <c r="F53" s="976"/>
      <c r="G53" s="1006" t="s">
        <v>124</v>
      </c>
      <c r="H53" s="978">
        <f>SUM(H44:H52)</f>
        <v>11</v>
      </c>
      <c r="I53" s="1735"/>
      <c r="J53" s="1392"/>
      <c r="K53" s="220"/>
      <c r="L53" s="980"/>
      <c r="M53" s="86"/>
      <c r="N53" s="974"/>
      <c r="O53" s="981">
        <f>SUM(O43:O52)</f>
        <v>9</v>
      </c>
      <c r="P53" s="979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7.6">
      <c r="A56" s="947" t="s">
        <v>112</v>
      </c>
      <c r="B56" s="1736" t="s">
        <v>553</v>
      </c>
      <c r="C56" s="1391"/>
      <c r="D56" s="1456"/>
      <c r="E56" s="1011" t="s">
        <v>554</v>
      </c>
      <c r="F56" s="106" t="s">
        <v>555</v>
      </c>
      <c r="G56" s="106" t="s">
        <v>556</v>
      </c>
      <c r="H56" s="1013" t="s">
        <v>557</v>
      </c>
      <c r="I56" s="104" t="s">
        <v>119</v>
      </c>
      <c r="J56" s="1014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8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4.4">
      <c r="A57" s="1015">
        <v>1</v>
      </c>
      <c r="B57" s="1757" t="s">
        <v>774</v>
      </c>
      <c r="C57" s="1758"/>
      <c r="D57" s="1759"/>
      <c r="E57" s="1016" t="s">
        <v>414</v>
      </c>
      <c r="F57" s="1345" t="s">
        <v>775</v>
      </c>
      <c r="G57" s="1347" t="s">
        <v>776</v>
      </c>
      <c r="H57" s="1017">
        <v>44896</v>
      </c>
      <c r="I57" s="1018">
        <f t="shared" ref="I57:I66" si="9">IF(ISBLANK(B57),0,0+IF(E57="Local",3,0+IF(E57="International",5,0)))</f>
        <v>5</v>
      </c>
      <c r="J57" s="378"/>
      <c r="K57" s="509"/>
      <c r="L57" s="761"/>
      <c r="M57" s="86"/>
      <c r="N57" s="955" t="s">
        <v>60</v>
      </c>
      <c r="O57" s="956">
        <f t="shared" ref="O57:O66" si="10">IF(N57="Acceptable",I57,0)</f>
        <v>5</v>
      </c>
      <c r="P57" s="957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19">
        <v>2</v>
      </c>
      <c r="B58" s="1760" t="s">
        <v>777</v>
      </c>
      <c r="C58" s="1761"/>
      <c r="D58" s="1762"/>
      <c r="E58" s="1016" t="s">
        <v>414</v>
      </c>
      <c r="F58" s="1346" t="s">
        <v>775</v>
      </c>
      <c r="G58" s="1348" t="s">
        <v>776</v>
      </c>
      <c r="H58" s="1020">
        <v>44896</v>
      </c>
      <c r="I58" s="1018">
        <f t="shared" si="9"/>
        <v>5</v>
      </c>
      <c r="J58" s="378"/>
      <c r="K58" s="509"/>
      <c r="L58" s="761"/>
      <c r="M58" s="86"/>
      <c r="N58" s="964" t="s">
        <v>60</v>
      </c>
      <c r="O58" s="965">
        <f t="shared" si="10"/>
        <v>5</v>
      </c>
      <c r="P58" s="96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8">
        <v>3</v>
      </c>
      <c r="B59" s="1749" t="s">
        <v>791</v>
      </c>
      <c r="C59" s="1373"/>
      <c r="D59" s="1374"/>
      <c r="E59" s="1228" t="s">
        <v>414</v>
      </c>
      <c r="F59" s="1229" t="s">
        <v>790</v>
      </c>
      <c r="G59" s="1230" t="s">
        <v>792</v>
      </c>
      <c r="H59" s="1020">
        <v>44896</v>
      </c>
      <c r="I59" s="1018">
        <f t="shared" si="9"/>
        <v>5</v>
      </c>
      <c r="J59" s="431"/>
      <c r="K59" s="509"/>
      <c r="L59" s="511"/>
      <c r="M59" s="86"/>
      <c r="N59" s="964" t="s">
        <v>60</v>
      </c>
      <c r="O59" s="965">
        <f t="shared" si="10"/>
        <v>5</v>
      </c>
      <c r="P59" s="96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8">
        <v>4</v>
      </c>
      <c r="B60" s="1763" t="s">
        <v>806</v>
      </c>
      <c r="C60" s="1764"/>
      <c r="D60" s="1765"/>
      <c r="E60" s="1228" t="s">
        <v>414</v>
      </c>
      <c r="F60" s="1229" t="s">
        <v>807</v>
      </c>
      <c r="G60" s="1230" t="s">
        <v>808</v>
      </c>
      <c r="H60" s="1020">
        <v>44896</v>
      </c>
      <c r="I60" s="963">
        <v>5</v>
      </c>
      <c r="J60" s="431"/>
      <c r="K60" s="509"/>
      <c r="L60" s="511"/>
      <c r="M60" s="86"/>
      <c r="N60" s="964" t="s">
        <v>60</v>
      </c>
      <c r="O60" s="965">
        <f t="shared" si="10"/>
        <v>5</v>
      </c>
      <c r="P60" s="96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8">
        <v>5</v>
      </c>
      <c r="B61" s="1660"/>
      <c r="C61" s="1373"/>
      <c r="D61" s="1374"/>
      <c r="E61" s="1012"/>
      <c r="F61" s="960"/>
      <c r="G61" s="962"/>
      <c r="H61" s="962"/>
      <c r="I61" s="963"/>
      <c r="J61" s="431"/>
      <c r="K61" s="509"/>
      <c r="L61" s="511"/>
      <c r="M61" s="86"/>
      <c r="N61" s="964" t="s">
        <v>60</v>
      </c>
      <c r="O61" s="965">
        <f t="shared" si="10"/>
        <v>0</v>
      </c>
      <c r="P61" s="96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8">
        <v>6</v>
      </c>
      <c r="B62" s="1756"/>
      <c r="C62" s="1373"/>
      <c r="D62" s="1374"/>
      <c r="E62" s="1021" t="s">
        <v>1</v>
      </c>
      <c r="F62" s="968"/>
      <c r="G62" s="969"/>
      <c r="H62" s="969"/>
      <c r="I62" s="963">
        <f t="shared" si="9"/>
        <v>0</v>
      </c>
      <c r="J62" s="393" t="s">
        <v>200</v>
      </c>
      <c r="K62" s="509"/>
      <c r="L62" s="511"/>
      <c r="M62" s="86"/>
      <c r="N62" s="964" t="s">
        <v>60</v>
      </c>
      <c r="O62" s="965">
        <f t="shared" si="10"/>
        <v>0</v>
      </c>
      <c r="P62" s="96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8">
        <v>7</v>
      </c>
      <c r="B63" s="1756"/>
      <c r="C63" s="1373"/>
      <c r="D63" s="1374"/>
      <c r="E63" s="1021" t="s">
        <v>1</v>
      </c>
      <c r="F63" s="968"/>
      <c r="G63" s="969"/>
      <c r="H63" s="969"/>
      <c r="I63" s="963">
        <f t="shared" si="9"/>
        <v>0</v>
      </c>
      <c r="J63" s="393" t="s">
        <v>200</v>
      </c>
      <c r="K63" s="509"/>
      <c r="L63" s="511"/>
      <c r="M63" s="86"/>
      <c r="N63" s="964" t="s">
        <v>60</v>
      </c>
      <c r="O63" s="965">
        <f t="shared" si="10"/>
        <v>0</v>
      </c>
      <c r="P63" s="96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8">
        <v>8</v>
      </c>
      <c r="B64" s="1756"/>
      <c r="C64" s="1373"/>
      <c r="D64" s="1374"/>
      <c r="E64" s="1021" t="s">
        <v>1</v>
      </c>
      <c r="F64" s="968"/>
      <c r="G64" s="969"/>
      <c r="H64" s="969"/>
      <c r="I64" s="963">
        <f t="shared" si="9"/>
        <v>0</v>
      </c>
      <c r="J64" s="393" t="s">
        <v>200</v>
      </c>
      <c r="K64" s="509"/>
      <c r="L64" s="511"/>
      <c r="M64" s="86"/>
      <c r="N64" s="964" t="s">
        <v>60</v>
      </c>
      <c r="O64" s="965">
        <f t="shared" si="10"/>
        <v>0</v>
      </c>
      <c r="P64" s="96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8">
        <v>9</v>
      </c>
      <c r="B65" s="1756"/>
      <c r="C65" s="1373"/>
      <c r="D65" s="1374"/>
      <c r="E65" s="1021" t="s">
        <v>1</v>
      </c>
      <c r="F65" s="968"/>
      <c r="G65" s="969"/>
      <c r="H65" s="969"/>
      <c r="I65" s="963">
        <f t="shared" si="9"/>
        <v>0</v>
      </c>
      <c r="J65" s="393" t="s">
        <v>200</v>
      </c>
      <c r="K65" s="509"/>
      <c r="L65" s="511"/>
      <c r="M65" s="86"/>
      <c r="N65" s="964" t="s">
        <v>60</v>
      </c>
      <c r="O65" s="965">
        <f t="shared" si="10"/>
        <v>0</v>
      </c>
      <c r="P65" s="96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8">
        <v>10</v>
      </c>
      <c r="B66" s="1756"/>
      <c r="C66" s="1373"/>
      <c r="D66" s="1374"/>
      <c r="E66" s="1021" t="s">
        <v>1</v>
      </c>
      <c r="F66" s="968"/>
      <c r="G66" s="969"/>
      <c r="H66" s="969"/>
      <c r="I66" s="963">
        <f t="shared" si="9"/>
        <v>0</v>
      </c>
      <c r="J66" s="393" t="s">
        <v>200</v>
      </c>
      <c r="K66" s="509"/>
      <c r="L66" s="511"/>
      <c r="M66" s="86"/>
      <c r="N66" s="971" t="s">
        <v>60</v>
      </c>
      <c r="O66" s="972">
        <f t="shared" si="10"/>
        <v>0</v>
      </c>
      <c r="P66" s="973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4"/>
      <c r="B67" s="1729"/>
      <c r="C67" s="1391"/>
      <c r="D67" s="1456"/>
      <c r="E67" s="975"/>
      <c r="F67" s="976"/>
      <c r="G67" s="1006"/>
      <c r="H67" s="1022" t="s">
        <v>124</v>
      </c>
      <c r="I67" s="978">
        <f>SUM(I57:I66)</f>
        <v>20</v>
      </c>
      <c r="J67" s="979"/>
      <c r="K67" s="86"/>
      <c r="L67" s="980"/>
      <c r="M67" s="86"/>
      <c r="N67" s="974"/>
      <c r="O67" s="981">
        <f>SUM(O57:O66)</f>
        <v>20</v>
      </c>
      <c r="P67" s="979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0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5"/>
      <c r="D71" s="535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5"/>
      <c r="D72" s="535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5"/>
      <c r="D73" s="535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5"/>
      <c r="D74" s="535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6"/>
      <c r="C75" s="537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6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6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4"/>
      <c r="B78" s="85"/>
      <c r="C78" s="85"/>
      <c r="D78" s="85"/>
      <c r="E78" s="19" t="s">
        <v>100</v>
      </c>
      <c r="F78" s="85"/>
      <c r="G78" s="85"/>
      <c r="H78" s="85"/>
      <c r="I78" s="85"/>
      <c r="J78" s="535"/>
      <c r="K78" s="535"/>
      <c r="L78" s="535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5"/>
      <c r="Z78" s="535"/>
      <c r="AA78" s="535"/>
      <c r="AB78" s="535"/>
    </row>
    <row r="79" spans="1:28" ht="13.5" customHeight="1">
      <c r="A79" s="534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5"/>
      <c r="Z79" s="535"/>
      <c r="AA79" s="535"/>
      <c r="AB79" s="535"/>
    </row>
    <row r="80" spans="1:28" ht="13.5" customHeight="1">
      <c r="A80" s="534"/>
      <c r="B80" s="534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5"/>
      <c r="Z80" s="535"/>
      <c r="AA80" s="535"/>
      <c r="AB80" s="535"/>
    </row>
    <row r="81" spans="1:28" ht="13.5" customHeight="1">
      <c r="A81" s="534"/>
      <c r="B81" s="534"/>
      <c r="C81" s="535"/>
      <c r="D81" s="797"/>
      <c r="E81" s="797"/>
      <c r="F81" s="797"/>
      <c r="G81" s="16"/>
      <c r="H81" s="16"/>
      <c r="I81" s="16"/>
      <c r="J81" s="797"/>
      <c r="K81" s="797"/>
      <c r="L81" s="79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5"/>
      <c r="Z81" s="535"/>
      <c r="AA81" s="535"/>
      <c r="AB81" s="535"/>
    </row>
    <row r="82" spans="1:28" ht="13.5" customHeight="1">
      <c r="A82" s="534"/>
      <c r="B82" s="534"/>
      <c r="C82" s="535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5"/>
      <c r="Z82" s="535"/>
      <c r="AA82" s="535"/>
      <c r="AB82" s="535"/>
    </row>
    <row r="83" spans="1:28" ht="13.5" customHeight="1">
      <c r="A83" s="534"/>
      <c r="B83" s="534"/>
      <c r="C83" s="27"/>
      <c r="D83" s="797"/>
      <c r="E83" s="797"/>
      <c r="F83" s="797"/>
      <c r="G83" s="16"/>
      <c r="H83" s="16"/>
      <c r="I83" s="16"/>
      <c r="J83" s="797"/>
      <c r="K83" s="797"/>
      <c r="L83" s="797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5"/>
      <c r="Z83" s="535"/>
      <c r="AA83" s="535"/>
      <c r="AB83" s="535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57:E66 E44:E52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57:N66 N44:N52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topLeftCell="A7" zoomScale="80" zoomScaleNormal="8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46" t="s">
        <v>518</v>
      </c>
      <c r="B1" s="1367"/>
      <c r="C1" s="1367"/>
      <c r="D1" s="1367"/>
      <c r="E1" s="1367"/>
      <c r="F1" s="1367"/>
      <c r="G1" s="1367"/>
      <c r="H1" s="1367"/>
      <c r="I1" s="1367"/>
      <c r="J1" s="83"/>
      <c r="K1" s="83" t="str">
        <f>A1</f>
        <v>KRA IV - PROFESSIONAL DEVELOPMENT</v>
      </c>
      <c r="L1" s="85"/>
      <c r="M1" s="1446" t="str">
        <f>A1</f>
        <v>KRA IV - PROFESSIONAL DEVELOPMENT</v>
      </c>
      <c r="N1" s="1367"/>
      <c r="O1" s="1367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6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61" t="str">
        <f>'Request Form'!B6</f>
        <v>LAST NAME:</v>
      </c>
      <c r="B3" s="1374"/>
      <c r="C3" s="1448" t="str">
        <f>Form1_A!E3</f>
        <v>MAALIW</v>
      </c>
      <c r="D3" s="1373"/>
      <c r="E3" s="1373"/>
      <c r="F3" s="1373"/>
      <c r="G3" s="1373"/>
      <c r="H3" s="1373"/>
      <c r="I3" s="1374"/>
      <c r="J3" s="88"/>
      <c r="K3" s="88"/>
      <c r="L3" s="85"/>
      <c r="M3" s="85" t="str">
        <f t="shared" ref="M3:M5" si="0">A3</f>
        <v>LAST NAME:</v>
      </c>
      <c r="N3" s="102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61" t="str">
        <f>'Request Form'!B7</f>
        <v>FIRST NAME, EXT.:</v>
      </c>
      <c r="B4" s="1374"/>
      <c r="C4" s="1448" t="str">
        <f>Form1_A!E4</f>
        <v>RENATO III</v>
      </c>
      <c r="D4" s="1373"/>
      <c r="E4" s="1373"/>
      <c r="F4" s="1373"/>
      <c r="G4" s="1373"/>
      <c r="H4" s="1373"/>
      <c r="I4" s="1374"/>
      <c r="J4" s="88"/>
      <c r="K4" s="88"/>
      <c r="L4" s="85"/>
      <c r="M4" s="85" t="str">
        <f t="shared" si="0"/>
        <v>FIRST NAME, EXT.:</v>
      </c>
      <c r="N4" s="102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61" t="str">
        <f>'Request Form'!B8</f>
        <v>MIDDLE NAME:</v>
      </c>
      <c r="B5" s="1374"/>
      <c r="C5" s="1448" t="str">
        <f>Form1_A!E5</f>
        <v>RACELIS</v>
      </c>
      <c r="D5" s="1373"/>
      <c r="E5" s="1373"/>
      <c r="F5" s="1373"/>
      <c r="G5" s="1373"/>
      <c r="H5" s="1373"/>
      <c r="I5" s="1374"/>
      <c r="J5" s="88"/>
      <c r="K5" s="88"/>
      <c r="L5" s="85"/>
      <c r="M5" s="85" t="str">
        <f t="shared" si="0"/>
        <v>MIDDLE NAME:</v>
      </c>
      <c r="N5" s="102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404"/>
      <c r="N6" s="1367"/>
      <c r="O6" s="1367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9" t="s">
        <v>559</v>
      </c>
      <c r="B7" s="1450"/>
      <c r="C7" s="1450"/>
      <c r="D7" s="1450"/>
      <c r="E7" s="1450"/>
      <c r="F7" s="1450"/>
      <c r="G7" s="1450"/>
      <c r="H7" s="1450"/>
      <c r="I7" s="1451"/>
      <c r="J7" s="91"/>
      <c r="K7" s="91" t="str">
        <f>A7</f>
        <v>CRITERION C – AWARDS AND RECOGNITION (MAX = 20 POINTS)</v>
      </c>
      <c r="L7" s="101"/>
      <c r="M7" s="1431" t="str">
        <f>A7</f>
        <v>CRITERION C – AWARDS AND RECOGNITION (MAX = 20 POINTS)</v>
      </c>
      <c r="N7" s="1367"/>
      <c r="O7" s="1367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1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6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8" t="s">
        <v>58</v>
      </c>
      <c r="B9" s="1452" t="s">
        <v>561</v>
      </c>
      <c r="C9" s="1367"/>
      <c r="D9" s="1367"/>
      <c r="E9" s="1367"/>
      <c r="F9" s="1367"/>
      <c r="G9" s="1367"/>
      <c r="H9" s="1367"/>
      <c r="I9" s="1453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52" t="str">
        <f>B9</f>
        <v>FOR EVERY AWARD OF DISTINCTION RECEIVED IN RECOGNITION OF ACHIEVEMENT IN RELEVANT AREAS OF SPECIALIZATION, PROFESSION AND/OR ASSIGNMENT OF THE FACULTY CONCERNED.</v>
      </c>
      <c r="N9" s="1367"/>
      <c r="O9" s="1367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5"/>
      <c r="B10" s="88"/>
      <c r="C10" s="88"/>
      <c r="D10" s="88"/>
      <c r="E10" s="88"/>
      <c r="F10" s="88"/>
      <c r="G10" s="88"/>
      <c r="H10" s="88"/>
      <c r="I10" s="1024"/>
      <c r="J10" s="88"/>
      <c r="K10" s="88"/>
      <c r="L10" s="85"/>
      <c r="M10" s="1768"/>
      <c r="N10" s="1409"/>
      <c r="O10" s="1409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26" t="s">
        <v>563</v>
      </c>
      <c r="C11" s="1456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69" t="s">
        <v>687</v>
      </c>
      <c r="C12" s="1770"/>
      <c r="D12" s="1026" t="s">
        <v>562</v>
      </c>
      <c r="E12" s="224" t="s">
        <v>688</v>
      </c>
      <c r="F12" s="508">
        <v>44896</v>
      </c>
      <c r="G12" s="438" t="s">
        <v>422</v>
      </c>
      <c r="H12" s="192">
        <f t="shared" ref="H12:H18" si="2">IF(ISBLANK(B12),0,0+IF(ISBLANK(E12),0,0+IF(ISBLANK(F12),0,0+IF(ISBLANK(G12),0,0+IF(D12="Institutional",2,0+IF(D12="Local",3,0+IF(D12="Regional",4,0)))))))</f>
        <v>4</v>
      </c>
      <c r="I12" s="378"/>
      <c r="J12" s="509"/>
      <c r="K12" s="1354" t="s">
        <v>779</v>
      </c>
      <c r="L12" s="85"/>
      <c r="M12" s="117" t="s">
        <v>60</v>
      </c>
      <c r="N12" s="526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71" t="s">
        <v>754</v>
      </c>
      <c r="C13" s="1374"/>
      <c r="D13" s="190" t="s">
        <v>560</v>
      </c>
      <c r="E13" s="110" t="s">
        <v>569</v>
      </c>
      <c r="F13" s="236">
        <v>44896</v>
      </c>
      <c r="G13" s="191" t="s">
        <v>718</v>
      </c>
      <c r="H13" s="192">
        <f t="shared" si="2"/>
        <v>2</v>
      </c>
      <c r="I13" s="378"/>
      <c r="J13" s="509"/>
      <c r="K13" s="1220" t="s">
        <v>779</v>
      </c>
      <c r="L13" s="85"/>
      <c r="M13" s="122" t="s">
        <v>60</v>
      </c>
      <c r="N13" s="529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72" t="s">
        <v>778</v>
      </c>
      <c r="C14" s="1773"/>
      <c r="D14" s="1349" t="s">
        <v>562</v>
      </c>
      <c r="E14" s="1350" t="s">
        <v>776</v>
      </c>
      <c r="F14" s="1352">
        <v>44896</v>
      </c>
      <c r="G14" s="1351" t="s">
        <v>422</v>
      </c>
      <c r="H14" s="1353">
        <f t="shared" si="2"/>
        <v>4</v>
      </c>
      <c r="I14" s="378"/>
      <c r="J14" s="509"/>
      <c r="K14" s="1220" t="s">
        <v>780</v>
      </c>
      <c r="L14" s="85"/>
      <c r="M14" s="122" t="s">
        <v>60</v>
      </c>
      <c r="N14" s="529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74" t="s">
        <v>783</v>
      </c>
      <c r="C15" s="1775"/>
      <c r="D15" s="1296" t="s">
        <v>1</v>
      </c>
      <c r="E15" s="1297" t="s">
        <v>747</v>
      </c>
      <c r="F15" s="1313">
        <v>44896</v>
      </c>
      <c r="G15" s="1314" t="s">
        <v>422</v>
      </c>
      <c r="H15" s="1315">
        <f t="shared" si="2"/>
        <v>0</v>
      </c>
      <c r="I15" s="378"/>
      <c r="J15" s="509"/>
      <c r="K15" s="775"/>
      <c r="L15" s="85"/>
      <c r="M15" s="122"/>
      <c r="N15" s="529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74" t="s">
        <v>748</v>
      </c>
      <c r="C16" s="1775"/>
      <c r="D16" s="1296" t="s">
        <v>560</v>
      </c>
      <c r="E16" s="1297" t="s">
        <v>569</v>
      </c>
      <c r="F16" s="1313">
        <v>44896</v>
      </c>
      <c r="G16" s="1314" t="s">
        <v>718</v>
      </c>
      <c r="H16" s="1315">
        <f t="shared" si="2"/>
        <v>2</v>
      </c>
      <c r="I16" s="378"/>
      <c r="J16" s="509"/>
      <c r="K16" s="775"/>
      <c r="L16" s="85"/>
      <c r="M16" s="122"/>
      <c r="N16" s="529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74" t="s">
        <v>783</v>
      </c>
      <c r="C17" s="1775"/>
      <c r="D17" s="1296" t="s">
        <v>1</v>
      </c>
      <c r="E17" s="1297" t="s">
        <v>749</v>
      </c>
      <c r="F17" s="1313">
        <v>44896</v>
      </c>
      <c r="G17" s="1314" t="s">
        <v>422</v>
      </c>
      <c r="H17" s="1315">
        <f t="shared" si="2"/>
        <v>0</v>
      </c>
      <c r="I17" s="378"/>
      <c r="J17" s="509"/>
      <c r="K17" s="775"/>
      <c r="L17" s="85"/>
      <c r="M17" s="122"/>
      <c r="N17" s="529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771" t="s">
        <v>811</v>
      </c>
      <c r="C18" s="1745"/>
      <c r="D18" s="1027" t="s">
        <v>560</v>
      </c>
      <c r="E18" s="190" t="s">
        <v>805</v>
      </c>
      <c r="F18" s="233">
        <v>44896</v>
      </c>
      <c r="G18" s="191" t="s">
        <v>422</v>
      </c>
      <c r="H18" s="192">
        <f t="shared" si="2"/>
        <v>2</v>
      </c>
      <c r="I18" s="378"/>
      <c r="J18" s="509"/>
      <c r="K18" s="1221"/>
      <c r="L18" s="85"/>
      <c r="M18" s="122"/>
      <c r="N18" s="529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18" t="s">
        <v>685</v>
      </c>
    </row>
    <row r="19" spans="1:30" ht="13.5" customHeight="1">
      <c r="A19" s="107">
        <v>8</v>
      </c>
      <c r="B19" s="1776"/>
      <c r="C19" s="1374"/>
      <c r="D19" s="1028"/>
      <c r="E19" s="778"/>
      <c r="F19" s="1029"/>
      <c r="G19" s="1030"/>
      <c r="H19" s="1031"/>
      <c r="I19" s="378"/>
      <c r="J19" s="509"/>
      <c r="K19" s="1221"/>
      <c r="L19" s="85"/>
      <c r="M19" s="122" t="s">
        <v>60</v>
      </c>
      <c r="N19" s="529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18" t="s">
        <v>684</v>
      </c>
    </row>
    <row r="20" spans="1:30" ht="13.5" customHeight="1">
      <c r="A20" s="107">
        <v>9</v>
      </c>
      <c r="B20" s="1776"/>
      <c r="C20" s="1374"/>
      <c r="D20" s="1028"/>
      <c r="E20" s="778"/>
      <c r="F20" s="1029"/>
      <c r="G20" s="1030"/>
      <c r="H20" s="1031"/>
      <c r="I20" s="378"/>
      <c r="J20" s="509"/>
      <c r="K20" s="1221"/>
      <c r="L20" s="85"/>
      <c r="M20" s="122" t="s">
        <v>60</v>
      </c>
      <c r="N20" s="529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18" t="s">
        <v>684</v>
      </c>
    </row>
    <row r="21" spans="1:30" ht="13.5" customHeight="1">
      <c r="A21" s="107">
        <v>10</v>
      </c>
      <c r="B21" s="1464"/>
      <c r="C21" s="1374"/>
      <c r="D21" s="190"/>
      <c r="E21" s="190"/>
      <c r="F21" s="236"/>
      <c r="G21" s="191"/>
      <c r="H21" s="192"/>
      <c r="I21" s="378"/>
      <c r="J21" s="509"/>
      <c r="K21" s="775"/>
      <c r="L21" s="85"/>
      <c r="M21" s="168" t="s">
        <v>60</v>
      </c>
      <c r="N21" s="532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92"/>
      <c r="C22" s="1456"/>
      <c r="D22" s="193"/>
      <c r="E22" s="487"/>
      <c r="F22" s="476" t="s">
        <v>124</v>
      </c>
      <c r="G22" s="1032"/>
      <c r="H22" s="213">
        <f>SUM(H12:H21)</f>
        <v>14</v>
      </c>
      <c r="I22" s="173"/>
      <c r="J22" s="85"/>
      <c r="K22" s="458"/>
      <c r="L22" s="85"/>
      <c r="M22" s="140"/>
      <c r="N22" s="779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6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93" t="s">
        <v>570</v>
      </c>
      <c r="B24" s="1391"/>
      <c r="C24" s="1391"/>
      <c r="D24" s="1391"/>
      <c r="E24" s="1391"/>
      <c r="F24" s="1391"/>
      <c r="G24" s="1391"/>
      <c r="H24" s="1391"/>
      <c r="I24" s="1392"/>
      <c r="J24" s="91"/>
      <c r="K24" s="91" t="str">
        <f>A24</f>
        <v>CRITERION D – BONUS INDICATORS FOR NEWLY APPOINTED FACULTY (MAX = 20 POINTS)</v>
      </c>
      <c r="L24" s="85"/>
      <c r="M24" s="1431" t="str">
        <f>A24</f>
        <v>CRITERION D – BONUS INDICATORS FOR NEWLY APPOINTED FACULTY (MAX = 20 POINTS)</v>
      </c>
      <c r="N24" s="1367"/>
      <c r="O24" s="1367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6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8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6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32" t="s">
        <v>112</v>
      </c>
      <c r="B27" s="1436" t="s">
        <v>572</v>
      </c>
      <c r="C27" s="1385"/>
      <c r="D27" s="1434" t="s">
        <v>573</v>
      </c>
      <c r="E27" s="1434" t="s">
        <v>574</v>
      </c>
      <c r="F27" s="1436" t="s">
        <v>575</v>
      </c>
      <c r="G27" s="1385"/>
      <c r="H27" s="1434" t="s">
        <v>119</v>
      </c>
      <c r="I27" s="1634" t="s">
        <v>120</v>
      </c>
      <c r="J27" s="17"/>
      <c r="K27" s="1466" t="s">
        <v>121</v>
      </c>
      <c r="L27" s="85"/>
      <c r="M27" s="103" t="s">
        <v>122</v>
      </c>
      <c r="N27" s="102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433"/>
      <c r="B28" s="1437"/>
      <c r="C28" s="1387"/>
      <c r="D28" s="1435"/>
      <c r="E28" s="1435"/>
      <c r="F28" s="734" t="s">
        <v>577</v>
      </c>
      <c r="G28" s="734" t="s">
        <v>578</v>
      </c>
      <c r="H28" s="1435"/>
      <c r="I28" s="1767"/>
      <c r="J28" s="17"/>
      <c r="K28" s="1467"/>
      <c r="L28" s="85"/>
      <c r="M28" s="117" t="s">
        <v>60</v>
      </c>
      <c r="N28" s="1033"/>
      <c r="O28" s="103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7" t="s">
        <v>1</v>
      </c>
      <c r="C29" s="1471"/>
      <c r="D29" s="781"/>
      <c r="E29" s="224"/>
      <c r="F29" s="508"/>
      <c r="G29" s="508"/>
      <c r="H29" s="459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1"/>
      <c r="J29" s="509"/>
      <c r="K29" s="510"/>
      <c r="L29" s="85"/>
      <c r="M29" s="122" t="s">
        <v>60</v>
      </c>
      <c r="N29" s="529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98" t="s">
        <v>1</v>
      </c>
      <c r="C30" s="1374"/>
      <c r="D30" s="363"/>
      <c r="E30" s="190"/>
      <c r="F30" s="236"/>
      <c r="G30" s="236"/>
      <c r="H30" s="209">
        <f t="shared" si="5"/>
        <v>0</v>
      </c>
      <c r="I30" s="411"/>
      <c r="J30" s="509"/>
      <c r="K30" s="511"/>
      <c r="L30" s="85"/>
      <c r="M30" s="122" t="s">
        <v>60</v>
      </c>
      <c r="N30" s="529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98" t="s">
        <v>1</v>
      </c>
      <c r="C31" s="1374"/>
      <c r="D31" s="363"/>
      <c r="E31" s="190"/>
      <c r="F31" s="236"/>
      <c r="G31" s="236"/>
      <c r="H31" s="209">
        <f t="shared" si="5"/>
        <v>0</v>
      </c>
      <c r="I31" s="411"/>
      <c r="J31" s="509"/>
      <c r="K31" s="511"/>
      <c r="L31" s="85"/>
      <c r="M31" s="122" t="s">
        <v>60</v>
      </c>
      <c r="N31" s="529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98" t="s">
        <v>1</v>
      </c>
      <c r="C32" s="1374"/>
      <c r="D32" s="363"/>
      <c r="E32" s="190"/>
      <c r="F32" s="236"/>
      <c r="G32" s="236"/>
      <c r="H32" s="209">
        <f t="shared" si="5"/>
        <v>0</v>
      </c>
      <c r="I32" s="411"/>
      <c r="J32" s="509"/>
      <c r="K32" s="511"/>
      <c r="L32" s="85"/>
      <c r="M32" s="122" t="s">
        <v>60</v>
      </c>
      <c r="N32" s="529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98" t="s">
        <v>1</v>
      </c>
      <c r="C33" s="1374"/>
      <c r="D33" s="363"/>
      <c r="E33" s="366"/>
      <c r="F33" s="236"/>
      <c r="G33" s="236"/>
      <c r="H33" s="209">
        <f t="shared" si="5"/>
        <v>0</v>
      </c>
      <c r="I33" s="411"/>
      <c r="J33" s="509"/>
      <c r="K33" s="511"/>
      <c r="L33" s="85"/>
      <c r="M33" s="122" t="s">
        <v>60</v>
      </c>
      <c r="N33" s="529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98" t="s">
        <v>1</v>
      </c>
      <c r="C34" s="1374"/>
      <c r="D34" s="363"/>
      <c r="E34" s="366"/>
      <c r="F34" s="236"/>
      <c r="G34" s="236"/>
      <c r="H34" s="209">
        <f t="shared" si="5"/>
        <v>0</v>
      </c>
      <c r="I34" s="411"/>
      <c r="J34" s="509"/>
      <c r="K34" s="511"/>
      <c r="L34" s="85"/>
      <c r="M34" s="122" t="s">
        <v>60</v>
      </c>
      <c r="N34" s="529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98" t="s">
        <v>1</v>
      </c>
      <c r="C35" s="1374"/>
      <c r="D35" s="442"/>
      <c r="E35" s="522"/>
      <c r="F35" s="236"/>
      <c r="G35" s="237"/>
      <c r="H35" s="518">
        <f t="shared" si="5"/>
        <v>0</v>
      </c>
      <c r="I35" s="411"/>
      <c r="J35" s="509"/>
      <c r="K35" s="511"/>
      <c r="L35" s="85"/>
      <c r="M35" s="168" t="s">
        <v>60</v>
      </c>
      <c r="N35" s="532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92"/>
      <c r="C36" s="1456"/>
      <c r="D36" s="369"/>
      <c r="E36" s="135"/>
      <c r="F36" s="476"/>
      <c r="G36" s="476" t="s">
        <v>124</v>
      </c>
      <c r="H36" s="213">
        <f>SUM(H29:H35)</f>
        <v>0</v>
      </c>
      <c r="I36" s="173"/>
      <c r="J36" s="85"/>
      <c r="K36" s="458"/>
      <c r="L36" s="85"/>
      <c r="M36" s="140"/>
      <c r="N36" s="779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5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6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8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6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32" t="s">
        <v>112</v>
      </c>
      <c r="B39" s="1436" t="s">
        <v>583</v>
      </c>
      <c r="C39" s="1385"/>
      <c r="D39" s="1434" t="s">
        <v>572</v>
      </c>
      <c r="E39" s="1434" t="s">
        <v>574</v>
      </c>
      <c r="F39" s="1436" t="s">
        <v>575</v>
      </c>
      <c r="G39" s="1385"/>
      <c r="H39" s="1434" t="s">
        <v>119</v>
      </c>
      <c r="I39" s="1634" t="s">
        <v>120</v>
      </c>
      <c r="J39" s="17"/>
      <c r="K39" s="1466" t="s">
        <v>121</v>
      </c>
      <c r="L39" s="85"/>
      <c r="M39" s="103" t="s">
        <v>122</v>
      </c>
      <c r="N39" s="102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33"/>
      <c r="B40" s="1437"/>
      <c r="C40" s="1387"/>
      <c r="D40" s="1435"/>
      <c r="E40" s="1435"/>
      <c r="F40" s="734" t="s">
        <v>577</v>
      </c>
      <c r="G40" s="734" t="s">
        <v>578</v>
      </c>
      <c r="H40" s="1435"/>
      <c r="I40" s="1767"/>
      <c r="J40" s="17"/>
      <c r="K40" s="1467"/>
      <c r="L40" s="85"/>
      <c r="M40" s="766"/>
      <c r="N40" s="1035"/>
      <c r="O40" s="768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503"/>
      <c r="C41" s="1475"/>
      <c r="D41" s="224" t="s">
        <v>1</v>
      </c>
      <c r="E41" s="400"/>
      <c r="F41" s="508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1"/>
      <c r="J41" s="509"/>
      <c r="K41" s="510"/>
      <c r="L41" s="85"/>
      <c r="M41" s="381" t="s">
        <v>60</v>
      </c>
      <c r="N41" s="1036">
        <f t="shared" ref="N41:N47" si="8">IF(M41="Acceptable",H41,0)</f>
        <v>0</v>
      </c>
      <c r="O41" s="384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98"/>
      <c r="C42" s="1374"/>
      <c r="D42" s="190" t="s">
        <v>1</v>
      </c>
      <c r="E42" s="191"/>
      <c r="F42" s="236"/>
      <c r="G42" s="236"/>
      <c r="H42" s="209">
        <f t="shared" si="7"/>
        <v>0</v>
      </c>
      <c r="I42" s="411"/>
      <c r="J42" s="509"/>
      <c r="K42" s="511"/>
      <c r="L42" s="85"/>
      <c r="M42" s="122" t="s">
        <v>60</v>
      </c>
      <c r="N42" s="529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98"/>
      <c r="C43" s="1374"/>
      <c r="D43" s="190" t="s">
        <v>1</v>
      </c>
      <c r="E43" s="191"/>
      <c r="F43" s="236"/>
      <c r="G43" s="236"/>
      <c r="H43" s="209">
        <f t="shared" si="7"/>
        <v>0</v>
      </c>
      <c r="I43" s="411"/>
      <c r="J43" s="509"/>
      <c r="K43" s="511"/>
      <c r="L43" s="85"/>
      <c r="M43" s="122" t="s">
        <v>60</v>
      </c>
      <c r="N43" s="529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98"/>
      <c r="C44" s="1374"/>
      <c r="D44" s="190" t="s">
        <v>1</v>
      </c>
      <c r="E44" s="191"/>
      <c r="F44" s="236"/>
      <c r="G44" s="236"/>
      <c r="H44" s="209">
        <f t="shared" si="7"/>
        <v>0</v>
      </c>
      <c r="I44" s="411"/>
      <c r="J44" s="509"/>
      <c r="K44" s="511"/>
      <c r="L44" s="85"/>
      <c r="M44" s="122" t="s">
        <v>60</v>
      </c>
      <c r="N44" s="529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91"/>
      <c r="C45" s="1490"/>
      <c r="D45" s="190" t="s">
        <v>1</v>
      </c>
      <c r="E45" s="402"/>
      <c r="F45" s="236"/>
      <c r="G45" s="236"/>
      <c r="H45" s="209">
        <f t="shared" si="7"/>
        <v>0</v>
      </c>
      <c r="I45" s="411"/>
      <c r="J45" s="509"/>
      <c r="K45" s="511"/>
      <c r="L45" s="85"/>
      <c r="M45" s="168" t="s">
        <v>60</v>
      </c>
      <c r="N45" s="532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91"/>
      <c r="C46" s="1490"/>
      <c r="D46" s="190" t="s">
        <v>1</v>
      </c>
      <c r="E46" s="190"/>
      <c r="F46" s="236"/>
      <c r="G46" s="236"/>
      <c r="H46" s="209">
        <f t="shared" si="7"/>
        <v>0</v>
      </c>
      <c r="I46" s="411"/>
      <c r="J46" s="509"/>
      <c r="K46" s="511"/>
      <c r="L46" s="85"/>
      <c r="M46" s="168" t="s">
        <v>60</v>
      </c>
      <c r="N46" s="532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91"/>
      <c r="C47" s="1490"/>
      <c r="D47" s="190" t="s">
        <v>1</v>
      </c>
      <c r="E47" s="1037"/>
      <c r="F47" s="236"/>
      <c r="G47" s="236"/>
      <c r="H47" s="209">
        <f t="shared" si="7"/>
        <v>0</v>
      </c>
      <c r="I47" s="411"/>
      <c r="J47" s="509"/>
      <c r="K47" s="511"/>
      <c r="L47" s="85"/>
      <c r="M47" s="168" t="s">
        <v>60</v>
      </c>
      <c r="N47" s="532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43"/>
      <c r="C48" s="1456"/>
      <c r="D48" s="135"/>
      <c r="E48" s="369"/>
      <c r="F48" s="1038"/>
      <c r="G48" s="476" t="s">
        <v>124</v>
      </c>
      <c r="H48" s="213">
        <f>SUM(H41:H47)</f>
        <v>0</v>
      </c>
      <c r="I48" s="173"/>
      <c r="J48" s="85"/>
      <c r="K48" s="458"/>
      <c r="L48" s="85"/>
      <c r="M48" s="140"/>
      <c r="N48" s="779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6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3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5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3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5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3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5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3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5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3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6"/>
      <c r="C55" s="537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3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6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3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6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3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4"/>
      <c r="B58" s="85"/>
      <c r="C58" s="85"/>
      <c r="D58" s="19" t="s">
        <v>100</v>
      </c>
      <c r="E58" s="535"/>
      <c r="F58" s="85"/>
      <c r="G58" s="85"/>
      <c r="H58" s="85"/>
      <c r="I58" s="85"/>
      <c r="J58" s="85"/>
      <c r="K58" s="85"/>
      <c r="L58" s="85"/>
      <c r="M58" s="19" t="s">
        <v>100</v>
      </c>
      <c r="N58" s="1040"/>
      <c r="O58" s="535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5"/>
      <c r="AA58" s="535"/>
      <c r="AB58" s="535"/>
      <c r="AC58" s="447"/>
    </row>
    <row r="59" spans="1:29" ht="13.5" customHeight="1">
      <c r="A59" s="534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5"/>
      <c r="AA59" s="535"/>
      <c r="AB59" s="535"/>
      <c r="AC59" s="447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6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6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6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6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6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6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6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6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6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6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6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6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6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6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6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6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6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6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6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6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6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6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6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6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6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6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6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6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6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6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6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6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6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6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6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6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6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6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6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6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6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6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6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6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6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6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6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6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6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6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6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6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6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6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6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6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6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6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6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6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6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6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6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6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6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6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6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6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6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6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6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6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6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6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6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6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6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6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6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6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6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6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6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6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6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6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6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6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6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6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6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6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6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6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6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6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6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6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6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6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6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6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6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6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6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6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6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6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6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6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6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6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6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6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6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6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6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6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6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6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6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6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6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6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6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6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6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6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6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6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6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6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6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6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6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6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6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6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6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6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6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6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6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6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6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6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6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6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6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6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6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6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6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6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6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6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6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6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6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6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6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6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6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6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6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6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6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6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6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6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6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6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6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6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6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6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6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6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6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6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6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6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6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6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6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6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6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6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6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6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6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6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6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6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6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6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6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6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6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6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6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6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6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6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6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6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6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6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6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6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6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6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6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6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6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6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6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6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6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6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6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6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6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6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6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6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6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6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6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6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6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6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6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6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6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6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6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6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6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6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6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6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6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6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6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6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6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6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6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6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6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6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6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6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6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6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6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6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6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6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6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6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6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6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6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6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6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6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6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6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6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6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6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6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6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6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6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6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6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6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6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6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6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6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6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6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6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6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6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6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6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6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6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6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6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6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6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6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6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6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6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6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6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6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6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6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6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6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6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6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6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6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6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6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6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6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6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6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6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6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6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6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6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6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6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6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6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6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6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6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6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6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6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6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6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6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6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6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6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6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6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6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6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6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6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6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6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6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6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6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6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6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6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6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6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6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6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6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6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6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6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6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6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6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6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6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6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6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6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6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6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6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6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6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6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6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6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6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6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6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6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6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6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6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6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6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6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6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6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6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6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6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6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6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6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6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6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6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6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6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6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6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6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6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6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6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6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6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6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6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6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6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6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6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6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6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6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6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6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6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6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6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6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6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6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6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6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6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6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6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6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6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6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6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6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6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6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6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6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6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6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6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6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6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6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6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6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6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6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6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6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6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6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6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6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6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6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6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6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6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6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6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6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6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6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6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6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6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6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6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6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6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6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6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6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6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6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6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6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6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6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6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6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6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6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6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6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6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6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6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6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6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6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6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6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6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6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6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6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6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6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6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6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6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6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6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6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6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6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6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6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6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6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6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6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6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6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6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6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6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6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6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6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6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6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6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6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6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6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6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6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6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6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6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6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6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6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6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6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6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6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6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6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6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6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6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6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6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6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6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6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6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6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6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6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6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6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6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6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6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6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6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6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6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6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6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6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6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6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6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6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6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6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6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6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6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6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6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6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6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6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6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6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6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6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6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6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6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6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6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6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6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6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6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6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6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6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6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6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6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6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6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6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6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6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6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6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6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6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6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6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6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6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6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6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6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6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6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6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6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6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6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6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6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6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6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6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6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6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6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6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6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6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6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6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6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6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6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6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6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6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6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6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6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6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6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6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6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6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6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6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6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6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6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6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6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6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6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6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6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6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6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6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6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6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6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6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6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6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6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6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6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6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6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6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6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6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6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6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6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6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6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6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6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6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6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6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6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6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6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6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6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6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6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6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6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6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6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6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6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6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6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6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6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6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6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6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6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6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6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6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6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6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6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6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6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6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6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6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6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6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6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6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6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6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6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6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6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6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6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6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6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6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6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6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6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6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6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6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6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6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6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6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6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6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6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6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6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6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6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6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6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6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6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6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6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6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6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6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6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6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6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6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6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6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6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6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6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6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6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6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6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6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6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6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6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6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6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6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6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6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6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6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6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6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6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6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6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6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6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6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6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6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6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6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6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6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6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6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6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6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6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6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6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6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6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6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6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6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6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6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6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6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6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6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6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6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6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6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6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6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6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6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6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6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6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6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6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6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6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6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6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6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6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6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6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6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6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6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6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6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6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6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6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6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6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6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6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6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6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6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6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6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6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6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6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6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6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6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6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6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6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6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6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6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6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6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6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6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6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6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6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6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6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6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6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6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6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6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6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6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6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6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6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6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6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6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6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6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6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6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6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6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6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6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6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6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6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6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6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6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6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6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6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6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6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6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6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6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6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6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6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6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6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6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6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6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6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6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6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6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6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6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6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6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6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6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6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6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6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6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6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6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6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6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6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6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6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6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6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6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6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6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6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10" workbookViewId="0">
      <selection activeCell="K34" sqref="K34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06" t="s">
        <v>165</v>
      </c>
      <c r="B1" s="1367"/>
      <c r="C1" s="1367"/>
      <c r="D1" s="1367"/>
      <c r="E1" s="1367"/>
      <c r="F1" s="1367"/>
      <c r="G1" s="1367"/>
      <c r="H1" s="1367"/>
      <c r="I1" s="1367"/>
      <c r="J1" s="245"/>
      <c r="K1" s="245" t="str">
        <f>A1</f>
        <v>FACULTY POSITION RECLASSIFICATION FOR SUCs</v>
      </c>
      <c r="L1" s="246"/>
      <c r="M1" s="1506" t="str">
        <f>A1</f>
        <v>FACULTY POSITION RECLASSIFICATION FOR SUCs</v>
      </c>
      <c r="N1" s="1367"/>
      <c r="O1" s="136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06" t="s">
        <v>518</v>
      </c>
      <c r="B3" s="1367"/>
      <c r="C3" s="1367"/>
      <c r="D3" s="1367"/>
      <c r="E3" s="1367"/>
      <c r="F3" s="1367"/>
      <c r="G3" s="1367"/>
      <c r="H3" s="1367"/>
      <c r="I3" s="1367"/>
      <c r="J3" s="245"/>
      <c r="K3" s="245" t="str">
        <f t="shared" ref="K3:K4" si="0">A3</f>
        <v>KRA IV - PROFESSIONAL DEVELOPMENT</v>
      </c>
      <c r="L3" s="246"/>
      <c r="M3" s="1506" t="str">
        <f t="shared" ref="M3:M4" si="1">A3</f>
        <v>KRA IV - PROFESSIONAL DEVELOPMENT</v>
      </c>
      <c r="N3" s="1367"/>
      <c r="O3" s="136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7" t="s">
        <v>166</v>
      </c>
      <c r="B4" s="1367"/>
      <c r="C4" s="1367"/>
      <c r="D4" s="1367"/>
      <c r="E4" s="1367"/>
      <c r="F4" s="1367"/>
      <c r="G4" s="1367"/>
      <c r="H4" s="1367"/>
      <c r="I4" s="1367"/>
      <c r="J4" s="92"/>
      <c r="K4" s="92" t="str">
        <f t="shared" si="0"/>
        <v>SUMMARY OF POINTS</v>
      </c>
      <c r="L4" s="246"/>
      <c r="M4" s="1507" t="str">
        <f t="shared" si="1"/>
        <v>SUMMARY OF POINTS</v>
      </c>
      <c r="N4" s="1367"/>
      <c r="O4" s="136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8" t="str">
        <f>'Request Form'!B6</f>
        <v>LAST NAME:</v>
      </c>
      <c r="B6" s="1470"/>
      <c r="C6" s="1471"/>
      <c r="D6" s="1508" t="str">
        <f>Form1_A!E3</f>
        <v>MAALIW</v>
      </c>
      <c r="E6" s="1407"/>
      <c r="F6" s="1407"/>
      <c r="G6" s="1407"/>
      <c r="H6" s="1407"/>
      <c r="I6" s="1408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9" t="str">
        <f>'Request Form'!B7</f>
        <v>FIRST NAME, EXT.:</v>
      </c>
      <c r="B7" s="1373"/>
      <c r="C7" s="1374"/>
      <c r="D7" s="1511" t="str">
        <f>Form1_A!E4</f>
        <v>RENATO III</v>
      </c>
      <c r="E7" s="1373"/>
      <c r="F7" s="1373"/>
      <c r="G7" s="1373"/>
      <c r="H7" s="1373"/>
      <c r="I7" s="1442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9" t="str">
        <f>'Request Form'!B8</f>
        <v>MIDDLE NAME:</v>
      </c>
      <c r="B8" s="1373"/>
      <c r="C8" s="1374"/>
      <c r="D8" s="1511" t="str">
        <f>Form1_A!E5</f>
        <v>RACELIS</v>
      </c>
      <c r="E8" s="1373"/>
      <c r="F8" s="1373"/>
      <c r="G8" s="1373"/>
      <c r="H8" s="1373"/>
      <c r="I8" s="1442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12"/>
      <c r="B9" s="1391"/>
      <c r="C9" s="1391"/>
      <c r="D9" s="1391"/>
      <c r="E9" s="1391"/>
      <c r="F9" s="1391"/>
      <c r="G9" s="1391"/>
      <c r="H9" s="1391"/>
      <c r="I9" s="1391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93" t="s">
        <v>587</v>
      </c>
      <c r="B10" s="1391"/>
      <c r="C10" s="1391"/>
      <c r="D10" s="1391"/>
      <c r="E10" s="1391"/>
      <c r="F10" s="1391"/>
      <c r="G10" s="1391"/>
      <c r="H10" s="1391"/>
      <c r="I10" s="1392"/>
      <c r="J10" s="92"/>
      <c r="K10" s="92" t="str">
        <f>A10</f>
        <v>CRITERION A – INVOLVEMENT IN PROFESSIONAL ORGANIZATIONS (MAX = 20 POINTS)</v>
      </c>
      <c r="L10" s="246"/>
      <c r="M10" s="1522" t="str">
        <f>A10</f>
        <v>CRITERION A – INVOLVEMENT IN PROFESSIONAL ORGANIZATIONS (MAX = 20 POINTS)</v>
      </c>
      <c r="N10" s="1409"/>
      <c r="O10" s="140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77" t="s">
        <v>588</v>
      </c>
      <c r="B11" s="1391"/>
      <c r="C11" s="1391"/>
      <c r="D11" s="1391"/>
      <c r="E11" s="1391"/>
      <c r="F11" s="1391"/>
      <c r="G11" s="1456"/>
      <c r="H11" s="545" t="s">
        <v>119</v>
      </c>
      <c r="I11" s="546" t="s">
        <v>168</v>
      </c>
      <c r="J11" s="21"/>
      <c r="K11" s="547" t="s">
        <v>121</v>
      </c>
      <c r="L11" s="246"/>
      <c r="M11" s="1041" t="s">
        <v>123</v>
      </c>
      <c r="N11" s="71" t="s">
        <v>168</v>
      </c>
      <c r="O11" s="104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3" t="s">
        <v>58</v>
      </c>
      <c r="B12" s="1778" t="s">
        <v>589</v>
      </c>
      <c r="C12" s="1470"/>
      <c r="D12" s="1470"/>
      <c r="E12" s="1470"/>
      <c r="F12" s="1470"/>
      <c r="G12" s="1471"/>
      <c r="H12" s="579">
        <f>'Form 4-A&amp;B'!I21</f>
        <v>25</v>
      </c>
      <c r="I12" s="1044"/>
      <c r="J12" s="21"/>
      <c r="K12" s="1045"/>
      <c r="L12" s="259"/>
      <c r="M12" s="1046">
        <f>'Form 4-A&amp;B'!O21</f>
        <v>25</v>
      </c>
      <c r="N12" s="1047"/>
      <c r="O12" s="104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79" t="s">
        <v>173</v>
      </c>
      <c r="D13" s="1391"/>
      <c r="E13" s="1391"/>
      <c r="F13" s="1391"/>
      <c r="G13" s="1456"/>
      <c r="H13" s="619">
        <f>H12</f>
        <v>25</v>
      </c>
      <c r="I13" s="275">
        <f>IF(H13&gt;=20,20,H13)</f>
        <v>20</v>
      </c>
      <c r="J13" s="276"/>
      <c r="K13" s="620"/>
      <c r="L13" s="246"/>
      <c r="M13" s="1049">
        <f>SUM(M12)</f>
        <v>25</v>
      </c>
      <c r="N13" s="1050">
        <f>IF(M13&gt;=20,20,M13)</f>
        <v>20</v>
      </c>
      <c r="O13" s="105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21"/>
      <c r="B14" s="1391"/>
      <c r="C14" s="1391"/>
      <c r="D14" s="1391"/>
      <c r="E14" s="1391"/>
      <c r="F14" s="1391"/>
      <c r="G14" s="1391"/>
      <c r="H14" s="1391"/>
      <c r="I14" s="1391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40" t="s">
        <v>590</v>
      </c>
      <c r="B15" s="1391"/>
      <c r="C15" s="1391"/>
      <c r="D15" s="1391"/>
      <c r="E15" s="1391"/>
      <c r="F15" s="1391"/>
      <c r="G15" s="1391"/>
      <c r="H15" s="1391"/>
      <c r="I15" s="1392"/>
      <c r="J15" s="92"/>
      <c r="K15" s="92" t="str">
        <f>A15</f>
        <v>CRITERION B - CONTINUING DEVELOPMENT (MAX = 60 POINTS)</v>
      </c>
      <c r="L15" s="246"/>
      <c r="M15" s="1522" t="str">
        <f>A15</f>
        <v>CRITERION B - CONTINUING DEVELOPMENT (MAX = 60 POINTS)</v>
      </c>
      <c r="N15" s="1409"/>
      <c r="O15" s="140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77" t="s">
        <v>588</v>
      </c>
      <c r="B16" s="1391"/>
      <c r="C16" s="1391"/>
      <c r="D16" s="1391"/>
      <c r="E16" s="1391"/>
      <c r="F16" s="1391"/>
      <c r="G16" s="1456"/>
      <c r="H16" s="545" t="s">
        <v>119</v>
      </c>
      <c r="I16" s="546" t="s">
        <v>168</v>
      </c>
      <c r="J16" s="21"/>
      <c r="K16" s="547" t="s">
        <v>121</v>
      </c>
      <c r="L16" s="259"/>
      <c r="M16" s="1041" t="s">
        <v>123</v>
      </c>
      <c r="N16" s="71" t="s">
        <v>168</v>
      </c>
      <c r="O16" s="104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2" t="s">
        <v>58</v>
      </c>
      <c r="B17" s="1780" t="s">
        <v>591</v>
      </c>
      <c r="C17" s="1470"/>
      <c r="D17" s="1470"/>
      <c r="E17" s="1470"/>
      <c r="F17" s="1470"/>
      <c r="G17" s="1471"/>
      <c r="H17" s="1053">
        <f>'Form 4-A&amp;B'!H40</f>
        <v>0</v>
      </c>
      <c r="I17" s="1054">
        <f>IF(H17&gt;=40,40,H17)</f>
        <v>0</v>
      </c>
      <c r="J17" s="881"/>
      <c r="K17" s="1055"/>
      <c r="L17" s="246"/>
      <c r="M17" s="1056">
        <f>'Form 4-A&amp;B'!O40</f>
        <v>0</v>
      </c>
      <c r="N17" s="1057"/>
      <c r="O17" s="10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3" t="s">
        <v>132</v>
      </c>
      <c r="B18" s="1781" t="s">
        <v>592</v>
      </c>
      <c r="C18" s="1373"/>
      <c r="D18" s="1373"/>
      <c r="E18" s="1373"/>
      <c r="F18" s="1373"/>
      <c r="G18" s="1374"/>
      <c r="H18" s="879">
        <f>'Form 4-A&amp;B'!H53</f>
        <v>11</v>
      </c>
      <c r="I18" s="1059">
        <f t="shared" ref="I18:I19" si="4">IF(H18&gt;=10,10,H18)</f>
        <v>10</v>
      </c>
      <c r="J18" s="881"/>
      <c r="K18" s="328"/>
      <c r="L18" s="246"/>
      <c r="M18" s="1060">
        <f>'Form 4-A&amp;B'!H53</f>
        <v>11</v>
      </c>
      <c r="N18" s="1061"/>
      <c r="O18" s="106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59" t="s">
        <v>218</v>
      </c>
      <c r="B19" s="1782" t="s">
        <v>739</v>
      </c>
      <c r="C19" s="1483"/>
      <c r="D19" s="1483"/>
      <c r="E19" s="1483"/>
      <c r="F19" s="1483"/>
      <c r="G19" s="1484"/>
      <c r="H19" s="656">
        <f>'Form 4-A&amp;B'!I67</f>
        <v>20</v>
      </c>
      <c r="I19" s="1063">
        <f t="shared" si="4"/>
        <v>10</v>
      </c>
      <c r="J19" s="881"/>
      <c r="K19" s="328"/>
      <c r="L19" s="246"/>
      <c r="M19" s="1064">
        <f>'Form 4-A&amp;B'!I67</f>
        <v>20</v>
      </c>
      <c r="N19" s="1065"/>
      <c r="O19" s="106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79" t="s">
        <v>179</v>
      </c>
      <c r="D20" s="1391"/>
      <c r="E20" s="1391"/>
      <c r="F20" s="1391"/>
      <c r="G20" s="1456"/>
      <c r="H20" s="619">
        <f>SUM(I17:I19)</f>
        <v>20</v>
      </c>
      <c r="I20" s="275">
        <f>IF(H20&gt;=60,60,H20)</f>
        <v>20</v>
      </c>
      <c r="J20" s="276"/>
      <c r="K20" s="620"/>
      <c r="L20" s="246"/>
      <c r="M20" s="1049">
        <f>SUM(M17:M19)</f>
        <v>31</v>
      </c>
      <c r="N20" s="1050">
        <f>IF(M20&gt;=60,60,M20)</f>
        <v>31</v>
      </c>
      <c r="O20" s="105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83"/>
      <c r="B21" s="1391"/>
      <c r="C21" s="1391"/>
      <c r="D21" s="1391"/>
      <c r="E21" s="1391"/>
      <c r="F21" s="1391"/>
      <c r="G21" s="1391"/>
      <c r="H21" s="1391"/>
      <c r="I21" s="1391"/>
      <c r="J21" s="679"/>
      <c r="K21" s="679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40" t="s">
        <v>593</v>
      </c>
      <c r="B22" s="1391"/>
      <c r="C22" s="1391"/>
      <c r="D22" s="1391"/>
      <c r="E22" s="1391"/>
      <c r="F22" s="1391"/>
      <c r="G22" s="1391"/>
      <c r="H22" s="1391"/>
      <c r="I22" s="1392"/>
      <c r="J22" s="92"/>
      <c r="K22" s="92" t="str">
        <f>A22</f>
        <v>CRITERION C - AWARDS AND RECOGNITION (MAX = 20 POINTS)</v>
      </c>
      <c r="L22" s="246"/>
      <c r="M22" s="1522" t="str">
        <f>A22</f>
        <v>CRITERION C - AWARDS AND RECOGNITION (MAX = 20 POINTS)</v>
      </c>
      <c r="N22" s="1409"/>
      <c r="O22" s="140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77" t="s">
        <v>588</v>
      </c>
      <c r="B23" s="1391"/>
      <c r="C23" s="1391"/>
      <c r="D23" s="1391"/>
      <c r="E23" s="1391"/>
      <c r="F23" s="1391"/>
      <c r="G23" s="1456"/>
      <c r="H23" s="545" t="s">
        <v>119</v>
      </c>
      <c r="I23" s="546" t="s">
        <v>168</v>
      </c>
      <c r="J23" s="21"/>
      <c r="K23" s="1067" t="s">
        <v>121</v>
      </c>
      <c r="L23" s="259"/>
      <c r="M23" s="71" t="s">
        <v>123</v>
      </c>
      <c r="N23" s="71" t="s">
        <v>168</v>
      </c>
      <c r="O23" s="104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3" t="s">
        <v>58</v>
      </c>
      <c r="B24" s="1789" t="s">
        <v>594</v>
      </c>
      <c r="C24" s="1470"/>
      <c r="D24" s="1470"/>
      <c r="E24" s="1470"/>
      <c r="F24" s="1470"/>
      <c r="G24" s="1471"/>
      <c r="H24" s="1068">
        <f>'Form 4-C&amp;D'!H22</f>
        <v>14</v>
      </c>
      <c r="I24" s="671"/>
      <c r="J24" s="669"/>
      <c r="K24" s="1069"/>
      <c r="L24" s="259"/>
      <c r="M24" s="1046">
        <f>'Form 4-C&amp;D'!N22</f>
        <v>10</v>
      </c>
      <c r="N24" s="1070"/>
      <c r="O24" s="104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79" t="s">
        <v>185</v>
      </c>
      <c r="D25" s="1391"/>
      <c r="E25" s="1391"/>
      <c r="F25" s="1391"/>
      <c r="G25" s="1456"/>
      <c r="H25" s="1071">
        <f>SUM(H24)</f>
        <v>14</v>
      </c>
      <c r="I25" s="275">
        <f>IF(H25&gt;=20,20,H25)</f>
        <v>14</v>
      </c>
      <c r="J25" s="276"/>
      <c r="K25" s="620"/>
      <c r="L25" s="339"/>
      <c r="M25" s="1049">
        <f>SUM(M24)</f>
        <v>10</v>
      </c>
      <c r="N25" s="1050">
        <f>IF(M25&gt;=20,20,M25)</f>
        <v>10</v>
      </c>
      <c r="O25" s="107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8"/>
      <c r="B26" s="558"/>
      <c r="C26" s="558"/>
      <c r="D26" s="250"/>
      <c r="E26" s="250"/>
      <c r="F26" s="250"/>
      <c r="G26" s="558"/>
      <c r="H26" s="558"/>
      <c r="I26" s="558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6" t="s">
        <v>595</v>
      </c>
      <c r="B27" s="1391"/>
      <c r="C27" s="1391"/>
      <c r="D27" s="1391"/>
      <c r="E27" s="1391"/>
      <c r="F27" s="1391"/>
      <c r="G27" s="1391"/>
      <c r="H27" s="1391"/>
      <c r="I27" s="1392"/>
      <c r="J27" s="309"/>
      <c r="K27" s="309" t="str">
        <f>A27</f>
        <v>CRITERION D - BONUS INDICATOR FOR NEWLY HIRED FACULTY (MAX = 20 POINTS)</v>
      </c>
      <c r="L27" s="339"/>
      <c r="M27" s="1790" t="str">
        <f>A27</f>
        <v>CRITERION D - BONUS INDICATOR FOR NEWLY HIRED FACULTY (MAX = 20 POINTS)</v>
      </c>
      <c r="N27" s="1409"/>
      <c r="O27" s="140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77" t="s">
        <v>588</v>
      </c>
      <c r="B28" s="1391"/>
      <c r="C28" s="1391"/>
      <c r="D28" s="1391"/>
      <c r="E28" s="1391"/>
      <c r="F28" s="1391"/>
      <c r="G28" s="1456"/>
      <c r="H28" s="545" t="s">
        <v>119</v>
      </c>
      <c r="I28" s="546" t="s">
        <v>168</v>
      </c>
      <c r="J28" s="21"/>
      <c r="K28" s="547" t="s">
        <v>121</v>
      </c>
      <c r="L28" s="259"/>
      <c r="M28" s="1041" t="s">
        <v>123</v>
      </c>
      <c r="N28" s="71" t="s">
        <v>168</v>
      </c>
      <c r="O28" s="104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14" t="s">
        <v>596</v>
      </c>
      <c r="C29" s="1470"/>
      <c r="D29" s="1470"/>
      <c r="E29" s="1470"/>
      <c r="F29" s="1470"/>
      <c r="G29" s="1471"/>
      <c r="H29" s="1073">
        <f>'Form 4-C&amp;D'!H36</f>
        <v>0</v>
      </c>
      <c r="I29" s="1074"/>
      <c r="J29" s="679"/>
      <c r="K29" s="712"/>
      <c r="L29" s="339"/>
      <c r="M29" s="1056">
        <f>'Form 4-C&amp;D'!N36</f>
        <v>0</v>
      </c>
      <c r="N29" s="1056"/>
      <c r="O29" s="107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6" t="s">
        <v>132</v>
      </c>
      <c r="B30" s="1784" t="s">
        <v>597</v>
      </c>
      <c r="C30" s="1483"/>
      <c r="D30" s="1483"/>
      <c r="E30" s="1483"/>
      <c r="F30" s="1483"/>
      <c r="G30" s="1484"/>
      <c r="H30" s="696">
        <f>'Form 4-C&amp;D'!H48</f>
        <v>0</v>
      </c>
      <c r="I30" s="697"/>
      <c r="J30" s="679"/>
      <c r="K30" s="286"/>
      <c r="L30" s="339"/>
      <c r="M30" s="1064">
        <f>'Form 4-C&amp;D'!N48</f>
        <v>0</v>
      </c>
      <c r="N30" s="1064"/>
      <c r="O30" s="107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8"/>
      <c r="B31" s="1079"/>
      <c r="C31" s="1785" t="s">
        <v>598</v>
      </c>
      <c r="D31" s="1786"/>
      <c r="E31" s="1786"/>
      <c r="F31" s="1786"/>
      <c r="G31" s="1787"/>
      <c r="H31" s="1080">
        <f>SUM(H29:H30)</f>
        <v>0</v>
      </c>
      <c r="I31" s="1081">
        <f>IF(H31&gt;=20,20,H31)</f>
        <v>0</v>
      </c>
      <c r="J31" s="276"/>
      <c r="K31" s="720"/>
      <c r="L31" s="339"/>
      <c r="M31" s="1049">
        <f>SUM(M29:M30)</f>
        <v>0</v>
      </c>
      <c r="N31" s="1082">
        <f>IF(M31&gt;=20,20,M31)</f>
        <v>0</v>
      </c>
      <c r="O31" s="107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3"/>
      <c r="B32" s="1788" t="s">
        <v>599</v>
      </c>
      <c r="C32" s="1373"/>
      <c r="D32" s="1373"/>
      <c r="E32" s="1373"/>
      <c r="F32" s="1373"/>
      <c r="G32" s="1374"/>
      <c r="H32" s="1084">
        <f>H13+H20+H25+H31</f>
        <v>59</v>
      </c>
      <c r="I32" s="1085">
        <f>IF((I13+I20+I25+I31)&gt;=100,100,(I13+I20+I25+I31))</f>
        <v>54</v>
      </c>
      <c r="J32" s="1086"/>
      <c r="K32" s="1087"/>
      <c r="L32" s="727"/>
      <c r="M32" s="1088">
        <f t="shared" ref="M32:N32" si="5">M13+M20+M25+M31</f>
        <v>66</v>
      </c>
      <c r="N32" s="1089">
        <f t="shared" si="5"/>
        <v>61</v>
      </c>
      <c r="O32" s="928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39"/>
      <c r="E35" s="339"/>
      <c r="F35" s="339"/>
      <c r="G35" s="339"/>
      <c r="H35" s="339"/>
      <c r="I35" s="339"/>
      <c r="J35" s="339"/>
      <c r="K35" s="339"/>
      <c r="L35" s="339"/>
      <c r="M35" s="67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39"/>
      <c r="E36" s="339"/>
      <c r="F36" s="339"/>
      <c r="G36" s="339"/>
      <c r="H36" s="339"/>
      <c r="I36" s="339"/>
      <c r="J36" s="339"/>
      <c r="K36" s="339"/>
      <c r="L36" s="339"/>
      <c r="M36" s="67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8"/>
      <c r="M43" s="918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1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8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abSelected="1" topLeftCell="A31" workbookViewId="0">
      <selection activeCell="P37" sqref="P37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412" t="s">
        <v>165</v>
      </c>
      <c r="B1" s="1367"/>
      <c r="C1" s="1367"/>
      <c r="D1" s="1367"/>
      <c r="E1" s="1367"/>
      <c r="F1" s="1367"/>
      <c r="G1" s="1367"/>
      <c r="H1" s="1367"/>
      <c r="I1" s="1367"/>
      <c r="J1" s="1367"/>
      <c r="K1" s="1367"/>
      <c r="L1" s="1367"/>
      <c r="M1" s="1367"/>
      <c r="N1" s="1367"/>
      <c r="O1" s="1367"/>
      <c r="P1" s="1367"/>
      <c r="Q1" s="32"/>
      <c r="R1" s="32" t="str">
        <f t="shared" ref="R1:R2" si="0">A1</f>
        <v>FACULTY POSITION RECLASSIFICATION FOR SUCs</v>
      </c>
      <c r="S1" s="32"/>
      <c r="T1" s="1412" t="s">
        <v>165</v>
      </c>
      <c r="U1" s="1367"/>
      <c r="V1" s="1367"/>
      <c r="W1" s="1367"/>
      <c r="X1" s="1367"/>
      <c r="Y1" s="1367"/>
      <c r="Z1" s="1367"/>
      <c r="AA1" s="1367"/>
      <c r="AB1" s="1367"/>
      <c r="AC1" s="1367"/>
      <c r="AD1" s="1367"/>
      <c r="AE1" s="1367"/>
      <c r="AF1" s="1367"/>
      <c r="AG1" s="1367"/>
      <c r="AH1" s="1367"/>
      <c r="AI1" s="1367"/>
      <c r="AJ1" s="1090"/>
      <c r="AK1" s="535"/>
      <c r="AL1" s="535"/>
      <c r="AM1" s="535"/>
      <c r="AN1" s="535"/>
      <c r="AO1" s="535"/>
      <c r="AP1" s="535"/>
      <c r="AQ1" s="535"/>
      <c r="AR1" s="535"/>
      <c r="AS1" s="447"/>
      <c r="AT1" s="535"/>
      <c r="AU1" s="535"/>
      <c r="AV1" s="535"/>
      <c r="AW1" s="535"/>
      <c r="AX1" s="535"/>
    </row>
    <row r="2" spans="1:50" ht="13.5" customHeight="1">
      <c r="A2" s="1412" t="s">
        <v>600</v>
      </c>
      <c r="B2" s="1367"/>
      <c r="C2" s="1367"/>
      <c r="D2" s="1367"/>
      <c r="E2" s="1367"/>
      <c r="F2" s="1367"/>
      <c r="G2" s="1367"/>
      <c r="H2" s="1367"/>
      <c r="I2" s="1367"/>
      <c r="J2" s="1367"/>
      <c r="K2" s="1367"/>
      <c r="L2" s="1367"/>
      <c r="M2" s="1367"/>
      <c r="N2" s="1367"/>
      <c r="O2" s="1367"/>
      <c r="P2" s="1367"/>
      <c r="Q2" s="32"/>
      <c r="R2" s="32" t="str">
        <f t="shared" si="0"/>
        <v>INDIVIDUAL SUMMARY SHEET</v>
      </c>
      <c r="S2" s="32"/>
      <c r="T2" s="1412" t="s">
        <v>600</v>
      </c>
      <c r="U2" s="1367"/>
      <c r="V2" s="1367"/>
      <c r="W2" s="1367"/>
      <c r="X2" s="1367"/>
      <c r="Y2" s="1367"/>
      <c r="Z2" s="1367"/>
      <c r="AA2" s="1367"/>
      <c r="AB2" s="1367"/>
      <c r="AC2" s="1367"/>
      <c r="AD2" s="1367"/>
      <c r="AE2" s="1367"/>
      <c r="AF2" s="1367"/>
      <c r="AG2" s="1367"/>
      <c r="AH2" s="1367"/>
      <c r="AI2" s="1367"/>
      <c r="AJ2" s="1090"/>
      <c r="AK2" s="535"/>
      <c r="AL2" s="535"/>
      <c r="AM2" s="535"/>
      <c r="AN2" s="535"/>
      <c r="AO2" s="535"/>
      <c r="AP2" s="535"/>
      <c r="AQ2" s="535"/>
      <c r="AR2" s="535"/>
      <c r="AS2" s="447"/>
      <c r="AT2" s="535"/>
      <c r="AU2" s="535"/>
      <c r="AV2" s="535"/>
      <c r="AW2" s="535"/>
      <c r="AX2" s="535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4"/>
      <c r="O3" s="534"/>
      <c r="P3" s="534"/>
      <c r="Q3" s="534"/>
      <c r="R3" s="534"/>
      <c r="S3" s="534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4"/>
      <c r="AH3" s="534"/>
      <c r="AI3" s="534"/>
      <c r="AJ3" s="534"/>
      <c r="AK3" s="535"/>
      <c r="AL3" s="535"/>
      <c r="AM3" s="535"/>
      <c r="AN3" s="535"/>
      <c r="AO3" s="535"/>
      <c r="AP3" s="535"/>
      <c r="AQ3" s="535"/>
      <c r="AR3" s="535"/>
      <c r="AS3" s="447"/>
      <c r="AT3" s="535"/>
      <c r="AU3" s="535"/>
      <c r="AV3" s="535"/>
      <c r="AW3" s="535"/>
      <c r="AX3" s="535"/>
    </row>
    <row r="4" spans="1:50" ht="14.25" customHeight="1">
      <c r="A4" s="1091" t="str">
        <f>'Request Form'!B6</f>
        <v>LAST NAME:</v>
      </c>
      <c r="B4" s="1092"/>
      <c r="C4" s="1093"/>
      <c r="D4" s="1815" t="str">
        <f>Form1_A!E3</f>
        <v>MAALIW</v>
      </c>
      <c r="E4" s="1470"/>
      <c r="F4" s="1470"/>
      <c r="G4" s="1470"/>
      <c r="H4" s="1470"/>
      <c r="I4" s="1470"/>
      <c r="J4" s="1470"/>
      <c r="K4" s="1470"/>
      <c r="L4" s="1470"/>
      <c r="M4" s="1470"/>
      <c r="N4" s="1470"/>
      <c r="O4" s="1470"/>
      <c r="P4" s="1619"/>
      <c r="Q4" s="90"/>
      <c r="R4" s="90"/>
      <c r="S4" s="90"/>
      <c r="T4" s="1811" t="str">
        <f>'Request Form'!B6</f>
        <v>LAST NAME:</v>
      </c>
      <c r="U4" s="1407"/>
      <c r="V4" s="1408"/>
      <c r="W4" s="1815" t="str">
        <f>Form1_A!E3</f>
        <v>MAALIW</v>
      </c>
      <c r="X4" s="1470"/>
      <c r="Y4" s="1470"/>
      <c r="Z4" s="1470"/>
      <c r="AA4" s="1470"/>
      <c r="AB4" s="1470"/>
      <c r="AC4" s="1470"/>
      <c r="AD4" s="1470"/>
      <c r="AE4" s="1470"/>
      <c r="AF4" s="1470"/>
      <c r="AG4" s="1470"/>
      <c r="AH4" s="1470"/>
      <c r="AI4" s="1470"/>
      <c r="AJ4" s="1619"/>
      <c r="AK4" s="535"/>
      <c r="AL4" s="535"/>
      <c r="AM4" s="535"/>
      <c r="AN4" s="535"/>
      <c r="AO4" s="535"/>
      <c r="AP4" s="535"/>
      <c r="AQ4" s="535"/>
      <c r="AR4" s="535"/>
      <c r="AS4" s="447"/>
      <c r="AT4" s="535"/>
      <c r="AU4" s="535"/>
      <c r="AV4" s="535"/>
      <c r="AW4" s="535"/>
      <c r="AX4" s="535"/>
    </row>
    <row r="5" spans="1:50" ht="13.5" customHeight="1">
      <c r="A5" s="1094" t="str">
        <f>'Request Form'!B7</f>
        <v>FIRST NAME, EXT.:</v>
      </c>
      <c r="B5" s="269"/>
      <c r="C5" s="1095"/>
      <c r="D5" s="1816" t="str">
        <f>'KRA IV'!D7:I7</f>
        <v>RENATO III</v>
      </c>
      <c r="E5" s="1373"/>
      <c r="F5" s="1373"/>
      <c r="G5" s="1373"/>
      <c r="H5" s="1373"/>
      <c r="I5" s="1373"/>
      <c r="J5" s="1373"/>
      <c r="K5" s="1373"/>
      <c r="L5" s="1373"/>
      <c r="M5" s="1373"/>
      <c r="N5" s="1373"/>
      <c r="O5" s="1373"/>
      <c r="P5" s="1442"/>
      <c r="Q5" s="90"/>
      <c r="R5" s="90"/>
      <c r="S5" s="90"/>
      <c r="T5" s="1812" t="str">
        <f>'Request Form'!B7</f>
        <v>FIRST NAME, EXT.:</v>
      </c>
      <c r="U5" s="1367"/>
      <c r="V5" s="1453"/>
      <c r="W5" s="1816" t="str">
        <f>'Request Form'!C7</f>
        <v>RENATO III</v>
      </c>
      <c r="X5" s="1373"/>
      <c r="Y5" s="1373"/>
      <c r="Z5" s="1373"/>
      <c r="AA5" s="1373"/>
      <c r="AB5" s="1373"/>
      <c r="AC5" s="1373"/>
      <c r="AD5" s="1373"/>
      <c r="AE5" s="1373"/>
      <c r="AF5" s="1373"/>
      <c r="AG5" s="1373"/>
      <c r="AH5" s="1373"/>
      <c r="AI5" s="1373"/>
      <c r="AJ5" s="1442"/>
      <c r="AK5" s="535"/>
      <c r="AL5" s="535"/>
      <c r="AM5" s="535"/>
      <c r="AN5" s="535"/>
      <c r="AO5" s="535"/>
      <c r="AP5" s="535"/>
      <c r="AQ5" s="535"/>
      <c r="AR5" s="535"/>
      <c r="AS5" s="447"/>
      <c r="AT5" s="535"/>
      <c r="AU5" s="535"/>
      <c r="AV5" s="535"/>
      <c r="AW5" s="535"/>
      <c r="AX5" s="535"/>
    </row>
    <row r="6" spans="1:50" ht="13.5" customHeight="1">
      <c r="A6" s="1094" t="str">
        <f>'Request Form'!B8</f>
        <v>MIDDLE NAME:</v>
      </c>
      <c r="B6" s="269"/>
      <c r="C6" s="1095"/>
      <c r="D6" s="1816" t="str">
        <f>Form1_A!E5</f>
        <v>RACELIS</v>
      </c>
      <c r="E6" s="1373"/>
      <c r="F6" s="1373"/>
      <c r="G6" s="1373"/>
      <c r="H6" s="1373"/>
      <c r="I6" s="1373"/>
      <c r="J6" s="1373"/>
      <c r="K6" s="1373"/>
      <c r="L6" s="1373"/>
      <c r="M6" s="1373"/>
      <c r="N6" s="1373"/>
      <c r="O6" s="1373"/>
      <c r="P6" s="1442"/>
      <c r="Q6" s="90"/>
      <c r="R6" s="90"/>
      <c r="S6" s="90"/>
      <c r="T6" s="1813" t="str">
        <f>'Request Form'!B8</f>
        <v>MIDDLE NAME:</v>
      </c>
      <c r="U6" s="1371"/>
      <c r="V6" s="1814"/>
      <c r="W6" s="1816" t="str">
        <f>'Request Form'!C8</f>
        <v>RACELIS</v>
      </c>
      <c r="X6" s="1373"/>
      <c r="Y6" s="1373"/>
      <c r="Z6" s="1373"/>
      <c r="AA6" s="1373"/>
      <c r="AB6" s="1373"/>
      <c r="AC6" s="1373"/>
      <c r="AD6" s="1373"/>
      <c r="AE6" s="1373"/>
      <c r="AF6" s="1373"/>
      <c r="AG6" s="1373"/>
      <c r="AH6" s="1373"/>
      <c r="AI6" s="1373"/>
      <c r="AJ6" s="1442"/>
      <c r="AK6" s="535"/>
      <c r="AL6" s="535"/>
      <c r="AM6" s="535"/>
      <c r="AN6" s="535"/>
      <c r="AO6" s="535"/>
      <c r="AP6" s="535"/>
      <c r="AQ6" s="535"/>
      <c r="AR6" s="535"/>
      <c r="AS6" s="447"/>
      <c r="AT6" s="535"/>
      <c r="AU6" s="535"/>
      <c r="AV6" s="535"/>
      <c r="AW6" s="535"/>
      <c r="AX6" s="535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4"/>
      <c r="O7" s="534"/>
      <c r="P7" s="534"/>
      <c r="Q7" s="534"/>
      <c r="R7" s="534"/>
      <c r="S7" s="534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4"/>
      <c r="AH7" s="534"/>
      <c r="AI7" s="534"/>
      <c r="AJ7" s="1096"/>
      <c r="AK7" s="535"/>
      <c r="AL7" s="535"/>
      <c r="AM7" s="535"/>
      <c r="AN7" s="535"/>
      <c r="AO7" s="535"/>
      <c r="AP7" s="535"/>
      <c r="AQ7" s="535"/>
      <c r="AR7" s="535"/>
      <c r="AS7" s="447"/>
      <c r="AT7" s="535"/>
      <c r="AU7" s="535"/>
      <c r="AV7" s="535"/>
      <c r="AW7" s="535"/>
      <c r="AX7" s="535"/>
    </row>
    <row r="8" spans="1:50" ht="13.5" customHeight="1">
      <c r="A8" s="1415" t="s">
        <v>601</v>
      </c>
      <c r="B8" s="1391"/>
      <c r="C8" s="1391"/>
      <c r="D8" s="1391"/>
      <c r="E8" s="1391"/>
      <c r="F8" s="1391"/>
      <c r="G8" s="1391"/>
      <c r="H8" s="1391"/>
      <c r="I8" s="1391"/>
      <c r="J8" s="1391"/>
      <c r="K8" s="1391"/>
      <c r="L8" s="1097"/>
      <c r="M8" s="1097"/>
      <c r="N8" s="1098"/>
      <c r="O8" s="1098"/>
      <c r="P8" s="44" t="s">
        <v>90</v>
      </c>
      <c r="Q8" s="15"/>
      <c r="R8" s="44" t="s">
        <v>121</v>
      </c>
      <c r="S8" s="15"/>
      <c r="T8" s="1415" t="s">
        <v>601</v>
      </c>
      <c r="U8" s="1391"/>
      <c r="V8" s="1391"/>
      <c r="W8" s="1391"/>
      <c r="X8" s="1391"/>
      <c r="Y8" s="1391"/>
      <c r="Z8" s="1391"/>
      <c r="AA8" s="1391"/>
      <c r="AB8" s="1391"/>
      <c r="AC8" s="1391"/>
      <c r="AD8" s="1391"/>
      <c r="AE8" s="1097"/>
      <c r="AF8" s="1097"/>
      <c r="AG8" s="1098"/>
      <c r="AH8" s="1098"/>
      <c r="AI8" s="44" t="s">
        <v>123</v>
      </c>
      <c r="AJ8" s="44" t="s">
        <v>121</v>
      </c>
      <c r="AK8" s="535"/>
      <c r="AL8" s="535"/>
      <c r="AM8" s="535"/>
      <c r="AN8" s="535"/>
      <c r="AO8" s="535"/>
      <c r="AP8" s="535"/>
      <c r="AQ8" s="535"/>
      <c r="AR8" s="535"/>
      <c r="AS8" s="447"/>
      <c r="AT8" s="535"/>
      <c r="AU8" s="535"/>
      <c r="AV8" s="535"/>
      <c r="AW8" s="535"/>
      <c r="AX8" s="535"/>
    </row>
    <row r="9" spans="1:50" ht="13.5" customHeight="1">
      <c r="A9" s="1099" t="s">
        <v>602</v>
      </c>
      <c r="B9" s="1100"/>
      <c r="C9" s="1100"/>
      <c r="D9" s="1100"/>
      <c r="E9" s="1100"/>
      <c r="F9" s="1101"/>
      <c r="G9" s="1101"/>
      <c r="H9" s="1101"/>
      <c r="I9" s="1101"/>
      <c r="J9" s="1101"/>
      <c r="K9" s="1101"/>
      <c r="L9" s="1101"/>
      <c r="M9" s="1101"/>
      <c r="N9" s="1102"/>
      <c r="O9" s="1102"/>
      <c r="P9" s="1103"/>
      <c r="Q9" s="32"/>
      <c r="R9" s="1104" t="str">
        <f>A9</f>
        <v>KRA I - INSTRUCTION (100 POINTS)</v>
      </c>
      <c r="S9" s="32"/>
      <c r="T9" s="1105" t="s">
        <v>602</v>
      </c>
      <c r="U9" s="1106"/>
      <c r="V9" s="1106"/>
      <c r="W9" s="1106"/>
      <c r="X9" s="1106"/>
      <c r="Y9" s="1107"/>
      <c r="Z9" s="1107"/>
      <c r="AA9" s="1107"/>
      <c r="AB9" s="1107"/>
      <c r="AC9" s="1107"/>
      <c r="AD9" s="1107"/>
      <c r="AE9" s="1108"/>
      <c r="AF9" s="1108"/>
      <c r="AG9" s="1109"/>
      <c r="AH9" s="1109"/>
      <c r="AI9" s="1104"/>
      <c r="AJ9" s="1110"/>
      <c r="AK9" s="535"/>
      <c r="AL9" s="535"/>
      <c r="AM9" s="535"/>
      <c r="AN9" s="535"/>
      <c r="AO9" s="535"/>
      <c r="AP9" s="535"/>
      <c r="AQ9" s="535"/>
      <c r="AR9" s="535"/>
      <c r="AS9" s="447"/>
      <c r="AT9" s="535"/>
      <c r="AU9" s="535"/>
      <c r="AV9" s="535"/>
      <c r="AW9" s="535"/>
      <c r="AX9" s="535"/>
    </row>
    <row r="10" spans="1:50" ht="13.5" customHeight="1">
      <c r="A10" s="1111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5"/>
      <c r="O10" s="535"/>
      <c r="P10" s="1112">
        <f>'KRA I'!N15</f>
        <v>59.432399999999994</v>
      </c>
      <c r="Q10" s="1113"/>
      <c r="R10" s="1114"/>
      <c r="S10" s="1115"/>
      <c r="T10" s="1111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5"/>
      <c r="AH10" s="535"/>
      <c r="AI10" s="1116">
        <f>'KRA I'!N15</f>
        <v>59.432399999999994</v>
      </c>
      <c r="AJ10" s="1117"/>
      <c r="AK10" s="535"/>
      <c r="AL10" s="535"/>
      <c r="AM10" s="535"/>
      <c r="AN10" s="535"/>
      <c r="AO10" s="535"/>
      <c r="AP10" s="535"/>
      <c r="AQ10" s="535"/>
      <c r="AR10" s="535"/>
      <c r="AS10" s="447"/>
      <c r="AT10" s="535"/>
      <c r="AU10" s="535"/>
      <c r="AV10" s="535"/>
      <c r="AW10" s="535"/>
      <c r="AX10" s="535"/>
    </row>
    <row r="11" spans="1:50" ht="13.5" customHeight="1">
      <c r="A11" s="1111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5"/>
      <c r="O11" s="535"/>
      <c r="P11" s="1112">
        <f>'KRA I'!I25</f>
        <v>30</v>
      </c>
      <c r="Q11" s="1113"/>
      <c r="R11" s="1365" t="s">
        <v>820</v>
      </c>
      <c r="S11" s="1119"/>
      <c r="T11" s="1111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5"/>
      <c r="AH11" s="535"/>
      <c r="AI11" s="1116">
        <f>'KRA I'!N25</f>
        <v>30</v>
      </c>
      <c r="AJ11" s="1117"/>
      <c r="AK11" s="535"/>
      <c r="AL11" s="535"/>
      <c r="AM11" s="535"/>
      <c r="AN11" s="535"/>
      <c r="AO11" s="535"/>
      <c r="AP11" s="535"/>
      <c r="AQ11" s="535"/>
      <c r="AR11" s="535"/>
      <c r="AS11" s="447"/>
      <c r="AT11" s="535"/>
      <c r="AU11" s="535"/>
      <c r="AV11" s="535"/>
      <c r="AW11" s="535"/>
      <c r="AX11" s="535"/>
    </row>
    <row r="12" spans="1:50" ht="13.5" customHeight="1">
      <c r="A12" s="1120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5"/>
      <c r="O12" s="535"/>
      <c r="P12" s="1112">
        <f>'KRA I'!N33</f>
        <v>10</v>
      </c>
      <c r="Q12" s="1113"/>
      <c r="R12" s="1118"/>
      <c r="S12" s="1119"/>
      <c r="T12" s="1120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5"/>
      <c r="AH12" s="535"/>
      <c r="AI12" s="1121">
        <f>'KRA I'!N33</f>
        <v>10</v>
      </c>
      <c r="AJ12" s="1122"/>
      <c r="AK12" s="535"/>
      <c r="AL12" s="535"/>
      <c r="AM12" s="535"/>
      <c r="AN12" s="535"/>
      <c r="AO12" s="535"/>
      <c r="AP12" s="535"/>
      <c r="AQ12" s="535"/>
      <c r="AR12" s="535"/>
      <c r="AS12" s="447"/>
      <c r="AT12" s="535"/>
      <c r="AU12" s="535"/>
      <c r="AV12" s="535"/>
      <c r="AW12" s="535"/>
      <c r="AX12" s="535"/>
    </row>
    <row r="13" spans="1:50" ht="13.5" customHeight="1">
      <c r="A13" s="1415" t="s">
        <v>124</v>
      </c>
      <c r="B13" s="1391"/>
      <c r="C13" s="1391"/>
      <c r="D13" s="1391"/>
      <c r="E13" s="1391"/>
      <c r="F13" s="1391"/>
      <c r="G13" s="1391"/>
      <c r="H13" s="1391"/>
      <c r="I13" s="1391"/>
      <c r="J13" s="1391"/>
      <c r="K13" s="1391"/>
      <c r="L13" s="1097"/>
      <c r="M13" s="1097"/>
      <c r="N13" s="1098"/>
      <c r="O13" s="1098"/>
      <c r="P13" s="1123">
        <f>P10+P11+P12</f>
        <v>99.432400000000001</v>
      </c>
      <c r="Q13" s="1124"/>
      <c r="R13" s="1125"/>
      <c r="S13" s="1126"/>
      <c r="T13" s="1415" t="s">
        <v>124</v>
      </c>
      <c r="U13" s="1391"/>
      <c r="V13" s="1391"/>
      <c r="W13" s="1391"/>
      <c r="X13" s="1391"/>
      <c r="Y13" s="1391"/>
      <c r="Z13" s="1391"/>
      <c r="AA13" s="1391"/>
      <c r="AB13" s="1391"/>
      <c r="AC13" s="1391"/>
      <c r="AD13" s="1391"/>
      <c r="AE13" s="1097"/>
      <c r="AF13" s="1097"/>
      <c r="AG13" s="1098"/>
      <c r="AH13" s="1098"/>
      <c r="AI13" s="1127">
        <f>AI10+AI11+AI12</f>
        <v>99.432400000000001</v>
      </c>
      <c r="AJ13" s="1123"/>
      <c r="AK13" s="535"/>
      <c r="AL13" s="535"/>
      <c r="AM13" s="535"/>
      <c r="AN13" s="535"/>
      <c r="AO13" s="535"/>
      <c r="AP13" s="535"/>
      <c r="AQ13" s="535"/>
      <c r="AR13" s="535"/>
      <c r="AS13" s="447"/>
      <c r="AT13" s="535"/>
      <c r="AU13" s="535"/>
      <c r="AV13" s="535"/>
      <c r="AW13" s="535"/>
      <c r="AX13" s="535"/>
    </row>
    <row r="14" spans="1:50" ht="13.5" customHeight="1">
      <c r="A14" s="1099" t="s">
        <v>609</v>
      </c>
      <c r="B14" s="1100"/>
      <c r="C14" s="1100"/>
      <c r="D14" s="1100"/>
      <c r="E14" s="1100"/>
      <c r="F14" s="1101"/>
      <c r="G14" s="1101"/>
      <c r="H14" s="1101"/>
      <c r="I14" s="1101"/>
      <c r="J14" s="1101"/>
      <c r="K14" s="1101"/>
      <c r="L14" s="1101"/>
      <c r="M14" s="1101"/>
      <c r="N14" s="1102"/>
      <c r="O14" s="1102"/>
      <c r="P14" s="1128"/>
      <c r="Q14" s="15"/>
      <c r="R14" s="1104" t="str">
        <f>A14</f>
        <v>KRA II - RESEARCH, INNOVATION AND/OR CREATIVE WORK (100 POINTS)</v>
      </c>
      <c r="S14" s="32"/>
      <c r="T14" s="1105" t="s">
        <v>609</v>
      </c>
      <c r="U14" s="1106"/>
      <c r="V14" s="1106"/>
      <c r="W14" s="1106"/>
      <c r="X14" s="1106"/>
      <c r="Y14" s="1107"/>
      <c r="Z14" s="1107"/>
      <c r="AA14" s="1107"/>
      <c r="AB14" s="1107"/>
      <c r="AC14" s="1107"/>
      <c r="AD14" s="1107"/>
      <c r="AE14" s="1108"/>
      <c r="AF14" s="1108"/>
      <c r="AG14" s="1109"/>
      <c r="AH14" s="1109"/>
      <c r="AI14" s="1129"/>
      <c r="AJ14" s="1130"/>
      <c r="AK14" s="535"/>
      <c r="AL14" s="535"/>
      <c r="AM14" s="535"/>
      <c r="AN14" s="535"/>
      <c r="AO14" s="535"/>
      <c r="AP14" s="535"/>
      <c r="AQ14" s="535"/>
      <c r="AR14" s="535"/>
      <c r="AS14" s="447"/>
      <c r="AT14" s="535"/>
      <c r="AU14" s="535"/>
      <c r="AV14" s="535"/>
      <c r="AW14" s="535"/>
      <c r="AX14" s="535"/>
    </row>
    <row r="15" spans="1:50" ht="13.5" customHeight="1">
      <c r="A15" s="1111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5"/>
      <c r="O15" s="535"/>
      <c r="P15" s="1131">
        <f>'KRA II'!I26</f>
        <v>100</v>
      </c>
      <c r="Q15" s="509"/>
      <c r="R15" s="511"/>
      <c r="S15" s="1132"/>
      <c r="T15" s="1111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5"/>
      <c r="AH15" s="535"/>
      <c r="AI15" s="1133">
        <f>'KRA II'!N26</f>
        <v>100</v>
      </c>
      <c r="AJ15" s="1134"/>
      <c r="AK15" s="535"/>
      <c r="AL15" s="535"/>
      <c r="AM15" s="535"/>
      <c r="AN15" s="535"/>
      <c r="AO15" s="535"/>
      <c r="AP15" s="535"/>
      <c r="AQ15" s="535"/>
      <c r="AR15" s="535"/>
      <c r="AS15" s="447"/>
      <c r="AT15" s="535"/>
      <c r="AU15" s="535"/>
      <c r="AV15" s="535"/>
      <c r="AW15" s="535"/>
      <c r="AX15" s="535"/>
    </row>
    <row r="16" spans="1:50" ht="13.5" customHeight="1">
      <c r="A16" s="1111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5"/>
      <c r="O16" s="535"/>
      <c r="P16" s="1131">
        <f>'KRA II'!I53</f>
        <v>0</v>
      </c>
      <c r="Q16" s="509"/>
      <c r="R16" s="511"/>
      <c r="S16" s="1132"/>
      <c r="T16" s="1111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5"/>
      <c r="AH16" s="535"/>
      <c r="AI16" s="1133">
        <f>'KRA II'!N53</f>
        <v>0</v>
      </c>
      <c r="AJ16" s="1134"/>
      <c r="AK16" s="535"/>
      <c r="AL16" s="535"/>
      <c r="AM16" s="535"/>
      <c r="AN16" s="535"/>
      <c r="AO16" s="535"/>
      <c r="AP16" s="535"/>
      <c r="AQ16" s="535"/>
      <c r="AR16" s="535"/>
      <c r="AS16" s="447"/>
      <c r="AT16" s="535"/>
      <c r="AU16" s="535"/>
      <c r="AV16" s="535"/>
      <c r="AW16" s="535"/>
      <c r="AX16" s="535"/>
    </row>
    <row r="17" spans="1:50" ht="13.5" customHeight="1">
      <c r="A17" s="1135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5"/>
      <c r="O17" s="535"/>
      <c r="P17" s="1131">
        <f>'KRA II'!I62</f>
        <v>0</v>
      </c>
      <c r="Q17" s="509"/>
      <c r="R17" s="511"/>
      <c r="S17" s="1132"/>
      <c r="T17" s="1135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5"/>
      <c r="AH17" s="535"/>
      <c r="AI17" s="1136">
        <f>'KRA II'!N62</f>
        <v>0</v>
      </c>
      <c r="AJ17" s="1137"/>
      <c r="AK17" s="535"/>
      <c r="AL17" s="535"/>
      <c r="AM17" s="535"/>
      <c r="AN17" s="535"/>
      <c r="AO17" s="535"/>
      <c r="AP17" s="535"/>
      <c r="AQ17" s="535"/>
      <c r="AR17" s="535"/>
      <c r="AS17" s="447"/>
      <c r="AT17" s="535"/>
      <c r="AU17" s="535"/>
      <c r="AV17" s="535"/>
      <c r="AW17" s="535"/>
      <c r="AX17" s="535"/>
    </row>
    <row r="18" spans="1:50" ht="13.5" customHeight="1">
      <c r="A18" s="1415" t="s">
        <v>124</v>
      </c>
      <c r="B18" s="1391"/>
      <c r="C18" s="1391"/>
      <c r="D18" s="1391"/>
      <c r="E18" s="1391"/>
      <c r="F18" s="1391"/>
      <c r="G18" s="1391"/>
      <c r="H18" s="1391"/>
      <c r="I18" s="1391"/>
      <c r="J18" s="1391"/>
      <c r="K18" s="1391"/>
      <c r="L18" s="1097"/>
      <c r="M18" s="1097"/>
      <c r="N18" s="1098"/>
      <c r="O18" s="1098"/>
      <c r="P18" s="1138">
        <f>IF(SUM(P15:P17)&gt;=100,100,SUM(P15:P17))</f>
        <v>100</v>
      </c>
      <c r="Q18" s="1139"/>
      <c r="R18" s="1140"/>
      <c r="S18" s="1141"/>
      <c r="T18" s="1415" t="s">
        <v>124</v>
      </c>
      <c r="U18" s="1391"/>
      <c r="V18" s="1391"/>
      <c r="W18" s="1391"/>
      <c r="X18" s="1391"/>
      <c r="Y18" s="1391"/>
      <c r="Z18" s="1391"/>
      <c r="AA18" s="1391"/>
      <c r="AB18" s="1391"/>
      <c r="AC18" s="1391"/>
      <c r="AD18" s="1391"/>
      <c r="AE18" s="1097"/>
      <c r="AF18" s="1097"/>
      <c r="AG18" s="1098"/>
      <c r="AH18" s="1098"/>
      <c r="AI18" s="1142">
        <f>IF(SUM(AI15:AI17)&gt;=100,100,SUM(AI15:AI17))</f>
        <v>100</v>
      </c>
      <c r="AJ18" s="1138"/>
      <c r="AK18" s="535"/>
      <c r="AL18" s="535"/>
      <c r="AM18" s="535"/>
      <c r="AN18" s="535"/>
      <c r="AO18" s="535"/>
      <c r="AP18" s="535"/>
      <c r="AQ18" s="535" t="s">
        <v>1</v>
      </c>
      <c r="AR18" s="535"/>
      <c r="AS18" s="447"/>
      <c r="AT18" s="535"/>
      <c r="AU18" s="535"/>
      <c r="AV18" s="535"/>
      <c r="AW18" s="535"/>
      <c r="AX18" s="535"/>
    </row>
    <row r="19" spans="1:50" ht="13.5" customHeight="1">
      <c r="A19" s="1143" t="s">
        <v>616</v>
      </c>
      <c r="B19" s="1102"/>
      <c r="C19" s="1102"/>
      <c r="D19" s="1102"/>
      <c r="E19" s="1102"/>
      <c r="F19" s="1102"/>
      <c r="G19" s="1102"/>
      <c r="H19" s="1102"/>
      <c r="I19" s="1102"/>
      <c r="J19" s="1102"/>
      <c r="K19" s="1102"/>
      <c r="L19" s="1102"/>
      <c r="M19" s="1102"/>
      <c r="N19" s="1102"/>
      <c r="O19" s="1102"/>
      <c r="P19" s="1144"/>
      <c r="Q19" s="534"/>
      <c r="R19" s="1104" t="str">
        <f>A19</f>
        <v>KRA III - EXTENSION SERVICES (100 POINTS)</v>
      </c>
      <c r="S19" s="32"/>
      <c r="T19" s="1145" t="s">
        <v>616</v>
      </c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46"/>
      <c r="AJ19" s="1147"/>
      <c r="AK19" s="535"/>
      <c r="AL19" s="535"/>
      <c r="AM19" s="535"/>
      <c r="AN19" s="535"/>
      <c r="AO19" s="535"/>
      <c r="AP19" s="535"/>
      <c r="AQ19" s="16" t="s">
        <v>3</v>
      </c>
      <c r="AR19" s="535"/>
      <c r="AS19" s="447"/>
      <c r="AT19" s="535"/>
      <c r="AU19" s="535"/>
      <c r="AV19" s="535"/>
      <c r="AW19" s="535"/>
      <c r="AX19" s="535"/>
    </row>
    <row r="20" spans="1:50" ht="13.5" customHeight="1">
      <c r="A20" s="1111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5"/>
      <c r="O20" s="535"/>
      <c r="P20" s="1148">
        <f>'KRA III'!I13</f>
        <v>0</v>
      </c>
      <c r="Q20" s="1149"/>
      <c r="R20" s="1150"/>
      <c r="S20" s="1151"/>
      <c r="T20" s="1111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5"/>
      <c r="AH20" s="535"/>
      <c r="AI20" s="1152">
        <f>'KRA III'!N13</f>
        <v>0</v>
      </c>
      <c r="AJ20" s="1153"/>
      <c r="AK20" s="535"/>
      <c r="AL20" s="535"/>
      <c r="AM20" s="535"/>
      <c r="AN20" s="535"/>
      <c r="AO20" s="535"/>
      <c r="AP20" s="535"/>
      <c r="AQ20" s="16" t="s">
        <v>5</v>
      </c>
      <c r="AR20" s="535"/>
      <c r="AS20" s="447"/>
      <c r="AT20" s="535"/>
      <c r="AU20" s="535"/>
      <c r="AV20" s="535"/>
      <c r="AW20" s="535"/>
      <c r="AX20" s="535"/>
    </row>
    <row r="21" spans="1:50" ht="13.5" customHeight="1">
      <c r="A21" s="1111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5"/>
      <c r="O21" s="535"/>
      <c r="P21" s="1148">
        <f>'KRA III'!I29</f>
        <v>50</v>
      </c>
      <c r="Q21" s="1149"/>
      <c r="R21" s="1150"/>
      <c r="S21" s="1151"/>
      <c r="T21" s="1111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5"/>
      <c r="AH21" s="535"/>
      <c r="AI21" s="1152">
        <f>'KRA III'!N29</f>
        <v>50</v>
      </c>
      <c r="AJ21" s="1153"/>
      <c r="AK21" s="535"/>
      <c r="AL21" s="535"/>
      <c r="AM21" s="535"/>
      <c r="AN21" s="535"/>
      <c r="AO21" s="535"/>
      <c r="AP21" s="535"/>
      <c r="AQ21" s="16" t="s">
        <v>8</v>
      </c>
      <c r="AR21" s="535"/>
      <c r="AS21" s="447"/>
      <c r="AT21" s="535"/>
      <c r="AU21" s="535"/>
      <c r="AV21" s="535"/>
      <c r="AW21" s="535"/>
      <c r="AX21" s="535"/>
    </row>
    <row r="22" spans="1:50" ht="13.5" customHeight="1">
      <c r="A22" s="1111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5"/>
      <c r="O22" s="535"/>
      <c r="P22" s="1148">
        <f>'KRA III'!I34</f>
        <v>0</v>
      </c>
      <c r="Q22" s="1149"/>
      <c r="R22" s="1150"/>
      <c r="S22" s="1151"/>
      <c r="T22" s="1111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5"/>
      <c r="AH22" s="535"/>
      <c r="AI22" s="1152">
        <f>'KRA III'!N34</f>
        <v>0</v>
      </c>
      <c r="AJ22" s="1153"/>
      <c r="AK22" s="535"/>
      <c r="AL22" s="535"/>
      <c r="AM22" s="535"/>
      <c r="AN22" s="535"/>
      <c r="AO22" s="535"/>
      <c r="AP22" s="535"/>
      <c r="AQ22" s="16" t="s">
        <v>12</v>
      </c>
      <c r="AR22" s="535"/>
      <c r="AS22" s="447"/>
      <c r="AT22" s="535"/>
      <c r="AU22" s="535"/>
      <c r="AV22" s="535"/>
      <c r="AW22" s="535"/>
      <c r="AX22" s="535"/>
    </row>
    <row r="23" spans="1:50" ht="13.5" customHeight="1">
      <c r="A23" s="1111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5"/>
      <c r="O23" s="535"/>
      <c r="P23" s="1148">
        <f>'KRA III'!I39</f>
        <v>0</v>
      </c>
      <c r="Q23" s="1149"/>
      <c r="R23" s="1150"/>
      <c r="S23" s="1151"/>
      <c r="T23" s="1111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5"/>
      <c r="AH23" s="535"/>
      <c r="AI23" s="1154">
        <f>'KRA III'!N39</f>
        <v>0</v>
      </c>
      <c r="AJ23" s="1155"/>
      <c r="AK23" s="535"/>
      <c r="AL23" s="535"/>
      <c r="AM23" s="535"/>
      <c r="AN23" s="535"/>
      <c r="AO23" s="535"/>
      <c r="AP23" s="535"/>
      <c r="AQ23" s="16" t="s">
        <v>15</v>
      </c>
      <c r="AR23" s="535"/>
      <c r="AS23" s="447" t="s">
        <v>1</v>
      </c>
      <c r="AT23" s="535"/>
      <c r="AU23" s="535"/>
      <c r="AV23" s="535"/>
      <c r="AW23" s="535"/>
      <c r="AX23" s="535"/>
    </row>
    <row r="24" spans="1:50" ht="13.5" customHeight="1">
      <c r="A24" s="1415" t="s">
        <v>124</v>
      </c>
      <c r="B24" s="1391"/>
      <c r="C24" s="1391"/>
      <c r="D24" s="1391"/>
      <c r="E24" s="1391"/>
      <c r="F24" s="1391"/>
      <c r="G24" s="1391"/>
      <c r="H24" s="1391"/>
      <c r="I24" s="1391"/>
      <c r="J24" s="1391"/>
      <c r="K24" s="1391"/>
      <c r="L24" s="1097"/>
      <c r="M24" s="1097"/>
      <c r="N24" s="1098"/>
      <c r="O24" s="1098"/>
      <c r="P24" s="1138">
        <f>IF(SUM(P20:P23)&gt;=100,100,SUM(P20:P23))</f>
        <v>50</v>
      </c>
      <c r="Q24" s="1139"/>
      <c r="R24" s="1156"/>
      <c r="S24" s="1139"/>
      <c r="T24" s="1415" t="s">
        <v>124</v>
      </c>
      <c r="U24" s="1391"/>
      <c r="V24" s="1391"/>
      <c r="W24" s="1391"/>
      <c r="X24" s="1391"/>
      <c r="Y24" s="1391"/>
      <c r="Z24" s="1391"/>
      <c r="AA24" s="1391"/>
      <c r="AB24" s="1391"/>
      <c r="AC24" s="1391"/>
      <c r="AD24" s="1391"/>
      <c r="AE24" s="1097"/>
      <c r="AF24" s="1097"/>
      <c r="AG24" s="1098"/>
      <c r="AH24" s="1098"/>
      <c r="AI24" s="1142">
        <f>IF(SUM(AI20:AI23)&gt;=100,100,SUM(AI20:AI23))</f>
        <v>50</v>
      </c>
      <c r="AJ24" s="1138"/>
      <c r="AK24" s="535"/>
      <c r="AL24" s="535"/>
      <c r="AM24" s="535"/>
      <c r="AN24" s="535"/>
      <c r="AO24" s="535"/>
      <c r="AP24" s="535"/>
      <c r="AQ24" s="16" t="s">
        <v>18</v>
      </c>
      <c r="AR24" s="535"/>
      <c r="AS24" s="447">
        <v>1</v>
      </c>
      <c r="AT24" s="535"/>
      <c r="AU24" s="535"/>
      <c r="AV24" s="535"/>
      <c r="AW24" s="535"/>
      <c r="AX24" s="535"/>
    </row>
    <row r="25" spans="1:50" ht="13.5" customHeight="1">
      <c r="A25" s="1143" t="s">
        <v>625</v>
      </c>
      <c r="B25" s="1102"/>
      <c r="C25" s="1102"/>
      <c r="D25" s="1102"/>
      <c r="E25" s="1102"/>
      <c r="F25" s="1102"/>
      <c r="G25" s="1102"/>
      <c r="H25" s="1102"/>
      <c r="I25" s="1102"/>
      <c r="J25" s="1102"/>
      <c r="K25" s="1102"/>
      <c r="L25" s="1102"/>
      <c r="M25" s="1102"/>
      <c r="N25" s="1102"/>
      <c r="O25" s="1102"/>
      <c r="P25" s="1144"/>
      <c r="Q25" s="534"/>
      <c r="R25" s="1104" t="str">
        <f>A25</f>
        <v>KRA IV - PROFESSIONAL DEVELOPMENT (100 POINTS)</v>
      </c>
      <c r="S25" s="32"/>
      <c r="T25" s="1145" t="s">
        <v>625</v>
      </c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57"/>
      <c r="AJ25" s="1158"/>
      <c r="AK25" s="535"/>
      <c r="AL25" s="535"/>
      <c r="AM25" s="535"/>
      <c r="AN25" s="535"/>
      <c r="AO25" s="535"/>
      <c r="AP25" s="535"/>
      <c r="AQ25" s="16" t="s">
        <v>19</v>
      </c>
      <c r="AR25" s="535"/>
      <c r="AS25" s="447">
        <v>2</v>
      </c>
      <c r="AT25" s="535"/>
      <c r="AU25" s="535"/>
      <c r="AV25" s="535"/>
      <c r="AW25" s="535"/>
      <c r="AX25" s="535"/>
    </row>
    <row r="26" spans="1:50" ht="13.5" customHeight="1">
      <c r="A26" s="1111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5"/>
      <c r="O26" s="535"/>
      <c r="P26" s="1148">
        <f>'KRA IV'!I13</f>
        <v>20</v>
      </c>
      <c r="Q26" s="1149"/>
      <c r="R26" s="1150"/>
      <c r="S26" s="1151"/>
      <c r="T26" s="1111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5"/>
      <c r="AH26" s="535"/>
      <c r="AI26" s="1152">
        <f>'KRA IV'!N13</f>
        <v>20</v>
      </c>
      <c r="AJ26" s="1153"/>
      <c r="AK26" s="535"/>
      <c r="AL26" s="535"/>
      <c r="AM26" s="535"/>
      <c r="AN26" s="535"/>
      <c r="AO26" s="535"/>
      <c r="AP26" s="535"/>
      <c r="AQ26" s="16" t="s">
        <v>21</v>
      </c>
      <c r="AR26" s="535"/>
      <c r="AS26" s="447">
        <v>3</v>
      </c>
      <c r="AT26" s="535"/>
      <c r="AU26" s="535"/>
      <c r="AV26" s="535"/>
      <c r="AW26" s="535"/>
      <c r="AX26" s="535"/>
    </row>
    <row r="27" spans="1:50" ht="13.5" customHeight="1">
      <c r="A27" s="1111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5"/>
      <c r="O27" s="535"/>
      <c r="P27" s="1148">
        <f>'KRA IV'!I20</f>
        <v>20</v>
      </c>
      <c r="Q27" s="1149"/>
      <c r="R27" s="1150"/>
      <c r="S27" s="1151"/>
      <c r="T27" s="1111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5"/>
      <c r="AH27" s="535"/>
      <c r="AI27" s="1152">
        <f>'KRA IV'!N20</f>
        <v>31</v>
      </c>
      <c r="AJ27" s="1153"/>
      <c r="AK27" s="535"/>
      <c r="AL27" s="535"/>
      <c r="AM27" s="535"/>
      <c r="AN27" s="535"/>
      <c r="AO27" s="535"/>
      <c r="AP27" s="535"/>
      <c r="AQ27" s="16" t="s">
        <v>24</v>
      </c>
      <c r="AR27" s="535"/>
      <c r="AS27" s="447">
        <v>4</v>
      </c>
      <c r="AT27" s="535"/>
      <c r="AU27" s="535"/>
      <c r="AV27" s="535"/>
      <c r="AW27" s="535"/>
      <c r="AX27" s="535"/>
    </row>
    <row r="28" spans="1:50" ht="13.5" customHeight="1">
      <c r="A28" s="1111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5"/>
      <c r="O28" s="535"/>
      <c r="P28" s="1148">
        <f>'KRA IV'!I25</f>
        <v>14</v>
      </c>
      <c r="Q28" s="1149"/>
      <c r="R28" s="1150"/>
      <c r="S28" s="1151"/>
      <c r="T28" s="1111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5"/>
      <c r="AH28" s="535"/>
      <c r="AI28" s="1152">
        <f>'KRA IV'!I25</f>
        <v>14</v>
      </c>
      <c r="AJ28" s="1153"/>
      <c r="AK28" s="535"/>
      <c r="AL28" s="535"/>
      <c r="AM28" s="535"/>
      <c r="AN28" s="535"/>
      <c r="AO28" s="535"/>
      <c r="AP28" s="535"/>
      <c r="AQ28" s="16" t="s">
        <v>27</v>
      </c>
      <c r="AR28" s="535"/>
      <c r="AS28" s="445">
        <v>5</v>
      </c>
      <c r="AT28" s="535"/>
      <c r="AU28" s="535"/>
      <c r="AV28" s="535"/>
      <c r="AW28" s="535"/>
      <c r="AX28" s="535"/>
    </row>
    <row r="29" spans="1:50" ht="13.5" customHeight="1">
      <c r="A29" s="1111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5"/>
      <c r="O29" s="535"/>
      <c r="P29" s="1148">
        <f>'KRA IV'!I31</f>
        <v>0</v>
      </c>
      <c r="Q29" s="1149"/>
      <c r="R29" s="1150"/>
      <c r="S29" s="1151"/>
      <c r="T29" s="1111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5"/>
      <c r="AH29" s="535"/>
      <c r="AI29" s="1154">
        <f>'KRA IV'!N31</f>
        <v>0</v>
      </c>
      <c r="AJ29" s="1155"/>
      <c r="AK29" s="535"/>
      <c r="AL29" s="535"/>
      <c r="AM29" s="535"/>
      <c r="AN29" s="535"/>
      <c r="AO29" s="535"/>
      <c r="AP29" s="535"/>
      <c r="AQ29" s="16" t="s">
        <v>29</v>
      </c>
      <c r="AR29" s="535"/>
      <c r="AS29" s="447">
        <v>6</v>
      </c>
      <c r="AT29" s="535"/>
      <c r="AU29" s="535"/>
      <c r="AV29" s="535"/>
      <c r="AW29" s="535"/>
      <c r="AX29" s="535"/>
    </row>
    <row r="30" spans="1:50" ht="13.5" customHeight="1">
      <c r="A30" s="1415" t="s">
        <v>124</v>
      </c>
      <c r="B30" s="1391"/>
      <c r="C30" s="1391"/>
      <c r="D30" s="1391"/>
      <c r="E30" s="1097"/>
      <c r="F30" s="1097"/>
      <c r="G30" s="1097"/>
      <c r="H30" s="1097"/>
      <c r="I30" s="1097"/>
      <c r="J30" s="1097"/>
      <c r="K30" s="1097"/>
      <c r="L30" s="1097"/>
      <c r="M30" s="1097"/>
      <c r="N30" s="1098"/>
      <c r="O30" s="1098"/>
      <c r="P30" s="1138">
        <f>IF(SUM(P26:P29)&gt;=100,100,SUM(P26:P29))</f>
        <v>54</v>
      </c>
      <c r="Q30" s="1139"/>
      <c r="R30" s="1159"/>
      <c r="S30" s="1141"/>
      <c r="T30" s="1415" t="s">
        <v>124</v>
      </c>
      <c r="U30" s="1391"/>
      <c r="V30" s="1391"/>
      <c r="W30" s="1391"/>
      <c r="X30" s="1097"/>
      <c r="Y30" s="1097"/>
      <c r="Z30" s="1097"/>
      <c r="AA30" s="1097"/>
      <c r="AB30" s="1097"/>
      <c r="AC30" s="1097"/>
      <c r="AD30" s="1097"/>
      <c r="AE30" s="1097"/>
      <c r="AF30" s="1097"/>
      <c r="AG30" s="1098"/>
      <c r="AH30" s="1098"/>
      <c r="AI30" s="1142">
        <f>IF(SUM(AI26:AI29)&gt;=100,100,SUM(AI26:AI29))</f>
        <v>65</v>
      </c>
      <c r="AJ30" s="1138"/>
      <c r="AK30" s="535"/>
      <c r="AL30" s="535"/>
      <c r="AM30" s="535"/>
      <c r="AN30" s="535"/>
      <c r="AO30" s="535"/>
      <c r="AP30" s="535"/>
      <c r="AQ30" s="16" t="s">
        <v>30</v>
      </c>
      <c r="AR30" s="535"/>
      <c r="AS30" s="447"/>
      <c r="AT30" s="535"/>
      <c r="AU30" s="535"/>
      <c r="AV30" s="535"/>
      <c r="AW30" s="535"/>
      <c r="AX30" s="535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5"/>
      <c r="O31" s="535"/>
      <c r="P31" s="1160"/>
      <c r="Q31" s="1160"/>
      <c r="R31" s="1160"/>
      <c r="S31" s="116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5"/>
      <c r="AH31" s="535"/>
      <c r="AI31" s="1160"/>
      <c r="AJ31" s="1160"/>
      <c r="AK31" s="535"/>
      <c r="AL31" s="535"/>
      <c r="AM31" s="535"/>
      <c r="AN31" s="535"/>
      <c r="AO31" s="535"/>
      <c r="AP31" s="535"/>
      <c r="AQ31" s="16" t="s">
        <v>32</v>
      </c>
      <c r="AR31" s="535"/>
      <c r="AS31" s="447"/>
      <c r="AT31" s="535"/>
      <c r="AU31" s="535"/>
      <c r="AV31" s="535"/>
      <c r="AW31" s="535"/>
      <c r="AX31" s="535"/>
    </row>
    <row r="32" spans="1:50" ht="13.5" customHeight="1">
      <c r="A32" s="1821" t="s">
        <v>634</v>
      </c>
      <c r="B32" s="1407"/>
      <c r="C32" s="1385"/>
      <c r="D32" s="1835" t="s">
        <v>635</v>
      </c>
      <c r="E32" s="1391"/>
      <c r="F32" s="1392"/>
      <c r="G32" s="1836" t="s">
        <v>636</v>
      </c>
      <c r="H32" s="1391"/>
      <c r="I32" s="1456"/>
      <c r="J32" s="1835" t="s">
        <v>637</v>
      </c>
      <c r="K32" s="1391"/>
      <c r="L32" s="1392"/>
      <c r="M32" s="1835" t="s">
        <v>638</v>
      </c>
      <c r="N32" s="1391"/>
      <c r="O32" s="1392"/>
      <c r="P32" s="1837" t="s">
        <v>639</v>
      </c>
      <c r="Q32" s="32"/>
      <c r="R32" s="32"/>
      <c r="S32" s="32"/>
      <c r="T32" s="1821" t="s">
        <v>634</v>
      </c>
      <c r="U32" s="1407"/>
      <c r="V32" s="1385"/>
      <c r="W32" s="1835" t="s">
        <v>635</v>
      </c>
      <c r="X32" s="1391"/>
      <c r="Y32" s="1392"/>
      <c r="Z32" s="1836" t="s">
        <v>636</v>
      </c>
      <c r="AA32" s="1391"/>
      <c r="AB32" s="1456"/>
      <c r="AC32" s="1835" t="s">
        <v>637</v>
      </c>
      <c r="AD32" s="1391"/>
      <c r="AE32" s="1392"/>
      <c r="AF32" s="1835" t="s">
        <v>638</v>
      </c>
      <c r="AG32" s="1391"/>
      <c r="AH32" s="1392"/>
      <c r="AI32" s="1838" t="s">
        <v>639</v>
      </c>
      <c r="AJ32" s="1408"/>
      <c r="AK32" s="535"/>
      <c r="AL32" s="535"/>
      <c r="AM32" s="535"/>
      <c r="AN32" s="535"/>
      <c r="AO32" s="535"/>
      <c r="AP32" s="535"/>
      <c r="AQ32" s="16" t="s">
        <v>34</v>
      </c>
      <c r="AR32" s="535"/>
      <c r="AS32" s="447"/>
      <c r="AT32" s="535"/>
      <c r="AU32" s="535"/>
      <c r="AV32" s="535"/>
      <c r="AW32" s="535"/>
      <c r="AX32" s="535"/>
    </row>
    <row r="33" spans="1:50" ht="13.5" customHeight="1">
      <c r="A33" s="1822"/>
      <c r="B33" s="1371"/>
      <c r="C33" s="1672"/>
      <c r="D33" s="1161" t="s">
        <v>640</v>
      </c>
      <c r="E33" s="1162" t="s">
        <v>641</v>
      </c>
      <c r="F33" s="1163" t="s">
        <v>642</v>
      </c>
      <c r="G33" s="1164" t="s">
        <v>640</v>
      </c>
      <c r="H33" s="1162" t="s">
        <v>641</v>
      </c>
      <c r="I33" s="1163" t="s">
        <v>642</v>
      </c>
      <c r="J33" s="1161" t="s">
        <v>640</v>
      </c>
      <c r="K33" s="1162" t="s">
        <v>641</v>
      </c>
      <c r="L33" s="1163" t="s">
        <v>642</v>
      </c>
      <c r="M33" s="1161" t="s">
        <v>640</v>
      </c>
      <c r="N33" s="1162" t="s">
        <v>641</v>
      </c>
      <c r="O33" s="1163" t="s">
        <v>642</v>
      </c>
      <c r="P33" s="1410"/>
      <c r="Q33" s="32"/>
      <c r="R33" s="32"/>
      <c r="S33" s="32"/>
      <c r="T33" s="1822"/>
      <c r="U33" s="1371"/>
      <c r="V33" s="1672"/>
      <c r="W33" s="1161" t="s">
        <v>640</v>
      </c>
      <c r="X33" s="1162" t="s">
        <v>641</v>
      </c>
      <c r="Y33" s="1163" t="s">
        <v>642</v>
      </c>
      <c r="Z33" s="1164" t="s">
        <v>640</v>
      </c>
      <c r="AA33" s="1162" t="s">
        <v>641</v>
      </c>
      <c r="AB33" s="1163" t="s">
        <v>642</v>
      </c>
      <c r="AC33" s="1161" t="s">
        <v>640</v>
      </c>
      <c r="AD33" s="1162" t="s">
        <v>641</v>
      </c>
      <c r="AE33" s="1163" t="s">
        <v>642</v>
      </c>
      <c r="AF33" s="1161" t="s">
        <v>640</v>
      </c>
      <c r="AG33" s="1162" t="s">
        <v>641</v>
      </c>
      <c r="AH33" s="1163" t="s">
        <v>642</v>
      </c>
      <c r="AI33" s="1386"/>
      <c r="AJ33" s="1410"/>
      <c r="AK33" s="1165"/>
      <c r="AL33" s="1165"/>
      <c r="AM33" s="1165"/>
      <c r="AN33" s="1165"/>
      <c r="AO33" s="1165"/>
      <c r="AP33" s="1165"/>
      <c r="AQ33" s="16" t="s">
        <v>36</v>
      </c>
      <c r="AR33" s="1165"/>
      <c r="AS33" s="445"/>
      <c r="AT33" s="1165"/>
      <c r="AU33" s="1165"/>
      <c r="AV33" s="1165"/>
      <c r="AW33" s="1165"/>
      <c r="AX33" s="1165"/>
    </row>
    <row r="34" spans="1:50" ht="13.5" customHeight="1">
      <c r="A34" s="1819" t="s">
        <v>643</v>
      </c>
      <c r="B34" s="1373"/>
      <c r="C34" s="1442"/>
      <c r="D34" s="1166">
        <f>P13</f>
        <v>99.432400000000001</v>
      </c>
      <c r="E34" s="1167">
        <v>0.6</v>
      </c>
      <c r="F34" s="1168">
        <f t="shared" ref="F34:F38" si="1">D34*E34</f>
        <v>59.659439999999996</v>
      </c>
      <c r="G34" s="1169">
        <f>P18</f>
        <v>100</v>
      </c>
      <c r="H34" s="1167">
        <v>0.1</v>
      </c>
      <c r="I34" s="1170">
        <f t="shared" ref="I34:I38" si="2">G34*H34</f>
        <v>10</v>
      </c>
      <c r="J34" s="1166">
        <f>P24</f>
        <v>50</v>
      </c>
      <c r="K34" s="1167">
        <v>0.2</v>
      </c>
      <c r="L34" s="1168">
        <f t="shared" ref="L34:L38" si="3">J34*K34</f>
        <v>10</v>
      </c>
      <c r="M34" s="1166">
        <f>P30</f>
        <v>54</v>
      </c>
      <c r="N34" s="1167">
        <v>0.1</v>
      </c>
      <c r="O34" s="1168">
        <f t="shared" ref="O34:O38" si="4">M34*N34</f>
        <v>5.4</v>
      </c>
      <c r="P34" s="1171">
        <f t="shared" ref="P34:P38" si="5">ROUND(SUM(F34+I34+L34+O34),0)</f>
        <v>85</v>
      </c>
      <c r="Q34" s="1172"/>
      <c r="R34" s="1172"/>
      <c r="S34" s="1172"/>
      <c r="T34" s="1819" t="s">
        <v>643</v>
      </c>
      <c r="U34" s="1373"/>
      <c r="V34" s="1442"/>
      <c r="W34" s="1166">
        <f>AI13</f>
        <v>99.432400000000001</v>
      </c>
      <c r="X34" s="1167">
        <v>0.6</v>
      </c>
      <c r="Y34" s="1168">
        <f t="shared" ref="Y34:Y38" si="6">W34*X34</f>
        <v>59.659439999999996</v>
      </c>
      <c r="Z34" s="1169">
        <f>AI18</f>
        <v>100</v>
      </c>
      <c r="AA34" s="1167">
        <v>0.1</v>
      </c>
      <c r="AB34" s="1170">
        <f t="shared" ref="AB34:AB38" si="7">Z34*AA34</f>
        <v>10</v>
      </c>
      <c r="AC34" s="1166">
        <f>AI24</f>
        <v>50</v>
      </c>
      <c r="AD34" s="1167">
        <v>0.2</v>
      </c>
      <c r="AE34" s="1168">
        <f t="shared" ref="AE34:AE38" si="8">AC34*AD34</f>
        <v>10</v>
      </c>
      <c r="AF34" s="1166">
        <f>AI30</f>
        <v>65</v>
      </c>
      <c r="AG34" s="1167">
        <v>0.1</v>
      </c>
      <c r="AH34" s="1168">
        <f t="shared" ref="AH34:AH38" si="9">AF34*AG34</f>
        <v>6.5</v>
      </c>
      <c r="AI34" s="1839">
        <f t="shared" ref="AI34:AI38" si="10">ROUND(SUM(Y34+AB34+AE34+AH34),0)</f>
        <v>86</v>
      </c>
      <c r="AJ34" s="1619"/>
      <c r="AK34" s="535"/>
      <c r="AL34" s="535"/>
      <c r="AM34" s="535"/>
      <c r="AN34" s="535"/>
      <c r="AO34" s="535"/>
      <c r="AP34" s="535"/>
      <c r="AQ34" s="16" t="s">
        <v>38</v>
      </c>
      <c r="AR34" s="535"/>
      <c r="AS34" s="447"/>
      <c r="AT34" s="535"/>
      <c r="AU34" s="535"/>
      <c r="AV34" s="535"/>
      <c r="AW34" s="535"/>
      <c r="AX34" s="535"/>
    </row>
    <row r="35" spans="1:50" ht="13.5" customHeight="1">
      <c r="A35" s="1819" t="s">
        <v>644</v>
      </c>
      <c r="B35" s="1373"/>
      <c r="C35" s="1442"/>
      <c r="D35" s="1173">
        <f>P13</f>
        <v>99.432400000000001</v>
      </c>
      <c r="E35" s="1174">
        <v>0.5</v>
      </c>
      <c r="F35" s="1175">
        <f t="shared" si="1"/>
        <v>49.716200000000001</v>
      </c>
      <c r="G35" s="1176">
        <f>P18</f>
        <v>100</v>
      </c>
      <c r="H35" s="1174">
        <v>0.2</v>
      </c>
      <c r="I35" s="1177">
        <f t="shared" si="2"/>
        <v>20</v>
      </c>
      <c r="J35" s="1173">
        <f>P24</f>
        <v>50</v>
      </c>
      <c r="K35" s="1174">
        <v>0.2</v>
      </c>
      <c r="L35" s="1168">
        <f t="shared" si="3"/>
        <v>10</v>
      </c>
      <c r="M35" s="1173">
        <f>P30</f>
        <v>54</v>
      </c>
      <c r="N35" s="1174">
        <v>0.1</v>
      </c>
      <c r="O35" s="1175">
        <f t="shared" si="4"/>
        <v>5.4</v>
      </c>
      <c r="P35" s="1178">
        <f t="shared" si="5"/>
        <v>85</v>
      </c>
      <c r="Q35" s="1172"/>
      <c r="R35" s="1172"/>
      <c r="S35" s="1172"/>
      <c r="T35" s="1819" t="s">
        <v>645</v>
      </c>
      <c r="U35" s="1373"/>
      <c r="V35" s="1442"/>
      <c r="W35" s="1173">
        <f>AI13</f>
        <v>99.432400000000001</v>
      </c>
      <c r="X35" s="1174">
        <v>0.5</v>
      </c>
      <c r="Y35" s="1175">
        <f t="shared" si="6"/>
        <v>49.716200000000001</v>
      </c>
      <c r="Z35" s="1176">
        <f>AI18</f>
        <v>100</v>
      </c>
      <c r="AA35" s="1174">
        <v>0.2</v>
      </c>
      <c r="AB35" s="1177">
        <f t="shared" si="7"/>
        <v>20</v>
      </c>
      <c r="AC35" s="1173">
        <f>AI24</f>
        <v>50</v>
      </c>
      <c r="AD35" s="1174">
        <v>0.2</v>
      </c>
      <c r="AE35" s="1168">
        <f t="shared" si="8"/>
        <v>10</v>
      </c>
      <c r="AF35" s="1173">
        <f>AI30</f>
        <v>65</v>
      </c>
      <c r="AG35" s="1174">
        <v>0.1</v>
      </c>
      <c r="AH35" s="1175">
        <f t="shared" si="9"/>
        <v>6.5</v>
      </c>
      <c r="AI35" s="1817">
        <f t="shared" si="10"/>
        <v>86</v>
      </c>
      <c r="AJ35" s="1442"/>
      <c r="AK35" s="535"/>
      <c r="AL35" s="535"/>
      <c r="AM35" s="535"/>
      <c r="AN35" s="535"/>
      <c r="AO35" s="535"/>
      <c r="AP35" s="535"/>
      <c r="AQ35" s="16" t="s">
        <v>41</v>
      </c>
      <c r="AR35" s="535"/>
      <c r="AS35" s="447"/>
      <c r="AT35" s="535"/>
      <c r="AU35" s="535"/>
      <c r="AV35" s="535"/>
      <c r="AW35" s="535"/>
      <c r="AX35" s="535"/>
    </row>
    <row r="36" spans="1:50" ht="13.5" customHeight="1">
      <c r="A36" s="1819" t="s">
        <v>646</v>
      </c>
      <c r="B36" s="1373"/>
      <c r="C36" s="1442"/>
      <c r="D36" s="1173">
        <f>P13</f>
        <v>99.432400000000001</v>
      </c>
      <c r="E36" s="1174">
        <v>0.4</v>
      </c>
      <c r="F36" s="1175">
        <f t="shared" si="1"/>
        <v>39.772960000000005</v>
      </c>
      <c r="G36" s="1176">
        <f>P18</f>
        <v>100</v>
      </c>
      <c r="H36" s="1174">
        <v>0.3</v>
      </c>
      <c r="I36" s="1177">
        <f t="shared" si="2"/>
        <v>30</v>
      </c>
      <c r="J36" s="1173">
        <f>P24</f>
        <v>50</v>
      </c>
      <c r="K36" s="1174">
        <v>0.2</v>
      </c>
      <c r="L36" s="1168">
        <f t="shared" si="3"/>
        <v>10</v>
      </c>
      <c r="M36" s="1173">
        <f>P30</f>
        <v>54</v>
      </c>
      <c r="N36" s="1174">
        <v>0.1</v>
      </c>
      <c r="O36" s="1175">
        <f t="shared" si="4"/>
        <v>5.4</v>
      </c>
      <c r="P36" s="1178">
        <f t="shared" si="5"/>
        <v>85</v>
      </c>
      <c r="Q36" s="1172"/>
      <c r="R36" s="1172"/>
      <c r="S36" s="1172"/>
      <c r="T36" s="1819" t="s">
        <v>647</v>
      </c>
      <c r="U36" s="1373"/>
      <c r="V36" s="1442"/>
      <c r="W36" s="1173">
        <f>AI13</f>
        <v>99.432400000000001</v>
      </c>
      <c r="X36" s="1174">
        <v>0.4</v>
      </c>
      <c r="Y36" s="1175">
        <f t="shared" si="6"/>
        <v>39.772960000000005</v>
      </c>
      <c r="Z36" s="1176">
        <f>AI18</f>
        <v>100</v>
      </c>
      <c r="AA36" s="1174">
        <v>0.3</v>
      </c>
      <c r="AB36" s="1177">
        <f t="shared" si="7"/>
        <v>30</v>
      </c>
      <c r="AC36" s="1173">
        <f>AI24</f>
        <v>50</v>
      </c>
      <c r="AD36" s="1174">
        <v>0.2</v>
      </c>
      <c r="AE36" s="1168">
        <f t="shared" si="8"/>
        <v>10</v>
      </c>
      <c r="AF36" s="1173">
        <f>AI30</f>
        <v>65</v>
      </c>
      <c r="AG36" s="1174">
        <v>0.1</v>
      </c>
      <c r="AH36" s="1175">
        <f t="shared" si="9"/>
        <v>6.5</v>
      </c>
      <c r="AI36" s="1817">
        <f t="shared" si="10"/>
        <v>86</v>
      </c>
      <c r="AJ36" s="1442"/>
      <c r="AK36" s="535"/>
      <c r="AL36" s="535"/>
      <c r="AM36" s="535"/>
      <c r="AN36" s="535"/>
      <c r="AO36" s="535"/>
      <c r="AP36" s="535"/>
      <c r="AQ36" s="16" t="s">
        <v>44</v>
      </c>
      <c r="AR36" s="535"/>
      <c r="AS36" s="447"/>
      <c r="AT36" s="535"/>
      <c r="AU36" s="535"/>
      <c r="AV36" s="535"/>
      <c r="AW36" s="535"/>
      <c r="AX36" s="535"/>
    </row>
    <row r="37" spans="1:50" ht="13.5" customHeight="1">
      <c r="A37" s="1819" t="s">
        <v>648</v>
      </c>
      <c r="B37" s="1373"/>
      <c r="C37" s="1442"/>
      <c r="D37" s="1173">
        <f>P13</f>
        <v>99.432400000000001</v>
      </c>
      <c r="E37" s="1174">
        <v>0.3</v>
      </c>
      <c r="F37" s="1175">
        <f t="shared" si="1"/>
        <v>29.829719999999998</v>
      </c>
      <c r="G37" s="1176">
        <f>P18</f>
        <v>100</v>
      </c>
      <c r="H37" s="1174">
        <v>0.4</v>
      </c>
      <c r="I37" s="1177">
        <f t="shared" si="2"/>
        <v>40</v>
      </c>
      <c r="J37" s="1173">
        <f>P24</f>
        <v>50</v>
      </c>
      <c r="K37" s="1174">
        <v>0.2</v>
      </c>
      <c r="L37" s="1168">
        <f t="shared" si="3"/>
        <v>10</v>
      </c>
      <c r="M37" s="1173">
        <f>P30</f>
        <v>54</v>
      </c>
      <c r="N37" s="1174">
        <v>0.1</v>
      </c>
      <c r="O37" s="1175">
        <f t="shared" si="4"/>
        <v>5.4</v>
      </c>
      <c r="P37" s="1178">
        <f t="shared" si="5"/>
        <v>85</v>
      </c>
      <c r="Q37" s="1172"/>
      <c r="R37" s="1172"/>
      <c r="S37" s="1172"/>
      <c r="T37" s="1819" t="s">
        <v>648</v>
      </c>
      <c r="U37" s="1373"/>
      <c r="V37" s="1442"/>
      <c r="W37" s="1173">
        <f>AI13</f>
        <v>99.432400000000001</v>
      </c>
      <c r="X37" s="1174">
        <v>0.3</v>
      </c>
      <c r="Y37" s="1175">
        <f t="shared" si="6"/>
        <v>29.829719999999998</v>
      </c>
      <c r="Z37" s="1176">
        <f>AI18</f>
        <v>100</v>
      </c>
      <c r="AA37" s="1174">
        <v>0.4</v>
      </c>
      <c r="AB37" s="1177">
        <f t="shared" si="7"/>
        <v>40</v>
      </c>
      <c r="AC37" s="1173">
        <f>AI24</f>
        <v>50</v>
      </c>
      <c r="AD37" s="1174">
        <v>0.2</v>
      </c>
      <c r="AE37" s="1168">
        <f t="shared" si="8"/>
        <v>10</v>
      </c>
      <c r="AF37" s="1173">
        <f>AI30</f>
        <v>65</v>
      </c>
      <c r="AG37" s="1174">
        <v>0.1</v>
      </c>
      <c r="AH37" s="1175">
        <f t="shared" si="9"/>
        <v>6.5</v>
      </c>
      <c r="AI37" s="1817">
        <f t="shared" si="10"/>
        <v>86</v>
      </c>
      <c r="AJ37" s="1442"/>
      <c r="AK37" s="535"/>
      <c r="AL37" s="535"/>
      <c r="AM37" s="535"/>
      <c r="AN37" s="535"/>
      <c r="AO37" s="535"/>
      <c r="AP37" s="535"/>
      <c r="AQ37" s="16" t="s">
        <v>649</v>
      </c>
      <c r="AR37" s="535"/>
      <c r="AS37" s="447"/>
      <c r="AT37" s="535"/>
      <c r="AU37" s="535"/>
      <c r="AV37" s="535"/>
      <c r="AW37" s="535"/>
      <c r="AX37" s="535"/>
    </row>
    <row r="38" spans="1:50" ht="13.5" customHeight="1">
      <c r="A38" s="1823" t="s">
        <v>650</v>
      </c>
      <c r="B38" s="1483"/>
      <c r="C38" s="1626"/>
      <c r="D38" s="1179">
        <f>P13</f>
        <v>99.432400000000001</v>
      </c>
      <c r="E38" s="1180">
        <v>0.2</v>
      </c>
      <c r="F38" s="1181">
        <f t="shared" si="1"/>
        <v>19.886480000000002</v>
      </c>
      <c r="G38" s="1182">
        <f>P18</f>
        <v>100</v>
      </c>
      <c r="H38" s="1180">
        <v>0.5</v>
      </c>
      <c r="I38" s="1183">
        <f t="shared" si="2"/>
        <v>50</v>
      </c>
      <c r="J38" s="1179">
        <f>P24</f>
        <v>50</v>
      </c>
      <c r="K38" s="1180">
        <v>0.2</v>
      </c>
      <c r="L38" s="1181">
        <f t="shared" si="3"/>
        <v>10</v>
      </c>
      <c r="M38" s="1179">
        <f>P30</f>
        <v>54</v>
      </c>
      <c r="N38" s="1180">
        <v>0.1</v>
      </c>
      <c r="O38" s="1181">
        <f t="shared" si="4"/>
        <v>5.4</v>
      </c>
      <c r="P38" s="1184">
        <f t="shared" si="5"/>
        <v>85</v>
      </c>
      <c r="Q38" s="1172"/>
      <c r="R38" s="1172"/>
      <c r="S38" s="1172"/>
      <c r="T38" s="1823" t="s">
        <v>651</v>
      </c>
      <c r="U38" s="1483"/>
      <c r="V38" s="1626"/>
      <c r="W38" s="1179">
        <f>AI13</f>
        <v>99.432400000000001</v>
      </c>
      <c r="X38" s="1180">
        <v>0.2</v>
      </c>
      <c r="Y38" s="1181">
        <f t="shared" si="6"/>
        <v>19.886480000000002</v>
      </c>
      <c r="Z38" s="1182">
        <f>AI18</f>
        <v>100</v>
      </c>
      <c r="AA38" s="1180">
        <v>0.5</v>
      </c>
      <c r="AB38" s="1183">
        <f t="shared" si="7"/>
        <v>50</v>
      </c>
      <c r="AC38" s="1179">
        <f>AI24</f>
        <v>50</v>
      </c>
      <c r="AD38" s="1180">
        <v>0.2</v>
      </c>
      <c r="AE38" s="1181">
        <f t="shared" si="8"/>
        <v>10</v>
      </c>
      <c r="AF38" s="1179">
        <f>AI30</f>
        <v>65</v>
      </c>
      <c r="AG38" s="1180">
        <v>0.1</v>
      </c>
      <c r="AH38" s="1181">
        <f t="shared" si="9"/>
        <v>6.5</v>
      </c>
      <c r="AI38" s="1824">
        <f t="shared" si="10"/>
        <v>86</v>
      </c>
      <c r="AJ38" s="1626"/>
      <c r="AK38" s="535"/>
      <c r="AL38" s="535"/>
      <c r="AM38" s="535"/>
      <c r="AN38" s="535"/>
      <c r="AO38" s="535"/>
      <c r="AP38" s="535"/>
      <c r="AQ38" s="535"/>
      <c r="AR38" s="535"/>
      <c r="AS38" s="447"/>
      <c r="AT38" s="535"/>
      <c r="AU38" s="535"/>
      <c r="AV38" s="535"/>
      <c r="AW38" s="535"/>
      <c r="AX38" s="535"/>
    </row>
    <row r="39" spans="1:50" ht="4.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4"/>
      <c r="O39" s="534"/>
      <c r="P39" s="534"/>
      <c r="Q39" s="534"/>
      <c r="R39" s="534"/>
      <c r="S39" s="534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4"/>
      <c r="AH39" s="534"/>
      <c r="AI39" s="534"/>
      <c r="AJ39" s="534"/>
      <c r="AK39" s="535"/>
      <c r="AL39" s="535"/>
      <c r="AM39" s="535"/>
      <c r="AN39" s="535"/>
      <c r="AO39" s="535"/>
      <c r="AP39" s="535"/>
      <c r="AQ39" s="535"/>
      <c r="AR39" s="535"/>
      <c r="AS39" s="447"/>
      <c r="AT39" s="535"/>
      <c r="AU39" s="535"/>
      <c r="AV39" s="535"/>
      <c r="AW39" s="535"/>
      <c r="AX39" s="535"/>
    </row>
    <row r="40" spans="1:50" ht="13.5" customHeight="1">
      <c r="A40" s="1818" t="s">
        <v>652</v>
      </c>
      <c r="B40" s="1471"/>
      <c r="C40" s="1825" t="s">
        <v>653</v>
      </c>
      <c r="D40" s="1470"/>
      <c r="E40" s="1470"/>
      <c r="F40" s="1470"/>
      <c r="G40" s="1826" t="s">
        <v>654</v>
      </c>
      <c r="H40" s="1470"/>
      <c r="I40" s="1470"/>
      <c r="J40" s="1470"/>
      <c r="K40" s="1470"/>
      <c r="L40" s="1470"/>
      <c r="M40" s="1471"/>
      <c r="N40" s="1827" t="str">
        <f>'Request Form'!D16</f>
        <v>PROFESSOR I</v>
      </c>
      <c r="O40" s="1470"/>
      <c r="P40" s="1619"/>
      <c r="Q40" s="15"/>
      <c r="R40" s="15"/>
      <c r="S40" s="15"/>
      <c r="T40" s="1794" t="s">
        <v>652</v>
      </c>
      <c r="U40" s="1374"/>
      <c r="V40" s="1794" t="s">
        <v>653</v>
      </c>
      <c r="W40" s="1373"/>
      <c r="X40" s="1373"/>
      <c r="Y40" s="1373"/>
      <c r="Z40" s="1795" t="s">
        <v>654</v>
      </c>
      <c r="AA40" s="1373"/>
      <c r="AB40" s="1373"/>
      <c r="AC40" s="1373"/>
      <c r="AD40" s="1373"/>
      <c r="AE40" s="1373"/>
      <c r="AF40" s="1374"/>
      <c r="AG40" s="1797" t="str">
        <f>'Request Form'!D16</f>
        <v>PROFESSOR I</v>
      </c>
      <c r="AH40" s="1786"/>
      <c r="AI40" s="1786"/>
      <c r="AJ40" s="1798"/>
      <c r="AK40" s="535"/>
      <c r="AL40" s="535"/>
      <c r="AM40" s="535"/>
      <c r="AN40" s="535"/>
      <c r="AO40" s="535"/>
      <c r="AP40" s="535"/>
      <c r="AQ40" s="535" t="s">
        <v>1</v>
      </c>
      <c r="AR40" s="535"/>
      <c r="AS40" s="447"/>
      <c r="AT40" s="535"/>
      <c r="AU40" s="535"/>
      <c r="AV40" s="535"/>
      <c r="AW40" s="535"/>
      <c r="AX40" s="535"/>
    </row>
    <row r="41" spans="1:50" ht="13.5" customHeight="1">
      <c r="A41" s="1819" t="s">
        <v>655</v>
      </c>
      <c r="B41" s="1374"/>
      <c r="C41" s="1185"/>
      <c r="D41" s="805">
        <v>1</v>
      </c>
      <c r="E41" s="1186" t="s">
        <v>656</v>
      </c>
      <c r="F41" s="1187"/>
      <c r="G41" s="1799" t="s">
        <v>657</v>
      </c>
      <c r="H41" s="1373"/>
      <c r="I41" s="1373"/>
      <c r="J41" s="1373"/>
      <c r="K41" s="1373"/>
      <c r="L41" s="1373"/>
      <c r="M41" s="1374"/>
      <c r="N41" s="1820" t="str">
        <f>'Form 4-A&amp;B'!G29</f>
        <v>NO</v>
      </c>
      <c r="O41" s="1373"/>
      <c r="P41" s="1442"/>
      <c r="Q41" s="15"/>
      <c r="R41" s="15"/>
      <c r="S41" s="15"/>
      <c r="T41" s="1794" t="s">
        <v>655</v>
      </c>
      <c r="U41" s="1374"/>
      <c r="V41" s="1185"/>
      <c r="W41" s="805">
        <v>1</v>
      </c>
      <c r="X41" s="1186" t="s">
        <v>656</v>
      </c>
      <c r="Y41" s="1187"/>
      <c r="Z41" s="1799" t="s">
        <v>657</v>
      </c>
      <c r="AA41" s="1373"/>
      <c r="AB41" s="1373"/>
      <c r="AC41" s="1373"/>
      <c r="AD41" s="1373"/>
      <c r="AE41" s="1373"/>
      <c r="AF41" s="1374"/>
      <c r="AG41" s="1800" t="str">
        <f>'Form 4-A&amp;B'!G29</f>
        <v>NO</v>
      </c>
      <c r="AH41" s="1391"/>
      <c r="AI41" s="1391"/>
      <c r="AJ41" s="1392"/>
      <c r="AK41" s="535"/>
      <c r="AL41" s="535"/>
      <c r="AM41" s="535"/>
      <c r="AN41" s="15"/>
      <c r="AO41" s="535"/>
      <c r="AP41" s="535"/>
      <c r="AQ41" s="535" t="s">
        <v>541</v>
      </c>
      <c r="AR41" s="535"/>
      <c r="AS41" s="447"/>
      <c r="AT41" s="535"/>
      <c r="AU41" s="535"/>
      <c r="AV41" s="535"/>
      <c r="AW41" s="535"/>
      <c r="AX41" s="535"/>
    </row>
    <row r="42" spans="1:50" ht="13.5" customHeight="1">
      <c r="A42" s="1819" t="s">
        <v>658</v>
      </c>
      <c r="B42" s="1374"/>
      <c r="C42" s="1188"/>
      <c r="D42" s="1189">
        <v>2</v>
      </c>
      <c r="E42" s="1186" t="s">
        <v>656</v>
      </c>
      <c r="F42" s="1186"/>
      <c r="G42" s="1799" t="s">
        <v>659</v>
      </c>
      <c r="H42" s="1373"/>
      <c r="I42" s="1373"/>
      <c r="J42" s="1373"/>
      <c r="K42" s="1373"/>
      <c r="L42" s="1373"/>
      <c r="M42" s="1374"/>
      <c r="N42" s="184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73"/>
      <c r="P42" s="1442"/>
      <c r="Q42" s="1090"/>
      <c r="R42" s="1090"/>
      <c r="S42" s="1090"/>
      <c r="T42" s="1794" t="s">
        <v>658</v>
      </c>
      <c r="U42" s="1374"/>
      <c r="V42" s="1190"/>
      <c r="W42" s="1191">
        <v>2</v>
      </c>
      <c r="X42" s="1186" t="s">
        <v>656</v>
      </c>
      <c r="Y42" s="1192"/>
      <c r="Z42" s="1795" t="s">
        <v>659</v>
      </c>
      <c r="AA42" s="1373"/>
      <c r="AB42" s="1373"/>
      <c r="AC42" s="1373"/>
      <c r="AD42" s="1373"/>
      <c r="AE42" s="1373"/>
      <c r="AF42" s="1374"/>
      <c r="AG42" s="1796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91"/>
      <c r="AI42" s="1391"/>
      <c r="AJ42" s="1392"/>
      <c r="AK42" s="535"/>
      <c r="AL42" s="535"/>
      <c r="AM42" s="535"/>
      <c r="AN42" s="535"/>
      <c r="AO42" s="535"/>
      <c r="AP42" s="535"/>
      <c r="AQ42" s="535" t="s">
        <v>540</v>
      </c>
      <c r="AR42" s="535"/>
      <c r="AS42" s="447"/>
      <c r="AT42" s="447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5"/>
      <c r="AV42" s="535"/>
      <c r="AW42" s="535"/>
      <c r="AX42" s="447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819" t="s">
        <v>660</v>
      </c>
      <c r="B43" s="1374"/>
      <c r="C43" s="1188"/>
      <c r="D43" s="1189">
        <v>3</v>
      </c>
      <c r="E43" s="1186" t="s">
        <v>656</v>
      </c>
      <c r="F43" s="1186"/>
      <c r="G43" s="1799" t="s">
        <v>661</v>
      </c>
      <c r="H43" s="1373"/>
      <c r="I43" s="1373"/>
      <c r="J43" s="1373"/>
      <c r="K43" s="1373"/>
      <c r="L43" s="1373"/>
      <c r="M43" s="1374"/>
      <c r="N43" s="1845">
        <f>IF(AT43&lt;=40,0,IF(AT43&lt;=50,D41,IF(AT43&lt;=60,D42,IF(AT43&lt;=70,D43,IF(AT43&lt;=80,D44,IF(AT43&lt;=90,D45,IF(AT43&lt;=100,D46)))))))</f>
        <v>5</v>
      </c>
      <c r="O43" s="1373"/>
      <c r="P43" s="1442"/>
      <c r="Q43" s="1090"/>
      <c r="R43" s="1090"/>
      <c r="S43" s="1090"/>
      <c r="T43" s="1794" t="s">
        <v>660</v>
      </c>
      <c r="U43" s="1374"/>
      <c r="V43" s="1190"/>
      <c r="W43" s="1191">
        <v>3</v>
      </c>
      <c r="X43" s="1186" t="s">
        <v>656</v>
      </c>
      <c r="Y43" s="1192"/>
      <c r="Z43" s="1795" t="s">
        <v>662</v>
      </c>
      <c r="AA43" s="1373"/>
      <c r="AB43" s="1373"/>
      <c r="AC43" s="1373"/>
      <c r="AD43" s="1373"/>
      <c r="AE43" s="1373"/>
      <c r="AF43" s="1374"/>
      <c r="AG43" s="1791">
        <f>IF(AX43&lt;=40,0,IF(AX43&lt;=50,W41,IF(AX43&lt;=60,W42,IF(AX43&lt;=70,W43,IF(AX43&lt;=80,W44,IF(AX43&lt;=90,W45,IF(AX43&lt;=100,W46)))))))</f>
        <v>5</v>
      </c>
      <c r="AH43" s="1792"/>
      <c r="AI43" s="1792"/>
      <c r="AJ43" s="1793"/>
      <c r="AK43" s="535"/>
      <c r="AL43" s="535"/>
      <c r="AM43" s="535"/>
      <c r="AN43" s="535"/>
      <c r="AO43" s="535"/>
      <c r="AP43" s="535"/>
      <c r="AQ43" s="535"/>
      <c r="AR43" s="535"/>
      <c r="AS43" s="447"/>
      <c r="AT43" s="1193">
        <f>IF(AT42="INSTRUCTOR",P34,IF(AT42="ASSISTANT PROFESSOR",P35,IF(AT42="ASSOCIATE PROFESSOR",P36,IF(AT42="PROFESSOR",P37,P38))))</f>
        <v>85</v>
      </c>
      <c r="AU43" s="535"/>
      <c r="AV43" s="535"/>
      <c r="AW43" s="535"/>
      <c r="AX43" s="1193">
        <f>IF(AX42="INSTRUCTOR",AI34,IF(AX42="ASSISTANT PROFESSOR",AI35,IF(AX42="ASSOCIATE PROFESSOR",AI36,IF(AX42="PROFESSOR",AI37,AI38))))</f>
        <v>86</v>
      </c>
    </row>
    <row r="44" spans="1:50" ht="13.5" customHeight="1">
      <c r="A44" s="1819" t="s">
        <v>663</v>
      </c>
      <c r="B44" s="1374"/>
      <c r="C44" s="1188"/>
      <c r="D44" s="1189">
        <v>4</v>
      </c>
      <c r="E44" s="1186" t="s">
        <v>656</v>
      </c>
      <c r="F44" s="1186"/>
      <c r="G44" s="1799" t="s">
        <v>664</v>
      </c>
      <c r="H44" s="1373"/>
      <c r="I44" s="1373"/>
      <c r="J44" s="1373"/>
      <c r="K44" s="1373"/>
      <c r="L44" s="1373"/>
      <c r="M44" s="1374"/>
      <c r="N44" s="1833" t="s">
        <v>44</v>
      </c>
      <c r="O44" s="1373"/>
      <c r="P44" s="1442"/>
      <c r="Q44" s="1090"/>
      <c r="R44" s="1090"/>
      <c r="S44" s="1090"/>
      <c r="T44" s="1794" t="s">
        <v>663</v>
      </c>
      <c r="U44" s="1374"/>
      <c r="V44" s="1190"/>
      <c r="W44" s="1191">
        <v>4</v>
      </c>
      <c r="X44" s="1186" t="s">
        <v>656</v>
      </c>
      <c r="Y44" s="1192"/>
      <c r="Z44" s="1795" t="s">
        <v>664</v>
      </c>
      <c r="AA44" s="1373"/>
      <c r="AB44" s="1373"/>
      <c r="AC44" s="1373"/>
      <c r="AD44" s="1373"/>
      <c r="AE44" s="1373"/>
      <c r="AF44" s="1374"/>
      <c r="AG44" s="1804" t="s">
        <v>34</v>
      </c>
      <c r="AH44" s="1391"/>
      <c r="AI44" s="1391"/>
      <c r="AJ44" s="1392"/>
      <c r="AK44" s="535"/>
      <c r="AL44" s="535"/>
      <c r="AM44" s="535"/>
      <c r="AN44" s="535"/>
      <c r="AO44" s="535"/>
      <c r="AP44" s="535"/>
      <c r="AQ44" s="535"/>
      <c r="AR44" s="535"/>
      <c r="AS44" s="447"/>
      <c r="AT44" s="447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5"/>
      <c r="AV44" s="535"/>
      <c r="AW44" s="535"/>
      <c r="AX44" s="447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819" t="s">
        <v>665</v>
      </c>
      <c r="B45" s="1374"/>
      <c r="C45" s="1188"/>
      <c r="D45" s="1189">
        <v>5</v>
      </c>
      <c r="E45" s="1186" t="s">
        <v>656</v>
      </c>
      <c r="F45" s="1186"/>
      <c r="G45" s="1799" t="s">
        <v>666</v>
      </c>
      <c r="H45" s="1373"/>
      <c r="I45" s="1373"/>
      <c r="J45" s="1373"/>
      <c r="K45" s="1373"/>
      <c r="L45" s="1373"/>
      <c r="M45" s="1374"/>
      <c r="N45" s="1832">
        <v>5</v>
      </c>
      <c r="O45" s="1373"/>
      <c r="P45" s="1442"/>
      <c r="Q45" s="1090"/>
      <c r="R45" s="1090"/>
      <c r="S45" s="1090"/>
      <c r="T45" s="1828" t="s">
        <v>665</v>
      </c>
      <c r="U45" s="1374"/>
      <c r="V45" s="1188"/>
      <c r="W45" s="1189">
        <v>5</v>
      </c>
      <c r="X45" s="1186" t="s">
        <v>656</v>
      </c>
      <c r="Y45" s="1186"/>
      <c r="Z45" s="1834" t="s">
        <v>667</v>
      </c>
      <c r="AA45" s="1373"/>
      <c r="AB45" s="1373"/>
      <c r="AC45" s="1373"/>
      <c r="AD45" s="1373"/>
      <c r="AE45" s="1373"/>
      <c r="AF45" s="1374"/>
      <c r="AG45" s="1803">
        <v>5</v>
      </c>
      <c r="AH45" s="1792"/>
      <c r="AI45" s="1792"/>
      <c r="AJ45" s="1793"/>
      <c r="AK45" s="535"/>
      <c r="AL45" s="535"/>
      <c r="AM45" s="535"/>
      <c r="AN45" s="535"/>
      <c r="AO45" s="535"/>
      <c r="AP45" s="535"/>
      <c r="AQ45" s="535"/>
      <c r="AR45" s="535"/>
      <c r="AS45" s="447"/>
      <c r="AT45" s="1193">
        <f>IF(AT44="INSTRUCTOR",P34,IF(AT44="ASSISTANT PROFESSOR",P35,IF(AT44="ASSOCIATE PROFESSOR",P36,IF(AT44="PROFESSOR",P37,P38))))</f>
        <v>85</v>
      </c>
      <c r="AU45" s="535"/>
      <c r="AV45" s="535"/>
      <c r="AW45" s="535"/>
      <c r="AX45" s="447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819" t="s">
        <v>668</v>
      </c>
      <c r="B46" s="1374"/>
      <c r="C46" s="1188"/>
      <c r="D46" s="1189">
        <v>6</v>
      </c>
      <c r="E46" s="1186" t="s">
        <v>656</v>
      </c>
      <c r="F46" s="1186"/>
      <c r="G46" s="1799" t="s">
        <v>669</v>
      </c>
      <c r="H46" s="1373"/>
      <c r="I46" s="1373"/>
      <c r="J46" s="1373"/>
      <c r="K46" s="1373"/>
      <c r="L46" s="1373"/>
      <c r="M46" s="1374"/>
      <c r="N46" s="1832" t="s">
        <v>44</v>
      </c>
      <c r="O46" s="1373"/>
      <c r="P46" s="1442"/>
      <c r="Q46" s="1090"/>
      <c r="R46" s="1090"/>
      <c r="S46" s="1090"/>
      <c r="T46" s="1794" t="s">
        <v>668</v>
      </c>
      <c r="U46" s="1374"/>
      <c r="V46" s="1190"/>
      <c r="W46" s="1191">
        <v>6</v>
      </c>
      <c r="X46" s="1186" t="s">
        <v>656</v>
      </c>
      <c r="Y46" s="1192"/>
      <c r="Z46" s="1799" t="s">
        <v>669</v>
      </c>
      <c r="AA46" s="1373"/>
      <c r="AB46" s="1373"/>
      <c r="AC46" s="1373"/>
      <c r="AD46" s="1373"/>
      <c r="AE46" s="1373"/>
      <c r="AF46" s="1374"/>
      <c r="AG46" s="1804" t="s">
        <v>34</v>
      </c>
      <c r="AH46" s="1391"/>
      <c r="AI46" s="1391"/>
      <c r="AJ46" s="1392"/>
      <c r="AK46" s="535"/>
      <c r="AL46" s="535"/>
      <c r="AM46" s="535"/>
      <c r="AN46" s="535"/>
      <c r="AO46" s="535"/>
      <c r="AP46" s="535"/>
      <c r="AQ46" s="535"/>
      <c r="AR46" s="535"/>
      <c r="AS46" s="447"/>
      <c r="AT46" s="535"/>
      <c r="AU46" s="535"/>
      <c r="AV46" s="535"/>
      <c r="AW46" s="535"/>
      <c r="AX46" s="535"/>
    </row>
    <row r="47" spans="1:50" ht="13.5" customHeight="1">
      <c r="A47" s="1819"/>
      <c r="B47" s="1374"/>
      <c r="C47" s="1828"/>
      <c r="D47" s="1373"/>
      <c r="E47" s="1373"/>
      <c r="F47" s="1373"/>
      <c r="G47" s="1799" t="s">
        <v>670</v>
      </c>
      <c r="H47" s="1373"/>
      <c r="I47" s="1373"/>
      <c r="J47" s="1373"/>
      <c r="K47" s="1373"/>
      <c r="L47" s="1373"/>
      <c r="M47" s="1374"/>
      <c r="N47" s="1832" t="s">
        <v>540</v>
      </c>
      <c r="O47" s="1373"/>
      <c r="P47" s="1442"/>
      <c r="Q47" s="1090"/>
      <c r="R47" s="1090"/>
      <c r="S47" s="1090"/>
      <c r="T47" s="1794"/>
      <c r="U47" s="1374"/>
      <c r="V47" s="1794"/>
      <c r="W47" s="1373"/>
      <c r="X47" s="1373"/>
      <c r="Y47" s="1373"/>
      <c r="Z47" s="1799" t="s">
        <v>671</v>
      </c>
      <c r="AA47" s="1373"/>
      <c r="AB47" s="1373"/>
      <c r="AC47" s="1373"/>
      <c r="AD47" s="1373"/>
      <c r="AE47" s="1373"/>
      <c r="AF47" s="1374"/>
      <c r="AG47" s="1804" t="s">
        <v>540</v>
      </c>
      <c r="AH47" s="1391"/>
      <c r="AI47" s="1391"/>
      <c r="AJ47" s="1392"/>
      <c r="AK47" s="535"/>
      <c r="AL47" s="535"/>
      <c r="AM47" s="535"/>
      <c r="AN47" s="535"/>
      <c r="AO47" s="535"/>
      <c r="AP47" s="535"/>
      <c r="AQ47" s="535"/>
      <c r="AR47" s="535"/>
      <c r="AS47" s="447"/>
      <c r="AT47" s="535"/>
      <c r="AU47" s="535"/>
      <c r="AV47" s="535"/>
      <c r="AW47" s="535"/>
      <c r="AX47" s="535"/>
    </row>
    <row r="48" spans="1:50" ht="13.5" customHeight="1">
      <c r="A48" s="1823"/>
      <c r="B48" s="1484"/>
      <c r="C48" s="1829"/>
      <c r="D48" s="1483"/>
      <c r="E48" s="1483"/>
      <c r="F48" s="1484"/>
      <c r="G48" s="1830" t="s">
        <v>672</v>
      </c>
      <c r="H48" s="1483"/>
      <c r="I48" s="1483"/>
      <c r="J48" s="1483"/>
      <c r="K48" s="1483"/>
      <c r="L48" s="1483"/>
      <c r="M48" s="1484"/>
      <c r="N48" s="183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83"/>
      <c r="P48" s="1626"/>
      <c r="Q48" s="1090"/>
      <c r="R48" s="1090"/>
      <c r="S48" s="1090"/>
      <c r="T48" s="1794"/>
      <c r="U48" s="1374"/>
      <c r="V48" s="1794"/>
      <c r="W48" s="1373"/>
      <c r="X48" s="1373"/>
      <c r="Y48" s="1374"/>
      <c r="Z48" s="1795" t="s">
        <v>673</v>
      </c>
      <c r="AA48" s="1373"/>
      <c r="AB48" s="1373"/>
      <c r="AC48" s="1373"/>
      <c r="AD48" s="1373"/>
      <c r="AE48" s="1373"/>
      <c r="AF48" s="1374"/>
      <c r="AG48" s="1796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91"/>
      <c r="AI48" s="1391"/>
      <c r="AJ48" s="1392"/>
      <c r="AK48" s="535"/>
      <c r="AL48" s="535"/>
      <c r="AM48" s="535"/>
      <c r="AN48" s="535"/>
      <c r="AO48" s="535"/>
      <c r="AP48" s="535"/>
      <c r="AQ48" s="535"/>
      <c r="AR48" s="535"/>
      <c r="AS48" s="447"/>
      <c r="AT48" s="535"/>
      <c r="AU48" s="535"/>
      <c r="AV48" s="535"/>
      <c r="AW48" s="535"/>
      <c r="AX48" s="535"/>
    </row>
    <row r="49" spans="1:50" ht="7.5" customHeight="1">
      <c r="A49" s="534"/>
      <c r="B49" s="534"/>
      <c r="C49" s="534"/>
      <c r="D49" s="534"/>
      <c r="E49" s="534"/>
      <c r="F49" s="534"/>
      <c r="G49" s="534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4"/>
      <c r="U49" s="534"/>
      <c r="V49" s="534"/>
      <c r="W49" s="534"/>
      <c r="X49" s="534"/>
      <c r="Y49" s="534"/>
      <c r="Z49" s="534"/>
      <c r="AA49" s="535"/>
      <c r="AB49" s="535"/>
      <c r="AC49" s="535"/>
      <c r="AD49" s="535"/>
      <c r="AE49" s="535"/>
      <c r="AF49" s="535"/>
      <c r="AG49" s="535"/>
      <c r="AH49" s="535"/>
      <c r="AI49" s="535"/>
      <c r="AJ49" s="1194"/>
      <c r="AK49" s="535"/>
      <c r="AL49" s="535"/>
      <c r="AM49" s="535"/>
      <c r="AN49" s="535"/>
      <c r="AO49" s="535"/>
      <c r="AP49" s="535"/>
      <c r="AQ49" s="535"/>
      <c r="AR49" s="535"/>
      <c r="AS49" s="447"/>
      <c r="AT49" s="535"/>
      <c r="AU49" s="535"/>
      <c r="AV49" s="535"/>
      <c r="AW49" s="535"/>
      <c r="AX49" s="535"/>
    </row>
    <row r="50" spans="1:50" ht="4.5" customHeight="1">
      <c r="A50" s="1195"/>
      <c r="B50" s="1196"/>
      <c r="C50" s="1196"/>
      <c r="D50" s="1196"/>
      <c r="E50" s="1196"/>
      <c r="F50" s="1196"/>
      <c r="G50" s="1197"/>
      <c r="H50" s="1196"/>
      <c r="I50" s="1197"/>
      <c r="J50" s="1196"/>
      <c r="K50" s="1196"/>
      <c r="L50" s="1197"/>
      <c r="M50" s="1196"/>
      <c r="N50" s="1195"/>
      <c r="O50" s="1196"/>
      <c r="P50" s="1198"/>
      <c r="Q50" s="534"/>
      <c r="R50" s="534"/>
      <c r="S50" s="534"/>
      <c r="T50" s="1195"/>
      <c r="U50" s="1196"/>
      <c r="V50" s="1196"/>
      <c r="W50" s="1196"/>
      <c r="X50" s="1196"/>
      <c r="Y50" s="1196"/>
      <c r="Z50" s="1197"/>
      <c r="AA50" s="1196"/>
      <c r="AB50" s="1197"/>
      <c r="AC50" s="1196"/>
      <c r="AD50" s="1196"/>
      <c r="AE50" s="1197"/>
      <c r="AF50" s="1196"/>
      <c r="AG50" s="1195"/>
      <c r="AH50" s="1196"/>
      <c r="AI50" s="1199"/>
      <c r="AJ50" s="1198"/>
      <c r="AK50" s="535"/>
      <c r="AL50" s="535"/>
      <c r="AM50" s="535"/>
      <c r="AN50" s="535"/>
      <c r="AO50" s="535"/>
      <c r="AP50" s="535"/>
      <c r="AQ50" s="535"/>
      <c r="AR50" s="535"/>
      <c r="AS50" s="447"/>
      <c r="AT50" s="535"/>
      <c r="AU50" s="535"/>
      <c r="AV50" s="535"/>
      <c r="AW50" s="535"/>
      <c r="AX50" s="535"/>
    </row>
    <row r="51" spans="1:50" ht="13.5" customHeight="1">
      <c r="A51" s="1200" t="s">
        <v>674</v>
      </c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86"/>
      <c r="M51" s="535"/>
      <c r="N51" s="1201" t="s">
        <v>383</v>
      </c>
      <c r="O51" s="534"/>
      <c r="P51" s="1202"/>
      <c r="Q51" s="534"/>
      <c r="R51" s="534"/>
      <c r="S51" s="534"/>
      <c r="T51" s="1200" t="s">
        <v>675</v>
      </c>
      <c r="U51" s="535"/>
      <c r="V51" s="535"/>
      <c r="W51" s="535"/>
      <c r="X51" s="535"/>
      <c r="Y51" s="535"/>
      <c r="Z51" s="535"/>
      <c r="AA51" s="535"/>
      <c r="AB51" s="535"/>
      <c r="AC51" s="535"/>
      <c r="AD51" s="535"/>
      <c r="AE51" s="86"/>
      <c r="AF51" s="535"/>
      <c r="AG51" s="1201" t="s">
        <v>383</v>
      </c>
      <c r="AH51" s="534"/>
      <c r="AI51" s="534"/>
      <c r="AJ51" s="1202"/>
      <c r="AK51" s="535"/>
      <c r="AL51" s="535"/>
      <c r="AM51" s="535"/>
      <c r="AN51" s="535"/>
      <c r="AO51" s="535"/>
      <c r="AP51" s="535"/>
      <c r="AQ51" s="535"/>
      <c r="AR51" s="535"/>
      <c r="AS51" s="447"/>
      <c r="AT51" s="535"/>
      <c r="AU51" s="535"/>
      <c r="AV51" s="535"/>
      <c r="AW51" s="535"/>
      <c r="AX51" s="535"/>
    </row>
    <row r="52" spans="1:50" ht="13.5" customHeight="1">
      <c r="A52" s="1203"/>
      <c r="B52" s="535"/>
      <c r="C52" s="535"/>
      <c r="D52" s="535"/>
      <c r="E52" s="535"/>
      <c r="F52" s="535"/>
      <c r="G52" s="219"/>
      <c r="H52" s="535"/>
      <c r="I52" s="86"/>
      <c r="J52" s="535"/>
      <c r="K52" s="535"/>
      <c r="L52" s="86"/>
      <c r="M52" s="535"/>
      <c r="N52" s="1204"/>
      <c r="O52" s="534"/>
      <c r="P52" s="1202"/>
      <c r="Q52" s="534"/>
      <c r="R52" s="534"/>
      <c r="S52" s="534"/>
      <c r="T52" s="1203"/>
      <c r="U52" s="535"/>
      <c r="V52" s="535"/>
      <c r="W52" s="535"/>
      <c r="X52" s="535"/>
      <c r="Y52" s="535"/>
      <c r="Z52" s="219"/>
      <c r="AA52" s="535"/>
      <c r="AB52" s="86"/>
      <c r="AC52" s="535"/>
      <c r="AD52" s="535"/>
      <c r="AE52" s="86"/>
      <c r="AF52" s="535"/>
      <c r="AG52" s="1204"/>
      <c r="AH52" s="534"/>
      <c r="AI52" s="534"/>
      <c r="AJ52" s="1202"/>
      <c r="AK52" s="535"/>
      <c r="AL52" s="535"/>
      <c r="AM52" s="535"/>
      <c r="AN52" s="535"/>
      <c r="AO52" s="535"/>
      <c r="AP52" s="535"/>
      <c r="AQ52" s="535"/>
      <c r="AR52" s="535"/>
      <c r="AS52" s="447"/>
      <c r="AT52" s="535"/>
      <c r="AU52" s="535"/>
      <c r="AV52" s="535"/>
      <c r="AW52" s="535"/>
      <c r="AX52" s="535"/>
    </row>
    <row r="53" spans="1:50" ht="13.5" customHeight="1">
      <c r="A53" s="120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86"/>
      <c r="M53" s="535"/>
      <c r="N53" s="1205"/>
      <c r="O53" s="534"/>
      <c r="P53" s="1202"/>
      <c r="Q53" s="534"/>
      <c r="R53" s="534"/>
      <c r="S53" s="534"/>
      <c r="T53" s="1205"/>
      <c r="U53" s="535"/>
      <c r="V53" s="535"/>
      <c r="W53" s="535"/>
      <c r="X53" s="535"/>
      <c r="Y53" s="535"/>
      <c r="Z53" s="535"/>
      <c r="AA53" s="535"/>
      <c r="AB53" s="535"/>
      <c r="AC53" s="535"/>
      <c r="AD53" s="535"/>
      <c r="AE53" s="86"/>
      <c r="AF53" s="535"/>
      <c r="AG53" s="1205"/>
      <c r="AH53" s="534"/>
      <c r="AI53" s="534"/>
      <c r="AJ53" s="1206"/>
      <c r="AK53" s="535"/>
      <c r="AL53" s="535"/>
      <c r="AM53" s="535"/>
      <c r="AN53" s="535"/>
      <c r="AO53" s="535"/>
      <c r="AP53" s="535"/>
      <c r="AQ53" s="535"/>
      <c r="AR53" s="535"/>
      <c r="AS53" s="447"/>
      <c r="AT53" s="535"/>
      <c r="AU53" s="535"/>
      <c r="AV53" s="535"/>
      <c r="AW53" s="535"/>
      <c r="AX53" s="535"/>
    </row>
    <row r="54" spans="1:50" ht="13.5" customHeight="1">
      <c r="A54" s="1801" t="s">
        <v>676</v>
      </c>
      <c r="B54" s="1718"/>
      <c r="C54" s="1718"/>
      <c r="D54" s="1718"/>
      <c r="E54" s="1718"/>
      <c r="F54" s="535"/>
      <c r="G54" s="1840" t="s">
        <v>676</v>
      </c>
      <c r="H54" s="1718"/>
      <c r="I54" s="1718"/>
      <c r="J54" s="1718"/>
      <c r="K54" s="1718"/>
      <c r="L54" s="27"/>
      <c r="M54" s="535"/>
      <c r="N54" s="1841" t="s">
        <v>677</v>
      </c>
      <c r="O54" s="1718"/>
      <c r="P54" s="1719"/>
      <c r="Q54" s="534"/>
      <c r="R54" s="534"/>
      <c r="S54" s="534"/>
      <c r="T54" s="1801" t="s">
        <v>678</v>
      </c>
      <c r="U54" s="1718"/>
      <c r="V54" s="1718"/>
      <c r="W54" s="1718"/>
      <c r="X54" s="1718"/>
      <c r="Y54" s="1718"/>
      <c r="Z54" s="535"/>
      <c r="AA54" s="1801" t="s">
        <v>678</v>
      </c>
      <c r="AB54" s="1718"/>
      <c r="AC54" s="1718"/>
      <c r="AD54" s="1718"/>
      <c r="AE54" s="1718"/>
      <c r="AF54" s="1718"/>
      <c r="AG54" s="1802" t="s">
        <v>677</v>
      </c>
      <c r="AH54" s="1718"/>
      <c r="AI54" s="1718"/>
      <c r="AJ54" s="1719"/>
      <c r="AK54" s="535"/>
      <c r="AL54" s="535"/>
      <c r="AM54" s="535"/>
      <c r="AN54" s="535"/>
      <c r="AO54" s="535"/>
      <c r="AP54" s="535"/>
      <c r="AQ54" s="535"/>
      <c r="AR54" s="535"/>
      <c r="AS54" s="447"/>
      <c r="AT54" s="535"/>
      <c r="AU54" s="535"/>
      <c r="AV54" s="535"/>
      <c r="AW54" s="535"/>
      <c r="AX54" s="535"/>
    </row>
    <row r="55" spans="1:50" ht="13.5" customHeight="1">
      <c r="A55" s="1846" t="s">
        <v>100</v>
      </c>
      <c r="B55" s="1367"/>
      <c r="C55" s="1367"/>
      <c r="D55" s="1367"/>
      <c r="E55" s="1367"/>
      <c r="F55" s="535"/>
      <c r="G55" s="1847" t="s">
        <v>100</v>
      </c>
      <c r="H55" s="1367"/>
      <c r="I55" s="1367"/>
      <c r="J55" s="1367"/>
      <c r="K55" s="1367"/>
      <c r="L55" s="535"/>
      <c r="M55" s="535"/>
      <c r="N55" s="1842" t="s">
        <v>679</v>
      </c>
      <c r="O55" s="1367"/>
      <c r="P55" s="1807"/>
      <c r="Q55" s="534"/>
      <c r="R55" s="534"/>
      <c r="S55" s="534"/>
      <c r="T55" s="1805" t="s">
        <v>100</v>
      </c>
      <c r="U55" s="1367"/>
      <c r="V55" s="1367"/>
      <c r="W55" s="1367"/>
      <c r="X55" s="1367"/>
      <c r="Y55" s="1367"/>
      <c r="Z55" s="16"/>
      <c r="AA55" s="1809" t="s">
        <v>100</v>
      </c>
      <c r="AB55" s="1367"/>
      <c r="AC55" s="1367"/>
      <c r="AD55" s="1367"/>
      <c r="AE55" s="1367"/>
      <c r="AF55" s="1807"/>
      <c r="AG55" s="1806" t="s">
        <v>679</v>
      </c>
      <c r="AH55" s="1367"/>
      <c r="AI55" s="1367"/>
      <c r="AJ55" s="1807"/>
      <c r="AK55" s="535"/>
      <c r="AL55" s="535"/>
      <c r="AM55" s="535"/>
      <c r="AN55" s="535"/>
      <c r="AO55" s="535"/>
      <c r="AP55" s="535"/>
      <c r="AQ55" s="535"/>
      <c r="AR55" s="535"/>
      <c r="AS55" s="447"/>
      <c r="AT55" s="535"/>
      <c r="AU55" s="535"/>
      <c r="AV55" s="535"/>
      <c r="AW55" s="535"/>
      <c r="AX55" s="535"/>
    </row>
    <row r="56" spans="1:50" ht="13.5" customHeight="1">
      <c r="A56" s="120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1205"/>
      <c r="O56" s="535"/>
      <c r="P56" s="1202"/>
      <c r="Q56" s="534"/>
      <c r="R56" s="534"/>
      <c r="S56" s="534"/>
      <c r="T56" s="1205"/>
      <c r="U56" s="535"/>
      <c r="V56" s="535"/>
      <c r="W56" s="535"/>
      <c r="X56" s="535"/>
      <c r="Y56" s="535"/>
      <c r="Z56" s="535"/>
      <c r="AA56" s="535"/>
      <c r="AB56" s="535"/>
      <c r="AC56" s="535"/>
      <c r="AD56" s="535"/>
      <c r="AE56" s="535"/>
      <c r="AF56" s="535"/>
      <c r="AG56" s="1205"/>
      <c r="AH56" s="535"/>
      <c r="AI56" s="534"/>
      <c r="AJ56" s="1202"/>
      <c r="AK56" s="535"/>
      <c r="AL56" s="535"/>
      <c r="AM56" s="535"/>
      <c r="AN56" s="535"/>
      <c r="AO56" s="535"/>
      <c r="AP56" s="535"/>
      <c r="AQ56" s="535"/>
      <c r="AR56" s="535"/>
      <c r="AS56" s="447"/>
      <c r="AT56" s="535"/>
      <c r="AU56" s="535"/>
      <c r="AV56" s="535"/>
      <c r="AW56" s="535"/>
      <c r="AX56" s="535"/>
    </row>
    <row r="57" spans="1:50" ht="13.5" customHeight="1">
      <c r="A57" s="120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1207" t="s">
        <v>680</v>
      </c>
      <c r="O57" s="535"/>
      <c r="P57" s="1202"/>
      <c r="Q57" s="534"/>
      <c r="R57" s="534"/>
      <c r="S57" s="534"/>
      <c r="T57" s="1205"/>
      <c r="U57" s="535"/>
      <c r="V57" s="535"/>
      <c r="W57" s="535"/>
      <c r="X57" s="535"/>
      <c r="Y57" s="1208"/>
      <c r="Z57" s="535"/>
      <c r="AA57" s="1810"/>
      <c r="AB57" s="1371"/>
      <c r="AC57" s="1371"/>
      <c r="AD57" s="1371"/>
      <c r="AE57" s="1371"/>
      <c r="AF57" s="1672"/>
      <c r="AG57" s="1207" t="s">
        <v>680</v>
      </c>
      <c r="AH57" s="535"/>
      <c r="AI57" s="534"/>
      <c r="AJ57" s="1202"/>
      <c r="AK57" s="535"/>
      <c r="AL57" s="535"/>
      <c r="AM57" s="535"/>
      <c r="AN57" s="535"/>
      <c r="AO57" s="535"/>
      <c r="AP57" s="535"/>
      <c r="AQ57" s="535"/>
      <c r="AR57" s="535"/>
      <c r="AS57" s="447"/>
      <c r="AT57" s="535"/>
      <c r="AU57" s="535"/>
      <c r="AV57" s="535"/>
      <c r="AW57" s="535"/>
      <c r="AX57" s="535"/>
    </row>
    <row r="58" spans="1:50" ht="13.5" customHeight="1">
      <c r="A58" s="1801" t="s">
        <v>676</v>
      </c>
      <c r="B58" s="1718"/>
      <c r="C58" s="1718"/>
      <c r="D58" s="1718"/>
      <c r="E58" s="1718"/>
      <c r="F58" s="535"/>
      <c r="G58" s="1840" t="s">
        <v>676</v>
      </c>
      <c r="H58" s="1718"/>
      <c r="I58" s="1718"/>
      <c r="J58" s="1718"/>
      <c r="K58" s="1718"/>
      <c r="L58" s="535"/>
      <c r="M58" s="535"/>
      <c r="N58" s="1207"/>
      <c r="O58" s="535"/>
      <c r="P58" s="1202"/>
      <c r="Q58" s="534"/>
      <c r="R58" s="534"/>
      <c r="S58" s="534"/>
      <c r="T58" s="1801" t="s">
        <v>678</v>
      </c>
      <c r="U58" s="1718"/>
      <c r="V58" s="1718"/>
      <c r="W58" s="1718"/>
      <c r="X58" s="1718"/>
      <c r="Y58" s="1718"/>
      <c r="Z58" s="535"/>
      <c r="AA58" s="1801" t="s">
        <v>678</v>
      </c>
      <c r="AB58" s="1718"/>
      <c r="AC58" s="1718"/>
      <c r="AD58" s="1718"/>
      <c r="AE58" s="1718"/>
      <c r="AF58" s="1718"/>
      <c r="AG58" s="1207"/>
      <c r="AH58" s="535"/>
      <c r="AI58" s="534"/>
      <c r="AJ58" s="1202"/>
      <c r="AK58" s="535"/>
      <c r="AL58" s="535"/>
      <c r="AM58" s="535"/>
      <c r="AN58" s="535"/>
      <c r="AO58" s="535"/>
      <c r="AP58" s="535"/>
      <c r="AQ58" s="535"/>
      <c r="AR58" s="535"/>
      <c r="AS58" s="447"/>
      <c r="AT58" s="535"/>
      <c r="AU58" s="535"/>
      <c r="AV58" s="535"/>
      <c r="AW58" s="535"/>
      <c r="AX58" s="535"/>
    </row>
    <row r="59" spans="1:50" ht="13.5" customHeight="1">
      <c r="A59" s="1846" t="s">
        <v>100</v>
      </c>
      <c r="B59" s="1367"/>
      <c r="C59" s="1367"/>
      <c r="D59" s="1367"/>
      <c r="E59" s="1367"/>
      <c r="F59" s="535"/>
      <c r="G59" s="1847" t="s">
        <v>100</v>
      </c>
      <c r="H59" s="1367"/>
      <c r="I59" s="1367"/>
      <c r="J59" s="1367"/>
      <c r="K59" s="1367"/>
      <c r="L59" s="535"/>
      <c r="M59" s="535"/>
      <c r="N59" s="1205"/>
      <c r="O59" s="534"/>
      <c r="P59" s="1202"/>
      <c r="Q59" s="534"/>
      <c r="R59" s="534"/>
      <c r="S59" s="534"/>
      <c r="T59" s="1805" t="s">
        <v>100</v>
      </c>
      <c r="U59" s="1367"/>
      <c r="V59" s="1367"/>
      <c r="W59" s="1367"/>
      <c r="X59" s="1367"/>
      <c r="Y59" s="1367"/>
      <c r="Z59" s="535"/>
      <c r="AA59" s="1809" t="s">
        <v>100</v>
      </c>
      <c r="AB59" s="1367"/>
      <c r="AC59" s="1367"/>
      <c r="AD59" s="1367"/>
      <c r="AE59" s="1367"/>
      <c r="AF59" s="1807"/>
      <c r="AG59" s="1210"/>
      <c r="AH59" s="1209"/>
      <c r="AI59" s="1209"/>
      <c r="AJ59" s="1211"/>
      <c r="AK59" s="535"/>
      <c r="AL59" s="535"/>
      <c r="AM59" s="535"/>
      <c r="AN59" s="535"/>
      <c r="AO59" s="535"/>
      <c r="AP59" s="535"/>
      <c r="AQ59" s="535"/>
      <c r="AR59" s="535"/>
      <c r="AS59" s="447"/>
      <c r="AT59" s="535"/>
      <c r="AU59" s="535"/>
      <c r="AV59" s="535"/>
      <c r="AW59" s="535"/>
      <c r="AX59" s="535"/>
    </row>
    <row r="60" spans="1:50" ht="13.5" customHeight="1">
      <c r="A60" s="120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1841" t="s">
        <v>677</v>
      </c>
      <c r="O60" s="1718"/>
      <c r="P60" s="1719"/>
      <c r="Q60" s="534"/>
      <c r="R60" s="534"/>
      <c r="S60" s="534"/>
      <c r="T60" s="1205"/>
      <c r="U60" s="535"/>
      <c r="V60" s="535"/>
      <c r="W60" s="535"/>
      <c r="X60" s="535"/>
      <c r="Y60" s="535"/>
      <c r="Z60" s="535"/>
      <c r="AA60" s="535"/>
      <c r="AB60" s="535"/>
      <c r="AC60" s="535"/>
      <c r="AD60" s="535"/>
      <c r="AE60" s="535"/>
      <c r="AF60" s="535"/>
      <c r="AG60" s="1802" t="s">
        <v>677</v>
      </c>
      <c r="AH60" s="1718"/>
      <c r="AI60" s="1718"/>
      <c r="AJ60" s="1719"/>
      <c r="AK60" s="534"/>
      <c r="AL60" s="534"/>
      <c r="AM60" s="535"/>
      <c r="AN60" s="535"/>
      <c r="AO60" s="535"/>
      <c r="AP60" s="535"/>
      <c r="AQ60" s="535"/>
      <c r="AR60" s="535"/>
      <c r="AS60" s="447"/>
      <c r="AT60" s="535"/>
      <c r="AU60" s="535"/>
      <c r="AV60" s="535"/>
      <c r="AW60" s="535"/>
      <c r="AX60" s="535"/>
    </row>
    <row r="61" spans="1:50" ht="13.5" customHeight="1">
      <c r="A61" s="1205"/>
      <c r="B61" s="535"/>
      <c r="C61" s="535"/>
      <c r="D61" s="1208"/>
      <c r="E61" s="1208"/>
      <c r="F61" s="1208"/>
      <c r="G61" s="1208"/>
      <c r="H61" s="1208"/>
      <c r="I61" s="535"/>
      <c r="J61" s="535"/>
      <c r="K61" s="535"/>
      <c r="L61" s="535"/>
      <c r="M61" s="535"/>
      <c r="N61" s="1842" t="s">
        <v>679</v>
      </c>
      <c r="O61" s="1367"/>
      <c r="P61" s="1807"/>
      <c r="Q61" s="534"/>
      <c r="R61" s="534"/>
      <c r="S61" s="534"/>
      <c r="T61" s="1205"/>
      <c r="U61" s="535"/>
      <c r="V61" s="535"/>
      <c r="W61" s="1208"/>
      <c r="X61" s="1208"/>
      <c r="Y61" s="1208"/>
      <c r="Z61" s="1208"/>
      <c r="AA61" s="1208"/>
      <c r="AB61" s="1208"/>
      <c r="AC61" s="1208"/>
      <c r="AD61" s="535"/>
      <c r="AE61" s="535"/>
      <c r="AF61" s="535"/>
      <c r="AG61" s="1806" t="s">
        <v>679</v>
      </c>
      <c r="AH61" s="1367"/>
      <c r="AI61" s="1367"/>
      <c r="AJ61" s="1807"/>
      <c r="AK61" s="534"/>
      <c r="AL61" s="534"/>
      <c r="AM61" s="535"/>
      <c r="AN61" s="535"/>
      <c r="AO61" s="535"/>
      <c r="AP61" s="535"/>
      <c r="AQ61" s="535"/>
      <c r="AR61" s="535"/>
      <c r="AS61" s="447"/>
      <c r="AT61" s="535"/>
      <c r="AU61" s="535"/>
      <c r="AV61" s="535"/>
      <c r="AW61" s="535"/>
      <c r="AX61" s="535"/>
    </row>
    <row r="62" spans="1:50" ht="14.25" customHeight="1">
      <c r="A62" s="1843" t="s">
        <v>681</v>
      </c>
      <c r="B62" s="1367"/>
      <c r="C62" s="1367"/>
      <c r="D62" s="1367"/>
      <c r="E62" s="1367"/>
      <c r="F62" s="1367"/>
      <c r="G62" s="1367"/>
      <c r="H62" s="1367"/>
      <c r="I62" s="1367"/>
      <c r="J62" s="1367"/>
      <c r="K62" s="1367"/>
      <c r="L62" s="535"/>
      <c r="M62" s="535"/>
      <c r="N62" s="1205"/>
      <c r="O62" s="535"/>
      <c r="P62" s="1202"/>
      <c r="Q62" s="534"/>
      <c r="R62" s="534"/>
      <c r="S62" s="534"/>
      <c r="T62" s="1200"/>
      <c r="U62" s="1454" t="s">
        <v>682</v>
      </c>
      <c r="V62" s="1367"/>
      <c r="W62" s="1367"/>
      <c r="X62" s="1367"/>
      <c r="Y62" s="1367"/>
      <c r="Z62" s="1367"/>
      <c r="AA62" s="1367"/>
      <c r="AB62" s="1367"/>
      <c r="AC62" s="1367"/>
      <c r="AD62" s="1367"/>
      <c r="AE62" s="1367"/>
      <c r="AF62" s="1212"/>
      <c r="AG62" s="1205"/>
      <c r="AH62" s="535"/>
      <c r="AI62" s="534"/>
      <c r="AJ62" s="1213"/>
      <c r="AK62" s="535"/>
      <c r="AL62" s="535"/>
      <c r="AM62" s="535"/>
      <c r="AN62" s="535"/>
      <c r="AO62" s="535"/>
      <c r="AP62" s="535"/>
      <c r="AQ62" s="535"/>
      <c r="AR62" s="535"/>
      <c r="AS62" s="447"/>
      <c r="AT62" s="535"/>
      <c r="AU62" s="535"/>
      <c r="AV62" s="535"/>
      <c r="AW62" s="535"/>
      <c r="AX62" s="535"/>
    </row>
    <row r="63" spans="1:50" ht="15" customHeight="1">
      <c r="A63" s="1844" t="s">
        <v>100</v>
      </c>
      <c r="B63" s="1371"/>
      <c r="C63" s="1371"/>
      <c r="D63" s="1371"/>
      <c r="E63" s="1371"/>
      <c r="F63" s="1371"/>
      <c r="G63" s="1371"/>
      <c r="H63" s="1371"/>
      <c r="I63" s="1371"/>
      <c r="J63" s="1371"/>
      <c r="K63" s="1371"/>
      <c r="L63" s="1208"/>
      <c r="M63" s="1208"/>
      <c r="N63" s="1210"/>
      <c r="O63" s="1209"/>
      <c r="P63" s="1206"/>
      <c r="Q63" s="534"/>
      <c r="R63" s="534"/>
      <c r="S63" s="534"/>
      <c r="T63" s="1214"/>
      <c r="U63" s="1808" t="s">
        <v>100</v>
      </c>
      <c r="V63" s="1371"/>
      <c r="W63" s="1371"/>
      <c r="X63" s="1371"/>
      <c r="Y63" s="1371"/>
      <c r="Z63" s="1371"/>
      <c r="AA63" s="1371"/>
      <c r="AB63" s="1371"/>
      <c r="AC63" s="1371"/>
      <c r="AD63" s="1371"/>
      <c r="AE63" s="1371"/>
      <c r="AF63" s="1208"/>
      <c r="AG63" s="1210"/>
      <c r="AH63" s="1209"/>
      <c r="AI63" s="1209"/>
      <c r="AJ63" s="1211"/>
      <c r="AK63" s="535"/>
      <c r="AL63" s="534"/>
      <c r="AM63" s="535"/>
      <c r="AN63" s="535"/>
      <c r="AO63" s="535"/>
      <c r="AP63" s="535"/>
      <c r="AQ63" s="535"/>
      <c r="AR63" s="535"/>
      <c r="AS63" s="447"/>
      <c r="AT63" s="535"/>
      <c r="AU63" s="535"/>
      <c r="AV63" s="535"/>
      <c r="AW63" s="535"/>
      <c r="AX63" s="535"/>
    </row>
    <row r="64" spans="1:50" ht="13.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4"/>
      <c r="O64" s="534"/>
      <c r="P64" s="534"/>
      <c r="Q64" s="534"/>
      <c r="R64" s="534"/>
      <c r="S64" s="534"/>
      <c r="T64" s="535"/>
      <c r="U64" s="535"/>
      <c r="V64" s="535"/>
      <c r="W64" s="535"/>
      <c r="X64" s="535"/>
      <c r="Y64" s="535"/>
      <c r="Z64" s="535"/>
      <c r="AA64" s="535"/>
      <c r="AB64" s="535"/>
      <c r="AC64" s="535"/>
      <c r="AD64" s="535"/>
      <c r="AE64" s="535"/>
      <c r="AF64" s="535"/>
      <c r="AG64" s="534"/>
      <c r="AH64" s="534"/>
      <c r="AI64" s="534"/>
      <c r="AJ64" s="535"/>
      <c r="AK64" s="535"/>
      <c r="AL64" s="535"/>
      <c r="AM64" s="535"/>
      <c r="AN64" s="535"/>
      <c r="AO64" s="535"/>
      <c r="AP64" s="535"/>
      <c r="AQ64" s="535"/>
      <c r="AR64" s="535"/>
      <c r="AS64" s="447"/>
      <c r="AT64" s="535"/>
      <c r="AU64" s="535"/>
      <c r="AV64" s="535"/>
      <c r="AW64" s="535"/>
      <c r="AX64" s="535"/>
    </row>
    <row r="65" spans="1:50" ht="13.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4"/>
      <c r="O65" s="534"/>
      <c r="P65" s="534"/>
      <c r="Q65" s="534"/>
      <c r="R65" s="534"/>
      <c r="S65" s="534"/>
      <c r="T65" s="535"/>
      <c r="U65" s="535"/>
      <c r="V65" s="535"/>
      <c r="W65" s="535"/>
      <c r="X65" s="535"/>
      <c r="Y65" s="535"/>
      <c r="Z65" s="535"/>
      <c r="AA65" s="535"/>
      <c r="AB65" s="535"/>
      <c r="AC65" s="535"/>
      <c r="AD65" s="535"/>
      <c r="AE65" s="535"/>
      <c r="AF65" s="535"/>
      <c r="AG65" s="534"/>
      <c r="AH65" s="534"/>
      <c r="AI65" s="534"/>
      <c r="AJ65" s="535"/>
      <c r="AK65" s="535"/>
      <c r="AL65" s="535"/>
      <c r="AM65" s="535"/>
      <c r="AN65" s="535"/>
      <c r="AO65" s="535"/>
      <c r="AP65" s="535"/>
      <c r="AQ65" s="535"/>
      <c r="AR65" s="535"/>
      <c r="AS65" s="447"/>
      <c r="AT65" s="535"/>
      <c r="AU65" s="535"/>
      <c r="AV65" s="535"/>
      <c r="AW65" s="535"/>
      <c r="AX65" s="535"/>
    </row>
    <row r="66" spans="1:50" ht="13.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4"/>
      <c r="O66" s="534"/>
      <c r="P66" s="534"/>
      <c r="Q66" s="534"/>
      <c r="R66" s="534"/>
      <c r="S66" s="534"/>
      <c r="T66" s="535"/>
      <c r="U66" s="535"/>
      <c r="V66" s="535"/>
      <c r="W66" s="535"/>
      <c r="X66" s="535"/>
      <c r="Y66" s="535"/>
      <c r="Z66" s="535"/>
      <c r="AA66" s="535"/>
      <c r="AB66" s="535"/>
      <c r="AC66" s="535"/>
      <c r="AD66" s="535"/>
      <c r="AE66" s="535"/>
      <c r="AF66" s="535"/>
      <c r="AG66" s="534"/>
      <c r="AH66" s="534"/>
      <c r="AI66" s="534"/>
      <c r="AJ66" s="535"/>
      <c r="AK66" s="535"/>
      <c r="AL66" s="535"/>
      <c r="AM66" s="535"/>
      <c r="AN66" s="535"/>
      <c r="AO66" s="535"/>
      <c r="AP66" s="535"/>
      <c r="AQ66" s="535"/>
      <c r="AR66" s="535"/>
      <c r="AS66" s="447"/>
      <c r="AT66" s="535"/>
      <c r="AU66" s="535"/>
      <c r="AV66" s="535"/>
      <c r="AW66" s="535"/>
      <c r="AX66" s="535"/>
    </row>
    <row r="67" spans="1:50" ht="13.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4"/>
      <c r="O67" s="534"/>
      <c r="P67" s="534"/>
      <c r="Q67" s="534"/>
      <c r="R67" s="534"/>
      <c r="S67" s="534"/>
      <c r="T67" s="535"/>
      <c r="U67" s="535"/>
      <c r="V67" s="535"/>
      <c r="W67" s="535"/>
      <c r="X67" s="535"/>
      <c r="Y67" s="535"/>
      <c r="Z67" s="535"/>
      <c r="AA67" s="535"/>
      <c r="AB67" s="535"/>
      <c r="AC67" s="535"/>
      <c r="AD67" s="535"/>
      <c r="AE67" s="535"/>
      <c r="AF67" s="535"/>
      <c r="AG67" s="534"/>
      <c r="AH67" s="534"/>
      <c r="AI67" s="534"/>
      <c r="AJ67" s="535"/>
      <c r="AK67" s="535"/>
      <c r="AL67" s="535"/>
      <c r="AM67" s="535"/>
      <c r="AN67" s="535"/>
      <c r="AO67" s="535"/>
      <c r="AP67" s="535"/>
      <c r="AQ67" s="535"/>
      <c r="AR67" s="535"/>
      <c r="AS67" s="447"/>
      <c r="AT67" s="535"/>
      <c r="AU67" s="535"/>
      <c r="AV67" s="535"/>
      <c r="AW67" s="535"/>
      <c r="AX67" s="535"/>
    </row>
    <row r="68" spans="1:50" ht="13.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4"/>
      <c r="O68" s="534"/>
      <c r="P68" s="534"/>
      <c r="Q68" s="534"/>
      <c r="R68" s="534"/>
      <c r="S68" s="534"/>
      <c r="T68" s="535"/>
      <c r="U68" s="535"/>
      <c r="V68" s="535"/>
      <c r="W68" s="535"/>
      <c r="X68" s="535"/>
      <c r="Y68" s="535"/>
      <c r="Z68" s="535"/>
      <c r="AA68" s="535"/>
      <c r="AB68" s="535"/>
      <c r="AC68" s="535"/>
      <c r="AD68" s="535"/>
      <c r="AE68" s="535"/>
      <c r="AF68" s="535"/>
      <c r="AG68" s="534"/>
      <c r="AH68" s="534"/>
      <c r="AI68" s="534"/>
      <c r="AJ68" s="535"/>
      <c r="AK68" s="535"/>
      <c r="AL68" s="535"/>
      <c r="AM68" s="535"/>
      <c r="AN68" s="535"/>
      <c r="AO68" s="535"/>
      <c r="AP68" s="535"/>
      <c r="AQ68" s="535"/>
      <c r="AR68" s="535"/>
      <c r="AS68" s="447"/>
      <c r="AT68" s="535"/>
      <c r="AU68" s="535"/>
      <c r="AV68" s="535"/>
      <c r="AW68" s="535"/>
      <c r="AX68" s="535"/>
    </row>
    <row r="69" spans="1:50" ht="13.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4"/>
      <c r="O69" s="534"/>
      <c r="P69" s="534"/>
      <c r="Q69" s="534"/>
      <c r="R69" s="534"/>
      <c r="S69" s="534"/>
      <c r="T69" s="535"/>
      <c r="U69" s="535"/>
      <c r="V69" s="535"/>
      <c r="W69" s="535"/>
      <c r="X69" s="535"/>
      <c r="Y69" s="535"/>
      <c r="Z69" s="535"/>
      <c r="AA69" s="535"/>
      <c r="AB69" s="535"/>
      <c r="AC69" s="535"/>
      <c r="AD69" s="535"/>
      <c r="AE69" s="535"/>
      <c r="AF69" s="535"/>
      <c r="AG69" s="534"/>
      <c r="AH69" s="534"/>
      <c r="AI69" s="534"/>
      <c r="AJ69" s="535"/>
      <c r="AK69" s="535"/>
      <c r="AL69" s="535"/>
      <c r="AM69" s="535"/>
      <c r="AN69" s="535"/>
      <c r="AO69" s="535"/>
      <c r="AP69" s="535"/>
      <c r="AQ69" s="535"/>
      <c r="AR69" s="535"/>
      <c r="AS69" s="447"/>
      <c r="AT69" s="535"/>
      <c r="AU69" s="535"/>
      <c r="AV69" s="535"/>
      <c r="AW69" s="535"/>
      <c r="AX69" s="535"/>
    </row>
    <row r="70" spans="1:50" ht="13.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4"/>
      <c r="Q70" s="534"/>
      <c r="R70" s="534"/>
      <c r="S70" s="534"/>
      <c r="T70" s="535"/>
      <c r="U70" s="535"/>
      <c r="V70" s="535"/>
      <c r="W70" s="535"/>
      <c r="X70" s="535"/>
      <c r="Y70" s="535"/>
      <c r="Z70" s="535"/>
      <c r="AA70" s="535"/>
      <c r="AB70" s="535"/>
      <c r="AC70" s="535"/>
      <c r="AD70" s="535"/>
      <c r="AE70" s="535"/>
      <c r="AF70" s="535"/>
      <c r="AG70" s="535"/>
      <c r="AH70" s="535"/>
      <c r="AI70" s="534"/>
      <c r="AJ70" s="535"/>
      <c r="AK70" s="535"/>
      <c r="AL70" s="535"/>
      <c r="AM70" s="535"/>
      <c r="AN70" s="535"/>
      <c r="AO70" s="535"/>
      <c r="AP70" s="535"/>
      <c r="AQ70" s="535"/>
      <c r="AR70" s="535"/>
      <c r="AS70" s="447"/>
      <c r="AT70" s="535"/>
      <c r="AU70" s="535"/>
      <c r="AV70" s="535"/>
      <c r="AW70" s="535"/>
      <c r="AX70" s="535"/>
    </row>
    <row r="71" spans="1:50" ht="13.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4"/>
      <c r="Q71" s="534"/>
      <c r="R71" s="534"/>
      <c r="S71" s="534"/>
      <c r="T71" s="535"/>
      <c r="U71" s="535"/>
      <c r="V71" s="535"/>
      <c r="W71" s="535"/>
      <c r="X71" s="535"/>
      <c r="Y71" s="535"/>
      <c r="Z71" s="535"/>
      <c r="AA71" s="535"/>
      <c r="AB71" s="535"/>
      <c r="AC71" s="535"/>
      <c r="AD71" s="535"/>
      <c r="AE71" s="535"/>
      <c r="AF71" s="535"/>
      <c r="AG71" s="535"/>
      <c r="AH71" s="535"/>
      <c r="AI71" s="534"/>
      <c r="AJ71" s="535"/>
      <c r="AK71" s="535"/>
      <c r="AL71" s="535"/>
      <c r="AM71" s="535"/>
      <c r="AN71" s="535"/>
      <c r="AO71" s="535"/>
      <c r="AP71" s="535"/>
      <c r="AQ71" s="535"/>
      <c r="AR71" s="535"/>
      <c r="AS71" s="447"/>
      <c r="AT71" s="535"/>
      <c r="AU71" s="535"/>
      <c r="AV71" s="535"/>
      <c r="AW71" s="535"/>
      <c r="AX71" s="535"/>
    </row>
    <row r="72" spans="1:50" ht="13.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4"/>
      <c r="Q72" s="534"/>
      <c r="R72" s="534"/>
      <c r="S72" s="534"/>
      <c r="T72" s="535"/>
      <c r="U72" s="535"/>
      <c r="V72" s="535"/>
      <c r="W72" s="535"/>
      <c r="X72" s="535"/>
      <c r="Y72" s="535"/>
      <c r="Z72" s="535"/>
      <c r="AA72" s="535"/>
      <c r="AB72" s="535"/>
      <c r="AC72" s="535"/>
      <c r="AD72" s="535"/>
      <c r="AE72" s="535"/>
      <c r="AF72" s="535"/>
      <c r="AG72" s="535"/>
      <c r="AH72" s="535"/>
      <c r="AI72" s="534"/>
      <c r="AJ72" s="535"/>
      <c r="AK72" s="535"/>
      <c r="AL72" s="535"/>
      <c r="AM72" s="535"/>
      <c r="AN72" s="535"/>
      <c r="AO72" s="535"/>
      <c r="AP72" s="535"/>
      <c r="AQ72" s="535"/>
      <c r="AR72" s="535"/>
      <c r="AS72" s="447"/>
      <c r="AT72" s="535"/>
      <c r="AU72" s="535"/>
      <c r="AV72" s="535"/>
      <c r="AW72" s="535"/>
      <c r="AX72" s="535"/>
    </row>
    <row r="73" spans="1:50" ht="13.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4"/>
      <c r="O73" s="534"/>
      <c r="P73" s="534"/>
      <c r="Q73" s="534"/>
      <c r="R73" s="534"/>
      <c r="S73" s="534"/>
      <c r="T73" s="535"/>
      <c r="U73" s="535"/>
      <c r="V73" s="535"/>
      <c r="W73" s="535"/>
      <c r="X73" s="535"/>
      <c r="Y73" s="535"/>
      <c r="Z73" s="535"/>
      <c r="AA73" s="535"/>
      <c r="AB73" s="535"/>
      <c r="AC73" s="535"/>
      <c r="AD73" s="535"/>
      <c r="AE73" s="535"/>
      <c r="AF73" s="535"/>
      <c r="AG73" s="534"/>
      <c r="AH73" s="534"/>
      <c r="AI73" s="534"/>
      <c r="AJ73" s="535"/>
      <c r="AK73" s="535"/>
      <c r="AL73" s="535"/>
      <c r="AM73" s="535"/>
      <c r="AN73" s="535"/>
      <c r="AO73" s="535"/>
      <c r="AP73" s="535"/>
      <c r="AQ73" s="535"/>
      <c r="AR73" s="535"/>
      <c r="AS73" s="447"/>
      <c r="AT73" s="535"/>
      <c r="AU73" s="535"/>
      <c r="AV73" s="535"/>
      <c r="AW73" s="535"/>
      <c r="AX73" s="535"/>
    </row>
    <row r="74" spans="1:50" ht="13.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4"/>
      <c r="O74" s="534"/>
      <c r="P74" s="534"/>
      <c r="Q74" s="534"/>
      <c r="R74" s="534"/>
      <c r="S74" s="534"/>
      <c r="T74" s="535"/>
      <c r="U74" s="535"/>
      <c r="V74" s="535"/>
      <c r="W74" s="535"/>
      <c r="X74" s="535"/>
      <c r="Y74" s="535"/>
      <c r="Z74" s="535"/>
      <c r="AA74" s="535"/>
      <c r="AB74" s="535"/>
      <c r="AC74" s="535"/>
      <c r="AD74" s="535"/>
      <c r="AE74" s="535"/>
      <c r="AF74" s="535"/>
      <c r="AG74" s="534"/>
      <c r="AH74" s="534"/>
      <c r="AI74" s="534"/>
      <c r="AJ74" s="535"/>
      <c r="AK74" s="535"/>
      <c r="AL74" s="535"/>
      <c r="AM74" s="535"/>
      <c r="AN74" s="535"/>
      <c r="AO74" s="535"/>
      <c r="AP74" s="535"/>
      <c r="AQ74" s="535"/>
      <c r="AR74" s="535"/>
      <c r="AS74" s="447"/>
      <c r="AT74" s="535"/>
      <c r="AU74" s="535"/>
      <c r="AV74" s="535"/>
      <c r="AW74" s="535"/>
      <c r="AX74" s="535"/>
    </row>
    <row r="75" spans="1:50" ht="13.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4"/>
      <c r="O75" s="534"/>
      <c r="P75" s="534"/>
      <c r="Q75" s="534"/>
      <c r="R75" s="534"/>
      <c r="S75" s="534"/>
      <c r="T75" s="535"/>
      <c r="U75" s="535"/>
      <c r="V75" s="535"/>
      <c r="W75" s="535"/>
      <c r="X75" s="535"/>
      <c r="Y75" s="535"/>
      <c r="Z75" s="535"/>
      <c r="AA75" s="535"/>
      <c r="AB75" s="535"/>
      <c r="AC75" s="535"/>
      <c r="AD75" s="535"/>
      <c r="AE75" s="535"/>
      <c r="AF75" s="535"/>
      <c r="AG75" s="534"/>
      <c r="AH75" s="534"/>
      <c r="AI75" s="534"/>
      <c r="AJ75" s="535"/>
      <c r="AK75" s="535"/>
      <c r="AL75" s="535"/>
      <c r="AM75" s="535"/>
      <c r="AN75" s="535"/>
      <c r="AO75" s="535"/>
      <c r="AP75" s="535"/>
      <c r="AQ75" s="535"/>
      <c r="AR75" s="535"/>
      <c r="AS75" s="447"/>
      <c r="AT75" s="535"/>
      <c r="AU75" s="535"/>
      <c r="AV75" s="535"/>
      <c r="AW75" s="535"/>
      <c r="AX75" s="535"/>
    </row>
    <row r="76" spans="1:50" ht="13.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4"/>
      <c r="O76" s="534"/>
      <c r="P76" s="534"/>
      <c r="Q76" s="534"/>
      <c r="R76" s="534"/>
      <c r="S76" s="534"/>
      <c r="T76" s="535"/>
      <c r="U76" s="535"/>
      <c r="V76" s="535"/>
      <c r="W76" s="535"/>
      <c r="X76" s="535"/>
      <c r="Y76" s="535"/>
      <c r="Z76" s="535"/>
      <c r="AA76" s="535"/>
      <c r="AB76" s="535"/>
      <c r="AC76" s="535"/>
      <c r="AD76" s="535"/>
      <c r="AE76" s="535"/>
      <c r="AF76" s="535"/>
      <c r="AG76" s="534"/>
      <c r="AH76" s="534"/>
      <c r="AI76" s="534"/>
      <c r="AJ76" s="535"/>
      <c r="AK76" s="535"/>
      <c r="AL76" s="535"/>
      <c r="AM76" s="535"/>
      <c r="AN76" s="535"/>
      <c r="AO76" s="535"/>
      <c r="AP76" s="535"/>
      <c r="AQ76" s="535"/>
      <c r="AR76" s="535"/>
      <c r="AS76" s="447"/>
      <c r="AT76" s="535"/>
      <c r="AU76" s="535"/>
      <c r="AV76" s="535"/>
      <c r="AW76" s="535"/>
      <c r="AX76" s="535"/>
    </row>
    <row r="77" spans="1:50" ht="13.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4"/>
      <c r="O77" s="534"/>
      <c r="P77" s="534"/>
      <c r="Q77" s="534"/>
      <c r="R77" s="534"/>
      <c r="S77" s="534"/>
      <c r="T77" s="535"/>
      <c r="U77" s="535"/>
      <c r="V77" s="535"/>
      <c r="W77" s="535"/>
      <c r="X77" s="535"/>
      <c r="Y77" s="535"/>
      <c r="Z77" s="535"/>
      <c r="AA77" s="535"/>
      <c r="AB77" s="535"/>
      <c r="AC77" s="535"/>
      <c r="AD77" s="535"/>
      <c r="AE77" s="535"/>
      <c r="AF77" s="535"/>
      <c r="AG77" s="534"/>
      <c r="AH77" s="534"/>
      <c r="AI77" s="534"/>
      <c r="AJ77" s="535"/>
      <c r="AK77" s="535"/>
      <c r="AL77" s="535"/>
      <c r="AM77" s="535"/>
      <c r="AN77" s="535"/>
      <c r="AO77" s="535"/>
      <c r="AP77" s="535"/>
      <c r="AQ77" s="535"/>
      <c r="AR77" s="535"/>
      <c r="AS77" s="447"/>
      <c r="AT77" s="535"/>
      <c r="AU77" s="535"/>
      <c r="AV77" s="535"/>
      <c r="AW77" s="535"/>
      <c r="AX77" s="535"/>
    </row>
    <row r="78" spans="1:50" ht="13.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4"/>
      <c r="O78" s="534"/>
      <c r="P78" s="534"/>
      <c r="Q78" s="534"/>
      <c r="R78" s="534"/>
      <c r="S78" s="534"/>
      <c r="T78" s="535"/>
      <c r="U78" s="535"/>
      <c r="V78" s="535"/>
      <c r="W78" s="535"/>
      <c r="X78" s="535"/>
      <c r="Y78" s="535"/>
      <c r="Z78" s="535"/>
      <c r="AA78" s="535"/>
      <c r="AB78" s="535"/>
      <c r="AC78" s="535"/>
      <c r="AD78" s="535"/>
      <c r="AE78" s="535"/>
      <c r="AF78" s="535"/>
      <c r="AG78" s="534"/>
      <c r="AH78" s="534"/>
      <c r="AI78" s="534"/>
      <c r="AJ78" s="535"/>
      <c r="AK78" s="535"/>
      <c r="AL78" s="535"/>
      <c r="AM78" s="535"/>
      <c r="AN78" s="535"/>
      <c r="AO78" s="535"/>
      <c r="AP78" s="535"/>
      <c r="AQ78" s="535"/>
      <c r="AR78" s="535"/>
      <c r="AS78" s="447"/>
      <c r="AT78" s="535"/>
      <c r="AU78" s="535"/>
      <c r="AV78" s="535"/>
      <c r="AW78" s="535"/>
      <c r="AX78" s="535"/>
    </row>
    <row r="79" spans="1:50" ht="13.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4"/>
      <c r="O79" s="534"/>
      <c r="P79" s="534"/>
      <c r="Q79" s="534"/>
      <c r="R79" s="534"/>
      <c r="S79" s="534"/>
      <c r="T79" s="535"/>
      <c r="U79" s="535"/>
      <c r="V79" s="535"/>
      <c r="W79" s="535"/>
      <c r="X79" s="535"/>
      <c r="Y79" s="535"/>
      <c r="Z79" s="535"/>
      <c r="AA79" s="535"/>
      <c r="AB79" s="535"/>
      <c r="AC79" s="535"/>
      <c r="AD79" s="535"/>
      <c r="AE79" s="535"/>
      <c r="AF79" s="535"/>
      <c r="AG79" s="534"/>
      <c r="AH79" s="534"/>
      <c r="AI79" s="534"/>
      <c r="AJ79" s="535"/>
      <c r="AK79" s="535"/>
      <c r="AL79" s="535"/>
      <c r="AM79" s="535"/>
      <c r="AN79" s="535"/>
      <c r="AO79" s="535"/>
      <c r="AP79" s="535"/>
      <c r="AQ79" s="535"/>
      <c r="AR79" s="535"/>
      <c r="AS79" s="447"/>
      <c r="AT79" s="535"/>
      <c r="AU79" s="535"/>
      <c r="AV79" s="535"/>
      <c r="AW79" s="535"/>
      <c r="AX79" s="535"/>
    </row>
    <row r="80" spans="1:50" ht="13.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4"/>
      <c r="O80" s="534"/>
      <c r="P80" s="534"/>
      <c r="Q80" s="534"/>
      <c r="R80" s="534"/>
      <c r="S80" s="534"/>
      <c r="T80" s="535"/>
      <c r="U80" s="535"/>
      <c r="V80" s="535"/>
      <c r="W80" s="535"/>
      <c r="X80" s="535"/>
      <c r="Y80" s="535"/>
      <c r="Z80" s="535"/>
      <c r="AA80" s="535"/>
      <c r="AB80" s="535"/>
      <c r="AC80" s="535"/>
      <c r="AD80" s="535"/>
      <c r="AE80" s="535"/>
      <c r="AF80" s="535"/>
      <c r="AG80" s="534"/>
      <c r="AH80" s="534"/>
      <c r="AI80" s="534"/>
      <c r="AJ80" s="534"/>
      <c r="AK80" s="535"/>
      <c r="AL80" s="535"/>
      <c r="AM80" s="535"/>
      <c r="AN80" s="535"/>
      <c r="AO80" s="535"/>
      <c r="AP80" s="535"/>
      <c r="AQ80" s="535"/>
      <c r="AR80" s="535"/>
      <c r="AS80" s="447"/>
      <c r="AT80" s="535"/>
      <c r="AU80" s="535"/>
      <c r="AV80" s="535"/>
      <c r="AW80" s="535"/>
      <c r="AX80" s="535"/>
    </row>
    <row r="81" spans="1:50" ht="13.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4"/>
      <c r="O81" s="534"/>
      <c r="P81" s="534"/>
      <c r="Q81" s="534"/>
      <c r="R81" s="534"/>
      <c r="S81" s="534"/>
      <c r="T81" s="535"/>
      <c r="U81" s="535"/>
      <c r="V81" s="535"/>
      <c r="W81" s="535"/>
      <c r="X81" s="535"/>
      <c r="Y81" s="535"/>
      <c r="Z81" s="535"/>
      <c r="AA81" s="535"/>
      <c r="AB81" s="535"/>
      <c r="AC81" s="535"/>
      <c r="AD81" s="535"/>
      <c r="AE81" s="535"/>
      <c r="AF81" s="535"/>
      <c r="AG81" s="534"/>
      <c r="AH81" s="534"/>
      <c r="AI81" s="534"/>
      <c r="AJ81" s="534"/>
      <c r="AK81" s="535"/>
      <c r="AL81" s="535"/>
      <c r="AM81" s="535"/>
      <c r="AN81" s="535"/>
      <c r="AO81" s="535"/>
      <c r="AP81" s="535"/>
      <c r="AQ81" s="535"/>
      <c r="AR81" s="535"/>
      <c r="AS81" s="447"/>
      <c r="AT81" s="535"/>
      <c r="AU81" s="535"/>
      <c r="AV81" s="535"/>
      <c r="AW81" s="535"/>
      <c r="AX81" s="535"/>
    </row>
    <row r="82" spans="1:50" ht="13.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4"/>
      <c r="O82" s="534"/>
      <c r="P82" s="534"/>
      <c r="Q82" s="534"/>
      <c r="R82" s="534"/>
      <c r="S82" s="534"/>
      <c r="T82" s="535"/>
      <c r="U82" s="535"/>
      <c r="V82" s="535"/>
      <c r="W82" s="535"/>
      <c r="X82" s="535"/>
      <c r="Y82" s="535"/>
      <c r="Z82" s="535"/>
      <c r="AA82" s="535"/>
      <c r="AB82" s="535"/>
      <c r="AC82" s="535"/>
      <c r="AD82" s="535"/>
      <c r="AE82" s="535"/>
      <c r="AF82" s="535"/>
      <c r="AG82" s="534"/>
      <c r="AH82" s="534"/>
      <c r="AI82" s="534"/>
      <c r="AJ82" s="534"/>
      <c r="AK82" s="535"/>
      <c r="AL82" s="535"/>
      <c r="AM82" s="535"/>
      <c r="AN82" s="535"/>
      <c r="AO82" s="535"/>
      <c r="AP82" s="535"/>
      <c r="AQ82" s="535"/>
      <c r="AR82" s="535"/>
      <c r="AS82" s="447"/>
      <c r="AT82" s="535"/>
      <c r="AU82" s="535"/>
      <c r="AV82" s="535"/>
      <c r="AW82" s="535"/>
      <c r="AX82" s="535"/>
    </row>
    <row r="83" spans="1:50" ht="13.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4"/>
      <c r="O83" s="534"/>
      <c r="P83" s="534"/>
      <c r="Q83" s="534"/>
      <c r="R83" s="534"/>
      <c r="S83" s="534"/>
      <c r="T83" s="535"/>
      <c r="U83" s="535"/>
      <c r="V83" s="535"/>
      <c r="W83" s="535"/>
      <c r="X83" s="535"/>
      <c r="Y83" s="535"/>
      <c r="Z83" s="535"/>
      <c r="AA83" s="535"/>
      <c r="AB83" s="535"/>
      <c r="AC83" s="535"/>
      <c r="AD83" s="535"/>
      <c r="AE83" s="535"/>
      <c r="AF83" s="535"/>
      <c r="AG83" s="534"/>
      <c r="AH83" s="534"/>
      <c r="AI83" s="534"/>
      <c r="AJ83" s="534"/>
      <c r="AK83" s="535"/>
      <c r="AL83" s="535"/>
      <c r="AM83" s="535"/>
      <c r="AN83" s="535"/>
      <c r="AO83" s="535"/>
      <c r="AP83" s="535"/>
      <c r="AQ83" s="535"/>
      <c r="AR83" s="535"/>
      <c r="AS83" s="447"/>
      <c r="AT83" s="535"/>
      <c r="AU83" s="535"/>
      <c r="AV83" s="535"/>
      <c r="AW83" s="535"/>
      <c r="AX83" s="535"/>
    </row>
    <row r="84" spans="1:50" ht="13.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4"/>
      <c r="O84" s="534"/>
      <c r="P84" s="534"/>
      <c r="Q84" s="534"/>
      <c r="R84" s="534"/>
      <c r="S84" s="534"/>
      <c r="T84" s="535"/>
      <c r="U84" s="535"/>
      <c r="V84" s="535"/>
      <c r="W84" s="535"/>
      <c r="X84" s="535"/>
      <c r="Y84" s="535"/>
      <c r="Z84" s="535"/>
      <c r="AA84" s="535"/>
      <c r="AB84" s="535"/>
      <c r="AC84" s="535"/>
      <c r="AD84" s="535"/>
      <c r="AE84" s="535"/>
      <c r="AF84" s="535"/>
      <c r="AG84" s="534"/>
      <c r="AH84" s="534"/>
      <c r="AI84" s="534"/>
      <c r="AJ84" s="534"/>
      <c r="AK84" s="535"/>
      <c r="AL84" s="535"/>
      <c r="AM84" s="535"/>
      <c r="AN84" s="535"/>
      <c r="AO84" s="535"/>
      <c r="AP84" s="535"/>
      <c r="AQ84" s="535"/>
      <c r="AR84" s="535"/>
      <c r="AS84" s="447"/>
      <c r="AT84" s="535"/>
      <c r="AU84" s="535"/>
      <c r="AV84" s="535"/>
      <c r="AW84" s="535"/>
      <c r="AX84" s="535"/>
    </row>
    <row r="85" spans="1:50" ht="13.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4"/>
      <c r="O85" s="534"/>
      <c r="P85" s="534"/>
      <c r="Q85" s="534"/>
      <c r="R85" s="534"/>
      <c r="S85" s="534"/>
      <c r="T85" s="535"/>
      <c r="U85" s="535"/>
      <c r="V85" s="535"/>
      <c r="W85" s="535"/>
      <c r="X85" s="535"/>
      <c r="Y85" s="535"/>
      <c r="Z85" s="535"/>
      <c r="AA85" s="535"/>
      <c r="AB85" s="535"/>
      <c r="AC85" s="535"/>
      <c r="AD85" s="535"/>
      <c r="AE85" s="535"/>
      <c r="AF85" s="535"/>
      <c r="AG85" s="534"/>
      <c r="AH85" s="534"/>
      <c r="AI85" s="534"/>
      <c r="AJ85" s="534"/>
      <c r="AK85" s="535"/>
      <c r="AL85" s="535"/>
      <c r="AM85" s="535"/>
      <c r="AN85" s="535"/>
      <c r="AO85" s="535"/>
      <c r="AP85" s="535"/>
      <c r="AQ85" s="535"/>
      <c r="AR85" s="535"/>
      <c r="AS85" s="447"/>
      <c r="AT85" s="535"/>
      <c r="AU85" s="535"/>
      <c r="AV85" s="535"/>
      <c r="AW85" s="535"/>
      <c r="AX85" s="535"/>
    </row>
    <row r="86" spans="1:50" ht="13.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4"/>
      <c r="O86" s="534"/>
      <c r="P86" s="534"/>
      <c r="Q86" s="534"/>
      <c r="R86" s="534"/>
      <c r="S86" s="534"/>
      <c r="T86" s="535"/>
      <c r="U86" s="535"/>
      <c r="V86" s="535"/>
      <c r="W86" s="535"/>
      <c r="X86" s="535"/>
      <c r="Y86" s="535"/>
      <c r="Z86" s="535"/>
      <c r="AA86" s="535"/>
      <c r="AB86" s="535"/>
      <c r="AC86" s="535"/>
      <c r="AD86" s="535"/>
      <c r="AE86" s="535"/>
      <c r="AF86" s="535"/>
      <c r="AG86" s="534"/>
      <c r="AH86" s="534"/>
      <c r="AI86" s="534"/>
      <c r="AJ86" s="534"/>
      <c r="AK86" s="535"/>
      <c r="AL86" s="535"/>
      <c r="AM86" s="535"/>
      <c r="AN86" s="535"/>
      <c r="AO86" s="535"/>
      <c r="AP86" s="535"/>
      <c r="AQ86" s="535"/>
      <c r="AR86" s="535"/>
      <c r="AS86" s="447"/>
      <c r="AT86" s="535"/>
      <c r="AU86" s="535"/>
      <c r="AV86" s="535"/>
      <c r="AW86" s="535"/>
      <c r="AX86" s="535"/>
    </row>
    <row r="87" spans="1:50" ht="13.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4"/>
      <c r="O87" s="534"/>
      <c r="P87" s="534"/>
      <c r="Q87" s="534"/>
      <c r="R87" s="534"/>
      <c r="S87" s="534"/>
      <c r="T87" s="535"/>
      <c r="U87" s="535"/>
      <c r="V87" s="535"/>
      <c r="W87" s="535"/>
      <c r="X87" s="535"/>
      <c r="Y87" s="535"/>
      <c r="Z87" s="535"/>
      <c r="AA87" s="535"/>
      <c r="AB87" s="535"/>
      <c r="AC87" s="535"/>
      <c r="AD87" s="535"/>
      <c r="AE87" s="535"/>
      <c r="AF87" s="535"/>
      <c r="AG87" s="534"/>
      <c r="AH87" s="534"/>
      <c r="AI87" s="534"/>
      <c r="AJ87" s="534"/>
      <c r="AK87" s="535"/>
      <c r="AL87" s="535"/>
      <c r="AM87" s="535"/>
      <c r="AN87" s="535"/>
      <c r="AO87" s="535"/>
      <c r="AP87" s="535"/>
      <c r="AQ87" s="535"/>
      <c r="AR87" s="535"/>
      <c r="AS87" s="447"/>
      <c r="AT87" s="535"/>
      <c r="AU87" s="535"/>
      <c r="AV87" s="535"/>
      <c r="AW87" s="535"/>
      <c r="AX87" s="535"/>
    </row>
    <row r="88" spans="1:50" ht="13.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4"/>
      <c r="O88" s="534"/>
      <c r="P88" s="534"/>
      <c r="Q88" s="534"/>
      <c r="R88" s="534"/>
      <c r="S88" s="534"/>
      <c r="T88" s="535"/>
      <c r="U88" s="535"/>
      <c r="V88" s="535"/>
      <c r="W88" s="535"/>
      <c r="X88" s="535"/>
      <c r="Y88" s="535"/>
      <c r="Z88" s="535"/>
      <c r="AA88" s="535"/>
      <c r="AB88" s="535"/>
      <c r="AC88" s="535"/>
      <c r="AD88" s="535"/>
      <c r="AE88" s="535"/>
      <c r="AF88" s="535"/>
      <c r="AG88" s="534"/>
      <c r="AH88" s="534"/>
      <c r="AI88" s="534"/>
      <c r="AJ88" s="534"/>
      <c r="AK88" s="535"/>
      <c r="AL88" s="535"/>
      <c r="AM88" s="535"/>
      <c r="AN88" s="535"/>
      <c r="AO88" s="535"/>
      <c r="AP88" s="535"/>
      <c r="AQ88" s="535"/>
      <c r="AR88" s="535"/>
      <c r="AS88" s="447"/>
      <c r="AT88" s="535"/>
      <c r="AU88" s="535"/>
      <c r="AV88" s="535"/>
      <c r="AW88" s="535"/>
      <c r="AX88" s="535"/>
    </row>
    <row r="89" spans="1:50" ht="13.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4"/>
      <c r="O89" s="534"/>
      <c r="P89" s="534"/>
      <c r="Q89" s="534"/>
      <c r="R89" s="534"/>
      <c r="S89" s="534"/>
      <c r="T89" s="535"/>
      <c r="U89" s="535"/>
      <c r="V89" s="535"/>
      <c r="W89" s="535"/>
      <c r="X89" s="535"/>
      <c r="Y89" s="535"/>
      <c r="Z89" s="535"/>
      <c r="AA89" s="535"/>
      <c r="AB89" s="535"/>
      <c r="AC89" s="535"/>
      <c r="AD89" s="535"/>
      <c r="AE89" s="535"/>
      <c r="AF89" s="535"/>
      <c r="AG89" s="534"/>
      <c r="AH89" s="534"/>
      <c r="AI89" s="534"/>
      <c r="AJ89" s="534"/>
      <c r="AK89" s="535"/>
      <c r="AL89" s="535"/>
      <c r="AM89" s="535"/>
      <c r="AN89" s="535"/>
      <c r="AO89" s="535"/>
      <c r="AP89" s="535"/>
      <c r="AQ89" s="535"/>
      <c r="AR89" s="535"/>
      <c r="AS89" s="447"/>
      <c r="AT89" s="535"/>
      <c r="AU89" s="535"/>
      <c r="AV89" s="535"/>
      <c r="AW89" s="535"/>
      <c r="AX89" s="535"/>
    </row>
    <row r="90" spans="1:50" ht="13.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4"/>
      <c r="O90" s="534"/>
      <c r="P90" s="534"/>
      <c r="Q90" s="534"/>
      <c r="R90" s="534"/>
      <c r="S90" s="534"/>
      <c r="T90" s="535"/>
      <c r="U90" s="535"/>
      <c r="V90" s="535"/>
      <c r="W90" s="535"/>
      <c r="X90" s="535"/>
      <c r="Y90" s="535"/>
      <c r="Z90" s="535"/>
      <c r="AA90" s="535"/>
      <c r="AB90" s="535"/>
      <c r="AC90" s="535"/>
      <c r="AD90" s="535"/>
      <c r="AE90" s="535"/>
      <c r="AF90" s="535"/>
      <c r="AG90" s="534"/>
      <c r="AH90" s="534"/>
      <c r="AI90" s="534"/>
      <c r="AJ90" s="534"/>
      <c r="AK90" s="535"/>
      <c r="AL90" s="535"/>
      <c r="AM90" s="535"/>
      <c r="AN90" s="535"/>
      <c r="AO90" s="535"/>
      <c r="AP90" s="535"/>
      <c r="AQ90" s="535"/>
      <c r="AR90" s="535"/>
      <c r="AS90" s="447"/>
      <c r="AT90" s="535"/>
      <c r="AU90" s="535"/>
      <c r="AV90" s="535"/>
      <c r="AW90" s="535"/>
      <c r="AX90" s="535"/>
    </row>
    <row r="91" spans="1:50" ht="13.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4"/>
      <c r="O91" s="534"/>
      <c r="P91" s="534"/>
      <c r="Q91" s="534"/>
      <c r="R91" s="534"/>
      <c r="S91" s="534"/>
      <c r="T91" s="535"/>
      <c r="U91" s="535"/>
      <c r="V91" s="535"/>
      <c r="W91" s="535"/>
      <c r="X91" s="535"/>
      <c r="Y91" s="535"/>
      <c r="Z91" s="535"/>
      <c r="AA91" s="535"/>
      <c r="AB91" s="535"/>
      <c r="AC91" s="535"/>
      <c r="AD91" s="535"/>
      <c r="AE91" s="535"/>
      <c r="AF91" s="535"/>
      <c r="AG91" s="534"/>
      <c r="AH91" s="534"/>
      <c r="AI91" s="534"/>
      <c r="AJ91" s="534"/>
      <c r="AK91" s="535"/>
      <c r="AL91" s="535"/>
      <c r="AM91" s="535"/>
      <c r="AN91" s="535"/>
      <c r="AO91" s="535"/>
      <c r="AP91" s="535"/>
      <c r="AQ91" s="535"/>
      <c r="AR91" s="535"/>
      <c r="AS91" s="447"/>
      <c r="AT91" s="535"/>
      <c r="AU91" s="535"/>
      <c r="AV91" s="535"/>
      <c r="AW91" s="535"/>
      <c r="AX91" s="535"/>
    </row>
    <row r="92" spans="1:50" ht="13.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4"/>
      <c r="O92" s="534"/>
      <c r="P92" s="534"/>
      <c r="Q92" s="534"/>
      <c r="R92" s="534"/>
      <c r="S92" s="534"/>
      <c r="T92" s="535"/>
      <c r="U92" s="535"/>
      <c r="V92" s="535"/>
      <c r="W92" s="535"/>
      <c r="X92" s="535"/>
      <c r="Y92" s="535"/>
      <c r="Z92" s="535"/>
      <c r="AA92" s="535"/>
      <c r="AB92" s="535"/>
      <c r="AC92" s="535"/>
      <c r="AD92" s="535"/>
      <c r="AE92" s="535"/>
      <c r="AF92" s="535"/>
      <c r="AG92" s="534"/>
      <c r="AH92" s="534"/>
      <c r="AI92" s="534"/>
      <c r="AJ92" s="534"/>
      <c r="AK92" s="535"/>
      <c r="AL92" s="535"/>
      <c r="AM92" s="535"/>
      <c r="AN92" s="535"/>
      <c r="AO92" s="535"/>
      <c r="AP92" s="535"/>
      <c r="AQ92" s="535"/>
      <c r="AR92" s="535"/>
      <c r="AS92" s="447"/>
      <c r="AT92" s="535"/>
      <c r="AU92" s="535"/>
      <c r="AV92" s="535"/>
      <c r="AW92" s="535"/>
      <c r="AX92" s="535"/>
    </row>
    <row r="93" spans="1:50" ht="13.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4"/>
      <c r="O93" s="534"/>
      <c r="P93" s="534"/>
      <c r="Q93" s="534"/>
      <c r="R93" s="534"/>
      <c r="S93" s="534"/>
      <c r="T93" s="535"/>
      <c r="U93" s="535"/>
      <c r="V93" s="535"/>
      <c r="W93" s="535"/>
      <c r="X93" s="535"/>
      <c r="Y93" s="535"/>
      <c r="Z93" s="535"/>
      <c r="AA93" s="535"/>
      <c r="AB93" s="535"/>
      <c r="AC93" s="535"/>
      <c r="AD93" s="535"/>
      <c r="AE93" s="535"/>
      <c r="AF93" s="535"/>
      <c r="AG93" s="534"/>
      <c r="AH93" s="534"/>
      <c r="AI93" s="534"/>
      <c r="AJ93" s="534"/>
      <c r="AK93" s="535"/>
      <c r="AL93" s="535"/>
      <c r="AM93" s="535"/>
      <c r="AN93" s="535"/>
      <c r="AO93" s="535"/>
      <c r="AP93" s="535"/>
      <c r="AQ93" s="535"/>
      <c r="AR93" s="535"/>
      <c r="AS93" s="447"/>
      <c r="AT93" s="535"/>
      <c r="AU93" s="535"/>
      <c r="AV93" s="535"/>
      <c r="AW93" s="535"/>
      <c r="AX93" s="535"/>
    </row>
    <row r="94" spans="1:50" ht="13.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4"/>
      <c r="O94" s="534"/>
      <c r="P94" s="534"/>
      <c r="Q94" s="534"/>
      <c r="R94" s="534"/>
      <c r="S94" s="534"/>
      <c r="T94" s="535"/>
      <c r="U94" s="535"/>
      <c r="V94" s="535"/>
      <c r="W94" s="535"/>
      <c r="X94" s="535"/>
      <c r="Y94" s="535"/>
      <c r="Z94" s="535"/>
      <c r="AA94" s="535"/>
      <c r="AB94" s="535"/>
      <c r="AC94" s="535"/>
      <c r="AD94" s="535"/>
      <c r="AE94" s="535"/>
      <c r="AF94" s="535"/>
      <c r="AG94" s="534"/>
      <c r="AH94" s="534"/>
      <c r="AI94" s="534"/>
      <c r="AJ94" s="534"/>
      <c r="AK94" s="535"/>
      <c r="AL94" s="535"/>
      <c r="AM94" s="535"/>
      <c r="AN94" s="535"/>
      <c r="AO94" s="535"/>
      <c r="AP94" s="535"/>
      <c r="AQ94" s="535"/>
      <c r="AR94" s="535"/>
      <c r="AS94" s="447"/>
      <c r="AT94" s="535"/>
      <c r="AU94" s="535"/>
      <c r="AV94" s="535"/>
      <c r="AW94" s="535"/>
      <c r="AX94" s="535"/>
    </row>
    <row r="95" spans="1:50" ht="13.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4"/>
      <c r="O95" s="534"/>
      <c r="P95" s="534"/>
      <c r="Q95" s="534"/>
      <c r="R95" s="534"/>
      <c r="S95" s="534"/>
      <c r="T95" s="535"/>
      <c r="U95" s="535"/>
      <c r="V95" s="535"/>
      <c r="W95" s="535"/>
      <c r="X95" s="535"/>
      <c r="Y95" s="535"/>
      <c r="Z95" s="535"/>
      <c r="AA95" s="535"/>
      <c r="AB95" s="535"/>
      <c r="AC95" s="535"/>
      <c r="AD95" s="535"/>
      <c r="AE95" s="535"/>
      <c r="AF95" s="535"/>
      <c r="AG95" s="534"/>
      <c r="AH95" s="534"/>
      <c r="AI95" s="534"/>
      <c r="AJ95" s="534"/>
      <c r="AK95" s="535"/>
      <c r="AL95" s="535"/>
      <c r="AM95" s="535"/>
      <c r="AN95" s="535"/>
      <c r="AO95" s="535"/>
      <c r="AP95" s="535"/>
      <c r="AQ95" s="535"/>
      <c r="AR95" s="535"/>
      <c r="AS95" s="447"/>
      <c r="AT95" s="535"/>
      <c r="AU95" s="535"/>
      <c r="AV95" s="535"/>
      <c r="AW95" s="535"/>
      <c r="AX95" s="535"/>
    </row>
    <row r="96" spans="1:50" ht="13.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4"/>
      <c r="O96" s="534"/>
      <c r="P96" s="534"/>
      <c r="Q96" s="534"/>
      <c r="R96" s="534"/>
      <c r="S96" s="534"/>
      <c r="T96" s="535"/>
      <c r="U96" s="535"/>
      <c r="V96" s="535"/>
      <c r="W96" s="535"/>
      <c r="X96" s="535"/>
      <c r="Y96" s="535"/>
      <c r="Z96" s="535"/>
      <c r="AA96" s="535"/>
      <c r="AB96" s="535"/>
      <c r="AC96" s="535"/>
      <c r="AD96" s="535"/>
      <c r="AE96" s="535"/>
      <c r="AF96" s="535"/>
      <c r="AG96" s="534"/>
      <c r="AH96" s="534"/>
      <c r="AI96" s="534"/>
      <c r="AJ96" s="534"/>
      <c r="AK96" s="535"/>
      <c r="AL96" s="535"/>
      <c r="AM96" s="535"/>
      <c r="AN96" s="535"/>
      <c r="AO96" s="535"/>
      <c r="AP96" s="535"/>
      <c r="AQ96" s="535"/>
      <c r="AR96" s="535"/>
      <c r="AS96" s="447"/>
      <c r="AT96" s="535"/>
      <c r="AU96" s="535"/>
      <c r="AV96" s="535"/>
      <c r="AW96" s="535"/>
      <c r="AX96" s="535"/>
    </row>
    <row r="97" spans="1:50" ht="13.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4"/>
      <c r="O97" s="534"/>
      <c r="P97" s="534"/>
      <c r="Q97" s="534"/>
      <c r="R97" s="534"/>
      <c r="S97" s="534"/>
      <c r="T97" s="535"/>
      <c r="U97" s="535"/>
      <c r="V97" s="535"/>
      <c r="W97" s="535"/>
      <c r="X97" s="535"/>
      <c r="Y97" s="535"/>
      <c r="Z97" s="535"/>
      <c r="AA97" s="535"/>
      <c r="AB97" s="535"/>
      <c r="AC97" s="535"/>
      <c r="AD97" s="535"/>
      <c r="AE97" s="535"/>
      <c r="AF97" s="535"/>
      <c r="AG97" s="534"/>
      <c r="AH97" s="534"/>
      <c r="AI97" s="534"/>
      <c r="AJ97" s="534"/>
      <c r="AK97" s="535"/>
      <c r="AL97" s="535"/>
      <c r="AM97" s="535"/>
      <c r="AN97" s="535"/>
      <c r="AO97" s="535"/>
      <c r="AP97" s="535"/>
      <c r="AQ97" s="535"/>
      <c r="AR97" s="535"/>
      <c r="AS97" s="447"/>
      <c r="AT97" s="535"/>
      <c r="AU97" s="535"/>
      <c r="AV97" s="535"/>
      <c r="AW97" s="535"/>
      <c r="AX97" s="535"/>
    </row>
    <row r="98" spans="1:50" ht="13.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4"/>
      <c r="O98" s="534"/>
      <c r="P98" s="534"/>
      <c r="Q98" s="534"/>
      <c r="R98" s="534"/>
      <c r="S98" s="534"/>
      <c r="T98" s="535"/>
      <c r="U98" s="535"/>
      <c r="V98" s="535"/>
      <c r="W98" s="535"/>
      <c r="X98" s="535"/>
      <c r="Y98" s="535"/>
      <c r="Z98" s="535"/>
      <c r="AA98" s="535"/>
      <c r="AB98" s="535"/>
      <c r="AC98" s="535"/>
      <c r="AD98" s="535"/>
      <c r="AE98" s="535"/>
      <c r="AF98" s="535"/>
      <c r="AG98" s="534"/>
      <c r="AH98" s="534"/>
      <c r="AI98" s="534"/>
      <c r="AJ98" s="534"/>
      <c r="AK98" s="535"/>
      <c r="AL98" s="535"/>
      <c r="AM98" s="535"/>
      <c r="AN98" s="535"/>
      <c r="AO98" s="535"/>
      <c r="AP98" s="535"/>
      <c r="AQ98" s="535"/>
      <c r="AR98" s="535"/>
      <c r="AS98" s="447"/>
      <c r="AT98" s="535"/>
      <c r="AU98" s="535"/>
      <c r="AV98" s="535"/>
      <c r="AW98" s="535"/>
      <c r="AX98" s="535"/>
    </row>
    <row r="99" spans="1:50" ht="13.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4"/>
      <c r="O99" s="534"/>
      <c r="P99" s="534"/>
      <c r="Q99" s="534"/>
      <c r="R99" s="534"/>
      <c r="S99" s="534"/>
      <c r="T99" s="535"/>
      <c r="U99" s="535"/>
      <c r="V99" s="535"/>
      <c r="W99" s="535"/>
      <c r="X99" s="535"/>
      <c r="Y99" s="535"/>
      <c r="Z99" s="535"/>
      <c r="AA99" s="535"/>
      <c r="AB99" s="535"/>
      <c r="AC99" s="535"/>
      <c r="AD99" s="535"/>
      <c r="AE99" s="535"/>
      <c r="AF99" s="535"/>
      <c r="AG99" s="534"/>
      <c r="AH99" s="534"/>
      <c r="AI99" s="534"/>
      <c r="AJ99" s="534"/>
      <c r="AK99" s="535"/>
      <c r="AL99" s="535"/>
      <c r="AM99" s="535"/>
      <c r="AN99" s="535"/>
      <c r="AO99" s="535"/>
      <c r="AP99" s="535"/>
      <c r="AQ99" s="535"/>
      <c r="AR99" s="535"/>
      <c r="AS99" s="447"/>
      <c r="AT99" s="535"/>
      <c r="AU99" s="535"/>
      <c r="AV99" s="535"/>
      <c r="AW99" s="535"/>
      <c r="AX99" s="535"/>
    </row>
    <row r="100" spans="1:50" ht="13.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4"/>
      <c r="O100" s="534"/>
      <c r="P100" s="534"/>
      <c r="Q100" s="534"/>
      <c r="R100" s="534"/>
      <c r="S100" s="534"/>
      <c r="T100" s="535"/>
      <c r="U100" s="535"/>
      <c r="V100" s="535"/>
      <c r="W100" s="535"/>
      <c r="X100" s="535"/>
      <c r="Y100" s="535"/>
      <c r="Z100" s="535"/>
      <c r="AA100" s="535"/>
      <c r="AB100" s="535"/>
      <c r="AC100" s="535"/>
      <c r="AD100" s="535"/>
      <c r="AE100" s="535"/>
      <c r="AF100" s="535"/>
      <c r="AG100" s="534"/>
      <c r="AH100" s="534"/>
      <c r="AI100" s="534"/>
      <c r="AJ100" s="534"/>
      <c r="AK100" s="535"/>
      <c r="AL100" s="535"/>
      <c r="AM100" s="535"/>
      <c r="AN100" s="535"/>
      <c r="AO100" s="535"/>
      <c r="AP100" s="535"/>
      <c r="AQ100" s="535"/>
      <c r="AR100" s="535"/>
      <c r="AS100" s="447"/>
      <c r="AT100" s="535"/>
      <c r="AU100" s="535"/>
      <c r="AV100" s="535"/>
      <c r="AW100" s="535"/>
      <c r="AX100" s="535"/>
    </row>
    <row r="101" spans="1:50" ht="13.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4"/>
      <c r="O101" s="534"/>
      <c r="P101" s="534"/>
      <c r="Q101" s="534"/>
      <c r="R101" s="534"/>
      <c r="S101" s="534"/>
      <c r="T101" s="535"/>
      <c r="U101" s="535"/>
      <c r="V101" s="535"/>
      <c r="W101" s="535"/>
      <c r="X101" s="535"/>
      <c r="Y101" s="535"/>
      <c r="Z101" s="535"/>
      <c r="AA101" s="535"/>
      <c r="AB101" s="535"/>
      <c r="AC101" s="535"/>
      <c r="AD101" s="535"/>
      <c r="AE101" s="535"/>
      <c r="AF101" s="535"/>
      <c r="AG101" s="534"/>
      <c r="AH101" s="534"/>
      <c r="AI101" s="534"/>
      <c r="AJ101" s="534"/>
      <c r="AK101" s="535"/>
      <c r="AL101" s="535"/>
      <c r="AM101" s="535"/>
      <c r="AN101" s="535"/>
      <c r="AO101" s="535"/>
      <c r="AP101" s="535"/>
      <c r="AQ101" s="535"/>
      <c r="AR101" s="535"/>
      <c r="AS101" s="447"/>
      <c r="AT101" s="535"/>
      <c r="AU101" s="535"/>
      <c r="AV101" s="535"/>
      <c r="AW101" s="535"/>
      <c r="AX101" s="535"/>
    </row>
    <row r="102" spans="1:50" ht="13.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4"/>
      <c r="O102" s="534"/>
      <c r="P102" s="534"/>
      <c r="Q102" s="534"/>
      <c r="R102" s="534"/>
      <c r="S102" s="534"/>
      <c r="T102" s="535"/>
      <c r="U102" s="535"/>
      <c r="V102" s="535"/>
      <c r="W102" s="535"/>
      <c r="X102" s="535"/>
      <c r="Y102" s="535"/>
      <c r="Z102" s="535"/>
      <c r="AA102" s="535"/>
      <c r="AB102" s="535"/>
      <c r="AC102" s="535"/>
      <c r="AD102" s="535"/>
      <c r="AE102" s="535"/>
      <c r="AF102" s="535"/>
      <c r="AG102" s="534"/>
      <c r="AH102" s="534"/>
      <c r="AI102" s="534"/>
      <c r="AJ102" s="534"/>
      <c r="AK102" s="535"/>
      <c r="AL102" s="535"/>
      <c r="AM102" s="535"/>
      <c r="AN102" s="535"/>
      <c r="AO102" s="535"/>
      <c r="AP102" s="535"/>
      <c r="AQ102" s="535"/>
      <c r="AR102" s="535"/>
      <c r="AS102" s="447"/>
      <c r="AT102" s="535"/>
      <c r="AU102" s="535"/>
      <c r="AV102" s="535"/>
      <c r="AW102" s="535"/>
      <c r="AX102" s="535"/>
    </row>
    <row r="103" spans="1:50" ht="13.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4"/>
      <c r="O103" s="534"/>
      <c r="P103" s="534"/>
      <c r="Q103" s="534"/>
      <c r="R103" s="534"/>
      <c r="S103" s="534"/>
      <c r="T103" s="535"/>
      <c r="U103" s="535"/>
      <c r="V103" s="535"/>
      <c r="W103" s="535"/>
      <c r="X103" s="535"/>
      <c r="Y103" s="535"/>
      <c r="Z103" s="535"/>
      <c r="AA103" s="535"/>
      <c r="AB103" s="535"/>
      <c r="AC103" s="535"/>
      <c r="AD103" s="535"/>
      <c r="AE103" s="535"/>
      <c r="AF103" s="535"/>
      <c r="AG103" s="534"/>
      <c r="AH103" s="534"/>
      <c r="AI103" s="534"/>
      <c r="AJ103" s="534"/>
      <c r="AK103" s="535"/>
      <c r="AL103" s="535"/>
      <c r="AM103" s="535"/>
      <c r="AN103" s="535"/>
      <c r="AO103" s="535"/>
      <c r="AP103" s="535"/>
      <c r="AQ103" s="535"/>
      <c r="AR103" s="535"/>
      <c r="AS103" s="447"/>
      <c r="AT103" s="535"/>
      <c r="AU103" s="535"/>
      <c r="AV103" s="535"/>
      <c r="AW103" s="535"/>
      <c r="AX103" s="535"/>
    </row>
    <row r="104" spans="1:50" ht="13.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4"/>
      <c r="O104" s="534"/>
      <c r="P104" s="534"/>
      <c r="Q104" s="534"/>
      <c r="R104" s="534"/>
      <c r="S104" s="534"/>
      <c r="T104" s="535"/>
      <c r="U104" s="535"/>
      <c r="V104" s="535"/>
      <c r="W104" s="535"/>
      <c r="X104" s="535"/>
      <c r="Y104" s="535"/>
      <c r="Z104" s="535"/>
      <c r="AA104" s="535"/>
      <c r="AB104" s="535"/>
      <c r="AC104" s="535"/>
      <c r="AD104" s="535"/>
      <c r="AE104" s="535"/>
      <c r="AF104" s="535"/>
      <c r="AG104" s="534"/>
      <c r="AH104" s="534"/>
      <c r="AI104" s="534"/>
      <c r="AJ104" s="534"/>
      <c r="AK104" s="535"/>
      <c r="AL104" s="535"/>
      <c r="AM104" s="535"/>
      <c r="AN104" s="535"/>
      <c r="AO104" s="535"/>
      <c r="AP104" s="535"/>
      <c r="AQ104" s="535"/>
      <c r="AR104" s="535"/>
      <c r="AS104" s="447"/>
      <c r="AT104" s="535"/>
      <c r="AU104" s="535"/>
      <c r="AV104" s="535"/>
      <c r="AW104" s="535"/>
      <c r="AX104" s="535"/>
    </row>
    <row r="105" spans="1:50" ht="13.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4"/>
      <c r="O105" s="534"/>
      <c r="P105" s="534"/>
      <c r="Q105" s="534"/>
      <c r="R105" s="534"/>
      <c r="S105" s="534"/>
      <c r="T105" s="535"/>
      <c r="U105" s="535"/>
      <c r="V105" s="535"/>
      <c r="W105" s="535"/>
      <c r="X105" s="535"/>
      <c r="Y105" s="535"/>
      <c r="Z105" s="535"/>
      <c r="AA105" s="535"/>
      <c r="AB105" s="535"/>
      <c r="AC105" s="535"/>
      <c r="AD105" s="535"/>
      <c r="AE105" s="535"/>
      <c r="AF105" s="535"/>
      <c r="AG105" s="534"/>
      <c r="AH105" s="534"/>
      <c r="AI105" s="534"/>
      <c r="AJ105" s="534"/>
      <c r="AK105" s="535"/>
      <c r="AL105" s="535"/>
      <c r="AM105" s="535"/>
      <c r="AN105" s="535"/>
      <c r="AO105" s="535"/>
      <c r="AP105" s="535"/>
      <c r="AQ105" s="535"/>
      <c r="AR105" s="535"/>
      <c r="AS105" s="447"/>
      <c r="AT105" s="535"/>
      <c r="AU105" s="535"/>
      <c r="AV105" s="535"/>
      <c r="AW105" s="535"/>
      <c r="AX105" s="535"/>
    </row>
    <row r="106" spans="1:50" ht="13.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4"/>
      <c r="O106" s="534"/>
      <c r="P106" s="534"/>
      <c r="Q106" s="534"/>
      <c r="R106" s="534"/>
      <c r="S106" s="534"/>
      <c r="T106" s="535"/>
      <c r="U106" s="535"/>
      <c r="V106" s="535"/>
      <c r="W106" s="535"/>
      <c r="X106" s="535"/>
      <c r="Y106" s="535"/>
      <c r="Z106" s="535"/>
      <c r="AA106" s="535"/>
      <c r="AB106" s="535"/>
      <c r="AC106" s="535"/>
      <c r="AD106" s="535"/>
      <c r="AE106" s="535"/>
      <c r="AF106" s="535"/>
      <c r="AG106" s="534"/>
      <c r="AH106" s="534"/>
      <c r="AI106" s="534"/>
      <c r="AJ106" s="534"/>
      <c r="AK106" s="535"/>
      <c r="AL106" s="535"/>
      <c r="AM106" s="535"/>
      <c r="AN106" s="535"/>
      <c r="AO106" s="535"/>
      <c r="AP106" s="535"/>
      <c r="AQ106" s="535"/>
      <c r="AR106" s="535"/>
      <c r="AS106" s="447"/>
      <c r="AT106" s="535"/>
      <c r="AU106" s="535"/>
      <c r="AV106" s="535"/>
      <c r="AW106" s="535"/>
      <c r="AX106" s="535"/>
    </row>
    <row r="107" spans="1:50" ht="13.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4"/>
      <c r="O107" s="534"/>
      <c r="P107" s="534"/>
      <c r="Q107" s="534"/>
      <c r="R107" s="534"/>
      <c r="S107" s="534"/>
      <c r="T107" s="535"/>
      <c r="U107" s="535"/>
      <c r="V107" s="535"/>
      <c r="W107" s="535"/>
      <c r="X107" s="535"/>
      <c r="Y107" s="535"/>
      <c r="Z107" s="535"/>
      <c r="AA107" s="535"/>
      <c r="AB107" s="535"/>
      <c r="AC107" s="535"/>
      <c r="AD107" s="535"/>
      <c r="AE107" s="535"/>
      <c r="AF107" s="535"/>
      <c r="AG107" s="534"/>
      <c r="AH107" s="534"/>
      <c r="AI107" s="534"/>
      <c r="AJ107" s="534"/>
      <c r="AK107" s="535"/>
      <c r="AL107" s="535"/>
      <c r="AM107" s="535"/>
      <c r="AN107" s="535"/>
      <c r="AO107" s="535"/>
      <c r="AP107" s="535"/>
      <c r="AQ107" s="535"/>
      <c r="AR107" s="535"/>
      <c r="AS107" s="447"/>
      <c r="AT107" s="535"/>
      <c r="AU107" s="535"/>
      <c r="AV107" s="535"/>
      <c r="AW107" s="535"/>
      <c r="AX107" s="535"/>
    </row>
    <row r="108" spans="1:50" ht="13.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4"/>
      <c r="O108" s="534"/>
      <c r="P108" s="534"/>
      <c r="Q108" s="534"/>
      <c r="R108" s="534"/>
      <c r="S108" s="534"/>
      <c r="T108" s="535"/>
      <c r="U108" s="535"/>
      <c r="V108" s="535"/>
      <c r="W108" s="535"/>
      <c r="X108" s="535"/>
      <c r="Y108" s="535"/>
      <c r="Z108" s="535"/>
      <c r="AA108" s="535"/>
      <c r="AB108" s="535"/>
      <c r="AC108" s="535"/>
      <c r="AD108" s="535"/>
      <c r="AE108" s="535"/>
      <c r="AF108" s="535"/>
      <c r="AG108" s="534"/>
      <c r="AH108" s="534"/>
      <c r="AI108" s="534"/>
      <c r="AJ108" s="534"/>
      <c r="AK108" s="535"/>
      <c r="AL108" s="535"/>
      <c r="AM108" s="535"/>
      <c r="AN108" s="535"/>
      <c r="AO108" s="535"/>
      <c r="AP108" s="535"/>
      <c r="AQ108" s="535"/>
      <c r="AR108" s="535"/>
      <c r="AS108" s="447"/>
      <c r="AT108" s="535"/>
      <c r="AU108" s="535"/>
      <c r="AV108" s="535"/>
      <c r="AW108" s="535"/>
      <c r="AX108" s="535"/>
    </row>
    <row r="109" spans="1:50" ht="13.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4"/>
      <c r="O109" s="534"/>
      <c r="P109" s="534"/>
      <c r="Q109" s="534"/>
      <c r="R109" s="534"/>
      <c r="S109" s="534"/>
      <c r="T109" s="535"/>
      <c r="U109" s="535"/>
      <c r="V109" s="535"/>
      <c r="W109" s="535"/>
      <c r="X109" s="535"/>
      <c r="Y109" s="535"/>
      <c r="Z109" s="535"/>
      <c r="AA109" s="535"/>
      <c r="AB109" s="535"/>
      <c r="AC109" s="535"/>
      <c r="AD109" s="535"/>
      <c r="AE109" s="535"/>
      <c r="AF109" s="535"/>
      <c r="AG109" s="534"/>
      <c r="AH109" s="534"/>
      <c r="AI109" s="534"/>
      <c r="AJ109" s="534"/>
      <c r="AK109" s="535"/>
      <c r="AL109" s="535"/>
      <c r="AM109" s="535"/>
      <c r="AN109" s="535"/>
      <c r="AO109" s="535"/>
      <c r="AP109" s="535"/>
      <c r="AQ109" s="535"/>
      <c r="AR109" s="535"/>
      <c r="AS109" s="447"/>
      <c r="AT109" s="535"/>
      <c r="AU109" s="535"/>
      <c r="AV109" s="535"/>
      <c r="AW109" s="535"/>
      <c r="AX109" s="535"/>
    </row>
    <row r="110" spans="1:50" ht="13.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4"/>
      <c r="O110" s="534"/>
      <c r="P110" s="534"/>
      <c r="Q110" s="534"/>
      <c r="R110" s="534"/>
      <c r="S110" s="534"/>
      <c r="T110" s="535"/>
      <c r="U110" s="535"/>
      <c r="V110" s="535"/>
      <c r="W110" s="535"/>
      <c r="X110" s="535"/>
      <c r="Y110" s="535"/>
      <c r="Z110" s="535"/>
      <c r="AA110" s="535"/>
      <c r="AB110" s="535"/>
      <c r="AC110" s="535"/>
      <c r="AD110" s="535"/>
      <c r="AE110" s="535"/>
      <c r="AF110" s="535"/>
      <c r="AG110" s="534"/>
      <c r="AH110" s="534"/>
      <c r="AI110" s="534"/>
      <c r="AJ110" s="534"/>
      <c r="AK110" s="535"/>
      <c r="AL110" s="535"/>
      <c r="AM110" s="535"/>
      <c r="AN110" s="535"/>
      <c r="AO110" s="535"/>
      <c r="AP110" s="535"/>
      <c r="AQ110" s="535"/>
      <c r="AR110" s="535"/>
      <c r="AS110" s="447"/>
      <c r="AT110" s="535"/>
      <c r="AU110" s="535"/>
      <c r="AV110" s="535"/>
      <c r="AW110" s="535"/>
      <c r="AX110" s="535"/>
    </row>
    <row r="111" spans="1:50" ht="13.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4"/>
      <c r="O111" s="534"/>
      <c r="P111" s="534"/>
      <c r="Q111" s="534"/>
      <c r="R111" s="534"/>
      <c r="S111" s="534"/>
      <c r="T111" s="535"/>
      <c r="U111" s="535"/>
      <c r="V111" s="535"/>
      <c r="W111" s="535"/>
      <c r="X111" s="535"/>
      <c r="Y111" s="535"/>
      <c r="Z111" s="535"/>
      <c r="AA111" s="535"/>
      <c r="AB111" s="535"/>
      <c r="AC111" s="535"/>
      <c r="AD111" s="535"/>
      <c r="AE111" s="535"/>
      <c r="AF111" s="535"/>
      <c r="AG111" s="534"/>
      <c r="AH111" s="534"/>
      <c r="AI111" s="534"/>
      <c r="AJ111" s="534"/>
      <c r="AK111" s="535"/>
      <c r="AL111" s="535"/>
      <c r="AM111" s="535"/>
      <c r="AN111" s="535"/>
      <c r="AO111" s="535"/>
      <c r="AP111" s="535"/>
      <c r="AQ111" s="535"/>
      <c r="AR111" s="535"/>
      <c r="AS111" s="447"/>
      <c r="AT111" s="535"/>
      <c r="AU111" s="535"/>
      <c r="AV111" s="535"/>
      <c r="AW111" s="535"/>
      <c r="AX111" s="535"/>
    </row>
    <row r="112" spans="1:50" ht="13.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4"/>
      <c r="O112" s="534"/>
      <c r="P112" s="534"/>
      <c r="Q112" s="534"/>
      <c r="R112" s="534"/>
      <c r="S112" s="534"/>
      <c r="T112" s="535"/>
      <c r="U112" s="535"/>
      <c r="V112" s="535"/>
      <c r="W112" s="535"/>
      <c r="X112" s="535"/>
      <c r="Y112" s="535"/>
      <c r="Z112" s="535"/>
      <c r="AA112" s="535"/>
      <c r="AB112" s="535"/>
      <c r="AC112" s="535"/>
      <c r="AD112" s="535"/>
      <c r="AE112" s="535"/>
      <c r="AF112" s="535"/>
      <c r="AG112" s="534"/>
      <c r="AH112" s="534"/>
      <c r="AI112" s="534"/>
      <c r="AJ112" s="534"/>
      <c r="AK112" s="535"/>
      <c r="AL112" s="535"/>
      <c r="AM112" s="535"/>
      <c r="AN112" s="535"/>
      <c r="AO112" s="535"/>
      <c r="AP112" s="535"/>
      <c r="AQ112" s="535"/>
      <c r="AR112" s="535"/>
      <c r="AS112" s="447"/>
      <c r="AT112" s="535"/>
      <c r="AU112" s="535"/>
      <c r="AV112" s="535"/>
      <c r="AW112" s="535"/>
      <c r="AX112" s="535"/>
    </row>
    <row r="113" spans="1:50" ht="13.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4"/>
      <c r="O113" s="534"/>
      <c r="P113" s="534"/>
      <c r="Q113" s="534"/>
      <c r="R113" s="534"/>
      <c r="S113" s="534"/>
      <c r="T113" s="535"/>
      <c r="U113" s="535"/>
      <c r="V113" s="535"/>
      <c r="W113" s="535"/>
      <c r="X113" s="535"/>
      <c r="Y113" s="535"/>
      <c r="Z113" s="535"/>
      <c r="AA113" s="535"/>
      <c r="AB113" s="535"/>
      <c r="AC113" s="535"/>
      <c r="AD113" s="535"/>
      <c r="AE113" s="535"/>
      <c r="AF113" s="535"/>
      <c r="AG113" s="534"/>
      <c r="AH113" s="534"/>
      <c r="AI113" s="534"/>
      <c r="AJ113" s="534"/>
      <c r="AK113" s="535"/>
      <c r="AL113" s="535"/>
      <c r="AM113" s="535"/>
      <c r="AN113" s="535"/>
      <c r="AO113" s="535"/>
      <c r="AP113" s="535"/>
      <c r="AQ113" s="535"/>
      <c r="AR113" s="535"/>
      <c r="AS113" s="447"/>
      <c r="AT113" s="535"/>
      <c r="AU113" s="535"/>
      <c r="AV113" s="535"/>
      <c r="AW113" s="535"/>
      <c r="AX113" s="535"/>
    </row>
    <row r="114" spans="1:50" ht="13.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4"/>
      <c r="O114" s="534"/>
      <c r="P114" s="534"/>
      <c r="Q114" s="534"/>
      <c r="R114" s="534"/>
      <c r="S114" s="534"/>
      <c r="T114" s="535"/>
      <c r="U114" s="535"/>
      <c r="V114" s="535"/>
      <c r="W114" s="535"/>
      <c r="X114" s="535"/>
      <c r="Y114" s="535"/>
      <c r="Z114" s="535"/>
      <c r="AA114" s="535"/>
      <c r="AB114" s="535"/>
      <c r="AC114" s="535"/>
      <c r="AD114" s="535"/>
      <c r="AE114" s="535"/>
      <c r="AF114" s="535"/>
      <c r="AG114" s="534"/>
      <c r="AH114" s="534"/>
      <c r="AI114" s="534"/>
      <c r="AJ114" s="534"/>
      <c r="AK114" s="535"/>
      <c r="AL114" s="535"/>
      <c r="AM114" s="535"/>
      <c r="AN114" s="535"/>
      <c r="AO114" s="535"/>
      <c r="AP114" s="535"/>
      <c r="AQ114" s="535"/>
      <c r="AR114" s="535"/>
      <c r="AS114" s="447"/>
      <c r="AT114" s="535"/>
      <c r="AU114" s="535"/>
      <c r="AV114" s="535"/>
      <c r="AW114" s="535"/>
      <c r="AX114" s="535"/>
    </row>
    <row r="115" spans="1:50" ht="13.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4"/>
      <c r="O115" s="534"/>
      <c r="P115" s="534"/>
      <c r="Q115" s="534"/>
      <c r="R115" s="534"/>
      <c r="S115" s="534"/>
      <c r="T115" s="535"/>
      <c r="U115" s="535"/>
      <c r="V115" s="535"/>
      <c r="W115" s="535"/>
      <c r="X115" s="535"/>
      <c r="Y115" s="535"/>
      <c r="Z115" s="535"/>
      <c r="AA115" s="535"/>
      <c r="AB115" s="535"/>
      <c r="AC115" s="535"/>
      <c r="AD115" s="535"/>
      <c r="AE115" s="535"/>
      <c r="AF115" s="535"/>
      <c r="AG115" s="534"/>
      <c r="AH115" s="534"/>
      <c r="AI115" s="534"/>
      <c r="AJ115" s="534"/>
      <c r="AK115" s="535"/>
      <c r="AL115" s="535"/>
      <c r="AM115" s="535"/>
      <c r="AN115" s="535"/>
      <c r="AO115" s="535"/>
      <c r="AP115" s="535"/>
      <c r="AQ115" s="535"/>
      <c r="AR115" s="535"/>
      <c r="AS115" s="447"/>
      <c r="AT115" s="535"/>
      <c r="AU115" s="535"/>
      <c r="AV115" s="535"/>
      <c r="AW115" s="535"/>
      <c r="AX115" s="535"/>
    </row>
    <row r="116" spans="1:50" ht="13.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4"/>
      <c r="O116" s="534"/>
      <c r="P116" s="534"/>
      <c r="Q116" s="534"/>
      <c r="R116" s="534"/>
      <c r="S116" s="534"/>
      <c r="T116" s="535"/>
      <c r="U116" s="535"/>
      <c r="V116" s="535"/>
      <c r="W116" s="535"/>
      <c r="X116" s="535"/>
      <c r="Y116" s="535"/>
      <c r="Z116" s="535"/>
      <c r="AA116" s="535"/>
      <c r="AB116" s="535"/>
      <c r="AC116" s="535"/>
      <c r="AD116" s="535"/>
      <c r="AE116" s="535"/>
      <c r="AF116" s="535"/>
      <c r="AG116" s="534"/>
      <c r="AH116" s="534"/>
      <c r="AI116" s="534"/>
      <c r="AJ116" s="534"/>
      <c r="AK116" s="535"/>
      <c r="AL116" s="535"/>
      <c r="AM116" s="535"/>
      <c r="AN116" s="535"/>
      <c r="AO116" s="535"/>
      <c r="AP116" s="535"/>
      <c r="AQ116" s="535"/>
      <c r="AR116" s="535"/>
      <c r="AS116" s="447"/>
      <c r="AT116" s="535"/>
      <c r="AU116" s="535"/>
      <c r="AV116" s="535"/>
      <c r="AW116" s="535"/>
      <c r="AX116" s="535"/>
    </row>
    <row r="117" spans="1:50" ht="13.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4"/>
      <c r="O117" s="534"/>
      <c r="P117" s="534"/>
      <c r="Q117" s="534"/>
      <c r="R117" s="534"/>
      <c r="S117" s="534"/>
      <c r="T117" s="535"/>
      <c r="U117" s="535"/>
      <c r="V117" s="535"/>
      <c r="W117" s="535"/>
      <c r="X117" s="535"/>
      <c r="Y117" s="535"/>
      <c r="Z117" s="535"/>
      <c r="AA117" s="535"/>
      <c r="AB117" s="535"/>
      <c r="AC117" s="535"/>
      <c r="AD117" s="535"/>
      <c r="AE117" s="535"/>
      <c r="AF117" s="535"/>
      <c r="AG117" s="534"/>
      <c r="AH117" s="534"/>
      <c r="AI117" s="534"/>
      <c r="AJ117" s="534"/>
      <c r="AK117" s="535"/>
      <c r="AL117" s="535"/>
      <c r="AM117" s="535"/>
      <c r="AN117" s="535"/>
      <c r="AO117" s="535"/>
      <c r="AP117" s="535"/>
      <c r="AQ117" s="535"/>
      <c r="AR117" s="535"/>
      <c r="AS117" s="447"/>
      <c r="AT117" s="535"/>
      <c r="AU117" s="535"/>
      <c r="AV117" s="535"/>
      <c r="AW117" s="535"/>
      <c r="AX117" s="535"/>
    </row>
    <row r="118" spans="1:50" ht="13.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4"/>
      <c r="O118" s="534"/>
      <c r="P118" s="534"/>
      <c r="Q118" s="534"/>
      <c r="R118" s="534"/>
      <c r="S118" s="534"/>
      <c r="T118" s="535"/>
      <c r="U118" s="535"/>
      <c r="V118" s="535"/>
      <c r="W118" s="535"/>
      <c r="X118" s="535"/>
      <c r="Y118" s="535"/>
      <c r="Z118" s="535"/>
      <c r="AA118" s="535"/>
      <c r="AB118" s="535"/>
      <c r="AC118" s="535"/>
      <c r="AD118" s="535"/>
      <c r="AE118" s="535"/>
      <c r="AF118" s="535"/>
      <c r="AG118" s="534"/>
      <c r="AH118" s="534"/>
      <c r="AI118" s="534"/>
      <c r="AJ118" s="534"/>
      <c r="AK118" s="535"/>
      <c r="AL118" s="535"/>
      <c r="AM118" s="535"/>
      <c r="AN118" s="535"/>
      <c r="AO118" s="535"/>
      <c r="AP118" s="535"/>
      <c r="AQ118" s="535"/>
      <c r="AR118" s="535"/>
      <c r="AS118" s="447"/>
      <c r="AT118" s="535"/>
      <c r="AU118" s="535"/>
      <c r="AV118" s="535"/>
      <c r="AW118" s="535"/>
      <c r="AX118" s="535"/>
    </row>
    <row r="119" spans="1:50" ht="13.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4"/>
      <c r="O119" s="534"/>
      <c r="P119" s="534"/>
      <c r="Q119" s="534"/>
      <c r="R119" s="534"/>
      <c r="S119" s="534"/>
      <c r="T119" s="535"/>
      <c r="U119" s="535"/>
      <c r="V119" s="535"/>
      <c r="W119" s="535"/>
      <c r="X119" s="535"/>
      <c r="Y119" s="535"/>
      <c r="Z119" s="535"/>
      <c r="AA119" s="535"/>
      <c r="AB119" s="535"/>
      <c r="AC119" s="535"/>
      <c r="AD119" s="535"/>
      <c r="AE119" s="535"/>
      <c r="AF119" s="535"/>
      <c r="AG119" s="534"/>
      <c r="AH119" s="534"/>
      <c r="AI119" s="534"/>
      <c r="AJ119" s="534"/>
      <c r="AK119" s="535"/>
      <c r="AL119" s="535"/>
      <c r="AM119" s="535"/>
      <c r="AN119" s="535"/>
      <c r="AO119" s="535"/>
      <c r="AP119" s="535"/>
      <c r="AQ119" s="535"/>
      <c r="AR119" s="535"/>
      <c r="AS119" s="447"/>
      <c r="AT119" s="535"/>
      <c r="AU119" s="535"/>
      <c r="AV119" s="535"/>
      <c r="AW119" s="535"/>
      <c r="AX119" s="535"/>
    </row>
    <row r="120" spans="1:50" ht="13.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4"/>
      <c r="O120" s="534"/>
      <c r="P120" s="534"/>
      <c r="Q120" s="534"/>
      <c r="R120" s="534"/>
      <c r="S120" s="534"/>
      <c r="T120" s="535"/>
      <c r="U120" s="535"/>
      <c r="V120" s="535"/>
      <c r="W120" s="535"/>
      <c r="X120" s="535"/>
      <c r="Y120" s="535"/>
      <c r="Z120" s="535"/>
      <c r="AA120" s="535"/>
      <c r="AB120" s="535"/>
      <c r="AC120" s="535"/>
      <c r="AD120" s="535"/>
      <c r="AE120" s="535"/>
      <c r="AF120" s="535"/>
      <c r="AG120" s="534"/>
      <c r="AH120" s="534"/>
      <c r="AI120" s="534"/>
      <c r="AJ120" s="534"/>
      <c r="AK120" s="535"/>
      <c r="AL120" s="535"/>
      <c r="AM120" s="535"/>
      <c r="AN120" s="535"/>
      <c r="AO120" s="535"/>
      <c r="AP120" s="535"/>
      <c r="AQ120" s="535"/>
      <c r="AR120" s="535"/>
      <c r="AS120" s="447"/>
      <c r="AT120" s="535"/>
      <c r="AU120" s="535"/>
      <c r="AV120" s="535"/>
      <c r="AW120" s="535"/>
      <c r="AX120" s="535"/>
    </row>
    <row r="121" spans="1:50" ht="13.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4"/>
      <c r="O121" s="534"/>
      <c r="P121" s="534"/>
      <c r="Q121" s="534"/>
      <c r="R121" s="534"/>
      <c r="S121" s="534"/>
      <c r="T121" s="535"/>
      <c r="U121" s="535"/>
      <c r="V121" s="535"/>
      <c r="W121" s="535"/>
      <c r="X121" s="535"/>
      <c r="Y121" s="535"/>
      <c r="Z121" s="535"/>
      <c r="AA121" s="535"/>
      <c r="AB121" s="535"/>
      <c r="AC121" s="535"/>
      <c r="AD121" s="535"/>
      <c r="AE121" s="535"/>
      <c r="AF121" s="535"/>
      <c r="AG121" s="534"/>
      <c r="AH121" s="534"/>
      <c r="AI121" s="534"/>
      <c r="AJ121" s="534"/>
      <c r="AK121" s="535"/>
      <c r="AL121" s="535"/>
      <c r="AM121" s="535"/>
      <c r="AN121" s="535"/>
      <c r="AO121" s="535"/>
      <c r="AP121" s="535"/>
      <c r="AQ121" s="535"/>
      <c r="AR121" s="535"/>
      <c r="AS121" s="447"/>
      <c r="AT121" s="535"/>
      <c r="AU121" s="535"/>
      <c r="AV121" s="535"/>
      <c r="AW121" s="535"/>
      <c r="AX121" s="535"/>
    </row>
    <row r="122" spans="1:50" ht="13.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4"/>
      <c r="O122" s="534"/>
      <c r="P122" s="534"/>
      <c r="Q122" s="534"/>
      <c r="R122" s="534"/>
      <c r="S122" s="534"/>
      <c r="T122" s="535"/>
      <c r="U122" s="535"/>
      <c r="V122" s="535"/>
      <c r="W122" s="535"/>
      <c r="X122" s="535"/>
      <c r="Y122" s="535"/>
      <c r="Z122" s="535"/>
      <c r="AA122" s="535"/>
      <c r="AB122" s="535"/>
      <c r="AC122" s="535"/>
      <c r="AD122" s="535"/>
      <c r="AE122" s="535"/>
      <c r="AF122" s="535"/>
      <c r="AG122" s="534"/>
      <c r="AH122" s="534"/>
      <c r="AI122" s="534"/>
      <c r="AJ122" s="534"/>
      <c r="AK122" s="535"/>
      <c r="AL122" s="535"/>
      <c r="AM122" s="535"/>
      <c r="AN122" s="535"/>
      <c r="AO122" s="535"/>
      <c r="AP122" s="535"/>
      <c r="AQ122" s="535"/>
      <c r="AR122" s="535"/>
      <c r="AS122" s="447"/>
      <c r="AT122" s="535"/>
      <c r="AU122" s="535"/>
      <c r="AV122" s="535"/>
      <c r="AW122" s="535"/>
      <c r="AX122" s="535"/>
    </row>
    <row r="123" spans="1:50" ht="13.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4"/>
      <c r="O123" s="534"/>
      <c r="P123" s="534"/>
      <c r="Q123" s="534"/>
      <c r="R123" s="534"/>
      <c r="S123" s="534"/>
      <c r="T123" s="535"/>
      <c r="U123" s="535"/>
      <c r="V123" s="535"/>
      <c r="W123" s="535"/>
      <c r="X123" s="535"/>
      <c r="Y123" s="535"/>
      <c r="Z123" s="535"/>
      <c r="AA123" s="535"/>
      <c r="AB123" s="535"/>
      <c r="AC123" s="535"/>
      <c r="AD123" s="535"/>
      <c r="AE123" s="535"/>
      <c r="AF123" s="535"/>
      <c r="AG123" s="534"/>
      <c r="AH123" s="534"/>
      <c r="AI123" s="534"/>
      <c r="AJ123" s="534"/>
      <c r="AK123" s="535"/>
      <c r="AL123" s="535"/>
      <c r="AM123" s="535"/>
      <c r="AN123" s="535"/>
      <c r="AO123" s="535"/>
      <c r="AP123" s="535"/>
      <c r="AQ123" s="535"/>
      <c r="AR123" s="535"/>
      <c r="AS123" s="447"/>
      <c r="AT123" s="535"/>
      <c r="AU123" s="535"/>
      <c r="AV123" s="535"/>
      <c r="AW123" s="535"/>
      <c r="AX123" s="535"/>
    </row>
    <row r="124" spans="1:50" ht="13.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4"/>
      <c r="O124" s="534"/>
      <c r="P124" s="534"/>
      <c r="Q124" s="534"/>
      <c r="R124" s="534"/>
      <c r="S124" s="534"/>
      <c r="T124" s="535"/>
      <c r="U124" s="535"/>
      <c r="V124" s="535"/>
      <c r="W124" s="535"/>
      <c r="X124" s="535"/>
      <c r="Y124" s="535"/>
      <c r="Z124" s="535"/>
      <c r="AA124" s="535"/>
      <c r="AB124" s="535"/>
      <c r="AC124" s="535"/>
      <c r="AD124" s="535"/>
      <c r="AE124" s="535"/>
      <c r="AF124" s="535"/>
      <c r="AG124" s="534"/>
      <c r="AH124" s="534"/>
      <c r="AI124" s="534"/>
      <c r="AJ124" s="534"/>
      <c r="AK124" s="535"/>
      <c r="AL124" s="535"/>
      <c r="AM124" s="535"/>
      <c r="AN124" s="535"/>
      <c r="AO124" s="535"/>
      <c r="AP124" s="535"/>
      <c r="AQ124" s="535"/>
      <c r="AR124" s="535"/>
      <c r="AS124" s="447"/>
      <c r="AT124" s="535"/>
      <c r="AU124" s="535"/>
      <c r="AV124" s="535"/>
      <c r="AW124" s="535"/>
      <c r="AX124" s="535"/>
    </row>
    <row r="125" spans="1:50" ht="13.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4"/>
      <c r="O125" s="534"/>
      <c r="P125" s="534"/>
      <c r="Q125" s="534"/>
      <c r="R125" s="534"/>
      <c r="S125" s="534"/>
      <c r="T125" s="535"/>
      <c r="U125" s="535"/>
      <c r="V125" s="535"/>
      <c r="W125" s="535"/>
      <c r="X125" s="535"/>
      <c r="Y125" s="535"/>
      <c r="Z125" s="535"/>
      <c r="AA125" s="535"/>
      <c r="AB125" s="535"/>
      <c r="AC125" s="535"/>
      <c r="AD125" s="535"/>
      <c r="AE125" s="535"/>
      <c r="AF125" s="535"/>
      <c r="AG125" s="534"/>
      <c r="AH125" s="534"/>
      <c r="AI125" s="534"/>
      <c r="AJ125" s="534"/>
      <c r="AK125" s="535"/>
      <c r="AL125" s="535"/>
      <c r="AM125" s="535"/>
      <c r="AN125" s="535"/>
      <c r="AO125" s="535"/>
      <c r="AP125" s="535"/>
      <c r="AQ125" s="535"/>
      <c r="AR125" s="535"/>
      <c r="AS125" s="447"/>
      <c r="AT125" s="535"/>
      <c r="AU125" s="535"/>
      <c r="AV125" s="535"/>
      <c r="AW125" s="535"/>
      <c r="AX125" s="535"/>
    </row>
    <row r="126" spans="1:50" ht="13.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4"/>
      <c r="O126" s="534"/>
      <c r="P126" s="534"/>
      <c r="Q126" s="534"/>
      <c r="R126" s="534"/>
      <c r="S126" s="534"/>
      <c r="T126" s="535"/>
      <c r="U126" s="535"/>
      <c r="V126" s="535"/>
      <c r="W126" s="535"/>
      <c r="X126" s="535"/>
      <c r="Y126" s="535"/>
      <c r="Z126" s="535"/>
      <c r="AA126" s="535"/>
      <c r="AB126" s="535"/>
      <c r="AC126" s="535"/>
      <c r="AD126" s="535"/>
      <c r="AE126" s="535"/>
      <c r="AF126" s="535"/>
      <c r="AG126" s="534"/>
      <c r="AH126" s="534"/>
      <c r="AI126" s="534"/>
      <c r="AJ126" s="534"/>
      <c r="AK126" s="535"/>
      <c r="AL126" s="535"/>
      <c r="AM126" s="535"/>
      <c r="AN126" s="535"/>
      <c r="AO126" s="535"/>
      <c r="AP126" s="535"/>
      <c r="AQ126" s="535"/>
      <c r="AR126" s="535"/>
      <c r="AS126" s="447"/>
      <c r="AT126" s="535"/>
      <c r="AU126" s="535"/>
      <c r="AV126" s="535"/>
      <c r="AW126" s="535"/>
      <c r="AX126" s="535"/>
    </row>
    <row r="127" spans="1:50" ht="13.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4"/>
      <c r="O127" s="534"/>
      <c r="P127" s="534"/>
      <c r="Q127" s="534"/>
      <c r="R127" s="534"/>
      <c r="S127" s="534"/>
      <c r="T127" s="535"/>
      <c r="U127" s="535"/>
      <c r="V127" s="535"/>
      <c r="W127" s="535"/>
      <c r="X127" s="535"/>
      <c r="Y127" s="535"/>
      <c r="Z127" s="535"/>
      <c r="AA127" s="535"/>
      <c r="AB127" s="535"/>
      <c r="AC127" s="535"/>
      <c r="AD127" s="535"/>
      <c r="AE127" s="535"/>
      <c r="AF127" s="535"/>
      <c r="AG127" s="534"/>
      <c r="AH127" s="534"/>
      <c r="AI127" s="534"/>
      <c r="AJ127" s="534"/>
      <c r="AK127" s="535"/>
      <c r="AL127" s="535"/>
      <c r="AM127" s="535"/>
      <c r="AN127" s="535"/>
      <c r="AO127" s="535"/>
      <c r="AP127" s="535"/>
      <c r="AQ127" s="535"/>
      <c r="AR127" s="535"/>
      <c r="AS127" s="447"/>
      <c r="AT127" s="535"/>
      <c r="AU127" s="535"/>
      <c r="AV127" s="535"/>
      <c r="AW127" s="535"/>
      <c r="AX127" s="535"/>
    </row>
    <row r="128" spans="1:50" ht="13.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4"/>
      <c r="O128" s="534"/>
      <c r="P128" s="534"/>
      <c r="Q128" s="534"/>
      <c r="R128" s="534"/>
      <c r="S128" s="534"/>
      <c r="T128" s="535"/>
      <c r="U128" s="535"/>
      <c r="V128" s="535"/>
      <c r="W128" s="535"/>
      <c r="X128" s="535"/>
      <c r="Y128" s="535"/>
      <c r="Z128" s="535"/>
      <c r="AA128" s="535"/>
      <c r="AB128" s="535"/>
      <c r="AC128" s="535"/>
      <c r="AD128" s="535"/>
      <c r="AE128" s="535"/>
      <c r="AF128" s="535"/>
      <c r="AG128" s="534"/>
      <c r="AH128" s="534"/>
      <c r="AI128" s="534"/>
      <c r="AJ128" s="534"/>
      <c r="AK128" s="535"/>
      <c r="AL128" s="535"/>
      <c r="AM128" s="535"/>
      <c r="AN128" s="535"/>
      <c r="AO128" s="535"/>
      <c r="AP128" s="535"/>
      <c r="AQ128" s="535"/>
      <c r="AR128" s="535"/>
      <c r="AS128" s="447"/>
      <c r="AT128" s="535"/>
      <c r="AU128" s="535"/>
      <c r="AV128" s="535"/>
      <c r="AW128" s="535"/>
      <c r="AX128" s="535"/>
    </row>
    <row r="129" spans="1:50" ht="13.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4"/>
      <c r="O129" s="534"/>
      <c r="P129" s="534"/>
      <c r="Q129" s="534"/>
      <c r="R129" s="534"/>
      <c r="S129" s="534"/>
      <c r="T129" s="535"/>
      <c r="U129" s="535"/>
      <c r="V129" s="535"/>
      <c r="W129" s="535"/>
      <c r="X129" s="535"/>
      <c r="Y129" s="535"/>
      <c r="Z129" s="535"/>
      <c r="AA129" s="535"/>
      <c r="AB129" s="535"/>
      <c r="AC129" s="535"/>
      <c r="AD129" s="535"/>
      <c r="AE129" s="535"/>
      <c r="AF129" s="535"/>
      <c r="AG129" s="534"/>
      <c r="AH129" s="534"/>
      <c r="AI129" s="534"/>
      <c r="AJ129" s="534"/>
      <c r="AK129" s="535"/>
      <c r="AL129" s="535"/>
      <c r="AM129" s="535"/>
      <c r="AN129" s="535"/>
      <c r="AO129" s="535"/>
      <c r="AP129" s="535"/>
      <c r="AQ129" s="535"/>
      <c r="AR129" s="535"/>
      <c r="AS129" s="447"/>
      <c r="AT129" s="535"/>
      <c r="AU129" s="535"/>
      <c r="AV129" s="535"/>
      <c r="AW129" s="535"/>
      <c r="AX129" s="535"/>
    </row>
    <row r="130" spans="1:50" ht="13.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4"/>
      <c r="O130" s="534"/>
      <c r="P130" s="534"/>
      <c r="Q130" s="534"/>
      <c r="R130" s="534"/>
      <c r="S130" s="534"/>
      <c r="T130" s="535"/>
      <c r="U130" s="535"/>
      <c r="V130" s="535"/>
      <c r="W130" s="535"/>
      <c r="X130" s="535"/>
      <c r="Y130" s="535"/>
      <c r="Z130" s="535"/>
      <c r="AA130" s="535"/>
      <c r="AB130" s="535"/>
      <c r="AC130" s="535"/>
      <c r="AD130" s="535"/>
      <c r="AE130" s="535"/>
      <c r="AF130" s="535"/>
      <c r="AG130" s="534"/>
      <c r="AH130" s="534"/>
      <c r="AI130" s="534"/>
      <c r="AJ130" s="534"/>
      <c r="AK130" s="535"/>
      <c r="AL130" s="535"/>
      <c r="AM130" s="535"/>
      <c r="AN130" s="535"/>
      <c r="AO130" s="535"/>
      <c r="AP130" s="535"/>
      <c r="AQ130" s="535"/>
      <c r="AR130" s="535"/>
      <c r="AS130" s="447"/>
      <c r="AT130" s="535"/>
      <c r="AU130" s="535"/>
      <c r="AV130" s="535"/>
      <c r="AW130" s="535"/>
      <c r="AX130" s="535"/>
    </row>
    <row r="131" spans="1:50" ht="13.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4"/>
      <c r="O131" s="534"/>
      <c r="P131" s="534"/>
      <c r="Q131" s="534"/>
      <c r="R131" s="534"/>
      <c r="S131" s="534"/>
      <c r="T131" s="535"/>
      <c r="U131" s="535"/>
      <c r="V131" s="535"/>
      <c r="W131" s="535"/>
      <c r="X131" s="535"/>
      <c r="Y131" s="535"/>
      <c r="Z131" s="535"/>
      <c r="AA131" s="535"/>
      <c r="AB131" s="535"/>
      <c r="AC131" s="535"/>
      <c r="AD131" s="535"/>
      <c r="AE131" s="535"/>
      <c r="AF131" s="535"/>
      <c r="AG131" s="534"/>
      <c r="AH131" s="534"/>
      <c r="AI131" s="534"/>
      <c r="AJ131" s="534"/>
      <c r="AK131" s="535"/>
      <c r="AL131" s="535"/>
      <c r="AM131" s="535"/>
      <c r="AN131" s="535"/>
      <c r="AO131" s="535"/>
      <c r="AP131" s="535"/>
      <c r="AQ131" s="535"/>
      <c r="AR131" s="535"/>
      <c r="AS131" s="447"/>
      <c r="AT131" s="535"/>
      <c r="AU131" s="535"/>
      <c r="AV131" s="535"/>
      <c r="AW131" s="535"/>
      <c r="AX131" s="535"/>
    </row>
    <row r="132" spans="1:50" ht="13.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4"/>
      <c r="O132" s="534"/>
      <c r="P132" s="534"/>
      <c r="Q132" s="534"/>
      <c r="R132" s="534"/>
      <c r="S132" s="534"/>
      <c r="T132" s="535"/>
      <c r="U132" s="535"/>
      <c r="V132" s="535"/>
      <c r="W132" s="535"/>
      <c r="X132" s="535"/>
      <c r="Y132" s="535"/>
      <c r="Z132" s="535"/>
      <c r="AA132" s="535"/>
      <c r="AB132" s="535"/>
      <c r="AC132" s="535"/>
      <c r="AD132" s="535"/>
      <c r="AE132" s="535"/>
      <c r="AF132" s="535"/>
      <c r="AG132" s="534"/>
      <c r="AH132" s="534"/>
      <c r="AI132" s="534"/>
      <c r="AJ132" s="534"/>
      <c r="AK132" s="535"/>
      <c r="AL132" s="535"/>
      <c r="AM132" s="535"/>
      <c r="AN132" s="535"/>
      <c r="AO132" s="535"/>
      <c r="AP132" s="535"/>
      <c r="AQ132" s="535"/>
      <c r="AR132" s="535"/>
      <c r="AS132" s="447"/>
      <c r="AT132" s="535"/>
      <c r="AU132" s="535"/>
      <c r="AV132" s="535"/>
      <c r="AW132" s="535"/>
      <c r="AX132" s="535"/>
    </row>
    <row r="133" spans="1:50" ht="13.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4"/>
      <c r="O133" s="534"/>
      <c r="P133" s="534"/>
      <c r="Q133" s="534"/>
      <c r="R133" s="534"/>
      <c r="S133" s="534"/>
      <c r="T133" s="535"/>
      <c r="U133" s="535"/>
      <c r="V133" s="535"/>
      <c r="W133" s="535"/>
      <c r="X133" s="535"/>
      <c r="Y133" s="535"/>
      <c r="Z133" s="535"/>
      <c r="AA133" s="535"/>
      <c r="AB133" s="535"/>
      <c r="AC133" s="535"/>
      <c r="AD133" s="535"/>
      <c r="AE133" s="535"/>
      <c r="AF133" s="535"/>
      <c r="AG133" s="534"/>
      <c r="AH133" s="534"/>
      <c r="AI133" s="534"/>
      <c r="AJ133" s="534"/>
      <c r="AK133" s="535"/>
      <c r="AL133" s="535"/>
      <c r="AM133" s="535"/>
      <c r="AN133" s="535"/>
      <c r="AO133" s="535"/>
      <c r="AP133" s="535"/>
      <c r="AQ133" s="535"/>
      <c r="AR133" s="535"/>
      <c r="AS133" s="447"/>
      <c r="AT133" s="535"/>
      <c r="AU133" s="535"/>
      <c r="AV133" s="535"/>
      <c r="AW133" s="535"/>
      <c r="AX133" s="535"/>
    </row>
    <row r="134" spans="1:50" ht="13.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4"/>
      <c r="O134" s="534"/>
      <c r="P134" s="534"/>
      <c r="Q134" s="534"/>
      <c r="R134" s="534"/>
      <c r="S134" s="534"/>
      <c r="T134" s="535"/>
      <c r="U134" s="535"/>
      <c r="V134" s="535"/>
      <c r="W134" s="535"/>
      <c r="X134" s="535"/>
      <c r="Y134" s="535"/>
      <c r="Z134" s="535"/>
      <c r="AA134" s="535"/>
      <c r="AB134" s="535"/>
      <c r="AC134" s="535"/>
      <c r="AD134" s="535"/>
      <c r="AE134" s="535"/>
      <c r="AF134" s="535"/>
      <c r="AG134" s="534"/>
      <c r="AH134" s="534"/>
      <c r="AI134" s="534"/>
      <c r="AJ134" s="534"/>
      <c r="AK134" s="535"/>
      <c r="AL134" s="535"/>
      <c r="AM134" s="535"/>
      <c r="AN134" s="535"/>
      <c r="AO134" s="535"/>
      <c r="AP134" s="535"/>
      <c r="AQ134" s="535"/>
      <c r="AR134" s="535"/>
      <c r="AS134" s="447"/>
      <c r="AT134" s="535"/>
      <c r="AU134" s="535"/>
      <c r="AV134" s="535"/>
      <c r="AW134" s="535"/>
      <c r="AX134" s="535"/>
    </row>
    <row r="135" spans="1:50" ht="13.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4"/>
      <c r="O135" s="534"/>
      <c r="P135" s="534"/>
      <c r="Q135" s="534"/>
      <c r="R135" s="534"/>
      <c r="S135" s="534"/>
      <c r="T135" s="535"/>
      <c r="U135" s="535"/>
      <c r="V135" s="535"/>
      <c r="W135" s="535"/>
      <c r="X135" s="535"/>
      <c r="Y135" s="535"/>
      <c r="Z135" s="535"/>
      <c r="AA135" s="535"/>
      <c r="AB135" s="535"/>
      <c r="AC135" s="535"/>
      <c r="AD135" s="535"/>
      <c r="AE135" s="535"/>
      <c r="AF135" s="535"/>
      <c r="AG135" s="534"/>
      <c r="AH135" s="534"/>
      <c r="AI135" s="534"/>
      <c r="AJ135" s="534"/>
      <c r="AK135" s="535"/>
      <c r="AL135" s="535"/>
      <c r="AM135" s="535"/>
      <c r="AN135" s="535"/>
      <c r="AO135" s="535"/>
      <c r="AP135" s="535"/>
      <c r="AQ135" s="535"/>
      <c r="AR135" s="535"/>
      <c r="AS135" s="447"/>
      <c r="AT135" s="535"/>
      <c r="AU135" s="535"/>
      <c r="AV135" s="535"/>
      <c r="AW135" s="535"/>
      <c r="AX135" s="535"/>
    </row>
    <row r="136" spans="1:50" ht="13.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4"/>
      <c r="O136" s="534"/>
      <c r="P136" s="534"/>
      <c r="Q136" s="534"/>
      <c r="R136" s="534"/>
      <c r="S136" s="534"/>
      <c r="T136" s="535"/>
      <c r="U136" s="535"/>
      <c r="V136" s="535"/>
      <c r="W136" s="535"/>
      <c r="X136" s="535"/>
      <c r="Y136" s="535"/>
      <c r="Z136" s="535"/>
      <c r="AA136" s="535"/>
      <c r="AB136" s="535"/>
      <c r="AC136" s="535"/>
      <c r="AD136" s="535"/>
      <c r="AE136" s="535"/>
      <c r="AF136" s="535"/>
      <c r="AG136" s="534"/>
      <c r="AH136" s="534"/>
      <c r="AI136" s="534"/>
      <c r="AJ136" s="534"/>
      <c r="AK136" s="535"/>
      <c r="AL136" s="535"/>
      <c r="AM136" s="535"/>
      <c r="AN136" s="535"/>
      <c r="AO136" s="535"/>
      <c r="AP136" s="535"/>
      <c r="AQ136" s="535"/>
      <c r="AR136" s="535"/>
      <c r="AS136" s="447"/>
      <c r="AT136" s="535"/>
      <c r="AU136" s="535"/>
      <c r="AV136" s="535"/>
      <c r="AW136" s="535"/>
      <c r="AX136" s="535"/>
    </row>
    <row r="137" spans="1:50" ht="13.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4"/>
      <c r="O137" s="534"/>
      <c r="P137" s="534"/>
      <c r="Q137" s="534"/>
      <c r="R137" s="534"/>
      <c r="S137" s="534"/>
      <c r="T137" s="535"/>
      <c r="U137" s="535"/>
      <c r="V137" s="535"/>
      <c r="W137" s="535"/>
      <c r="X137" s="535"/>
      <c r="Y137" s="535"/>
      <c r="Z137" s="535"/>
      <c r="AA137" s="535"/>
      <c r="AB137" s="535"/>
      <c r="AC137" s="535"/>
      <c r="AD137" s="535"/>
      <c r="AE137" s="535"/>
      <c r="AF137" s="535"/>
      <c r="AG137" s="534"/>
      <c r="AH137" s="534"/>
      <c r="AI137" s="534"/>
      <c r="AJ137" s="534"/>
      <c r="AK137" s="535"/>
      <c r="AL137" s="535"/>
      <c r="AM137" s="535"/>
      <c r="AN137" s="535"/>
      <c r="AO137" s="535"/>
      <c r="AP137" s="535"/>
      <c r="AQ137" s="535"/>
      <c r="AR137" s="535"/>
      <c r="AS137" s="447"/>
      <c r="AT137" s="535"/>
      <c r="AU137" s="535"/>
      <c r="AV137" s="535"/>
      <c r="AW137" s="535"/>
      <c r="AX137" s="535"/>
    </row>
    <row r="138" spans="1:50" ht="13.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4"/>
      <c r="O138" s="534"/>
      <c r="P138" s="534"/>
      <c r="Q138" s="534"/>
      <c r="R138" s="534"/>
      <c r="S138" s="534"/>
      <c r="T138" s="535"/>
      <c r="U138" s="535"/>
      <c r="V138" s="535"/>
      <c r="W138" s="535"/>
      <c r="X138" s="535"/>
      <c r="Y138" s="535"/>
      <c r="Z138" s="535"/>
      <c r="AA138" s="535"/>
      <c r="AB138" s="535"/>
      <c r="AC138" s="535"/>
      <c r="AD138" s="535"/>
      <c r="AE138" s="535"/>
      <c r="AF138" s="535"/>
      <c r="AG138" s="534"/>
      <c r="AH138" s="534"/>
      <c r="AI138" s="534"/>
      <c r="AJ138" s="534"/>
      <c r="AK138" s="535"/>
      <c r="AL138" s="535"/>
      <c r="AM138" s="535"/>
      <c r="AN138" s="535"/>
      <c r="AO138" s="535"/>
      <c r="AP138" s="535"/>
      <c r="AQ138" s="535"/>
      <c r="AR138" s="535"/>
      <c r="AS138" s="447"/>
      <c r="AT138" s="535"/>
      <c r="AU138" s="535"/>
      <c r="AV138" s="535"/>
      <c r="AW138" s="535"/>
      <c r="AX138" s="535"/>
    </row>
    <row r="139" spans="1:50" ht="13.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4"/>
      <c r="O139" s="534"/>
      <c r="P139" s="534"/>
      <c r="Q139" s="534"/>
      <c r="R139" s="534"/>
      <c r="S139" s="534"/>
      <c r="T139" s="535"/>
      <c r="U139" s="535"/>
      <c r="V139" s="535"/>
      <c r="W139" s="535"/>
      <c r="X139" s="535"/>
      <c r="Y139" s="535"/>
      <c r="Z139" s="535"/>
      <c r="AA139" s="535"/>
      <c r="AB139" s="535"/>
      <c r="AC139" s="535"/>
      <c r="AD139" s="535"/>
      <c r="AE139" s="535"/>
      <c r="AF139" s="535"/>
      <c r="AG139" s="534"/>
      <c r="AH139" s="534"/>
      <c r="AI139" s="534"/>
      <c r="AJ139" s="534"/>
      <c r="AK139" s="535"/>
      <c r="AL139" s="535"/>
      <c r="AM139" s="535"/>
      <c r="AN139" s="535"/>
      <c r="AO139" s="535"/>
      <c r="AP139" s="535"/>
      <c r="AQ139" s="535"/>
      <c r="AR139" s="535"/>
      <c r="AS139" s="447"/>
      <c r="AT139" s="535"/>
      <c r="AU139" s="535"/>
      <c r="AV139" s="535"/>
      <c r="AW139" s="535"/>
      <c r="AX139" s="535"/>
    </row>
    <row r="140" spans="1:50" ht="13.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4"/>
      <c r="O140" s="534"/>
      <c r="P140" s="534"/>
      <c r="Q140" s="534"/>
      <c r="R140" s="534"/>
      <c r="S140" s="534"/>
      <c r="T140" s="535"/>
      <c r="U140" s="535"/>
      <c r="V140" s="535"/>
      <c r="W140" s="535"/>
      <c r="X140" s="535"/>
      <c r="Y140" s="535"/>
      <c r="Z140" s="535"/>
      <c r="AA140" s="535"/>
      <c r="AB140" s="535"/>
      <c r="AC140" s="535"/>
      <c r="AD140" s="535"/>
      <c r="AE140" s="535"/>
      <c r="AF140" s="535"/>
      <c r="AG140" s="534"/>
      <c r="AH140" s="534"/>
      <c r="AI140" s="534"/>
      <c r="AJ140" s="534"/>
      <c r="AK140" s="535"/>
      <c r="AL140" s="535"/>
      <c r="AM140" s="535"/>
      <c r="AN140" s="535"/>
      <c r="AO140" s="535"/>
      <c r="AP140" s="535"/>
      <c r="AQ140" s="535"/>
      <c r="AR140" s="535"/>
      <c r="AS140" s="447"/>
      <c r="AT140" s="535"/>
      <c r="AU140" s="535"/>
      <c r="AV140" s="535"/>
      <c r="AW140" s="535"/>
      <c r="AX140" s="535"/>
    </row>
    <row r="141" spans="1:50" ht="13.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4"/>
      <c r="O141" s="534"/>
      <c r="P141" s="534"/>
      <c r="Q141" s="534"/>
      <c r="R141" s="534"/>
      <c r="S141" s="534"/>
      <c r="T141" s="535"/>
      <c r="U141" s="535"/>
      <c r="V141" s="535"/>
      <c r="W141" s="535"/>
      <c r="X141" s="535"/>
      <c r="Y141" s="535"/>
      <c r="Z141" s="535"/>
      <c r="AA141" s="535"/>
      <c r="AB141" s="535"/>
      <c r="AC141" s="535"/>
      <c r="AD141" s="535"/>
      <c r="AE141" s="535"/>
      <c r="AF141" s="535"/>
      <c r="AG141" s="534"/>
      <c r="AH141" s="534"/>
      <c r="AI141" s="534"/>
      <c r="AJ141" s="534"/>
      <c r="AK141" s="535"/>
      <c r="AL141" s="535"/>
      <c r="AM141" s="535"/>
      <c r="AN141" s="535"/>
      <c r="AO141" s="535"/>
      <c r="AP141" s="535"/>
      <c r="AQ141" s="535"/>
      <c r="AR141" s="535"/>
      <c r="AS141" s="447"/>
      <c r="AT141" s="535"/>
      <c r="AU141" s="535"/>
      <c r="AV141" s="535"/>
      <c r="AW141" s="535"/>
      <c r="AX141" s="535"/>
    </row>
    <row r="142" spans="1:50" ht="13.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4"/>
      <c r="O142" s="534"/>
      <c r="P142" s="534"/>
      <c r="Q142" s="534"/>
      <c r="R142" s="534"/>
      <c r="S142" s="534"/>
      <c r="T142" s="535"/>
      <c r="U142" s="535"/>
      <c r="V142" s="535"/>
      <c r="W142" s="535"/>
      <c r="X142" s="535"/>
      <c r="Y142" s="535"/>
      <c r="Z142" s="535"/>
      <c r="AA142" s="535"/>
      <c r="AB142" s="535"/>
      <c r="AC142" s="535"/>
      <c r="AD142" s="535"/>
      <c r="AE142" s="535"/>
      <c r="AF142" s="535"/>
      <c r="AG142" s="534"/>
      <c r="AH142" s="534"/>
      <c r="AI142" s="534"/>
      <c r="AJ142" s="534"/>
      <c r="AK142" s="535"/>
      <c r="AL142" s="535"/>
      <c r="AM142" s="535"/>
      <c r="AN142" s="535"/>
      <c r="AO142" s="535"/>
      <c r="AP142" s="535"/>
      <c r="AQ142" s="535"/>
      <c r="AR142" s="535"/>
      <c r="AS142" s="447"/>
      <c r="AT142" s="535"/>
      <c r="AU142" s="535"/>
      <c r="AV142" s="535"/>
      <c r="AW142" s="535"/>
      <c r="AX142" s="535"/>
    </row>
    <row r="143" spans="1:50" ht="13.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4"/>
      <c r="O143" s="534"/>
      <c r="P143" s="534"/>
      <c r="Q143" s="534"/>
      <c r="R143" s="534"/>
      <c r="S143" s="534"/>
      <c r="T143" s="535"/>
      <c r="U143" s="535"/>
      <c r="V143" s="535"/>
      <c r="W143" s="535"/>
      <c r="X143" s="535"/>
      <c r="Y143" s="535"/>
      <c r="Z143" s="535"/>
      <c r="AA143" s="535"/>
      <c r="AB143" s="535"/>
      <c r="AC143" s="535"/>
      <c r="AD143" s="535"/>
      <c r="AE143" s="535"/>
      <c r="AF143" s="535"/>
      <c r="AG143" s="534"/>
      <c r="AH143" s="534"/>
      <c r="AI143" s="534"/>
      <c r="AJ143" s="534"/>
      <c r="AK143" s="535"/>
      <c r="AL143" s="535"/>
      <c r="AM143" s="535"/>
      <c r="AN143" s="535"/>
      <c r="AO143" s="535"/>
      <c r="AP143" s="535"/>
      <c r="AQ143" s="535"/>
      <c r="AR143" s="535"/>
      <c r="AS143" s="447"/>
      <c r="AT143" s="535"/>
      <c r="AU143" s="535"/>
      <c r="AV143" s="535"/>
      <c r="AW143" s="535"/>
      <c r="AX143" s="535"/>
    </row>
    <row r="144" spans="1:50" ht="13.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4"/>
      <c r="O144" s="534"/>
      <c r="P144" s="534"/>
      <c r="Q144" s="534"/>
      <c r="R144" s="534"/>
      <c r="S144" s="534"/>
      <c r="T144" s="535"/>
      <c r="U144" s="535"/>
      <c r="V144" s="535"/>
      <c r="W144" s="535"/>
      <c r="X144" s="535"/>
      <c r="Y144" s="535"/>
      <c r="Z144" s="535"/>
      <c r="AA144" s="535"/>
      <c r="AB144" s="535"/>
      <c r="AC144" s="535"/>
      <c r="AD144" s="535"/>
      <c r="AE144" s="535"/>
      <c r="AF144" s="535"/>
      <c r="AG144" s="534"/>
      <c r="AH144" s="534"/>
      <c r="AI144" s="534"/>
      <c r="AJ144" s="534"/>
      <c r="AK144" s="535"/>
      <c r="AL144" s="535"/>
      <c r="AM144" s="535"/>
      <c r="AN144" s="535"/>
      <c r="AO144" s="535"/>
      <c r="AP144" s="535"/>
      <c r="AQ144" s="535"/>
      <c r="AR144" s="535"/>
      <c r="AS144" s="447"/>
      <c r="AT144" s="535"/>
      <c r="AU144" s="535"/>
      <c r="AV144" s="535"/>
      <c r="AW144" s="535"/>
      <c r="AX144" s="535"/>
    </row>
    <row r="145" spans="1:50" ht="13.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4"/>
      <c r="O145" s="534"/>
      <c r="P145" s="534"/>
      <c r="Q145" s="534"/>
      <c r="R145" s="534"/>
      <c r="S145" s="534"/>
      <c r="T145" s="535"/>
      <c r="U145" s="535"/>
      <c r="V145" s="535"/>
      <c r="W145" s="535"/>
      <c r="X145" s="535"/>
      <c r="Y145" s="535"/>
      <c r="Z145" s="535"/>
      <c r="AA145" s="535"/>
      <c r="AB145" s="535"/>
      <c r="AC145" s="535"/>
      <c r="AD145" s="535"/>
      <c r="AE145" s="535"/>
      <c r="AF145" s="535"/>
      <c r="AG145" s="534"/>
      <c r="AH145" s="534"/>
      <c r="AI145" s="534"/>
      <c r="AJ145" s="534"/>
      <c r="AK145" s="535"/>
      <c r="AL145" s="535"/>
      <c r="AM145" s="535"/>
      <c r="AN145" s="535"/>
      <c r="AO145" s="535"/>
      <c r="AP145" s="535"/>
      <c r="AQ145" s="535"/>
      <c r="AR145" s="535"/>
      <c r="AS145" s="447"/>
      <c r="AT145" s="535"/>
      <c r="AU145" s="535"/>
      <c r="AV145" s="535"/>
      <c r="AW145" s="535"/>
      <c r="AX145" s="535"/>
    </row>
    <row r="146" spans="1:50" ht="13.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4"/>
      <c r="O146" s="534"/>
      <c r="P146" s="534"/>
      <c r="Q146" s="534"/>
      <c r="R146" s="534"/>
      <c r="S146" s="534"/>
      <c r="T146" s="535"/>
      <c r="U146" s="535"/>
      <c r="V146" s="535"/>
      <c r="W146" s="535"/>
      <c r="X146" s="535"/>
      <c r="Y146" s="535"/>
      <c r="Z146" s="535"/>
      <c r="AA146" s="535"/>
      <c r="AB146" s="535"/>
      <c r="AC146" s="535"/>
      <c r="AD146" s="535"/>
      <c r="AE146" s="535"/>
      <c r="AF146" s="535"/>
      <c r="AG146" s="534"/>
      <c r="AH146" s="534"/>
      <c r="AI146" s="534"/>
      <c r="AJ146" s="534"/>
      <c r="AK146" s="535"/>
      <c r="AL146" s="535"/>
      <c r="AM146" s="535"/>
      <c r="AN146" s="535"/>
      <c r="AO146" s="535"/>
      <c r="AP146" s="535"/>
      <c r="AQ146" s="535"/>
      <c r="AR146" s="535"/>
      <c r="AS146" s="447"/>
      <c r="AT146" s="535"/>
      <c r="AU146" s="535"/>
      <c r="AV146" s="535"/>
      <c r="AW146" s="535"/>
      <c r="AX146" s="535"/>
    </row>
    <row r="147" spans="1:50" ht="13.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4"/>
      <c r="O147" s="534"/>
      <c r="P147" s="534"/>
      <c r="Q147" s="534"/>
      <c r="R147" s="534"/>
      <c r="S147" s="534"/>
      <c r="T147" s="535"/>
      <c r="U147" s="535"/>
      <c r="V147" s="535"/>
      <c r="W147" s="535"/>
      <c r="X147" s="535"/>
      <c r="Y147" s="535"/>
      <c r="Z147" s="535"/>
      <c r="AA147" s="535"/>
      <c r="AB147" s="535"/>
      <c r="AC147" s="535"/>
      <c r="AD147" s="535"/>
      <c r="AE147" s="535"/>
      <c r="AF147" s="535"/>
      <c r="AG147" s="534"/>
      <c r="AH147" s="534"/>
      <c r="AI147" s="534"/>
      <c r="AJ147" s="534"/>
      <c r="AK147" s="535"/>
      <c r="AL147" s="535"/>
      <c r="AM147" s="535"/>
      <c r="AN147" s="535"/>
      <c r="AO147" s="535"/>
      <c r="AP147" s="535"/>
      <c r="AQ147" s="535"/>
      <c r="AR147" s="535"/>
      <c r="AS147" s="447"/>
      <c r="AT147" s="535"/>
      <c r="AU147" s="535"/>
      <c r="AV147" s="535"/>
      <c r="AW147" s="535"/>
      <c r="AX147" s="535"/>
    </row>
    <row r="148" spans="1:50" ht="13.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4"/>
      <c r="O148" s="534"/>
      <c r="P148" s="534"/>
      <c r="Q148" s="534"/>
      <c r="R148" s="534"/>
      <c r="S148" s="534"/>
      <c r="T148" s="535"/>
      <c r="U148" s="535"/>
      <c r="V148" s="535"/>
      <c r="W148" s="535"/>
      <c r="X148" s="535"/>
      <c r="Y148" s="535"/>
      <c r="Z148" s="535"/>
      <c r="AA148" s="535"/>
      <c r="AB148" s="535"/>
      <c r="AC148" s="535"/>
      <c r="AD148" s="535"/>
      <c r="AE148" s="535"/>
      <c r="AF148" s="535"/>
      <c r="AG148" s="534"/>
      <c r="AH148" s="534"/>
      <c r="AI148" s="534"/>
      <c r="AJ148" s="534"/>
      <c r="AK148" s="535"/>
      <c r="AL148" s="535"/>
      <c r="AM148" s="535"/>
      <c r="AN148" s="535"/>
      <c r="AO148" s="535"/>
      <c r="AP148" s="535"/>
      <c r="AQ148" s="535"/>
      <c r="AR148" s="535"/>
      <c r="AS148" s="447"/>
      <c r="AT148" s="535"/>
      <c r="AU148" s="535"/>
      <c r="AV148" s="535"/>
      <c r="AW148" s="535"/>
      <c r="AX148" s="535"/>
    </row>
    <row r="149" spans="1:50" ht="13.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4"/>
      <c r="O149" s="534"/>
      <c r="P149" s="534"/>
      <c r="Q149" s="534"/>
      <c r="R149" s="534"/>
      <c r="S149" s="534"/>
      <c r="T149" s="535"/>
      <c r="U149" s="535"/>
      <c r="V149" s="535"/>
      <c r="W149" s="535"/>
      <c r="X149" s="535"/>
      <c r="Y149" s="535"/>
      <c r="Z149" s="535"/>
      <c r="AA149" s="535"/>
      <c r="AB149" s="535"/>
      <c r="AC149" s="535"/>
      <c r="AD149" s="535"/>
      <c r="AE149" s="535"/>
      <c r="AF149" s="535"/>
      <c r="AG149" s="534"/>
      <c r="AH149" s="534"/>
      <c r="AI149" s="534"/>
      <c r="AJ149" s="534"/>
      <c r="AK149" s="535"/>
      <c r="AL149" s="535"/>
      <c r="AM149" s="535"/>
      <c r="AN149" s="535"/>
      <c r="AO149" s="535"/>
      <c r="AP149" s="535"/>
      <c r="AQ149" s="535"/>
      <c r="AR149" s="535"/>
      <c r="AS149" s="447"/>
      <c r="AT149" s="535"/>
      <c r="AU149" s="535"/>
      <c r="AV149" s="535"/>
      <c r="AW149" s="535"/>
      <c r="AX149" s="535"/>
    </row>
    <row r="150" spans="1:50" ht="13.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4"/>
      <c r="O150" s="534"/>
      <c r="P150" s="534"/>
      <c r="Q150" s="534"/>
      <c r="R150" s="534"/>
      <c r="S150" s="534"/>
      <c r="T150" s="535"/>
      <c r="U150" s="535"/>
      <c r="V150" s="535"/>
      <c r="W150" s="535"/>
      <c r="X150" s="535"/>
      <c r="Y150" s="535"/>
      <c r="Z150" s="535"/>
      <c r="AA150" s="535"/>
      <c r="AB150" s="535"/>
      <c r="AC150" s="535"/>
      <c r="AD150" s="535"/>
      <c r="AE150" s="535"/>
      <c r="AF150" s="535"/>
      <c r="AG150" s="534"/>
      <c r="AH150" s="534"/>
      <c r="AI150" s="534"/>
      <c r="AJ150" s="534"/>
      <c r="AK150" s="535"/>
      <c r="AL150" s="535"/>
      <c r="AM150" s="535"/>
      <c r="AN150" s="535"/>
      <c r="AO150" s="535"/>
      <c r="AP150" s="535"/>
      <c r="AQ150" s="535"/>
      <c r="AR150" s="535"/>
      <c r="AS150" s="447"/>
      <c r="AT150" s="535"/>
      <c r="AU150" s="535"/>
      <c r="AV150" s="535"/>
      <c r="AW150" s="535"/>
      <c r="AX150" s="535"/>
    </row>
    <row r="151" spans="1:50" ht="13.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4"/>
      <c r="O151" s="534"/>
      <c r="P151" s="534"/>
      <c r="Q151" s="534"/>
      <c r="R151" s="534"/>
      <c r="S151" s="534"/>
      <c r="T151" s="535"/>
      <c r="U151" s="535"/>
      <c r="V151" s="535"/>
      <c r="W151" s="535"/>
      <c r="X151" s="535"/>
      <c r="Y151" s="535"/>
      <c r="Z151" s="535"/>
      <c r="AA151" s="535"/>
      <c r="AB151" s="535"/>
      <c r="AC151" s="535"/>
      <c r="AD151" s="535"/>
      <c r="AE151" s="535"/>
      <c r="AF151" s="535"/>
      <c r="AG151" s="534"/>
      <c r="AH151" s="534"/>
      <c r="AI151" s="534"/>
      <c r="AJ151" s="534"/>
      <c r="AK151" s="535"/>
      <c r="AL151" s="535"/>
      <c r="AM151" s="535"/>
      <c r="AN151" s="535"/>
      <c r="AO151" s="535"/>
      <c r="AP151" s="535"/>
      <c r="AQ151" s="535"/>
      <c r="AR151" s="535"/>
      <c r="AS151" s="447"/>
      <c r="AT151" s="535"/>
      <c r="AU151" s="535"/>
      <c r="AV151" s="535"/>
      <c r="AW151" s="535"/>
      <c r="AX151" s="535"/>
    </row>
    <row r="152" spans="1:50" ht="13.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4"/>
      <c r="O152" s="534"/>
      <c r="P152" s="534"/>
      <c r="Q152" s="534"/>
      <c r="R152" s="534"/>
      <c r="S152" s="534"/>
      <c r="T152" s="535"/>
      <c r="U152" s="535"/>
      <c r="V152" s="535"/>
      <c r="W152" s="535"/>
      <c r="X152" s="535"/>
      <c r="Y152" s="535"/>
      <c r="Z152" s="535"/>
      <c r="AA152" s="535"/>
      <c r="AB152" s="535"/>
      <c r="AC152" s="535"/>
      <c r="AD152" s="535"/>
      <c r="AE152" s="535"/>
      <c r="AF152" s="535"/>
      <c r="AG152" s="534"/>
      <c r="AH152" s="534"/>
      <c r="AI152" s="534"/>
      <c r="AJ152" s="534"/>
      <c r="AK152" s="535"/>
      <c r="AL152" s="535"/>
      <c r="AM152" s="535"/>
      <c r="AN152" s="535"/>
      <c r="AO152" s="535"/>
      <c r="AP152" s="535"/>
      <c r="AQ152" s="535"/>
      <c r="AR152" s="535"/>
      <c r="AS152" s="447"/>
      <c r="AT152" s="535"/>
      <c r="AU152" s="535"/>
      <c r="AV152" s="535"/>
      <c r="AW152" s="535"/>
      <c r="AX152" s="535"/>
    </row>
    <row r="153" spans="1:50" ht="13.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4"/>
      <c r="O153" s="534"/>
      <c r="P153" s="534"/>
      <c r="Q153" s="534"/>
      <c r="R153" s="534"/>
      <c r="S153" s="534"/>
      <c r="T153" s="535"/>
      <c r="U153" s="535"/>
      <c r="V153" s="535"/>
      <c r="W153" s="535"/>
      <c r="X153" s="535"/>
      <c r="Y153" s="535"/>
      <c r="Z153" s="535"/>
      <c r="AA153" s="535"/>
      <c r="AB153" s="535"/>
      <c r="AC153" s="535"/>
      <c r="AD153" s="535"/>
      <c r="AE153" s="535"/>
      <c r="AF153" s="535"/>
      <c r="AG153" s="534"/>
      <c r="AH153" s="534"/>
      <c r="AI153" s="534"/>
      <c r="AJ153" s="534"/>
      <c r="AK153" s="535"/>
      <c r="AL153" s="535"/>
      <c r="AM153" s="535"/>
      <c r="AN153" s="535"/>
      <c r="AO153" s="535"/>
      <c r="AP153" s="535"/>
      <c r="AQ153" s="535"/>
      <c r="AR153" s="535"/>
      <c r="AS153" s="447"/>
      <c r="AT153" s="535"/>
      <c r="AU153" s="535"/>
      <c r="AV153" s="535"/>
      <c r="AW153" s="535"/>
      <c r="AX153" s="535"/>
    </row>
    <row r="154" spans="1:50" ht="13.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4"/>
      <c r="O154" s="534"/>
      <c r="P154" s="534"/>
      <c r="Q154" s="534"/>
      <c r="R154" s="534"/>
      <c r="S154" s="534"/>
      <c r="T154" s="535"/>
      <c r="U154" s="535"/>
      <c r="V154" s="535"/>
      <c r="W154" s="535"/>
      <c r="X154" s="535"/>
      <c r="Y154" s="535"/>
      <c r="Z154" s="535"/>
      <c r="AA154" s="535"/>
      <c r="AB154" s="535"/>
      <c r="AC154" s="535"/>
      <c r="AD154" s="535"/>
      <c r="AE154" s="535"/>
      <c r="AF154" s="535"/>
      <c r="AG154" s="534"/>
      <c r="AH154" s="534"/>
      <c r="AI154" s="534"/>
      <c r="AJ154" s="534"/>
      <c r="AK154" s="535"/>
      <c r="AL154" s="535"/>
      <c r="AM154" s="535"/>
      <c r="AN154" s="535"/>
      <c r="AO154" s="535"/>
      <c r="AP154" s="535"/>
      <c r="AQ154" s="535"/>
      <c r="AR154" s="535"/>
      <c r="AS154" s="447"/>
      <c r="AT154" s="535"/>
      <c r="AU154" s="535"/>
      <c r="AV154" s="535"/>
      <c r="AW154" s="535"/>
      <c r="AX154" s="535"/>
    </row>
    <row r="155" spans="1:50" ht="13.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4"/>
      <c r="O155" s="534"/>
      <c r="P155" s="534"/>
      <c r="Q155" s="534"/>
      <c r="R155" s="534"/>
      <c r="S155" s="534"/>
      <c r="T155" s="535"/>
      <c r="U155" s="535"/>
      <c r="V155" s="535"/>
      <c r="W155" s="535"/>
      <c r="X155" s="535"/>
      <c r="Y155" s="535"/>
      <c r="Z155" s="535"/>
      <c r="AA155" s="535"/>
      <c r="AB155" s="535"/>
      <c r="AC155" s="535"/>
      <c r="AD155" s="535"/>
      <c r="AE155" s="535"/>
      <c r="AF155" s="535"/>
      <c r="AG155" s="534"/>
      <c r="AH155" s="534"/>
      <c r="AI155" s="534"/>
      <c r="AJ155" s="534"/>
      <c r="AK155" s="535"/>
      <c r="AL155" s="535"/>
      <c r="AM155" s="535"/>
      <c r="AN155" s="535"/>
      <c r="AO155" s="535"/>
      <c r="AP155" s="535"/>
      <c r="AQ155" s="535"/>
      <c r="AR155" s="535"/>
      <c r="AS155" s="447"/>
      <c r="AT155" s="535"/>
      <c r="AU155" s="535"/>
      <c r="AV155" s="535"/>
      <c r="AW155" s="535"/>
      <c r="AX155" s="535"/>
    </row>
    <row r="156" spans="1:50" ht="13.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4"/>
      <c r="O156" s="534"/>
      <c r="P156" s="534"/>
      <c r="Q156" s="534"/>
      <c r="R156" s="534"/>
      <c r="S156" s="534"/>
      <c r="T156" s="535"/>
      <c r="U156" s="535"/>
      <c r="V156" s="535"/>
      <c r="W156" s="535"/>
      <c r="X156" s="535"/>
      <c r="Y156" s="535"/>
      <c r="Z156" s="535"/>
      <c r="AA156" s="535"/>
      <c r="AB156" s="535"/>
      <c r="AC156" s="535"/>
      <c r="AD156" s="535"/>
      <c r="AE156" s="535"/>
      <c r="AF156" s="535"/>
      <c r="AG156" s="534"/>
      <c r="AH156" s="534"/>
      <c r="AI156" s="534"/>
      <c r="AJ156" s="534"/>
      <c r="AK156" s="535"/>
      <c r="AL156" s="535"/>
      <c r="AM156" s="535"/>
      <c r="AN156" s="535"/>
      <c r="AO156" s="535"/>
      <c r="AP156" s="535"/>
      <c r="AQ156" s="535"/>
      <c r="AR156" s="535"/>
      <c r="AS156" s="447"/>
      <c r="AT156" s="535"/>
      <c r="AU156" s="535"/>
      <c r="AV156" s="535"/>
      <c r="AW156" s="535"/>
      <c r="AX156" s="535"/>
    </row>
    <row r="157" spans="1:50" ht="13.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4"/>
      <c r="O157" s="534"/>
      <c r="P157" s="534"/>
      <c r="Q157" s="534"/>
      <c r="R157" s="534"/>
      <c r="S157" s="534"/>
      <c r="T157" s="535"/>
      <c r="U157" s="535"/>
      <c r="V157" s="535"/>
      <c r="W157" s="535"/>
      <c r="X157" s="535"/>
      <c r="Y157" s="535"/>
      <c r="Z157" s="535"/>
      <c r="AA157" s="535"/>
      <c r="AB157" s="535"/>
      <c r="AC157" s="535"/>
      <c r="AD157" s="535"/>
      <c r="AE157" s="535"/>
      <c r="AF157" s="535"/>
      <c r="AG157" s="534"/>
      <c r="AH157" s="534"/>
      <c r="AI157" s="534"/>
      <c r="AJ157" s="534"/>
      <c r="AK157" s="535"/>
      <c r="AL157" s="535"/>
      <c r="AM157" s="535"/>
      <c r="AN157" s="535"/>
      <c r="AO157" s="535"/>
      <c r="AP157" s="535"/>
      <c r="AQ157" s="535"/>
      <c r="AR157" s="535"/>
      <c r="AS157" s="447"/>
      <c r="AT157" s="535"/>
      <c r="AU157" s="535"/>
      <c r="AV157" s="535"/>
      <c r="AW157" s="535"/>
      <c r="AX157" s="535"/>
    </row>
    <row r="158" spans="1:50" ht="13.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4"/>
      <c r="O158" s="534"/>
      <c r="P158" s="534"/>
      <c r="Q158" s="534"/>
      <c r="R158" s="534"/>
      <c r="S158" s="534"/>
      <c r="T158" s="535"/>
      <c r="U158" s="535"/>
      <c r="V158" s="535"/>
      <c r="W158" s="535"/>
      <c r="X158" s="535"/>
      <c r="Y158" s="535"/>
      <c r="Z158" s="535"/>
      <c r="AA158" s="535"/>
      <c r="AB158" s="535"/>
      <c r="AC158" s="535"/>
      <c r="AD158" s="535"/>
      <c r="AE158" s="535"/>
      <c r="AF158" s="535"/>
      <c r="AG158" s="534"/>
      <c r="AH158" s="534"/>
      <c r="AI158" s="534"/>
      <c r="AJ158" s="534"/>
      <c r="AK158" s="535"/>
      <c r="AL158" s="535"/>
      <c r="AM158" s="535"/>
      <c r="AN158" s="535"/>
      <c r="AO158" s="535"/>
      <c r="AP158" s="535"/>
      <c r="AQ158" s="535"/>
      <c r="AR158" s="535"/>
      <c r="AS158" s="447"/>
      <c r="AT158" s="535"/>
      <c r="AU158" s="535"/>
      <c r="AV158" s="535"/>
      <c r="AW158" s="535"/>
      <c r="AX158" s="535"/>
    </row>
    <row r="159" spans="1:50" ht="13.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4"/>
      <c r="O159" s="534"/>
      <c r="P159" s="534"/>
      <c r="Q159" s="534"/>
      <c r="R159" s="534"/>
      <c r="S159" s="534"/>
      <c r="T159" s="535"/>
      <c r="U159" s="535"/>
      <c r="V159" s="535"/>
      <c r="W159" s="535"/>
      <c r="X159" s="535"/>
      <c r="Y159" s="535"/>
      <c r="Z159" s="535"/>
      <c r="AA159" s="535"/>
      <c r="AB159" s="535"/>
      <c r="AC159" s="535"/>
      <c r="AD159" s="535"/>
      <c r="AE159" s="535"/>
      <c r="AF159" s="535"/>
      <c r="AG159" s="534"/>
      <c r="AH159" s="534"/>
      <c r="AI159" s="534"/>
      <c r="AJ159" s="534"/>
      <c r="AK159" s="535"/>
      <c r="AL159" s="535"/>
      <c r="AM159" s="535"/>
      <c r="AN159" s="535"/>
      <c r="AO159" s="535"/>
      <c r="AP159" s="535"/>
      <c r="AQ159" s="535"/>
      <c r="AR159" s="535"/>
      <c r="AS159" s="447"/>
      <c r="AT159" s="535"/>
      <c r="AU159" s="535"/>
      <c r="AV159" s="535"/>
      <c r="AW159" s="535"/>
      <c r="AX159" s="535"/>
    </row>
    <row r="160" spans="1:50" ht="13.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4"/>
      <c r="O160" s="534"/>
      <c r="P160" s="534"/>
      <c r="Q160" s="534"/>
      <c r="R160" s="534"/>
      <c r="S160" s="534"/>
      <c r="T160" s="535"/>
      <c r="U160" s="535"/>
      <c r="V160" s="535"/>
      <c r="W160" s="535"/>
      <c r="X160" s="535"/>
      <c r="Y160" s="535"/>
      <c r="Z160" s="535"/>
      <c r="AA160" s="535"/>
      <c r="AB160" s="535"/>
      <c r="AC160" s="535"/>
      <c r="AD160" s="535"/>
      <c r="AE160" s="535"/>
      <c r="AF160" s="535"/>
      <c r="AG160" s="534"/>
      <c r="AH160" s="534"/>
      <c r="AI160" s="534"/>
      <c r="AJ160" s="534"/>
      <c r="AK160" s="535"/>
      <c r="AL160" s="535"/>
      <c r="AM160" s="535"/>
      <c r="AN160" s="535"/>
      <c r="AO160" s="535"/>
      <c r="AP160" s="535"/>
      <c r="AQ160" s="535"/>
      <c r="AR160" s="535"/>
      <c r="AS160" s="447"/>
      <c r="AT160" s="535"/>
      <c r="AU160" s="535"/>
      <c r="AV160" s="535"/>
      <c r="AW160" s="535"/>
      <c r="AX160" s="535"/>
    </row>
    <row r="161" spans="1:50" ht="13.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4"/>
      <c r="O161" s="534"/>
      <c r="P161" s="534"/>
      <c r="Q161" s="534"/>
      <c r="R161" s="534"/>
      <c r="S161" s="534"/>
      <c r="T161" s="535"/>
      <c r="U161" s="535"/>
      <c r="V161" s="535"/>
      <c r="W161" s="535"/>
      <c r="X161" s="535"/>
      <c r="Y161" s="535"/>
      <c r="Z161" s="535"/>
      <c r="AA161" s="535"/>
      <c r="AB161" s="535"/>
      <c r="AC161" s="535"/>
      <c r="AD161" s="535"/>
      <c r="AE161" s="535"/>
      <c r="AF161" s="535"/>
      <c r="AG161" s="534"/>
      <c r="AH161" s="534"/>
      <c r="AI161" s="534"/>
      <c r="AJ161" s="534"/>
      <c r="AK161" s="535"/>
      <c r="AL161" s="535"/>
      <c r="AM161" s="535"/>
      <c r="AN161" s="535"/>
      <c r="AO161" s="535"/>
      <c r="AP161" s="535"/>
      <c r="AQ161" s="535"/>
      <c r="AR161" s="535"/>
      <c r="AS161" s="447"/>
      <c r="AT161" s="535"/>
      <c r="AU161" s="535"/>
      <c r="AV161" s="535"/>
      <c r="AW161" s="535"/>
      <c r="AX161" s="535"/>
    </row>
    <row r="162" spans="1:50" ht="13.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4"/>
      <c r="O162" s="534"/>
      <c r="P162" s="534"/>
      <c r="Q162" s="534"/>
      <c r="R162" s="534"/>
      <c r="S162" s="534"/>
      <c r="T162" s="535"/>
      <c r="U162" s="535"/>
      <c r="V162" s="535"/>
      <c r="W162" s="535"/>
      <c r="X162" s="535"/>
      <c r="Y162" s="535"/>
      <c r="Z162" s="535"/>
      <c r="AA162" s="535"/>
      <c r="AB162" s="535"/>
      <c r="AC162" s="535"/>
      <c r="AD162" s="535"/>
      <c r="AE162" s="535"/>
      <c r="AF162" s="535"/>
      <c r="AG162" s="534"/>
      <c r="AH162" s="534"/>
      <c r="AI162" s="534"/>
      <c r="AJ162" s="534"/>
      <c r="AK162" s="535"/>
      <c r="AL162" s="535"/>
      <c r="AM162" s="535"/>
      <c r="AN162" s="535"/>
      <c r="AO162" s="535"/>
      <c r="AP162" s="535"/>
      <c r="AQ162" s="535"/>
      <c r="AR162" s="535"/>
      <c r="AS162" s="447"/>
      <c r="AT162" s="535"/>
      <c r="AU162" s="535"/>
      <c r="AV162" s="535"/>
      <c r="AW162" s="535"/>
      <c r="AX162" s="535"/>
    </row>
    <row r="163" spans="1:50" ht="13.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4"/>
      <c r="O163" s="534"/>
      <c r="P163" s="534"/>
      <c r="Q163" s="534"/>
      <c r="R163" s="534"/>
      <c r="S163" s="534"/>
      <c r="T163" s="535"/>
      <c r="U163" s="535"/>
      <c r="V163" s="535"/>
      <c r="W163" s="535"/>
      <c r="X163" s="535"/>
      <c r="Y163" s="535"/>
      <c r="Z163" s="535"/>
      <c r="AA163" s="535"/>
      <c r="AB163" s="535"/>
      <c r="AC163" s="535"/>
      <c r="AD163" s="535"/>
      <c r="AE163" s="535"/>
      <c r="AF163" s="535"/>
      <c r="AG163" s="534"/>
      <c r="AH163" s="534"/>
      <c r="AI163" s="534"/>
      <c r="AJ163" s="534"/>
      <c r="AK163" s="535"/>
      <c r="AL163" s="535"/>
      <c r="AM163" s="535"/>
      <c r="AN163" s="535"/>
      <c r="AO163" s="535"/>
      <c r="AP163" s="535"/>
      <c r="AQ163" s="535"/>
      <c r="AR163" s="535"/>
      <c r="AS163" s="447"/>
      <c r="AT163" s="535"/>
      <c r="AU163" s="535"/>
      <c r="AV163" s="535"/>
      <c r="AW163" s="535"/>
      <c r="AX163" s="535"/>
    </row>
    <row r="164" spans="1:50" ht="13.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4"/>
      <c r="O164" s="534"/>
      <c r="P164" s="534"/>
      <c r="Q164" s="534"/>
      <c r="R164" s="534"/>
      <c r="S164" s="534"/>
      <c r="T164" s="535"/>
      <c r="U164" s="535"/>
      <c r="V164" s="535"/>
      <c r="W164" s="535"/>
      <c r="X164" s="535"/>
      <c r="Y164" s="535"/>
      <c r="Z164" s="535"/>
      <c r="AA164" s="535"/>
      <c r="AB164" s="535"/>
      <c r="AC164" s="535"/>
      <c r="AD164" s="535"/>
      <c r="AE164" s="535"/>
      <c r="AF164" s="535"/>
      <c r="AG164" s="534"/>
      <c r="AH164" s="534"/>
      <c r="AI164" s="534"/>
      <c r="AJ164" s="534"/>
      <c r="AK164" s="535"/>
      <c r="AL164" s="535"/>
      <c r="AM164" s="535"/>
      <c r="AN164" s="535"/>
      <c r="AO164" s="535"/>
      <c r="AP164" s="535"/>
      <c r="AQ164" s="535"/>
      <c r="AR164" s="535"/>
      <c r="AS164" s="447"/>
      <c r="AT164" s="535"/>
      <c r="AU164" s="535"/>
      <c r="AV164" s="535"/>
      <c r="AW164" s="535"/>
      <c r="AX164" s="535"/>
    </row>
    <row r="165" spans="1:50" ht="13.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4"/>
      <c r="O165" s="534"/>
      <c r="P165" s="534"/>
      <c r="Q165" s="534"/>
      <c r="R165" s="534"/>
      <c r="S165" s="534"/>
      <c r="T165" s="535"/>
      <c r="U165" s="535"/>
      <c r="V165" s="535"/>
      <c r="W165" s="535"/>
      <c r="X165" s="535"/>
      <c r="Y165" s="535"/>
      <c r="Z165" s="535"/>
      <c r="AA165" s="535"/>
      <c r="AB165" s="535"/>
      <c r="AC165" s="535"/>
      <c r="AD165" s="535"/>
      <c r="AE165" s="535"/>
      <c r="AF165" s="535"/>
      <c r="AG165" s="534"/>
      <c r="AH165" s="534"/>
      <c r="AI165" s="534"/>
      <c r="AJ165" s="534"/>
      <c r="AK165" s="535"/>
      <c r="AL165" s="535"/>
      <c r="AM165" s="535"/>
      <c r="AN165" s="535"/>
      <c r="AO165" s="535"/>
      <c r="AP165" s="535"/>
      <c r="AQ165" s="535"/>
      <c r="AR165" s="535"/>
      <c r="AS165" s="447"/>
      <c r="AT165" s="535"/>
      <c r="AU165" s="535"/>
      <c r="AV165" s="535"/>
      <c r="AW165" s="535"/>
      <c r="AX165" s="535"/>
    </row>
    <row r="166" spans="1:50" ht="13.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4"/>
      <c r="O166" s="534"/>
      <c r="P166" s="534"/>
      <c r="Q166" s="534"/>
      <c r="R166" s="534"/>
      <c r="S166" s="534"/>
      <c r="T166" s="535"/>
      <c r="U166" s="535"/>
      <c r="V166" s="535"/>
      <c r="W166" s="535"/>
      <c r="X166" s="535"/>
      <c r="Y166" s="535"/>
      <c r="Z166" s="535"/>
      <c r="AA166" s="535"/>
      <c r="AB166" s="535"/>
      <c r="AC166" s="535"/>
      <c r="AD166" s="535"/>
      <c r="AE166" s="535"/>
      <c r="AF166" s="535"/>
      <c r="AG166" s="534"/>
      <c r="AH166" s="534"/>
      <c r="AI166" s="534"/>
      <c r="AJ166" s="534"/>
      <c r="AK166" s="535"/>
      <c r="AL166" s="535"/>
      <c r="AM166" s="535"/>
      <c r="AN166" s="535"/>
      <c r="AO166" s="535"/>
      <c r="AP166" s="535"/>
      <c r="AQ166" s="535"/>
      <c r="AR166" s="535"/>
      <c r="AS166" s="447"/>
      <c r="AT166" s="535"/>
      <c r="AU166" s="535"/>
      <c r="AV166" s="535"/>
      <c r="AW166" s="535"/>
      <c r="AX166" s="535"/>
    </row>
    <row r="167" spans="1:50" ht="13.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4"/>
      <c r="O167" s="534"/>
      <c r="P167" s="534"/>
      <c r="Q167" s="534"/>
      <c r="R167" s="534"/>
      <c r="S167" s="534"/>
      <c r="T167" s="535"/>
      <c r="U167" s="535"/>
      <c r="V167" s="535"/>
      <c r="W167" s="535"/>
      <c r="X167" s="535"/>
      <c r="Y167" s="535"/>
      <c r="Z167" s="535"/>
      <c r="AA167" s="535"/>
      <c r="AB167" s="535"/>
      <c r="AC167" s="535"/>
      <c r="AD167" s="535"/>
      <c r="AE167" s="535"/>
      <c r="AF167" s="535"/>
      <c r="AG167" s="534"/>
      <c r="AH167" s="534"/>
      <c r="AI167" s="534"/>
      <c r="AJ167" s="534"/>
      <c r="AK167" s="535"/>
      <c r="AL167" s="535"/>
      <c r="AM167" s="535"/>
      <c r="AN167" s="535"/>
      <c r="AO167" s="535"/>
      <c r="AP167" s="535"/>
      <c r="AQ167" s="535"/>
      <c r="AR167" s="535"/>
      <c r="AS167" s="447"/>
      <c r="AT167" s="535"/>
      <c r="AU167" s="535"/>
      <c r="AV167" s="535"/>
      <c r="AW167" s="535"/>
      <c r="AX167" s="535"/>
    </row>
    <row r="168" spans="1:50" ht="13.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4"/>
      <c r="O168" s="534"/>
      <c r="P168" s="534"/>
      <c r="Q168" s="534"/>
      <c r="R168" s="534"/>
      <c r="S168" s="534"/>
      <c r="T168" s="535"/>
      <c r="U168" s="535"/>
      <c r="V168" s="535"/>
      <c r="W168" s="535"/>
      <c r="X168" s="535"/>
      <c r="Y168" s="535"/>
      <c r="Z168" s="535"/>
      <c r="AA168" s="535"/>
      <c r="AB168" s="535"/>
      <c r="AC168" s="535"/>
      <c r="AD168" s="535"/>
      <c r="AE168" s="535"/>
      <c r="AF168" s="535"/>
      <c r="AG168" s="534"/>
      <c r="AH168" s="534"/>
      <c r="AI168" s="534"/>
      <c r="AJ168" s="534"/>
      <c r="AK168" s="535"/>
      <c r="AL168" s="535"/>
      <c r="AM168" s="535"/>
      <c r="AN168" s="535"/>
      <c r="AO168" s="535"/>
      <c r="AP168" s="535"/>
      <c r="AQ168" s="535"/>
      <c r="AR168" s="535"/>
      <c r="AS168" s="447"/>
      <c r="AT168" s="535"/>
      <c r="AU168" s="535"/>
      <c r="AV168" s="535"/>
      <c r="AW168" s="535"/>
      <c r="AX168" s="535"/>
    </row>
    <row r="169" spans="1:50" ht="13.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4"/>
      <c r="O169" s="534"/>
      <c r="P169" s="534"/>
      <c r="Q169" s="534"/>
      <c r="R169" s="534"/>
      <c r="S169" s="534"/>
      <c r="T169" s="535"/>
      <c r="U169" s="535"/>
      <c r="V169" s="535"/>
      <c r="W169" s="535"/>
      <c r="X169" s="535"/>
      <c r="Y169" s="535"/>
      <c r="Z169" s="535"/>
      <c r="AA169" s="535"/>
      <c r="AB169" s="535"/>
      <c r="AC169" s="535"/>
      <c r="AD169" s="535"/>
      <c r="AE169" s="535"/>
      <c r="AF169" s="535"/>
      <c r="AG169" s="534"/>
      <c r="AH169" s="534"/>
      <c r="AI169" s="534"/>
      <c r="AJ169" s="534"/>
      <c r="AK169" s="535"/>
      <c r="AL169" s="535"/>
      <c r="AM169" s="535"/>
      <c r="AN169" s="535"/>
      <c r="AO169" s="535"/>
      <c r="AP169" s="535"/>
      <c r="AQ169" s="535"/>
      <c r="AR169" s="535"/>
      <c r="AS169" s="447"/>
      <c r="AT169" s="535"/>
      <c r="AU169" s="535"/>
      <c r="AV169" s="535"/>
      <c r="AW169" s="535"/>
      <c r="AX169" s="535"/>
    </row>
    <row r="170" spans="1:50" ht="13.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4"/>
      <c r="O170" s="534"/>
      <c r="P170" s="534"/>
      <c r="Q170" s="534"/>
      <c r="R170" s="534"/>
      <c r="S170" s="534"/>
      <c r="T170" s="535"/>
      <c r="U170" s="535"/>
      <c r="V170" s="535"/>
      <c r="W170" s="535"/>
      <c r="X170" s="535"/>
      <c r="Y170" s="535"/>
      <c r="Z170" s="535"/>
      <c r="AA170" s="535"/>
      <c r="AB170" s="535"/>
      <c r="AC170" s="535"/>
      <c r="AD170" s="535"/>
      <c r="AE170" s="535"/>
      <c r="AF170" s="535"/>
      <c r="AG170" s="534"/>
      <c r="AH170" s="534"/>
      <c r="AI170" s="534"/>
      <c r="AJ170" s="534"/>
      <c r="AK170" s="535"/>
      <c r="AL170" s="535"/>
      <c r="AM170" s="535"/>
      <c r="AN170" s="535"/>
      <c r="AO170" s="535"/>
      <c r="AP170" s="535"/>
      <c r="AQ170" s="535"/>
      <c r="AR170" s="535"/>
      <c r="AS170" s="447"/>
      <c r="AT170" s="535"/>
      <c r="AU170" s="535"/>
      <c r="AV170" s="535"/>
      <c r="AW170" s="535"/>
      <c r="AX170" s="535"/>
    </row>
    <row r="171" spans="1:50" ht="13.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4"/>
      <c r="O171" s="534"/>
      <c r="P171" s="534"/>
      <c r="Q171" s="534"/>
      <c r="R171" s="534"/>
      <c r="S171" s="534"/>
      <c r="T171" s="535"/>
      <c r="U171" s="535"/>
      <c r="V171" s="535"/>
      <c r="W171" s="535"/>
      <c r="X171" s="535"/>
      <c r="Y171" s="535"/>
      <c r="Z171" s="535"/>
      <c r="AA171" s="535"/>
      <c r="AB171" s="535"/>
      <c r="AC171" s="535"/>
      <c r="AD171" s="535"/>
      <c r="AE171" s="535"/>
      <c r="AF171" s="535"/>
      <c r="AG171" s="534"/>
      <c r="AH171" s="534"/>
      <c r="AI171" s="534"/>
      <c r="AJ171" s="534"/>
      <c r="AK171" s="535"/>
      <c r="AL171" s="535"/>
      <c r="AM171" s="535"/>
      <c r="AN171" s="535"/>
      <c r="AO171" s="535"/>
      <c r="AP171" s="535"/>
      <c r="AQ171" s="535"/>
      <c r="AR171" s="535"/>
      <c r="AS171" s="447"/>
      <c r="AT171" s="535"/>
      <c r="AU171" s="535"/>
      <c r="AV171" s="535"/>
      <c r="AW171" s="535"/>
      <c r="AX171" s="535"/>
    </row>
    <row r="172" spans="1:50" ht="13.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4"/>
      <c r="O172" s="534"/>
      <c r="P172" s="534"/>
      <c r="Q172" s="534"/>
      <c r="R172" s="534"/>
      <c r="S172" s="534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5"/>
      <c r="AE172" s="535"/>
      <c r="AF172" s="535"/>
      <c r="AG172" s="534"/>
      <c r="AH172" s="534"/>
      <c r="AI172" s="534"/>
      <c r="AJ172" s="534"/>
      <c r="AK172" s="535"/>
      <c r="AL172" s="535"/>
      <c r="AM172" s="535"/>
      <c r="AN172" s="535"/>
      <c r="AO172" s="535"/>
      <c r="AP172" s="535"/>
      <c r="AQ172" s="535"/>
      <c r="AR172" s="535"/>
      <c r="AS172" s="447"/>
      <c r="AT172" s="535"/>
      <c r="AU172" s="535"/>
      <c r="AV172" s="535"/>
      <c r="AW172" s="535"/>
      <c r="AX172" s="535"/>
    </row>
    <row r="173" spans="1:50" ht="13.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4"/>
      <c r="O173" s="534"/>
      <c r="P173" s="534"/>
      <c r="Q173" s="534"/>
      <c r="R173" s="534"/>
      <c r="S173" s="534"/>
      <c r="T173" s="535"/>
      <c r="U173" s="535"/>
      <c r="V173" s="535"/>
      <c r="W173" s="535"/>
      <c r="X173" s="535"/>
      <c r="Y173" s="535"/>
      <c r="Z173" s="535"/>
      <c r="AA173" s="535"/>
      <c r="AB173" s="535"/>
      <c r="AC173" s="535"/>
      <c r="AD173" s="535"/>
      <c r="AE173" s="535"/>
      <c r="AF173" s="535"/>
      <c r="AG173" s="534"/>
      <c r="AH173" s="534"/>
      <c r="AI173" s="534"/>
      <c r="AJ173" s="534"/>
      <c r="AK173" s="535"/>
      <c r="AL173" s="535"/>
      <c r="AM173" s="535"/>
      <c r="AN173" s="535"/>
      <c r="AO173" s="535"/>
      <c r="AP173" s="535"/>
      <c r="AQ173" s="535"/>
      <c r="AR173" s="535"/>
      <c r="AS173" s="447"/>
      <c r="AT173" s="535"/>
      <c r="AU173" s="535"/>
      <c r="AV173" s="535"/>
      <c r="AW173" s="535"/>
      <c r="AX173" s="535"/>
    </row>
    <row r="174" spans="1:50" ht="13.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4"/>
      <c r="O174" s="534"/>
      <c r="P174" s="534"/>
      <c r="Q174" s="534"/>
      <c r="R174" s="534"/>
      <c r="S174" s="534"/>
      <c r="T174" s="535"/>
      <c r="U174" s="535"/>
      <c r="V174" s="535"/>
      <c r="W174" s="535"/>
      <c r="X174" s="535"/>
      <c r="Y174" s="535"/>
      <c r="Z174" s="535"/>
      <c r="AA174" s="535"/>
      <c r="AB174" s="535"/>
      <c r="AC174" s="535"/>
      <c r="AD174" s="535"/>
      <c r="AE174" s="535"/>
      <c r="AF174" s="535"/>
      <c r="AG174" s="534"/>
      <c r="AH174" s="534"/>
      <c r="AI174" s="534"/>
      <c r="AJ174" s="534"/>
      <c r="AK174" s="535"/>
      <c r="AL174" s="535"/>
      <c r="AM174" s="535"/>
      <c r="AN174" s="535"/>
      <c r="AO174" s="535"/>
      <c r="AP174" s="535"/>
      <c r="AQ174" s="535"/>
      <c r="AR174" s="535"/>
      <c r="AS174" s="447"/>
      <c r="AT174" s="535"/>
      <c r="AU174" s="535"/>
      <c r="AV174" s="535"/>
      <c r="AW174" s="535"/>
      <c r="AX174" s="535"/>
    </row>
    <row r="175" spans="1:50" ht="13.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4"/>
      <c r="O175" s="534"/>
      <c r="P175" s="534"/>
      <c r="Q175" s="534"/>
      <c r="R175" s="534"/>
      <c r="S175" s="534"/>
      <c r="T175" s="535"/>
      <c r="U175" s="535"/>
      <c r="V175" s="535"/>
      <c r="W175" s="535"/>
      <c r="X175" s="535"/>
      <c r="Y175" s="535"/>
      <c r="Z175" s="535"/>
      <c r="AA175" s="535"/>
      <c r="AB175" s="535"/>
      <c r="AC175" s="535"/>
      <c r="AD175" s="535"/>
      <c r="AE175" s="535"/>
      <c r="AF175" s="535"/>
      <c r="AG175" s="534"/>
      <c r="AH175" s="534"/>
      <c r="AI175" s="534"/>
      <c r="AJ175" s="534"/>
      <c r="AK175" s="535"/>
      <c r="AL175" s="535"/>
      <c r="AM175" s="535"/>
      <c r="AN175" s="535"/>
      <c r="AO175" s="535"/>
      <c r="AP175" s="535"/>
      <c r="AQ175" s="535"/>
      <c r="AR175" s="535"/>
      <c r="AS175" s="447"/>
      <c r="AT175" s="535"/>
      <c r="AU175" s="535"/>
      <c r="AV175" s="535"/>
      <c r="AW175" s="535"/>
      <c r="AX175" s="535"/>
    </row>
    <row r="176" spans="1:50" ht="13.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4"/>
      <c r="O176" s="534"/>
      <c r="P176" s="534"/>
      <c r="Q176" s="534"/>
      <c r="R176" s="534"/>
      <c r="S176" s="534"/>
      <c r="T176" s="535"/>
      <c r="U176" s="535"/>
      <c r="V176" s="535"/>
      <c r="W176" s="535"/>
      <c r="X176" s="535"/>
      <c r="Y176" s="535"/>
      <c r="Z176" s="535"/>
      <c r="AA176" s="535"/>
      <c r="AB176" s="535"/>
      <c r="AC176" s="535"/>
      <c r="AD176" s="535"/>
      <c r="AE176" s="535"/>
      <c r="AF176" s="535"/>
      <c r="AG176" s="534"/>
      <c r="AH176" s="534"/>
      <c r="AI176" s="534"/>
      <c r="AJ176" s="534"/>
      <c r="AK176" s="535"/>
      <c r="AL176" s="535"/>
      <c r="AM176" s="535"/>
      <c r="AN176" s="535"/>
      <c r="AO176" s="535"/>
      <c r="AP176" s="535"/>
      <c r="AQ176" s="535"/>
      <c r="AR176" s="535"/>
      <c r="AS176" s="447"/>
      <c r="AT176" s="535"/>
      <c r="AU176" s="535"/>
      <c r="AV176" s="535"/>
      <c r="AW176" s="535"/>
      <c r="AX176" s="535"/>
    </row>
    <row r="177" spans="1:50" ht="13.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4"/>
      <c r="O177" s="534"/>
      <c r="P177" s="534"/>
      <c r="Q177" s="534"/>
      <c r="R177" s="534"/>
      <c r="S177" s="534"/>
      <c r="T177" s="535"/>
      <c r="U177" s="535"/>
      <c r="V177" s="535"/>
      <c r="W177" s="535"/>
      <c r="X177" s="535"/>
      <c r="Y177" s="535"/>
      <c r="Z177" s="535"/>
      <c r="AA177" s="535"/>
      <c r="AB177" s="535"/>
      <c r="AC177" s="535"/>
      <c r="AD177" s="535"/>
      <c r="AE177" s="535"/>
      <c r="AF177" s="535"/>
      <c r="AG177" s="534"/>
      <c r="AH177" s="534"/>
      <c r="AI177" s="534"/>
      <c r="AJ177" s="534"/>
      <c r="AK177" s="535"/>
      <c r="AL177" s="535"/>
      <c r="AM177" s="535"/>
      <c r="AN177" s="535"/>
      <c r="AO177" s="535"/>
      <c r="AP177" s="535"/>
      <c r="AQ177" s="535"/>
      <c r="AR177" s="535"/>
      <c r="AS177" s="447"/>
      <c r="AT177" s="535"/>
      <c r="AU177" s="535"/>
      <c r="AV177" s="535"/>
      <c r="AW177" s="535"/>
      <c r="AX177" s="535"/>
    </row>
    <row r="178" spans="1:50" ht="13.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4"/>
      <c r="O178" s="534"/>
      <c r="P178" s="534"/>
      <c r="Q178" s="534"/>
      <c r="R178" s="534"/>
      <c r="S178" s="534"/>
      <c r="T178" s="535"/>
      <c r="U178" s="535"/>
      <c r="V178" s="535"/>
      <c r="W178" s="535"/>
      <c r="X178" s="535"/>
      <c r="Y178" s="535"/>
      <c r="Z178" s="535"/>
      <c r="AA178" s="535"/>
      <c r="AB178" s="535"/>
      <c r="AC178" s="535"/>
      <c r="AD178" s="535"/>
      <c r="AE178" s="535"/>
      <c r="AF178" s="535"/>
      <c r="AG178" s="534"/>
      <c r="AH178" s="534"/>
      <c r="AI178" s="534"/>
      <c r="AJ178" s="534"/>
      <c r="AK178" s="535"/>
      <c r="AL178" s="535"/>
      <c r="AM178" s="535"/>
      <c r="AN178" s="535"/>
      <c r="AO178" s="535"/>
      <c r="AP178" s="535"/>
      <c r="AQ178" s="535"/>
      <c r="AR178" s="535"/>
      <c r="AS178" s="447"/>
      <c r="AT178" s="535"/>
      <c r="AU178" s="535"/>
      <c r="AV178" s="535"/>
      <c r="AW178" s="535"/>
      <c r="AX178" s="535"/>
    </row>
    <row r="179" spans="1:50" ht="13.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4"/>
      <c r="O179" s="534"/>
      <c r="P179" s="534"/>
      <c r="Q179" s="534"/>
      <c r="R179" s="534"/>
      <c r="S179" s="534"/>
      <c r="T179" s="535"/>
      <c r="U179" s="535"/>
      <c r="V179" s="535"/>
      <c r="W179" s="535"/>
      <c r="X179" s="535"/>
      <c r="Y179" s="535"/>
      <c r="Z179" s="535"/>
      <c r="AA179" s="535"/>
      <c r="AB179" s="535"/>
      <c r="AC179" s="535"/>
      <c r="AD179" s="535"/>
      <c r="AE179" s="535"/>
      <c r="AF179" s="535"/>
      <c r="AG179" s="534"/>
      <c r="AH179" s="534"/>
      <c r="AI179" s="534"/>
      <c r="AJ179" s="534"/>
      <c r="AK179" s="535"/>
      <c r="AL179" s="535"/>
      <c r="AM179" s="535"/>
      <c r="AN179" s="535"/>
      <c r="AO179" s="535"/>
      <c r="AP179" s="535"/>
      <c r="AQ179" s="535"/>
      <c r="AR179" s="535"/>
      <c r="AS179" s="447"/>
      <c r="AT179" s="535"/>
      <c r="AU179" s="535"/>
      <c r="AV179" s="535"/>
      <c r="AW179" s="535"/>
      <c r="AX179" s="535"/>
    </row>
    <row r="180" spans="1:50" ht="13.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4"/>
      <c r="O180" s="534"/>
      <c r="P180" s="534"/>
      <c r="Q180" s="534"/>
      <c r="R180" s="534"/>
      <c r="S180" s="534"/>
      <c r="T180" s="535"/>
      <c r="U180" s="535"/>
      <c r="V180" s="535"/>
      <c r="W180" s="535"/>
      <c r="X180" s="535"/>
      <c r="Y180" s="535"/>
      <c r="Z180" s="535"/>
      <c r="AA180" s="535"/>
      <c r="AB180" s="535"/>
      <c r="AC180" s="535"/>
      <c r="AD180" s="535"/>
      <c r="AE180" s="535"/>
      <c r="AF180" s="535"/>
      <c r="AG180" s="534"/>
      <c r="AH180" s="534"/>
      <c r="AI180" s="534"/>
      <c r="AJ180" s="534"/>
      <c r="AK180" s="535"/>
      <c r="AL180" s="535"/>
      <c r="AM180" s="535"/>
      <c r="AN180" s="535"/>
      <c r="AO180" s="535"/>
      <c r="AP180" s="535"/>
      <c r="AQ180" s="535"/>
      <c r="AR180" s="535"/>
      <c r="AS180" s="447"/>
      <c r="AT180" s="535"/>
      <c r="AU180" s="535"/>
      <c r="AV180" s="535"/>
      <c r="AW180" s="535"/>
      <c r="AX180" s="535"/>
    </row>
    <row r="181" spans="1:50" ht="13.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4"/>
      <c r="O181" s="534"/>
      <c r="P181" s="534"/>
      <c r="Q181" s="534"/>
      <c r="R181" s="534"/>
      <c r="S181" s="534"/>
      <c r="T181" s="535"/>
      <c r="U181" s="535"/>
      <c r="V181" s="535"/>
      <c r="W181" s="535"/>
      <c r="X181" s="535"/>
      <c r="Y181" s="535"/>
      <c r="Z181" s="535"/>
      <c r="AA181" s="535"/>
      <c r="AB181" s="535"/>
      <c r="AC181" s="535"/>
      <c r="AD181" s="535"/>
      <c r="AE181" s="535"/>
      <c r="AF181" s="535"/>
      <c r="AG181" s="534"/>
      <c r="AH181" s="534"/>
      <c r="AI181" s="534"/>
      <c r="AJ181" s="534"/>
      <c r="AK181" s="535"/>
      <c r="AL181" s="535"/>
      <c r="AM181" s="535"/>
      <c r="AN181" s="535"/>
      <c r="AO181" s="535"/>
      <c r="AP181" s="535"/>
      <c r="AQ181" s="535"/>
      <c r="AR181" s="535"/>
      <c r="AS181" s="447"/>
      <c r="AT181" s="535"/>
      <c r="AU181" s="535"/>
      <c r="AV181" s="535"/>
      <c r="AW181" s="535"/>
      <c r="AX181" s="535"/>
    </row>
    <row r="182" spans="1:50" ht="13.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4"/>
      <c r="O182" s="534"/>
      <c r="P182" s="534"/>
      <c r="Q182" s="534"/>
      <c r="R182" s="534"/>
      <c r="S182" s="534"/>
      <c r="T182" s="535"/>
      <c r="U182" s="535"/>
      <c r="V182" s="535"/>
      <c r="W182" s="535"/>
      <c r="X182" s="535"/>
      <c r="Y182" s="535"/>
      <c r="Z182" s="535"/>
      <c r="AA182" s="535"/>
      <c r="AB182" s="535"/>
      <c r="AC182" s="535"/>
      <c r="AD182" s="535"/>
      <c r="AE182" s="535"/>
      <c r="AF182" s="535"/>
      <c r="AG182" s="534"/>
      <c r="AH182" s="534"/>
      <c r="AI182" s="534"/>
      <c r="AJ182" s="534"/>
      <c r="AK182" s="535"/>
      <c r="AL182" s="535"/>
      <c r="AM182" s="535"/>
      <c r="AN182" s="535"/>
      <c r="AO182" s="535"/>
      <c r="AP182" s="535"/>
      <c r="AQ182" s="535"/>
      <c r="AR182" s="535"/>
      <c r="AS182" s="447"/>
      <c r="AT182" s="535"/>
      <c r="AU182" s="535"/>
      <c r="AV182" s="535"/>
      <c r="AW182" s="535"/>
      <c r="AX182" s="535"/>
    </row>
    <row r="183" spans="1:50" ht="13.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4"/>
      <c r="O183" s="534"/>
      <c r="P183" s="534"/>
      <c r="Q183" s="534"/>
      <c r="R183" s="534"/>
      <c r="S183" s="534"/>
      <c r="T183" s="535"/>
      <c r="U183" s="535"/>
      <c r="V183" s="535"/>
      <c r="W183" s="535"/>
      <c r="X183" s="535"/>
      <c r="Y183" s="535"/>
      <c r="Z183" s="535"/>
      <c r="AA183" s="535"/>
      <c r="AB183" s="535"/>
      <c r="AC183" s="535"/>
      <c r="AD183" s="535"/>
      <c r="AE183" s="535"/>
      <c r="AF183" s="535"/>
      <c r="AG183" s="534"/>
      <c r="AH183" s="534"/>
      <c r="AI183" s="534"/>
      <c r="AJ183" s="534"/>
      <c r="AK183" s="535"/>
      <c r="AL183" s="535"/>
      <c r="AM183" s="535"/>
      <c r="AN183" s="535"/>
      <c r="AO183" s="535"/>
      <c r="AP183" s="535"/>
      <c r="AQ183" s="535"/>
      <c r="AR183" s="535"/>
      <c r="AS183" s="447"/>
      <c r="AT183" s="535"/>
      <c r="AU183" s="535"/>
      <c r="AV183" s="535"/>
      <c r="AW183" s="535"/>
      <c r="AX183" s="535"/>
    </row>
    <row r="184" spans="1:50" ht="13.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4"/>
      <c r="O184" s="534"/>
      <c r="P184" s="534"/>
      <c r="Q184" s="534"/>
      <c r="R184" s="534"/>
      <c r="S184" s="534"/>
      <c r="T184" s="535"/>
      <c r="U184" s="535"/>
      <c r="V184" s="535"/>
      <c r="W184" s="535"/>
      <c r="X184" s="535"/>
      <c r="Y184" s="535"/>
      <c r="Z184" s="535"/>
      <c r="AA184" s="535"/>
      <c r="AB184" s="535"/>
      <c r="AC184" s="535"/>
      <c r="AD184" s="535"/>
      <c r="AE184" s="535"/>
      <c r="AF184" s="535"/>
      <c r="AG184" s="534"/>
      <c r="AH184" s="534"/>
      <c r="AI184" s="534"/>
      <c r="AJ184" s="534"/>
      <c r="AK184" s="535"/>
      <c r="AL184" s="535"/>
      <c r="AM184" s="535"/>
      <c r="AN184" s="535"/>
      <c r="AO184" s="535"/>
      <c r="AP184" s="535"/>
      <c r="AQ184" s="535"/>
      <c r="AR184" s="535"/>
      <c r="AS184" s="447"/>
      <c r="AT184" s="535"/>
      <c r="AU184" s="535"/>
      <c r="AV184" s="535"/>
      <c r="AW184" s="535"/>
      <c r="AX184" s="535"/>
    </row>
    <row r="185" spans="1:50" ht="13.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4"/>
      <c r="O185" s="534"/>
      <c r="P185" s="534"/>
      <c r="Q185" s="534"/>
      <c r="R185" s="534"/>
      <c r="S185" s="534"/>
      <c r="T185" s="535"/>
      <c r="U185" s="535"/>
      <c r="V185" s="535"/>
      <c r="W185" s="535"/>
      <c r="X185" s="535"/>
      <c r="Y185" s="535"/>
      <c r="Z185" s="535"/>
      <c r="AA185" s="535"/>
      <c r="AB185" s="535"/>
      <c r="AC185" s="535"/>
      <c r="AD185" s="535"/>
      <c r="AE185" s="535"/>
      <c r="AF185" s="535"/>
      <c r="AG185" s="534"/>
      <c r="AH185" s="534"/>
      <c r="AI185" s="534"/>
      <c r="AJ185" s="534"/>
      <c r="AK185" s="535"/>
      <c r="AL185" s="535"/>
      <c r="AM185" s="535"/>
      <c r="AN185" s="535"/>
      <c r="AO185" s="535"/>
      <c r="AP185" s="535"/>
      <c r="AQ185" s="535"/>
      <c r="AR185" s="535"/>
      <c r="AS185" s="447"/>
      <c r="AT185" s="535"/>
      <c r="AU185" s="535"/>
      <c r="AV185" s="535"/>
      <c r="AW185" s="535"/>
      <c r="AX185" s="535"/>
    </row>
    <row r="186" spans="1:50" ht="13.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4"/>
      <c r="O186" s="534"/>
      <c r="P186" s="534"/>
      <c r="Q186" s="534"/>
      <c r="R186" s="534"/>
      <c r="S186" s="534"/>
      <c r="T186" s="535"/>
      <c r="U186" s="535"/>
      <c r="V186" s="535"/>
      <c r="W186" s="535"/>
      <c r="X186" s="535"/>
      <c r="Y186" s="535"/>
      <c r="Z186" s="535"/>
      <c r="AA186" s="535"/>
      <c r="AB186" s="535"/>
      <c r="AC186" s="535"/>
      <c r="AD186" s="535"/>
      <c r="AE186" s="535"/>
      <c r="AF186" s="535"/>
      <c r="AG186" s="534"/>
      <c r="AH186" s="534"/>
      <c r="AI186" s="534"/>
      <c r="AJ186" s="534"/>
      <c r="AK186" s="535"/>
      <c r="AL186" s="535"/>
      <c r="AM186" s="535"/>
      <c r="AN186" s="535"/>
      <c r="AO186" s="535"/>
      <c r="AP186" s="535"/>
      <c r="AQ186" s="535"/>
      <c r="AR186" s="535"/>
      <c r="AS186" s="447"/>
      <c r="AT186" s="535"/>
      <c r="AU186" s="535"/>
      <c r="AV186" s="535"/>
      <c r="AW186" s="535"/>
      <c r="AX186" s="535"/>
    </row>
    <row r="187" spans="1:50" ht="13.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4"/>
      <c r="O187" s="534"/>
      <c r="P187" s="534"/>
      <c r="Q187" s="534"/>
      <c r="R187" s="534"/>
      <c r="S187" s="534"/>
      <c r="T187" s="535"/>
      <c r="U187" s="535"/>
      <c r="V187" s="535"/>
      <c r="W187" s="535"/>
      <c r="X187" s="535"/>
      <c r="Y187" s="535"/>
      <c r="Z187" s="535"/>
      <c r="AA187" s="535"/>
      <c r="AB187" s="535"/>
      <c r="AC187" s="535"/>
      <c r="AD187" s="535"/>
      <c r="AE187" s="535"/>
      <c r="AF187" s="535"/>
      <c r="AG187" s="534"/>
      <c r="AH187" s="534"/>
      <c r="AI187" s="534"/>
      <c r="AJ187" s="534"/>
      <c r="AK187" s="535"/>
      <c r="AL187" s="535"/>
      <c r="AM187" s="535"/>
      <c r="AN187" s="535"/>
      <c r="AO187" s="535"/>
      <c r="AP187" s="535"/>
      <c r="AQ187" s="535"/>
      <c r="AR187" s="535"/>
      <c r="AS187" s="447"/>
      <c r="AT187" s="535"/>
      <c r="AU187" s="535"/>
      <c r="AV187" s="535"/>
      <c r="AW187" s="535"/>
      <c r="AX187" s="535"/>
    </row>
    <row r="188" spans="1:50" ht="13.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4"/>
      <c r="O188" s="534"/>
      <c r="P188" s="534"/>
      <c r="Q188" s="534"/>
      <c r="R188" s="534"/>
      <c r="S188" s="534"/>
      <c r="T188" s="535"/>
      <c r="U188" s="535"/>
      <c r="V188" s="535"/>
      <c r="W188" s="535"/>
      <c r="X188" s="535"/>
      <c r="Y188" s="535"/>
      <c r="Z188" s="535"/>
      <c r="AA188" s="535"/>
      <c r="AB188" s="535"/>
      <c r="AC188" s="535"/>
      <c r="AD188" s="535"/>
      <c r="AE188" s="535"/>
      <c r="AF188" s="535"/>
      <c r="AG188" s="534"/>
      <c r="AH188" s="534"/>
      <c r="AI188" s="534"/>
      <c r="AJ188" s="534"/>
      <c r="AK188" s="535"/>
      <c r="AL188" s="535"/>
      <c r="AM188" s="535"/>
      <c r="AN188" s="535"/>
      <c r="AO188" s="535"/>
      <c r="AP188" s="535"/>
      <c r="AQ188" s="535"/>
      <c r="AR188" s="535"/>
      <c r="AS188" s="447"/>
      <c r="AT188" s="535"/>
      <c r="AU188" s="535"/>
      <c r="AV188" s="535"/>
      <c r="AW188" s="535"/>
      <c r="AX188" s="535"/>
    </row>
    <row r="189" spans="1:50" ht="13.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4"/>
      <c r="O189" s="534"/>
      <c r="P189" s="534"/>
      <c r="Q189" s="534"/>
      <c r="R189" s="534"/>
      <c r="S189" s="534"/>
      <c r="T189" s="535"/>
      <c r="U189" s="535"/>
      <c r="V189" s="535"/>
      <c r="W189" s="535"/>
      <c r="X189" s="535"/>
      <c r="Y189" s="535"/>
      <c r="Z189" s="535"/>
      <c r="AA189" s="535"/>
      <c r="AB189" s="535"/>
      <c r="AC189" s="535"/>
      <c r="AD189" s="535"/>
      <c r="AE189" s="535"/>
      <c r="AF189" s="535"/>
      <c r="AG189" s="534"/>
      <c r="AH189" s="534"/>
      <c r="AI189" s="534"/>
      <c r="AJ189" s="534"/>
      <c r="AK189" s="535"/>
      <c r="AL189" s="535"/>
      <c r="AM189" s="535"/>
      <c r="AN189" s="535"/>
      <c r="AO189" s="535"/>
      <c r="AP189" s="535"/>
      <c r="AQ189" s="535"/>
      <c r="AR189" s="535"/>
      <c r="AS189" s="447"/>
      <c r="AT189" s="535"/>
      <c r="AU189" s="535"/>
      <c r="AV189" s="535"/>
      <c r="AW189" s="535"/>
      <c r="AX189" s="535"/>
    </row>
    <row r="190" spans="1:50" ht="13.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4"/>
      <c r="O190" s="534"/>
      <c r="P190" s="534"/>
      <c r="Q190" s="534"/>
      <c r="R190" s="534"/>
      <c r="S190" s="534"/>
      <c r="T190" s="535"/>
      <c r="U190" s="535"/>
      <c r="V190" s="535"/>
      <c r="W190" s="535"/>
      <c r="X190" s="535"/>
      <c r="Y190" s="535"/>
      <c r="Z190" s="535"/>
      <c r="AA190" s="535"/>
      <c r="AB190" s="535"/>
      <c r="AC190" s="535"/>
      <c r="AD190" s="535"/>
      <c r="AE190" s="535"/>
      <c r="AF190" s="535"/>
      <c r="AG190" s="534"/>
      <c r="AH190" s="534"/>
      <c r="AI190" s="534"/>
      <c r="AJ190" s="534"/>
      <c r="AK190" s="535"/>
      <c r="AL190" s="535"/>
      <c r="AM190" s="535"/>
      <c r="AN190" s="535"/>
      <c r="AO190" s="535"/>
      <c r="AP190" s="535"/>
      <c r="AQ190" s="535"/>
      <c r="AR190" s="535"/>
      <c r="AS190" s="447"/>
      <c r="AT190" s="535"/>
      <c r="AU190" s="535"/>
      <c r="AV190" s="535"/>
      <c r="AW190" s="535"/>
      <c r="AX190" s="535"/>
    </row>
    <row r="191" spans="1:50" ht="13.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4"/>
      <c r="O191" s="534"/>
      <c r="P191" s="534"/>
      <c r="Q191" s="534"/>
      <c r="R191" s="534"/>
      <c r="S191" s="534"/>
      <c r="T191" s="535"/>
      <c r="U191" s="535"/>
      <c r="V191" s="535"/>
      <c r="W191" s="535"/>
      <c r="X191" s="535"/>
      <c r="Y191" s="535"/>
      <c r="Z191" s="535"/>
      <c r="AA191" s="535"/>
      <c r="AB191" s="535"/>
      <c r="AC191" s="535"/>
      <c r="AD191" s="535"/>
      <c r="AE191" s="535"/>
      <c r="AF191" s="535"/>
      <c r="AG191" s="534"/>
      <c r="AH191" s="534"/>
      <c r="AI191" s="534"/>
      <c r="AJ191" s="534"/>
      <c r="AK191" s="535"/>
      <c r="AL191" s="535"/>
      <c r="AM191" s="535"/>
      <c r="AN191" s="535"/>
      <c r="AO191" s="535"/>
      <c r="AP191" s="535"/>
      <c r="AQ191" s="535"/>
      <c r="AR191" s="535"/>
      <c r="AS191" s="447"/>
      <c r="AT191" s="535"/>
      <c r="AU191" s="535"/>
      <c r="AV191" s="535"/>
      <c r="AW191" s="535"/>
      <c r="AX191" s="535"/>
    </row>
    <row r="192" spans="1:50" ht="13.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4"/>
      <c r="O192" s="534"/>
      <c r="P192" s="534"/>
      <c r="Q192" s="534"/>
      <c r="R192" s="534"/>
      <c r="S192" s="534"/>
      <c r="T192" s="535"/>
      <c r="U192" s="535"/>
      <c r="V192" s="535"/>
      <c r="W192" s="535"/>
      <c r="X192" s="535"/>
      <c r="Y192" s="535"/>
      <c r="Z192" s="535"/>
      <c r="AA192" s="535"/>
      <c r="AB192" s="535"/>
      <c r="AC192" s="535"/>
      <c r="AD192" s="535"/>
      <c r="AE192" s="535"/>
      <c r="AF192" s="535"/>
      <c r="AG192" s="534"/>
      <c r="AH192" s="534"/>
      <c r="AI192" s="534"/>
      <c r="AJ192" s="534"/>
      <c r="AK192" s="535"/>
      <c r="AL192" s="535"/>
      <c r="AM192" s="535"/>
      <c r="AN192" s="535"/>
      <c r="AO192" s="535"/>
      <c r="AP192" s="535"/>
      <c r="AQ192" s="535"/>
      <c r="AR192" s="535"/>
      <c r="AS192" s="447"/>
      <c r="AT192" s="535"/>
      <c r="AU192" s="535"/>
      <c r="AV192" s="535"/>
      <c r="AW192" s="535"/>
      <c r="AX192" s="535"/>
    </row>
    <row r="193" spans="1:50" ht="13.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4"/>
      <c r="O193" s="534"/>
      <c r="P193" s="534"/>
      <c r="Q193" s="534"/>
      <c r="R193" s="534"/>
      <c r="S193" s="534"/>
      <c r="T193" s="535"/>
      <c r="U193" s="535"/>
      <c r="V193" s="535"/>
      <c r="W193" s="535"/>
      <c r="X193" s="535"/>
      <c r="Y193" s="535"/>
      <c r="Z193" s="535"/>
      <c r="AA193" s="535"/>
      <c r="AB193" s="535"/>
      <c r="AC193" s="535"/>
      <c r="AD193" s="535"/>
      <c r="AE193" s="535"/>
      <c r="AF193" s="535"/>
      <c r="AG193" s="534"/>
      <c r="AH193" s="534"/>
      <c r="AI193" s="534"/>
      <c r="AJ193" s="534"/>
      <c r="AK193" s="535"/>
      <c r="AL193" s="535"/>
      <c r="AM193" s="535"/>
      <c r="AN193" s="535"/>
      <c r="AO193" s="535"/>
      <c r="AP193" s="535"/>
      <c r="AQ193" s="535"/>
      <c r="AR193" s="535"/>
      <c r="AS193" s="447"/>
      <c r="AT193" s="535"/>
      <c r="AU193" s="535"/>
      <c r="AV193" s="535"/>
      <c r="AW193" s="535"/>
      <c r="AX193" s="535"/>
    </row>
    <row r="194" spans="1:50" ht="13.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4"/>
      <c r="O194" s="534"/>
      <c r="P194" s="534"/>
      <c r="Q194" s="534"/>
      <c r="R194" s="534"/>
      <c r="S194" s="534"/>
      <c r="T194" s="535"/>
      <c r="U194" s="535"/>
      <c r="V194" s="535"/>
      <c r="W194" s="535"/>
      <c r="X194" s="535"/>
      <c r="Y194" s="535"/>
      <c r="Z194" s="535"/>
      <c r="AA194" s="535"/>
      <c r="AB194" s="535"/>
      <c r="AC194" s="535"/>
      <c r="AD194" s="535"/>
      <c r="AE194" s="535"/>
      <c r="AF194" s="535"/>
      <c r="AG194" s="534"/>
      <c r="AH194" s="534"/>
      <c r="AI194" s="534"/>
      <c r="AJ194" s="534"/>
      <c r="AK194" s="535"/>
      <c r="AL194" s="535"/>
      <c r="AM194" s="535"/>
      <c r="AN194" s="535"/>
      <c r="AO194" s="535"/>
      <c r="AP194" s="535"/>
      <c r="AQ194" s="535"/>
      <c r="AR194" s="535"/>
      <c r="AS194" s="447"/>
      <c r="AT194" s="535"/>
      <c r="AU194" s="535"/>
      <c r="AV194" s="535"/>
      <c r="AW194" s="535"/>
      <c r="AX194" s="535"/>
    </row>
    <row r="195" spans="1:50" ht="13.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4"/>
      <c r="O195" s="534"/>
      <c r="P195" s="534"/>
      <c r="Q195" s="534"/>
      <c r="R195" s="534"/>
      <c r="S195" s="534"/>
      <c r="T195" s="535"/>
      <c r="U195" s="535"/>
      <c r="V195" s="535"/>
      <c r="W195" s="535"/>
      <c r="X195" s="535"/>
      <c r="Y195" s="535"/>
      <c r="Z195" s="535"/>
      <c r="AA195" s="535"/>
      <c r="AB195" s="535"/>
      <c r="AC195" s="535"/>
      <c r="AD195" s="535"/>
      <c r="AE195" s="535"/>
      <c r="AF195" s="535"/>
      <c r="AG195" s="534"/>
      <c r="AH195" s="534"/>
      <c r="AI195" s="534"/>
      <c r="AJ195" s="534"/>
      <c r="AK195" s="535"/>
      <c r="AL195" s="535"/>
      <c r="AM195" s="535"/>
      <c r="AN195" s="535"/>
      <c r="AO195" s="535"/>
      <c r="AP195" s="535"/>
      <c r="AQ195" s="535"/>
      <c r="AR195" s="535"/>
      <c r="AS195" s="447"/>
      <c r="AT195" s="535"/>
      <c r="AU195" s="535"/>
      <c r="AV195" s="535"/>
      <c r="AW195" s="535"/>
      <c r="AX195" s="535"/>
    </row>
    <row r="196" spans="1:50" ht="13.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4"/>
      <c r="O196" s="534"/>
      <c r="P196" s="534"/>
      <c r="Q196" s="534"/>
      <c r="R196" s="534"/>
      <c r="S196" s="534"/>
      <c r="T196" s="535"/>
      <c r="U196" s="535"/>
      <c r="V196" s="535"/>
      <c r="W196" s="535"/>
      <c r="X196" s="535"/>
      <c r="Y196" s="535"/>
      <c r="Z196" s="535"/>
      <c r="AA196" s="535"/>
      <c r="AB196" s="535"/>
      <c r="AC196" s="535"/>
      <c r="AD196" s="535"/>
      <c r="AE196" s="535"/>
      <c r="AF196" s="535"/>
      <c r="AG196" s="534"/>
      <c r="AH196" s="534"/>
      <c r="AI196" s="534"/>
      <c r="AJ196" s="534"/>
      <c r="AK196" s="535"/>
      <c r="AL196" s="535"/>
      <c r="AM196" s="535"/>
      <c r="AN196" s="535"/>
      <c r="AO196" s="535"/>
      <c r="AP196" s="535"/>
      <c r="AQ196" s="535"/>
      <c r="AR196" s="535"/>
      <c r="AS196" s="447"/>
      <c r="AT196" s="535"/>
      <c r="AU196" s="535"/>
      <c r="AV196" s="535"/>
      <c r="AW196" s="535"/>
      <c r="AX196" s="535"/>
    </row>
    <row r="197" spans="1:50" ht="13.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4"/>
      <c r="O197" s="534"/>
      <c r="P197" s="534"/>
      <c r="Q197" s="534"/>
      <c r="R197" s="534"/>
      <c r="S197" s="534"/>
      <c r="T197" s="535"/>
      <c r="U197" s="535"/>
      <c r="V197" s="535"/>
      <c r="W197" s="535"/>
      <c r="X197" s="535"/>
      <c r="Y197" s="535"/>
      <c r="Z197" s="535"/>
      <c r="AA197" s="535"/>
      <c r="AB197" s="535"/>
      <c r="AC197" s="535"/>
      <c r="AD197" s="535"/>
      <c r="AE197" s="535"/>
      <c r="AF197" s="535"/>
      <c r="AG197" s="534"/>
      <c r="AH197" s="534"/>
      <c r="AI197" s="534"/>
      <c r="AJ197" s="534"/>
      <c r="AK197" s="535"/>
      <c r="AL197" s="535"/>
      <c r="AM197" s="535"/>
      <c r="AN197" s="535"/>
      <c r="AO197" s="535"/>
      <c r="AP197" s="535"/>
      <c r="AQ197" s="535"/>
      <c r="AR197" s="535"/>
      <c r="AS197" s="447"/>
      <c r="AT197" s="535"/>
      <c r="AU197" s="535"/>
      <c r="AV197" s="535"/>
      <c r="AW197" s="535"/>
      <c r="AX197" s="535"/>
    </row>
    <row r="198" spans="1:50" ht="13.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4"/>
      <c r="O198" s="534"/>
      <c r="P198" s="534"/>
      <c r="Q198" s="534"/>
      <c r="R198" s="534"/>
      <c r="S198" s="534"/>
      <c r="T198" s="535"/>
      <c r="U198" s="535"/>
      <c r="V198" s="535"/>
      <c r="W198" s="535"/>
      <c r="X198" s="535"/>
      <c r="Y198" s="535"/>
      <c r="Z198" s="535"/>
      <c r="AA198" s="535"/>
      <c r="AB198" s="535"/>
      <c r="AC198" s="535"/>
      <c r="AD198" s="535"/>
      <c r="AE198" s="535"/>
      <c r="AF198" s="535"/>
      <c r="AG198" s="534"/>
      <c r="AH198" s="534"/>
      <c r="AI198" s="534"/>
      <c r="AJ198" s="534"/>
      <c r="AK198" s="535"/>
      <c r="AL198" s="535"/>
      <c r="AM198" s="535"/>
      <c r="AN198" s="535"/>
      <c r="AO198" s="535"/>
      <c r="AP198" s="535"/>
      <c r="AQ198" s="535"/>
      <c r="AR198" s="535"/>
      <c r="AS198" s="447"/>
      <c r="AT198" s="535"/>
      <c r="AU198" s="535"/>
      <c r="AV198" s="535"/>
      <c r="AW198" s="535"/>
      <c r="AX198" s="535"/>
    </row>
    <row r="199" spans="1:50" ht="13.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4"/>
      <c r="O199" s="534"/>
      <c r="P199" s="534"/>
      <c r="Q199" s="534"/>
      <c r="R199" s="534"/>
      <c r="S199" s="534"/>
      <c r="T199" s="535"/>
      <c r="U199" s="535"/>
      <c r="V199" s="535"/>
      <c r="W199" s="535"/>
      <c r="X199" s="535"/>
      <c r="Y199" s="535"/>
      <c r="Z199" s="535"/>
      <c r="AA199" s="535"/>
      <c r="AB199" s="535"/>
      <c r="AC199" s="535"/>
      <c r="AD199" s="535"/>
      <c r="AE199" s="535"/>
      <c r="AF199" s="535"/>
      <c r="AG199" s="534"/>
      <c r="AH199" s="534"/>
      <c r="AI199" s="534"/>
      <c r="AJ199" s="534"/>
      <c r="AK199" s="535"/>
      <c r="AL199" s="535"/>
      <c r="AM199" s="535"/>
      <c r="AN199" s="535"/>
      <c r="AO199" s="535"/>
      <c r="AP199" s="535"/>
      <c r="AQ199" s="535"/>
      <c r="AR199" s="535"/>
      <c r="AS199" s="447"/>
      <c r="AT199" s="535"/>
      <c r="AU199" s="535"/>
      <c r="AV199" s="535"/>
      <c r="AW199" s="535"/>
      <c r="AX199" s="535"/>
    </row>
    <row r="200" spans="1:50" ht="13.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4"/>
      <c r="O200" s="534"/>
      <c r="P200" s="534"/>
      <c r="Q200" s="534"/>
      <c r="R200" s="534"/>
      <c r="S200" s="534"/>
      <c r="T200" s="535"/>
      <c r="U200" s="535"/>
      <c r="V200" s="535"/>
      <c r="W200" s="535"/>
      <c r="X200" s="535"/>
      <c r="Y200" s="535"/>
      <c r="Z200" s="535"/>
      <c r="AA200" s="535"/>
      <c r="AB200" s="535"/>
      <c r="AC200" s="535"/>
      <c r="AD200" s="535"/>
      <c r="AE200" s="535"/>
      <c r="AF200" s="535"/>
      <c r="AG200" s="534"/>
      <c r="AH200" s="534"/>
      <c r="AI200" s="534"/>
      <c r="AJ200" s="534"/>
      <c r="AK200" s="535"/>
      <c r="AL200" s="535"/>
      <c r="AM200" s="535"/>
      <c r="AN200" s="535"/>
      <c r="AO200" s="535"/>
      <c r="AP200" s="535"/>
      <c r="AQ200" s="535"/>
      <c r="AR200" s="535"/>
      <c r="AS200" s="447"/>
      <c r="AT200" s="535"/>
      <c r="AU200" s="535"/>
      <c r="AV200" s="535"/>
      <c r="AW200" s="535"/>
      <c r="AX200" s="535"/>
    </row>
    <row r="201" spans="1:50" ht="13.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4"/>
      <c r="O201" s="534"/>
      <c r="P201" s="534"/>
      <c r="Q201" s="534"/>
      <c r="R201" s="534"/>
      <c r="S201" s="534"/>
      <c r="T201" s="535"/>
      <c r="U201" s="535"/>
      <c r="V201" s="535"/>
      <c r="W201" s="535"/>
      <c r="X201" s="535"/>
      <c r="Y201" s="535"/>
      <c r="Z201" s="535"/>
      <c r="AA201" s="535"/>
      <c r="AB201" s="535"/>
      <c r="AC201" s="535"/>
      <c r="AD201" s="535"/>
      <c r="AE201" s="535"/>
      <c r="AF201" s="535"/>
      <c r="AG201" s="534"/>
      <c r="AH201" s="534"/>
      <c r="AI201" s="534"/>
      <c r="AJ201" s="534"/>
      <c r="AK201" s="535"/>
      <c r="AL201" s="535"/>
      <c r="AM201" s="535"/>
      <c r="AN201" s="535"/>
      <c r="AO201" s="535"/>
      <c r="AP201" s="535"/>
      <c r="AQ201" s="535"/>
      <c r="AR201" s="535"/>
      <c r="AS201" s="447"/>
      <c r="AT201" s="535"/>
      <c r="AU201" s="535"/>
      <c r="AV201" s="535"/>
      <c r="AW201" s="535"/>
      <c r="AX201" s="535"/>
    </row>
    <row r="202" spans="1:50" ht="13.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4"/>
      <c r="O202" s="534"/>
      <c r="P202" s="534"/>
      <c r="Q202" s="534"/>
      <c r="R202" s="534"/>
      <c r="S202" s="534"/>
      <c r="T202" s="535"/>
      <c r="U202" s="535"/>
      <c r="V202" s="535"/>
      <c r="W202" s="535"/>
      <c r="X202" s="535"/>
      <c r="Y202" s="535"/>
      <c r="Z202" s="535"/>
      <c r="AA202" s="535"/>
      <c r="AB202" s="535"/>
      <c r="AC202" s="535"/>
      <c r="AD202" s="535"/>
      <c r="AE202" s="535"/>
      <c r="AF202" s="535"/>
      <c r="AG202" s="534"/>
      <c r="AH202" s="534"/>
      <c r="AI202" s="534"/>
      <c r="AJ202" s="534"/>
      <c r="AK202" s="535"/>
      <c r="AL202" s="535"/>
      <c r="AM202" s="535"/>
      <c r="AN202" s="535"/>
      <c r="AO202" s="535"/>
      <c r="AP202" s="535"/>
      <c r="AQ202" s="535"/>
      <c r="AR202" s="535"/>
      <c r="AS202" s="447"/>
      <c r="AT202" s="535"/>
      <c r="AU202" s="535"/>
      <c r="AV202" s="535"/>
      <c r="AW202" s="535"/>
      <c r="AX202" s="535"/>
    </row>
    <row r="203" spans="1:50" ht="13.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4"/>
      <c r="O203" s="534"/>
      <c r="P203" s="534"/>
      <c r="Q203" s="534"/>
      <c r="R203" s="534"/>
      <c r="S203" s="534"/>
      <c r="T203" s="535"/>
      <c r="U203" s="535"/>
      <c r="V203" s="535"/>
      <c r="W203" s="535"/>
      <c r="X203" s="535"/>
      <c r="Y203" s="535"/>
      <c r="Z203" s="535"/>
      <c r="AA203" s="535"/>
      <c r="AB203" s="535"/>
      <c r="AC203" s="535"/>
      <c r="AD203" s="535"/>
      <c r="AE203" s="535"/>
      <c r="AF203" s="535"/>
      <c r="AG203" s="534"/>
      <c r="AH203" s="534"/>
      <c r="AI203" s="534"/>
      <c r="AJ203" s="534"/>
      <c r="AK203" s="535"/>
      <c r="AL203" s="535"/>
      <c r="AM203" s="535"/>
      <c r="AN203" s="535"/>
      <c r="AO203" s="535"/>
      <c r="AP203" s="535"/>
      <c r="AQ203" s="535"/>
      <c r="AR203" s="535"/>
      <c r="AS203" s="447"/>
      <c r="AT203" s="535"/>
      <c r="AU203" s="535"/>
      <c r="AV203" s="535"/>
      <c r="AW203" s="535"/>
      <c r="AX203" s="535"/>
    </row>
    <row r="204" spans="1:50" ht="13.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4"/>
      <c r="O204" s="534"/>
      <c r="P204" s="534"/>
      <c r="Q204" s="534"/>
      <c r="R204" s="534"/>
      <c r="S204" s="534"/>
      <c r="T204" s="535"/>
      <c r="U204" s="535"/>
      <c r="V204" s="535"/>
      <c r="W204" s="535"/>
      <c r="X204" s="535"/>
      <c r="Y204" s="535"/>
      <c r="Z204" s="535"/>
      <c r="AA204" s="535"/>
      <c r="AB204" s="535"/>
      <c r="AC204" s="535"/>
      <c r="AD204" s="535"/>
      <c r="AE204" s="535"/>
      <c r="AF204" s="535"/>
      <c r="AG204" s="534"/>
      <c r="AH204" s="534"/>
      <c r="AI204" s="534"/>
      <c r="AJ204" s="534"/>
      <c r="AK204" s="535"/>
      <c r="AL204" s="535"/>
      <c r="AM204" s="535"/>
      <c r="AN204" s="535"/>
      <c r="AO204" s="535"/>
      <c r="AP204" s="535"/>
      <c r="AQ204" s="535"/>
      <c r="AR204" s="535"/>
      <c r="AS204" s="447"/>
      <c r="AT204" s="535"/>
      <c r="AU204" s="535"/>
      <c r="AV204" s="535"/>
      <c r="AW204" s="535"/>
      <c r="AX204" s="535"/>
    </row>
    <row r="205" spans="1:50" ht="13.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4"/>
      <c r="O205" s="534"/>
      <c r="P205" s="534"/>
      <c r="Q205" s="534"/>
      <c r="R205" s="534"/>
      <c r="S205" s="534"/>
      <c r="T205" s="535"/>
      <c r="U205" s="535"/>
      <c r="V205" s="535"/>
      <c r="W205" s="535"/>
      <c r="X205" s="535"/>
      <c r="Y205" s="535"/>
      <c r="Z205" s="535"/>
      <c r="AA205" s="535"/>
      <c r="AB205" s="535"/>
      <c r="AC205" s="535"/>
      <c r="AD205" s="535"/>
      <c r="AE205" s="535"/>
      <c r="AF205" s="535"/>
      <c r="AG205" s="534"/>
      <c r="AH205" s="534"/>
      <c r="AI205" s="534"/>
      <c r="AJ205" s="534"/>
      <c r="AK205" s="535"/>
      <c r="AL205" s="535"/>
      <c r="AM205" s="535"/>
      <c r="AN205" s="535"/>
      <c r="AO205" s="535"/>
      <c r="AP205" s="535"/>
      <c r="AQ205" s="535"/>
      <c r="AR205" s="535"/>
      <c r="AS205" s="447"/>
      <c r="AT205" s="535"/>
      <c r="AU205" s="535"/>
      <c r="AV205" s="535"/>
      <c r="AW205" s="535"/>
      <c r="AX205" s="535"/>
    </row>
    <row r="206" spans="1:50" ht="13.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4"/>
      <c r="O206" s="534"/>
      <c r="P206" s="534"/>
      <c r="Q206" s="534"/>
      <c r="R206" s="534"/>
      <c r="S206" s="534"/>
      <c r="T206" s="535"/>
      <c r="U206" s="535"/>
      <c r="V206" s="535"/>
      <c r="W206" s="535"/>
      <c r="X206" s="535"/>
      <c r="Y206" s="535"/>
      <c r="Z206" s="535"/>
      <c r="AA206" s="535"/>
      <c r="AB206" s="535"/>
      <c r="AC206" s="535"/>
      <c r="AD206" s="535"/>
      <c r="AE206" s="535"/>
      <c r="AF206" s="535"/>
      <c r="AG206" s="534"/>
      <c r="AH206" s="534"/>
      <c r="AI206" s="534"/>
      <c r="AJ206" s="534"/>
      <c r="AK206" s="535"/>
      <c r="AL206" s="535"/>
      <c r="AM206" s="535"/>
      <c r="AN206" s="535"/>
      <c r="AO206" s="535"/>
      <c r="AP206" s="535"/>
      <c r="AQ206" s="535"/>
      <c r="AR206" s="535"/>
      <c r="AS206" s="447"/>
      <c r="AT206" s="535"/>
      <c r="AU206" s="535"/>
      <c r="AV206" s="535"/>
      <c r="AW206" s="535"/>
      <c r="AX206" s="535"/>
    </row>
    <row r="207" spans="1:50" ht="13.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4"/>
      <c r="O207" s="534"/>
      <c r="P207" s="534"/>
      <c r="Q207" s="534"/>
      <c r="R207" s="534"/>
      <c r="S207" s="534"/>
      <c r="T207" s="535"/>
      <c r="U207" s="535"/>
      <c r="V207" s="535"/>
      <c r="W207" s="535"/>
      <c r="X207" s="535"/>
      <c r="Y207" s="535"/>
      <c r="Z207" s="535"/>
      <c r="AA207" s="535"/>
      <c r="AB207" s="535"/>
      <c r="AC207" s="535"/>
      <c r="AD207" s="535"/>
      <c r="AE207" s="535"/>
      <c r="AF207" s="535"/>
      <c r="AG207" s="534"/>
      <c r="AH207" s="534"/>
      <c r="AI207" s="534"/>
      <c r="AJ207" s="534"/>
      <c r="AK207" s="535"/>
      <c r="AL207" s="535"/>
      <c r="AM207" s="535"/>
      <c r="AN207" s="535"/>
      <c r="AO207" s="535"/>
      <c r="AP207" s="535"/>
      <c r="AQ207" s="535"/>
      <c r="AR207" s="535"/>
      <c r="AS207" s="447"/>
      <c r="AT207" s="535"/>
      <c r="AU207" s="535"/>
      <c r="AV207" s="535"/>
      <c r="AW207" s="535"/>
      <c r="AX207" s="535"/>
    </row>
    <row r="208" spans="1:50" ht="13.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4"/>
      <c r="O208" s="534"/>
      <c r="P208" s="534"/>
      <c r="Q208" s="534"/>
      <c r="R208" s="534"/>
      <c r="S208" s="534"/>
      <c r="T208" s="535"/>
      <c r="U208" s="535"/>
      <c r="V208" s="535"/>
      <c r="W208" s="535"/>
      <c r="X208" s="535"/>
      <c r="Y208" s="535"/>
      <c r="Z208" s="535"/>
      <c r="AA208" s="535"/>
      <c r="AB208" s="535"/>
      <c r="AC208" s="535"/>
      <c r="AD208" s="535"/>
      <c r="AE208" s="535"/>
      <c r="AF208" s="535"/>
      <c r="AG208" s="534"/>
      <c r="AH208" s="534"/>
      <c r="AI208" s="534"/>
      <c r="AJ208" s="534"/>
      <c r="AK208" s="535"/>
      <c r="AL208" s="535"/>
      <c r="AM208" s="535"/>
      <c r="AN208" s="535"/>
      <c r="AO208" s="535"/>
      <c r="AP208" s="535"/>
      <c r="AQ208" s="535"/>
      <c r="AR208" s="535"/>
      <c r="AS208" s="447"/>
      <c r="AT208" s="535"/>
      <c r="AU208" s="535"/>
      <c r="AV208" s="535"/>
      <c r="AW208" s="535"/>
      <c r="AX208" s="535"/>
    </row>
    <row r="209" spans="1:50" ht="13.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4"/>
      <c r="O209" s="534"/>
      <c r="P209" s="534"/>
      <c r="Q209" s="534"/>
      <c r="R209" s="534"/>
      <c r="S209" s="534"/>
      <c r="T209" s="535"/>
      <c r="U209" s="535"/>
      <c r="V209" s="535"/>
      <c r="W209" s="535"/>
      <c r="X209" s="535"/>
      <c r="Y209" s="535"/>
      <c r="Z209" s="535"/>
      <c r="AA209" s="535"/>
      <c r="AB209" s="535"/>
      <c r="AC209" s="535"/>
      <c r="AD209" s="535"/>
      <c r="AE209" s="535"/>
      <c r="AF209" s="535"/>
      <c r="AG209" s="534"/>
      <c r="AH209" s="534"/>
      <c r="AI209" s="534"/>
      <c r="AJ209" s="534"/>
      <c r="AK209" s="535"/>
      <c r="AL209" s="535"/>
      <c r="AM209" s="535"/>
      <c r="AN209" s="535"/>
      <c r="AO209" s="535"/>
      <c r="AP209" s="535"/>
      <c r="AQ209" s="535"/>
      <c r="AR209" s="535"/>
      <c r="AS209" s="447"/>
      <c r="AT209" s="535"/>
      <c r="AU209" s="535"/>
      <c r="AV209" s="535"/>
      <c r="AW209" s="535"/>
      <c r="AX209" s="535"/>
    </row>
    <row r="210" spans="1:50" ht="13.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4"/>
      <c r="O210" s="534"/>
      <c r="P210" s="534"/>
      <c r="Q210" s="534"/>
      <c r="R210" s="534"/>
      <c r="S210" s="534"/>
      <c r="T210" s="535"/>
      <c r="U210" s="535"/>
      <c r="V210" s="535"/>
      <c r="W210" s="535"/>
      <c r="X210" s="535"/>
      <c r="Y210" s="535"/>
      <c r="Z210" s="535"/>
      <c r="AA210" s="535"/>
      <c r="AB210" s="535"/>
      <c r="AC210" s="535"/>
      <c r="AD210" s="535"/>
      <c r="AE210" s="535"/>
      <c r="AF210" s="535"/>
      <c r="AG210" s="534"/>
      <c r="AH210" s="534"/>
      <c r="AI210" s="534"/>
      <c r="AJ210" s="534"/>
      <c r="AK210" s="535"/>
      <c r="AL210" s="535"/>
      <c r="AM210" s="535"/>
      <c r="AN210" s="535"/>
      <c r="AO210" s="535"/>
      <c r="AP210" s="535"/>
      <c r="AQ210" s="535"/>
      <c r="AR210" s="535"/>
      <c r="AS210" s="447"/>
      <c r="AT210" s="535"/>
      <c r="AU210" s="535"/>
      <c r="AV210" s="535"/>
      <c r="AW210" s="535"/>
      <c r="AX210" s="535"/>
    </row>
    <row r="211" spans="1:50" ht="13.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4"/>
      <c r="O211" s="534"/>
      <c r="P211" s="534"/>
      <c r="Q211" s="534"/>
      <c r="R211" s="534"/>
      <c r="S211" s="534"/>
      <c r="T211" s="535"/>
      <c r="U211" s="535"/>
      <c r="V211" s="535"/>
      <c r="W211" s="535"/>
      <c r="X211" s="535"/>
      <c r="Y211" s="535"/>
      <c r="Z211" s="535"/>
      <c r="AA211" s="535"/>
      <c r="AB211" s="535"/>
      <c r="AC211" s="535"/>
      <c r="AD211" s="535"/>
      <c r="AE211" s="535"/>
      <c r="AF211" s="535"/>
      <c r="AG211" s="534"/>
      <c r="AH211" s="534"/>
      <c r="AI211" s="534"/>
      <c r="AJ211" s="534"/>
      <c r="AK211" s="535"/>
      <c r="AL211" s="535"/>
      <c r="AM211" s="535"/>
      <c r="AN211" s="535"/>
      <c r="AO211" s="535"/>
      <c r="AP211" s="535"/>
      <c r="AQ211" s="535"/>
      <c r="AR211" s="535"/>
      <c r="AS211" s="447"/>
      <c r="AT211" s="535"/>
      <c r="AU211" s="535"/>
      <c r="AV211" s="535"/>
      <c r="AW211" s="535"/>
      <c r="AX211" s="535"/>
    </row>
    <row r="212" spans="1:50" ht="13.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4"/>
      <c r="O212" s="534"/>
      <c r="P212" s="534"/>
      <c r="Q212" s="534"/>
      <c r="R212" s="534"/>
      <c r="S212" s="534"/>
      <c r="T212" s="535"/>
      <c r="U212" s="535"/>
      <c r="V212" s="535"/>
      <c r="W212" s="535"/>
      <c r="X212" s="535"/>
      <c r="Y212" s="535"/>
      <c r="Z212" s="535"/>
      <c r="AA212" s="535"/>
      <c r="AB212" s="535"/>
      <c r="AC212" s="535"/>
      <c r="AD212" s="535"/>
      <c r="AE212" s="535"/>
      <c r="AF212" s="535"/>
      <c r="AG212" s="534"/>
      <c r="AH212" s="534"/>
      <c r="AI212" s="534"/>
      <c r="AJ212" s="534"/>
      <c r="AK212" s="535"/>
      <c r="AL212" s="535"/>
      <c r="AM212" s="535"/>
      <c r="AN212" s="535"/>
      <c r="AO212" s="535"/>
      <c r="AP212" s="535"/>
      <c r="AQ212" s="535"/>
      <c r="AR212" s="535"/>
      <c r="AS212" s="447"/>
      <c r="AT212" s="535"/>
      <c r="AU212" s="535"/>
      <c r="AV212" s="535"/>
      <c r="AW212" s="535"/>
      <c r="AX212" s="535"/>
    </row>
    <row r="213" spans="1:50" ht="13.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4"/>
      <c r="O213" s="534"/>
      <c r="P213" s="534"/>
      <c r="Q213" s="534"/>
      <c r="R213" s="534"/>
      <c r="S213" s="534"/>
      <c r="T213" s="535"/>
      <c r="U213" s="535"/>
      <c r="V213" s="535"/>
      <c r="W213" s="535"/>
      <c r="X213" s="535"/>
      <c r="Y213" s="535"/>
      <c r="Z213" s="535"/>
      <c r="AA213" s="535"/>
      <c r="AB213" s="535"/>
      <c r="AC213" s="535"/>
      <c r="AD213" s="535"/>
      <c r="AE213" s="535"/>
      <c r="AF213" s="535"/>
      <c r="AG213" s="534"/>
      <c r="AH213" s="534"/>
      <c r="AI213" s="534"/>
      <c r="AJ213" s="534"/>
      <c r="AK213" s="535"/>
      <c r="AL213" s="535"/>
      <c r="AM213" s="535"/>
      <c r="AN213" s="535"/>
      <c r="AO213" s="535"/>
      <c r="AP213" s="535"/>
      <c r="AQ213" s="535"/>
      <c r="AR213" s="535"/>
      <c r="AS213" s="447"/>
      <c r="AT213" s="535"/>
      <c r="AU213" s="535"/>
      <c r="AV213" s="535"/>
      <c r="AW213" s="535"/>
      <c r="AX213" s="535"/>
    </row>
    <row r="214" spans="1:50" ht="13.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4"/>
      <c r="O214" s="534"/>
      <c r="P214" s="534"/>
      <c r="Q214" s="534"/>
      <c r="R214" s="534"/>
      <c r="S214" s="534"/>
      <c r="T214" s="535"/>
      <c r="U214" s="535"/>
      <c r="V214" s="535"/>
      <c r="W214" s="535"/>
      <c r="X214" s="535"/>
      <c r="Y214" s="535"/>
      <c r="Z214" s="535"/>
      <c r="AA214" s="535"/>
      <c r="AB214" s="535"/>
      <c r="AC214" s="535"/>
      <c r="AD214" s="535"/>
      <c r="AE214" s="535"/>
      <c r="AF214" s="535"/>
      <c r="AG214" s="534"/>
      <c r="AH214" s="534"/>
      <c r="AI214" s="534"/>
      <c r="AJ214" s="534"/>
      <c r="AK214" s="535"/>
      <c r="AL214" s="535"/>
      <c r="AM214" s="535"/>
      <c r="AN214" s="535"/>
      <c r="AO214" s="535"/>
      <c r="AP214" s="535"/>
      <c r="AQ214" s="535"/>
      <c r="AR214" s="535"/>
      <c r="AS214" s="447"/>
      <c r="AT214" s="535"/>
      <c r="AU214" s="535"/>
      <c r="AV214" s="535"/>
      <c r="AW214" s="535"/>
      <c r="AX214" s="535"/>
    </row>
    <row r="215" spans="1:50" ht="13.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4"/>
      <c r="O215" s="534"/>
      <c r="P215" s="534"/>
      <c r="Q215" s="534"/>
      <c r="R215" s="534"/>
      <c r="S215" s="534"/>
      <c r="T215" s="535"/>
      <c r="U215" s="535"/>
      <c r="V215" s="535"/>
      <c r="W215" s="535"/>
      <c r="X215" s="535"/>
      <c r="Y215" s="535"/>
      <c r="Z215" s="535"/>
      <c r="AA215" s="535"/>
      <c r="AB215" s="535"/>
      <c r="AC215" s="535"/>
      <c r="AD215" s="535"/>
      <c r="AE215" s="535"/>
      <c r="AF215" s="535"/>
      <c r="AG215" s="534"/>
      <c r="AH215" s="534"/>
      <c r="AI215" s="534"/>
      <c r="AJ215" s="534"/>
      <c r="AK215" s="535"/>
      <c r="AL215" s="535"/>
      <c r="AM215" s="535"/>
      <c r="AN215" s="535"/>
      <c r="AO215" s="535"/>
      <c r="AP215" s="535"/>
      <c r="AQ215" s="535"/>
      <c r="AR215" s="535"/>
      <c r="AS215" s="447"/>
      <c r="AT215" s="535"/>
      <c r="AU215" s="535"/>
      <c r="AV215" s="535"/>
      <c r="AW215" s="535"/>
      <c r="AX215" s="535"/>
    </row>
    <row r="216" spans="1:50" ht="13.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4"/>
      <c r="O216" s="534"/>
      <c r="P216" s="534"/>
      <c r="Q216" s="534"/>
      <c r="R216" s="534"/>
      <c r="S216" s="534"/>
      <c r="T216" s="535"/>
      <c r="U216" s="535"/>
      <c r="V216" s="535"/>
      <c r="W216" s="535"/>
      <c r="X216" s="535"/>
      <c r="Y216" s="535"/>
      <c r="Z216" s="535"/>
      <c r="AA216" s="535"/>
      <c r="AB216" s="535"/>
      <c r="AC216" s="535"/>
      <c r="AD216" s="535"/>
      <c r="AE216" s="535"/>
      <c r="AF216" s="535"/>
      <c r="AG216" s="534"/>
      <c r="AH216" s="534"/>
      <c r="AI216" s="534"/>
      <c r="AJ216" s="534"/>
      <c r="AK216" s="535"/>
      <c r="AL216" s="535"/>
      <c r="AM216" s="535"/>
      <c r="AN216" s="535"/>
      <c r="AO216" s="535"/>
      <c r="AP216" s="535"/>
      <c r="AQ216" s="535"/>
      <c r="AR216" s="535"/>
      <c r="AS216" s="447"/>
      <c r="AT216" s="535"/>
      <c r="AU216" s="535"/>
      <c r="AV216" s="535"/>
      <c r="AW216" s="535"/>
      <c r="AX216" s="535"/>
    </row>
    <row r="217" spans="1:50" ht="13.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4"/>
      <c r="O217" s="534"/>
      <c r="P217" s="534"/>
      <c r="Q217" s="534"/>
      <c r="R217" s="534"/>
      <c r="S217" s="534"/>
      <c r="T217" s="535"/>
      <c r="U217" s="535"/>
      <c r="V217" s="535"/>
      <c r="W217" s="535"/>
      <c r="X217" s="535"/>
      <c r="Y217" s="535"/>
      <c r="Z217" s="535"/>
      <c r="AA217" s="535"/>
      <c r="AB217" s="535"/>
      <c r="AC217" s="535"/>
      <c r="AD217" s="535"/>
      <c r="AE217" s="535"/>
      <c r="AF217" s="535"/>
      <c r="AG217" s="534"/>
      <c r="AH217" s="534"/>
      <c r="AI217" s="534"/>
      <c r="AJ217" s="534"/>
      <c r="AK217" s="535"/>
      <c r="AL217" s="535"/>
      <c r="AM217" s="535"/>
      <c r="AN217" s="535"/>
      <c r="AO217" s="535"/>
      <c r="AP217" s="535"/>
      <c r="AQ217" s="535"/>
      <c r="AR217" s="535"/>
      <c r="AS217" s="447"/>
      <c r="AT217" s="535"/>
      <c r="AU217" s="535"/>
      <c r="AV217" s="535"/>
      <c r="AW217" s="535"/>
      <c r="AX217" s="535"/>
    </row>
    <row r="218" spans="1:50" ht="13.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4"/>
      <c r="O218" s="534"/>
      <c r="P218" s="534"/>
      <c r="Q218" s="534"/>
      <c r="R218" s="534"/>
      <c r="S218" s="534"/>
      <c r="T218" s="535"/>
      <c r="U218" s="535"/>
      <c r="V218" s="535"/>
      <c r="W218" s="535"/>
      <c r="X218" s="535"/>
      <c r="Y218" s="535"/>
      <c r="Z218" s="535"/>
      <c r="AA218" s="535"/>
      <c r="AB218" s="535"/>
      <c r="AC218" s="535"/>
      <c r="AD218" s="535"/>
      <c r="AE218" s="535"/>
      <c r="AF218" s="535"/>
      <c r="AG218" s="534"/>
      <c r="AH218" s="534"/>
      <c r="AI218" s="534"/>
      <c r="AJ218" s="534"/>
      <c r="AK218" s="535"/>
      <c r="AL218" s="535"/>
      <c r="AM218" s="535"/>
      <c r="AN218" s="535"/>
      <c r="AO218" s="535"/>
      <c r="AP218" s="535"/>
      <c r="AQ218" s="535"/>
      <c r="AR218" s="535"/>
      <c r="AS218" s="447"/>
      <c r="AT218" s="535"/>
      <c r="AU218" s="535"/>
      <c r="AV218" s="535"/>
      <c r="AW218" s="535"/>
      <c r="AX218" s="535"/>
    </row>
    <row r="219" spans="1:50" ht="13.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4"/>
      <c r="O219" s="534"/>
      <c r="P219" s="534"/>
      <c r="Q219" s="534"/>
      <c r="R219" s="534"/>
      <c r="S219" s="534"/>
      <c r="T219" s="535"/>
      <c r="U219" s="535"/>
      <c r="V219" s="535"/>
      <c r="W219" s="535"/>
      <c r="X219" s="535"/>
      <c r="Y219" s="535"/>
      <c r="Z219" s="535"/>
      <c r="AA219" s="535"/>
      <c r="AB219" s="535"/>
      <c r="AC219" s="535"/>
      <c r="AD219" s="535"/>
      <c r="AE219" s="535"/>
      <c r="AF219" s="535"/>
      <c r="AG219" s="534"/>
      <c r="AH219" s="534"/>
      <c r="AI219" s="534"/>
      <c r="AJ219" s="534"/>
      <c r="AK219" s="535"/>
      <c r="AL219" s="535"/>
      <c r="AM219" s="535"/>
      <c r="AN219" s="535"/>
      <c r="AO219" s="535"/>
      <c r="AP219" s="535"/>
      <c r="AQ219" s="535"/>
      <c r="AR219" s="535"/>
      <c r="AS219" s="447"/>
      <c r="AT219" s="535"/>
      <c r="AU219" s="535"/>
      <c r="AV219" s="535"/>
      <c r="AW219" s="535"/>
      <c r="AX219" s="535"/>
    </row>
    <row r="220" spans="1:50" ht="13.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4"/>
      <c r="O220" s="534"/>
      <c r="P220" s="534"/>
      <c r="Q220" s="534"/>
      <c r="R220" s="534"/>
      <c r="S220" s="534"/>
      <c r="T220" s="535"/>
      <c r="U220" s="535"/>
      <c r="V220" s="535"/>
      <c r="W220" s="535"/>
      <c r="X220" s="535"/>
      <c r="Y220" s="535"/>
      <c r="Z220" s="535"/>
      <c r="AA220" s="535"/>
      <c r="AB220" s="535"/>
      <c r="AC220" s="535"/>
      <c r="AD220" s="535"/>
      <c r="AE220" s="535"/>
      <c r="AF220" s="535"/>
      <c r="AG220" s="534"/>
      <c r="AH220" s="534"/>
      <c r="AI220" s="534"/>
      <c r="AJ220" s="534"/>
      <c r="AK220" s="535"/>
      <c r="AL220" s="535"/>
      <c r="AM220" s="535"/>
      <c r="AN220" s="535"/>
      <c r="AO220" s="535"/>
      <c r="AP220" s="535"/>
      <c r="AQ220" s="535"/>
      <c r="AR220" s="535"/>
      <c r="AS220" s="447"/>
      <c r="AT220" s="535"/>
      <c r="AU220" s="535"/>
      <c r="AV220" s="535"/>
      <c r="AW220" s="535"/>
      <c r="AX220" s="535"/>
    </row>
    <row r="221" spans="1:50" ht="13.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4"/>
      <c r="O221" s="534"/>
      <c r="P221" s="534"/>
      <c r="Q221" s="534"/>
      <c r="R221" s="534"/>
      <c r="S221" s="534"/>
      <c r="T221" s="535"/>
      <c r="U221" s="535"/>
      <c r="V221" s="535"/>
      <c r="W221" s="535"/>
      <c r="X221" s="535"/>
      <c r="Y221" s="535"/>
      <c r="Z221" s="535"/>
      <c r="AA221" s="535"/>
      <c r="AB221" s="535"/>
      <c r="AC221" s="535"/>
      <c r="AD221" s="535"/>
      <c r="AE221" s="535"/>
      <c r="AF221" s="535"/>
      <c r="AG221" s="534"/>
      <c r="AH221" s="534"/>
      <c r="AI221" s="534"/>
      <c r="AJ221" s="534"/>
      <c r="AK221" s="535"/>
      <c r="AL221" s="535"/>
      <c r="AM221" s="535"/>
      <c r="AN221" s="535"/>
      <c r="AO221" s="535"/>
      <c r="AP221" s="535"/>
      <c r="AQ221" s="535"/>
      <c r="AR221" s="535"/>
      <c r="AS221" s="447"/>
      <c r="AT221" s="535"/>
      <c r="AU221" s="535"/>
      <c r="AV221" s="535"/>
      <c r="AW221" s="535"/>
      <c r="AX221" s="535"/>
    </row>
    <row r="222" spans="1:50" ht="13.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4"/>
      <c r="O222" s="534"/>
      <c r="P222" s="534"/>
      <c r="Q222" s="534"/>
      <c r="R222" s="534"/>
      <c r="S222" s="534"/>
      <c r="T222" s="535"/>
      <c r="U222" s="535"/>
      <c r="V222" s="535"/>
      <c r="W222" s="535"/>
      <c r="X222" s="535"/>
      <c r="Y222" s="535"/>
      <c r="Z222" s="535"/>
      <c r="AA222" s="535"/>
      <c r="AB222" s="535"/>
      <c r="AC222" s="535"/>
      <c r="AD222" s="535"/>
      <c r="AE222" s="535"/>
      <c r="AF222" s="535"/>
      <c r="AG222" s="534"/>
      <c r="AH222" s="534"/>
      <c r="AI222" s="534"/>
      <c r="AJ222" s="534"/>
      <c r="AK222" s="535"/>
      <c r="AL222" s="535"/>
      <c r="AM222" s="535"/>
      <c r="AN222" s="535"/>
      <c r="AO222" s="535"/>
      <c r="AP222" s="535"/>
      <c r="AQ222" s="535"/>
      <c r="AR222" s="535"/>
      <c r="AS222" s="447"/>
      <c r="AT222" s="535"/>
      <c r="AU222" s="535"/>
      <c r="AV222" s="535"/>
      <c r="AW222" s="535"/>
      <c r="AX222" s="535"/>
    </row>
    <row r="223" spans="1:50" ht="13.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4"/>
      <c r="O223" s="534"/>
      <c r="P223" s="534"/>
      <c r="Q223" s="534"/>
      <c r="R223" s="534"/>
      <c r="S223" s="534"/>
      <c r="T223" s="535"/>
      <c r="U223" s="535"/>
      <c r="V223" s="535"/>
      <c r="W223" s="535"/>
      <c r="X223" s="535"/>
      <c r="Y223" s="535"/>
      <c r="Z223" s="535"/>
      <c r="AA223" s="535"/>
      <c r="AB223" s="535"/>
      <c r="AC223" s="535"/>
      <c r="AD223" s="535"/>
      <c r="AE223" s="535"/>
      <c r="AF223" s="535"/>
      <c r="AG223" s="534"/>
      <c r="AH223" s="534"/>
      <c r="AI223" s="534"/>
      <c r="AJ223" s="534"/>
      <c r="AK223" s="535"/>
      <c r="AL223" s="535"/>
      <c r="AM223" s="535"/>
      <c r="AN223" s="535"/>
      <c r="AO223" s="535"/>
      <c r="AP223" s="535"/>
      <c r="AQ223" s="535"/>
      <c r="AR223" s="535"/>
      <c r="AS223" s="447"/>
      <c r="AT223" s="535"/>
      <c r="AU223" s="535"/>
      <c r="AV223" s="535"/>
      <c r="AW223" s="535"/>
      <c r="AX223" s="535"/>
    </row>
    <row r="224" spans="1:50" ht="13.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4"/>
      <c r="O224" s="534"/>
      <c r="P224" s="534"/>
      <c r="Q224" s="534"/>
      <c r="R224" s="534"/>
      <c r="S224" s="534"/>
      <c r="T224" s="535"/>
      <c r="U224" s="535"/>
      <c r="V224" s="535"/>
      <c r="W224" s="535"/>
      <c r="X224" s="535"/>
      <c r="Y224" s="535"/>
      <c r="Z224" s="535"/>
      <c r="AA224" s="535"/>
      <c r="AB224" s="535"/>
      <c r="AC224" s="535"/>
      <c r="AD224" s="535"/>
      <c r="AE224" s="535"/>
      <c r="AF224" s="535"/>
      <c r="AG224" s="534"/>
      <c r="AH224" s="534"/>
      <c r="AI224" s="534"/>
      <c r="AJ224" s="534"/>
      <c r="AK224" s="535"/>
      <c r="AL224" s="535"/>
      <c r="AM224" s="535"/>
      <c r="AN224" s="535"/>
      <c r="AO224" s="535"/>
      <c r="AP224" s="535"/>
      <c r="AQ224" s="535"/>
      <c r="AR224" s="535"/>
      <c r="AS224" s="447"/>
      <c r="AT224" s="535"/>
      <c r="AU224" s="535"/>
      <c r="AV224" s="535"/>
      <c r="AW224" s="535"/>
      <c r="AX224" s="535"/>
    </row>
    <row r="225" spans="1:50" ht="13.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4"/>
      <c r="O225" s="534"/>
      <c r="P225" s="534"/>
      <c r="Q225" s="534"/>
      <c r="R225" s="534"/>
      <c r="S225" s="534"/>
      <c r="T225" s="535"/>
      <c r="U225" s="535"/>
      <c r="V225" s="535"/>
      <c r="W225" s="535"/>
      <c r="X225" s="535"/>
      <c r="Y225" s="535"/>
      <c r="Z225" s="535"/>
      <c r="AA225" s="535"/>
      <c r="AB225" s="535"/>
      <c r="AC225" s="535"/>
      <c r="AD225" s="535"/>
      <c r="AE225" s="535"/>
      <c r="AF225" s="535"/>
      <c r="AG225" s="534"/>
      <c r="AH225" s="534"/>
      <c r="AI225" s="534"/>
      <c r="AJ225" s="534"/>
      <c r="AK225" s="535"/>
      <c r="AL225" s="535"/>
      <c r="AM225" s="535"/>
      <c r="AN225" s="535"/>
      <c r="AO225" s="535"/>
      <c r="AP225" s="535"/>
      <c r="AQ225" s="535"/>
      <c r="AR225" s="535"/>
      <c r="AS225" s="447"/>
      <c r="AT225" s="535"/>
      <c r="AU225" s="535"/>
      <c r="AV225" s="535"/>
      <c r="AW225" s="535"/>
      <c r="AX225" s="535"/>
    </row>
    <row r="226" spans="1:50" ht="13.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4"/>
      <c r="O226" s="534"/>
      <c r="P226" s="534"/>
      <c r="Q226" s="534"/>
      <c r="R226" s="534"/>
      <c r="S226" s="534"/>
      <c r="T226" s="535"/>
      <c r="U226" s="535"/>
      <c r="V226" s="535"/>
      <c r="W226" s="535"/>
      <c r="X226" s="535"/>
      <c r="Y226" s="535"/>
      <c r="Z226" s="535"/>
      <c r="AA226" s="535"/>
      <c r="AB226" s="535"/>
      <c r="AC226" s="535"/>
      <c r="AD226" s="535"/>
      <c r="AE226" s="535"/>
      <c r="AF226" s="535"/>
      <c r="AG226" s="534"/>
      <c r="AH226" s="534"/>
      <c r="AI226" s="534"/>
      <c r="AJ226" s="534"/>
      <c r="AK226" s="535"/>
      <c r="AL226" s="535"/>
      <c r="AM226" s="535"/>
      <c r="AN226" s="535"/>
      <c r="AO226" s="535"/>
      <c r="AP226" s="535"/>
      <c r="AQ226" s="535"/>
      <c r="AR226" s="535"/>
      <c r="AS226" s="447"/>
      <c r="AT226" s="535"/>
      <c r="AU226" s="535"/>
      <c r="AV226" s="535"/>
      <c r="AW226" s="535"/>
      <c r="AX226" s="535"/>
    </row>
    <row r="227" spans="1:50" ht="13.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4"/>
      <c r="O227" s="534"/>
      <c r="P227" s="534"/>
      <c r="Q227" s="534"/>
      <c r="R227" s="534"/>
      <c r="S227" s="534"/>
      <c r="T227" s="535"/>
      <c r="U227" s="535"/>
      <c r="V227" s="535"/>
      <c r="W227" s="535"/>
      <c r="X227" s="535"/>
      <c r="Y227" s="535"/>
      <c r="Z227" s="535"/>
      <c r="AA227" s="535"/>
      <c r="AB227" s="535"/>
      <c r="AC227" s="535"/>
      <c r="AD227" s="535"/>
      <c r="AE227" s="535"/>
      <c r="AF227" s="535"/>
      <c r="AG227" s="534"/>
      <c r="AH227" s="534"/>
      <c r="AI227" s="534"/>
      <c r="AJ227" s="534"/>
      <c r="AK227" s="535"/>
      <c r="AL227" s="535"/>
      <c r="AM227" s="535"/>
      <c r="AN227" s="535"/>
      <c r="AO227" s="535"/>
      <c r="AP227" s="535"/>
      <c r="AQ227" s="535"/>
      <c r="AR227" s="535"/>
      <c r="AS227" s="447"/>
      <c r="AT227" s="535"/>
      <c r="AU227" s="535"/>
      <c r="AV227" s="535"/>
      <c r="AW227" s="535"/>
      <c r="AX227" s="535"/>
    </row>
    <row r="228" spans="1:50" ht="13.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4"/>
      <c r="O228" s="534"/>
      <c r="P228" s="534"/>
      <c r="Q228" s="534"/>
      <c r="R228" s="534"/>
      <c r="S228" s="534"/>
      <c r="T228" s="535"/>
      <c r="U228" s="535"/>
      <c r="V228" s="535"/>
      <c r="W228" s="535"/>
      <c r="X228" s="535"/>
      <c r="Y228" s="535"/>
      <c r="Z228" s="535"/>
      <c r="AA228" s="535"/>
      <c r="AB228" s="535"/>
      <c r="AC228" s="535"/>
      <c r="AD228" s="535"/>
      <c r="AE228" s="535"/>
      <c r="AF228" s="535"/>
      <c r="AG228" s="534"/>
      <c r="AH228" s="534"/>
      <c r="AI228" s="534"/>
      <c r="AJ228" s="534"/>
      <c r="AK228" s="535"/>
      <c r="AL228" s="535"/>
      <c r="AM228" s="535"/>
      <c r="AN228" s="535"/>
      <c r="AO228" s="535"/>
      <c r="AP228" s="535"/>
      <c r="AQ228" s="535"/>
      <c r="AR228" s="535"/>
      <c r="AS228" s="447"/>
      <c r="AT228" s="535"/>
      <c r="AU228" s="535"/>
      <c r="AV228" s="535"/>
      <c r="AW228" s="535"/>
      <c r="AX228" s="535"/>
    </row>
    <row r="229" spans="1:50" ht="13.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4"/>
      <c r="O229" s="534"/>
      <c r="P229" s="534"/>
      <c r="Q229" s="534"/>
      <c r="R229" s="534"/>
      <c r="S229" s="534"/>
      <c r="T229" s="535"/>
      <c r="U229" s="535"/>
      <c r="V229" s="535"/>
      <c r="W229" s="535"/>
      <c r="X229" s="535"/>
      <c r="Y229" s="535"/>
      <c r="Z229" s="535"/>
      <c r="AA229" s="535"/>
      <c r="AB229" s="535"/>
      <c r="AC229" s="535"/>
      <c r="AD229" s="535"/>
      <c r="AE229" s="535"/>
      <c r="AF229" s="535"/>
      <c r="AG229" s="534"/>
      <c r="AH229" s="534"/>
      <c r="AI229" s="534"/>
      <c r="AJ229" s="534"/>
      <c r="AK229" s="535"/>
      <c r="AL229" s="535"/>
      <c r="AM229" s="535"/>
      <c r="AN229" s="535"/>
      <c r="AO229" s="535"/>
      <c r="AP229" s="535"/>
      <c r="AQ229" s="535"/>
      <c r="AR229" s="535"/>
      <c r="AS229" s="447"/>
      <c r="AT229" s="535"/>
      <c r="AU229" s="535"/>
      <c r="AV229" s="535"/>
      <c r="AW229" s="535"/>
      <c r="AX229" s="535"/>
    </row>
    <row r="230" spans="1:50" ht="13.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4"/>
      <c r="O230" s="534"/>
      <c r="P230" s="534"/>
      <c r="Q230" s="534"/>
      <c r="R230" s="534"/>
      <c r="S230" s="534"/>
      <c r="T230" s="535"/>
      <c r="U230" s="535"/>
      <c r="V230" s="535"/>
      <c r="W230" s="535"/>
      <c r="X230" s="535"/>
      <c r="Y230" s="535"/>
      <c r="Z230" s="535"/>
      <c r="AA230" s="535"/>
      <c r="AB230" s="535"/>
      <c r="AC230" s="535"/>
      <c r="AD230" s="535"/>
      <c r="AE230" s="535"/>
      <c r="AF230" s="535"/>
      <c r="AG230" s="534"/>
      <c r="AH230" s="534"/>
      <c r="AI230" s="534"/>
      <c r="AJ230" s="534"/>
      <c r="AK230" s="535"/>
      <c r="AL230" s="535"/>
      <c r="AM230" s="535"/>
      <c r="AN230" s="535"/>
      <c r="AO230" s="535"/>
      <c r="AP230" s="535"/>
      <c r="AQ230" s="535"/>
      <c r="AR230" s="535"/>
      <c r="AS230" s="447"/>
      <c r="AT230" s="535"/>
      <c r="AU230" s="535"/>
      <c r="AV230" s="535"/>
      <c r="AW230" s="535"/>
      <c r="AX230" s="535"/>
    </row>
    <row r="231" spans="1:50" ht="13.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4"/>
      <c r="O231" s="534"/>
      <c r="P231" s="534"/>
      <c r="Q231" s="534"/>
      <c r="R231" s="534"/>
      <c r="S231" s="534"/>
      <c r="T231" s="535"/>
      <c r="U231" s="535"/>
      <c r="V231" s="535"/>
      <c r="W231" s="535"/>
      <c r="X231" s="535"/>
      <c r="Y231" s="535"/>
      <c r="Z231" s="535"/>
      <c r="AA231" s="535"/>
      <c r="AB231" s="535"/>
      <c r="AC231" s="535"/>
      <c r="AD231" s="535"/>
      <c r="AE231" s="535"/>
      <c r="AF231" s="535"/>
      <c r="AG231" s="534"/>
      <c r="AH231" s="534"/>
      <c r="AI231" s="534"/>
      <c r="AJ231" s="534"/>
      <c r="AK231" s="535"/>
      <c r="AL231" s="535"/>
      <c r="AM231" s="535"/>
      <c r="AN231" s="535"/>
      <c r="AO231" s="535"/>
      <c r="AP231" s="535"/>
      <c r="AQ231" s="535"/>
      <c r="AR231" s="535"/>
      <c r="AS231" s="447"/>
      <c r="AT231" s="535"/>
      <c r="AU231" s="535"/>
      <c r="AV231" s="535"/>
      <c r="AW231" s="535"/>
      <c r="AX231" s="535"/>
    </row>
    <row r="232" spans="1:50" ht="13.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4"/>
      <c r="O232" s="534"/>
      <c r="P232" s="534"/>
      <c r="Q232" s="534"/>
      <c r="R232" s="534"/>
      <c r="S232" s="534"/>
      <c r="T232" s="535"/>
      <c r="U232" s="535"/>
      <c r="V232" s="535"/>
      <c r="W232" s="535"/>
      <c r="X232" s="535"/>
      <c r="Y232" s="535"/>
      <c r="Z232" s="535"/>
      <c r="AA232" s="535"/>
      <c r="AB232" s="535"/>
      <c r="AC232" s="535"/>
      <c r="AD232" s="535"/>
      <c r="AE232" s="535"/>
      <c r="AF232" s="535"/>
      <c r="AG232" s="534"/>
      <c r="AH232" s="534"/>
      <c r="AI232" s="534"/>
      <c r="AJ232" s="534"/>
      <c r="AK232" s="535"/>
      <c r="AL232" s="535"/>
      <c r="AM232" s="535"/>
      <c r="AN232" s="535"/>
      <c r="AO232" s="535"/>
      <c r="AP232" s="535"/>
      <c r="AQ232" s="535"/>
      <c r="AR232" s="535"/>
      <c r="AS232" s="447"/>
      <c r="AT232" s="535"/>
      <c r="AU232" s="535"/>
      <c r="AV232" s="535"/>
      <c r="AW232" s="535"/>
      <c r="AX232" s="535"/>
    </row>
    <row r="233" spans="1:50" ht="13.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4"/>
      <c r="O233" s="534"/>
      <c r="P233" s="534"/>
      <c r="Q233" s="534"/>
      <c r="R233" s="534"/>
      <c r="S233" s="534"/>
      <c r="T233" s="535"/>
      <c r="U233" s="535"/>
      <c r="V233" s="535"/>
      <c r="W233" s="535"/>
      <c r="X233" s="535"/>
      <c r="Y233" s="535"/>
      <c r="Z233" s="535"/>
      <c r="AA233" s="535"/>
      <c r="AB233" s="535"/>
      <c r="AC233" s="535"/>
      <c r="AD233" s="535"/>
      <c r="AE233" s="535"/>
      <c r="AF233" s="535"/>
      <c r="AG233" s="534"/>
      <c r="AH233" s="534"/>
      <c r="AI233" s="534"/>
      <c r="AJ233" s="534"/>
      <c r="AK233" s="535"/>
      <c r="AL233" s="535"/>
      <c r="AM233" s="535"/>
      <c r="AN233" s="535"/>
      <c r="AO233" s="535"/>
      <c r="AP233" s="535"/>
      <c r="AQ233" s="535"/>
      <c r="AR233" s="535"/>
      <c r="AS233" s="447"/>
      <c r="AT233" s="535"/>
      <c r="AU233" s="535"/>
      <c r="AV233" s="535"/>
      <c r="AW233" s="535"/>
      <c r="AX233" s="535"/>
    </row>
    <row r="234" spans="1:50" ht="13.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4"/>
      <c r="O234" s="534"/>
      <c r="P234" s="534"/>
      <c r="Q234" s="534"/>
      <c r="R234" s="534"/>
      <c r="S234" s="534"/>
      <c r="T234" s="535"/>
      <c r="U234" s="535"/>
      <c r="V234" s="535"/>
      <c r="W234" s="535"/>
      <c r="X234" s="535"/>
      <c r="Y234" s="535"/>
      <c r="Z234" s="535"/>
      <c r="AA234" s="535"/>
      <c r="AB234" s="535"/>
      <c r="AC234" s="535"/>
      <c r="AD234" s="535"/>
      <c r="AE234" s="535"/>
      <c r="AF234" s="535"/>
      <c r="AG234" s="534"/>
      <c r="AH234" s="534"/>
      <c r="AI234" s="534"/>
      <c r="AJ234" s="534"/>
      <c r="AK234" s="535"/>
      <c r="AL234" s="535"/>
      <c r="AM234" s="535"/>
      <c r="AN234" s="535"/>
      <c r="AO234" s="535"/>
      <c r="AP234" s="535"/>
      <c r="AQ234" s="535"/>
      <c r="AR234" s="535"/>
      <c r="AS234" s="447"/>
      <c r="AT234" s="535"/>
      <c r="AU234" s="535"/>
      <c r="AV234" s="535"/>
      <c r="AW234" s="535"/>
      <c r="AX234" s="535"/>
    </row>
    <row r="235" spans="1:50" ht="13.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4"/>
      <c r="O235" s="534"/>
      <c r="P235" s="534"/>
      <c r="Q235" s="534"/>
      <c r="R235" s="534"/>
      <c r="S235" s="534"/>
      <c r="T235" s="535"/>
      <c r="U235" s="535"/>
      <c r="V235" s="535"/>
      <c r="W235" s="535"/>
      <c r="X235" s="535"/>
      <c r="Y235" s="535"/>
      <c r="Z235" s="535"/>
      <c r="AA235" s="535"/>
      <c r="AB235" s="535"/>
      <c r="AC235" s="535"/>
      <c r="AD235" s="535"/>
      <c r="AE235" s="535"/>
      <c r="AF235" s="535"/>
      <c r="AG235" s="534"/>
      <c r="AH235" s="534"/>
      <c r="AI235" s="534"/>
      <c r="AJ235" s="534"/>
      <c r="AK235" s="535"/>
      <c r="AL235" s="535"/>
      <c r="AM235" s="535"/>
      <c r="AN235" s="535"/>
      <c r="AO235" s="535"/>
      <c r="AP235" s="535"/>
      <c r="AQ235" s="535"/>
      <c r="AR235" s="535"/>
      <c r="AS235" s="447"/>
      <c r="AT235" s="535"/>
      <c r="AU235" s="535"/>
      <c r="AV235" s="535"/>
      <c r="AW235" s="535"/>
      <c r="AX235" s="535"/>
    </row>
    <row r="236" spans="1:50" ht="13.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4"/>
      <c r="O236" s="534"/>
      <c r="P236" s="534"/>
      <c r="Q236" s="534"/>
      <c r="R236" s="534"/>
      <c r="S236" s="534"/>
      <c r="T236" s="535"/>
      <c r="U236" s="535"/>
      <c r="V236" s="535"/>
      <c r="W236" s="535"/>
      <c r="X236" s="535"/>
      <c r="Y236" s="535"/>
      <c r="Z236" s="535"/>
      <c r="AA236" s="535"/>
      <c r="AB236" s="535"/>
      <c r="AC236" s="535"/>
      <c r="AD236" s="535"/>
      <c r="AE236" s="535"/>
      <c r="AF236" s="535"/>
      <c r="AG236" s="534"/>
      <c r="AH236" s="534"/>
      <c r="AI236" s="534"/>
      <c r="AJ236" s="534"/>
      <c r="AK236" s="535"/>
      <c r="AL236" s="535"/>
      <c r="AM236" s="535"/>
      <c r="AN236" s="535"/>
      <c r="AO236" s="535"/>
      <c r="AP236" s="535"/>
      <c r="AQ236" s="535"/>
      <c r="AR236" s="535"/>
      <c r="AS236" s="447"/>
      <c r="AT236" s="535"/>
      <c r="AU236" s="535"/>
      <c r="AV236" s="535"/>
      <c r="AW236" s="535"/>
      <c r="AX236" s="535"/>
    </row>
    <row r="237" spans="1:50" ht="13.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4"/>
      <c r="O237" s="534"/>
      <c r="P237" s="534"/>
      <c r="Q237" s="534"/>
      <c r="R237" s="534"/>
      <c r="S237" s="534"/>
      <c r="T237" s="535"/>
      <c r="U237" s="535"/>
      <c r="V237" s="535"/>
      <c r="W237" s="535"/>
      <c r="X237" s="535"/>
      <c r="Y237" s="535"/>
      <c r="Z237" s="535"/>
      <c r="AA237" s="535"/>
      <c r="AB237" s="535"/>
      <c r="AC237" s="535"/>
      <c r="AD237" s="535"/>
      <c r="AE237" s="535"/>
      <c r="AF237" s="535"/>
      <c r="AG237" s="534"/>
      <c r="AH237" s="534"/>
      <c r="AI237" s="534"/>
      <c r="AJ237" s="534"/>
      <c r="AK237" s="535"/>
      <c r="AL237" s="535"/>
      <c r="AM237" s="535"/>
      <c r="AN237" s="535"/>
      <c r="AO237" s="535"/>
      <c r="AP237" s="535"/>
      <c r="AQ237" s="535"/>
      <c r="AR237" s="535"/>
      <c r="AS237" s="447"/>
      <c r="AT237" s="535"/>
      <c r="AU237" s="535"/>
      <c r="AV237" s="535"/>
      <c r="AW237" s="535"/>
      <c r="AX237" s="535"/>
    </row>
    <row r="238" spans="1:50" ht="13.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4"/>
      <c r="O238" s="534"/>
      <c r="P238" s="534"/>
      <c r="Q238" s="534"/>
      <c r="R238" s="534"/>
      <c r="S238" s="534"/>
      <c r="T238" s="535"/>
      <c r="U238" s="535"/>
      <c r="V238" s="535"/>
      <c r="W238" s="535"/>
      <c r="X238" s="535"/>
      <c r="Y238" s="535"/>
      <c r="Z238" s="535"/>
      <c r="AA238" s="535"/>
      <c r="AB238" s="535"/>
      <c r="AC238" s="535"/>
      <c r="AD238" s="535"/>
      <c r="AE238" s="535"/>
      <c r="AF238" s="535"/>
      <c r="AG238" s="534"/>
      <c r="AH238" s="534"/>
      <c r="AI238" s="534"/>
      <c r="AJ238" s="534"/>
      <c r="AK238" s="535"/>
      <c r="AL238" s="535"/>
      <c r="AM238" s="535"/>
      <c r="AN238" s="535"/>
      <c r="AO238" s="535"/>
      <c r="AP238" s="535"/>
      <c r="AQ238" s="535"/>
      <c r="AR238" s="535"/>
      <c r="AS238" s="447"/>
      <c r="AT238" s="535"/>
      <c r="AU238" s="535"/>
      <c r="AV238" s="535"/>
      <c r="AW238" s="535"/>
      <c r="AX238" s="535"/>
    </row>
    <row r="239" spans="1:50" ht="13.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4"/>
      <c r="O239" s="534"/>
      <c r="P239" s="534"/>
      <c r="Q239" s="534"/>
      <c r="R239" s="534"/>
      <c r="S239" s="534"/>
      <c r="T239" s="535"/>
      <c r="U239" s="535"/>
      <c r="V239" s="535"/>
      <c r="W239" s="535"/>
      <c r="X239" s="535"/>
      <c r="Y239" s="535"/>
      <c r="Z239" s="535"/>
      <c r="AA239" s="535"/>
      <c r="AB239" s="535"/>
      <c r="AC239" s="535"/>
      <c r="AD239" s="535"/>
      <c r="AE239" s="535"/>
      <c r="AF239" s="535"/>
      <c r="AG239" s="534"/>
      <c r="AH239" s="534"/>
      <c r="AI239" s="534"/>
      <c r="AJ239" s="534"/>
      <c r="AK239" s="535"/>
      <c r="AL239" s="535"/>
      <c r="AM239" s="535"/>
      <c r="AN239" s="535"/>
      <c r="AO239" s="535"/>
      <c r="AP239" s="535"/>
      <c r="AQ239" s="535"/>
      <c r="AR239" s="535"/>
      <c r="AS239" s="447"/>
      <c r="AT239" s="535"/>
      <c r="AU239" s="535"/>
      <c r="AV239" s="535"/>
      <c r="AW239" s="535"/>
      <c r="AX239" s="535"/>
    </row>
    <row r="240" spans="1:50" ht="13.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4"/>
      <c r="O240" s="534"/>
      <c r="P240" s="534"/>
      <c r="Q240" s="534"/>
      <c r="R240" s="534"/>
      <c r="S240" s="534"/>
      <c r="T240" s="535"/>
      <c r="U240" s="535"/>
      <c r="V240" s="535"/>
      <c r="W240" s="535"/>
      <c r="X240" s="535"/>
      <c r="Y240" s="535"/>
      <c r="Z240" s="535"/>
      <c r="AA240" s="535"/>
      <c r="AB240" s="535"/>
      <c r="AC240" s="535"/>
      <c r="AD240" s="535"/>
      <c r="AE240" s="535"/>
      <c r="AF240" s="535"/>
      <c r="AG240" s="534"/>
      <c r="AH240" s="534"/>
      <c r="AI240" s="534"/>
      <c r="AJ240" s="534"/>
      <c r="AK240" s="535"/>
      <c r="AL240" s="535"/>
      <c r="AM240" s="535"/>
      <c r="AN240" s="535"/>
      <c r="AO240" s="535"/>
      <c r="AP240" s="535"/>
      <c r="AQ240" s="535"/>
      <c r="AR240" s="535"/>
      <c r="AS240" s="447"/>
      <c r="AT240" s="535"/>
      <c r="AU240" s="535"/>
      <c r="AV240" s="535"/>
      <c r="AW240" s="535"/>
      <c r="AX240" s="535"/>
    </row>
    <row r="241" spans="1:50" ht="13.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4"/>
      <c r="O241" s="534"/>
      <c r="P241" s="534"/>
      <c r="Q241" s="534"/>
      <c r="R241" s="534"/>
      <c r="S241" s="534"/>
      <c r="T241" s="535"/>
      <c r="U241" s="535"/>
      <c r="V241" s="535"/>
      <c r="W241" s="535"/>
      <c r="X241" s="535"/>
      <c r="Y241" s="535"/>
      <c r="Z241" s="535"/>
      <c r="AA241" s="535"/>
      <c r="AB241" s="535"/>
      <c r="AC241" s="535"/>
      <c r="AD241" s="535"/>
      <c r="AE241" s="535"/>
      <c r="AF241" s="535"/>
      <c r="AG241" s="534"/>
      <c r="AH241" s="534"/>
      <c r="AI241" s="534"/>
      <c r="AJ241" s="534"/>
      <c r="AK241" s="535"/>
      <c r="AL241" s="535"/>
      <c r="AM241" s="535"/>
      <c r="AN241" s="535"/>
      <c r="AO241" s="535"/>
      <c r="AP241" s="535"/>
      <c r="AQ241" s="535"/>
      <c r="AR241" s="535"/>
      <c r="AS241" s="447"/>
      <c r="AT241" s="535"/>
      <c r="AU241" s="535"/>
      <c r="AV241" s="535"/>
      <c r="AW241" s="535"/>
      <c r="AX241" s="535"/>
    </row>
    <row r="242" spans="1:50" ht="13.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4"/>
      <c r="O242" s="534"/>
      <c r="P242" s="534"/>
      <c r="Q242" s="534"/>
      <c r="R242" s="534"/>
      <c r="S242" s="534"/>
      <c r="T242" s="535"/>
      <c r="U242" s="535"/>
      <c r="V242" s="535"/>
      <c r="W242" s="535"/>
      <c r="X242" s="535"/>
      <c r="Y242" s="535"/>
      <c r="Z242" s="535"/>
      <c r="AA242" s="535"/>
      <c r="AB242" s="535"/>
      <c r="AC242" s="535"/>
      <c r="AD242" s="535"/>
      <c r="AE242" s="535"/>
      <c r="AF242" s="535"/>
      <c r="AG242" s="534"/>
      <c r="AH242" s="534"/>
      <c r="AI242" s="534"/>
      <c r="AJ242" s="534"/>
      <c r="AK242" s="535"/>
      <c r="AL242" s="535"/>
      <c r="AM242" s="535"/>
      <c r="AN242" s="535"/>
      <c r="AO242" s="535"/>
      <c r="AP242" s="535"/>
      <c r="AQ242" s="535"/>
      <c r="AR242" s="535"/>
      <c r="AS242" s="447"/>
      <c r="AT242" s="535"/>
      <c r="AU242" s="535"/>
      <c r="AV242" s="535"/>
      <c r="AW242" s="535"/>
      <c r="AX242" s="535"/>
    </row>
    <row r="243" spans="1:50" ht="13.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4"/>
      <c r="O243" s="534"/>
      <c r="P243" s="534"/>
      <c r="Q243" s="534"/>
      <c r="R243" s="534"/>
      <c r="S243" s="534"/>
      <c r="T243" s="535"/>
      <c r="U243" s="535"/>
      <c r="V243" s="535"/>
      <c r="W243" s="535"/>
      <c r="X243" s="535"/>
      <c r="Y243" s="535"/>
      <c r="Z243" s="535"/>
      <c r="AA243" s="535"/>
      <c r="AB243" s="535"/>
      <c r="AC243" s="535"/>
      <c r="AD243" s="535"/>
      <c r="AE243" s="535"/>
      <c r="AF243" s="535"/>
      <c r="AG243" s="534"/>
      <c r="AH243" s="534"/>
      <c r="AI243" s="534"/>
      <c r="AJ243" s="534"/>
      <c r="AK243" s="535"/>
      <c r="AL243" s="535"/>
      <c r="AM243" s="535"/>
      <c r="AN243" s="535"/>
      <c r="AO243" s="535"/>
      <c r="AP243" s="535"/>
      <c r="AQ243" s="535"/>
      <c r="AR243" s="535"/>
      <c r="AS243" s="447"/>
      <c r="AT243" s="535"/>
      <c r="AU243" s="535"/>
      <c r="AV243" s="535"/>
      <c r="AW243" s="535"/>
      <c r="AX243" s="535"/>
    </row>
    <row r="244" spans="1:50" ht="13.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4"/>
      <c r="O244" s="534"/>
      <c r="P244" s="534"/>
      <c r="Q244" s="534"/>
      <c r="R244" s="534"/>
      <c r="S244" s="534"/>
      <c r="T244" s="535"/>
      <c r="U244" s="535"/>
      <c r="V244" s="535"/>
      <c r="W244" s="535"/>
      <c r="X244" s="535"/>
      <c r="Y244" s="535"/>
      <c r="Z244" s="535"/>
      <c r="AA244" s="535"/>
      <c r="AB244" s="535"/>
      <c r="AC244" s="535"/>
      <c r="AD244" s="535"/>
      <c r="AE244" s="535"/>
      <c r="AF244" s="535"/>
      <c r="AG244" s="534"/>
      <c r="AH244" s="534"/>
      <c r="AI244" s="534"/>
      <c r="AJ244" s="534"/>
      <c r="AK244" s="535"/>
      <c r="AL244" s="535"/>
      <c r="AM244" s="535"/>
      <c r="AN244" s="535"/>
      <c r="AO244" s="535"/>
      <c r="AP244" s="535"/>
      <c r="AQ244" s="535"/>
      <c r="AR244" s="535"/>
      <c r="AS244" s="447"/>
      <c r="AT244" s="535"/>
      <c r="AU244" s="535"/>
      <c r="AV244" s="535"/>
      <c r="AW244" s="535"/>
      <c r="AX244" s="535"/>
    </row>
    <row r="245" spans="1:50" ht="13.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4"/>
      <c r="O245" s="534"/>
      <c r="P245" s="534"/>
      <c r="Q245" s="534"/>
      <c r="R245" s="534"/>
      <c r="S245" s="534"/>
      <c r="T245" s="535"/>
      <c r="U245" s="535"/>
      <c r="V245" s="535"/>
      <c r="W245" s="535"/>
      <c r="X245" s="535"/>
      <c r="Y245" s="535"/>
      <c r="Z245" s="535"/>
      <c r="AA245" s="535"/>
      <c r="AB245" s="535"/>
      <c r="AC245" s="535"/>
      <c r="AD245" s="535"/>
      <c r="AE245" s="535"/>
      <c r="AF245" s="535"/>
      <c r="AG245" s="534"/>
      <c r="AH245" s="534"/>
      <c r="AI245" s="534"/>
      <c r="AJ245" s="534"/>
      <c r="AK245" s="535"/>
      <c r="AL245" s="535"/>
      <c r="AM245" s="535"/>
      <c r="AN245" s="535"/>
      <c r="AO245" s="535"/>
      <c r="AP245" s="535"/>
      <c r="AQ245" s="535"/>
      <c r="AR245" s="535"/>
      <c r="AS245" s="447"/>
      <c r="AT245" s="535"/>
      <c r="AU245" s="535"/>
      <c r="AV245" s="535"/>
      <c r="AW245" s="535"/>
      <c r="AX245" s="535"/>
    </row>
    <row r="246" spans="1:50" ht="13.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4"/>
      <c r="O246" s="534"/>
      <c r="P246" s="534"/>
      <c r="Q246" s="534"/>
      <c r="R246" s="534"/>
      <c r="S246" s="534"/>
      <c r="T246" s="535"/>
      <c r="U246" s="535"/>
      <c r="V246" s="535"/>
      <c r="W246" s="535"/>
      <c r="X246" s="535"/>
      <c r="Y246" s="535"/>
      <c r="Z246" s="535"/>
      <c r="AA246" s="535"/>
      <c r="AB246" s="535"/>
      <c r="AC246" s="535"/>
      <c r="AD246" s="535"/>
      <c r="AE246" s="535"/>
      <c r="AF246" s="535"/>
      <c r="AG246" s="534"/>
      <c r="AH246" s="534"/>
      <c r="AI246" s="534"/>
      <c r="AJ246" s="534"/>
      <c r="AK246" s="535"/>
      <c r="AL246" s="535"/>
      <c r="AM246" s="535"/>
      <c r="AN246" s="535"/>
      <c r="AO246" s="535"/>
      <c r="AP246" s="535"/>
      <c r="AQ246" s="535"/>
      <c r="AR246" s="535"/>
      <c r="AS246" s="447"/>
      <c r="AT246" s="535"/>
      <c r="AU246" s="535"/>
      <c r="AV246" s="535"/>
      <c r="AW246" s="535"/>
      <c r="AX246" s="535"/>
    </row>
    <row r="247" spans="1:50" ht="13.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4"/>
      <c r="O247" s="534"/>
      <c r="P247" s="534"/>
      <c r="Q247" s="534"/>
      <c r="R247" s="534"/>
      <c r="S247" s="534"/>
      <c r="T247" s="535"/>
      <c r="U247" s="535"/>
      <c r="V247" s="535"/>
      <c r="W247" s="535"/>
      <c r="X247" s="535"/>
      <c r="Y247" s="535"/>
      <c r="Z247" s="535"/>
      <c r="AA247" s="535"/>
      <c r="AB247" s="535"/>
      <c r="AC247" s="535"/>
      <c r="AD247" s="535"/>
      <c r="AE247" s="535"/>
      <c r="AF247" s="535"/>
      <c r="AG247" s="534"/>
      <c r="AH247" s="534"/>
      <c r="AI247" s="534"/>
      <c r="AJ247" s="534"/>
      <c r="AK247" s="535"/>
      <c r="AL247" s="535"/>
      <c r="AM247" s="535"/>
      <c r="AN247" s="535"/>
      <c r="AO247" s="535"/>
      <c r="AP247" s="535"/>
      <c r="AQ247" s="535"/>
      <c r="AR247" s="535"/>
      <c r="AS247" s="447"/>
      <c r="AT247" s="535"/>
      <c r="AU247" s="535"/>
      <c r="AV247" s="535"/>
      <c r="AW247" s="535"/>
      <c r="AX247" s="535"/>
    </row>
    <row r="248" spans="1:50" ht="13.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4"/>
      <c r="O248" s="534"/>
      <c r="P248" s="534"/>
      <c r="Q248" s="534"/>
      <c r="R248" s="534"/>
      <c r="S248" s="534"/>
      <c r="T248" s="535"/>
      <c r="U248" s="535"/>
      <c r="V248" s="535"/>
      <c r="W248" s="535"/>
      <c r="X248" s="535"/>
      <c r="Y248" s="535"/>
      <c r="Z248" s="535"/>
      <c r="AA248" s="535"/>
      <c r="AB248" s="535"/>
      <c r="AC248" s="535"/>
      <c r="AD248" s="535"/>
      <c r="AE248" s="535"/>
      <c r="AF248" s="535"/>
      <c r="AG248" s="534"/>
      <c r="AH248" s="534"/>
      <c r="AI248" s="534"/>
      <c r="AJ248" s="534"/>
      <c r="AK248" s="535"/>
      <c r="AL248" s="535"/>
      <c r="AM248" s="535"/>
      <c r="AN248" s="535"/>
      <c r="AO248" s="535"/>
      <c r="AP248" s="535"/>
      <c r="AQ248" s="535"/>
      <c r="AR248" s="535"/>
      <c r="AS248" s="447"/>
      <c r="AT248" s="535"/>
      <c r="AU248" s="535"/>
      <c r="AV248" s="535"/>
      <c r="AW248" s="535"/>
      <c r="AX248" s="535"/>
    </row>
    <row r="249" spans="1:50" ht="13.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4"/>
      <c r="O249" s="534"/>
      <c r="P249" s="534"/>
      <c r="Q249" s="534"/>
      <c r="R249" s="534"/>
      <c r="S249" s="534"/>
      <c r="T249" s="535"/>
      <c r="U249" s="535"/>
      <c r="V249" s="535"/>
      <c r="W249" s="535"/>
      <c r="X249" s="535"/>
      <c r="Y249" s="535"/>
      <c r="Z249" s="535"/>
      <c r="AA249" s="535"/>
      <c r="AB249" s="535"/>
      <c r="AC249" s="535"/>
      <c r="AD249" s="535"/>
      <c r="AE249" s="535"/>
      <c r="AF249" s="535"/>
      <c r="AG249" s="534"/>
      <c r="AH249" s="534"/>
      <c r="AI249" s="534"/>
      <c r="AJ249" s="534"/>
      <c r="AK249" s="535"/>
      <c r="AL249" s="535"/>
      <c r="AM249" s="535"/>
      <c r="AN249" s="535"/>
      <c r="AO249" s="535"/>
      <c r="AP249" s="535"/>
      <c r="AQ249" s="535"/>
      <c r="AR249" s="535"/>
      <c r="AS249" s="447"/>
      <c r="AT249" s="535"/>
      <c r="AU249" s="535"/>
      <c r="AV249" s="535"/>
      <c r="AW249" s="535"/>
      <c r="AX249" s="535"/>
    </row>
    <row r="250" spans="1:50" ht="13.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4"/>
      <c r="O250" s="534"/>
      <c r="P250" s="534"/>
      <c r="Q250" s="534"/>
      <c r="R250" s="534"/>
      <c r="S250" s="534"/>
      <c r="T250" s="535"/>
      <c r="U250" s="535"/>
      <c r="V250" s="535"/>
      <c r="W250" s="535"/>
      <c r="X250" s="535"/>
      <c r="Y250" s="535"/>
      <c r="Z250" s="535"/>
      <c r="AA250" s="535"/>
      <c r="AB250" s="535"/>
      <c r="AC250" s="535"/>
      <c r="AD250" s="535"/>
      <c r="AE250" s="535"/>
      <c r="AF250" s="535"/>
      <c r="AG250" s="534"/>
      <c r="AH250" s="534"/>
      <c r="AI250" s="534"/>
      <c r="AJ250" s="534"/>
      <c r="AK250" s="535"/>
      <c r="AL250" s="535"/>
      <c r="AM250" s="535"/>
      <c r="AN250" s="535"/>
      <c r="AO250" s="535"/>
      <c r="AP250" s="535"/>
      <c r="AQ250" s="535"/>
      <c r="AR250" s="535"/>
      <c r="AS250" s="447"/>
      <c r="AT250" s="535"/>
      <c r="AU250" s="535"/>
      <c r="AV250" s="535"/>
      <c r="AW250" s="535"/>
      <c r="AX250" s="535"/>
    </row>
    <row r="251" spans="1:50" ht="13.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4"/>
      <c r="O251" s="534"/>
      <c r="P251" s="534"/>
      <c r="Q251" s="534"/>
      <c r="R251" s="534"/>
      <c r="S251" s="534"/>
      <c r="T251" s="535"/>
      <c r="U251" s="535"/>
      <c r="V251" s="535"/>
      <c r="W251" s="535"/>
      <c r="X251" s="535"/>
      <c r="Y251" s="535"/>
      <c r="Z251" s="535"/>
      <c r="AA251" s="535"/>
      <c r="AB251" s="535"/>
      <c r="AC251" s="535"/>
      <c r="AD251" s="535"/>
      <c r="AE251" s="535"/>
      <c r="AF251" s="535"/>
      <c r="AG251" s="534"/>
      <c r="AH251" s="534"/>
      <c r="AI251" s="534"/>
      <c r="AJ251" s="534"/>
      <c r="AK251" s="535"/>
      <c r="AL251" s="535"/>
      <c r="AM251" s="535"/>
      <c r="AN251" s="535"/>
      <c r="AO251" s="535"/>
      <c r="AP251" s="535"/>
      <c r="AQ251" s="535"/>
      <c r="AR251" s="535"/>
      <c r="AS251" s="447"/>
      <c r="AT251" s="535"/>
      <c r="AU251" s="535"/>
      <c r="AV251" s="535"/>
      <c r="AW251" s="535"/>
      <c r="AX251" s="535"/>
    </row>
    <row r="252" spans="1:50" ht="13.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4"/>
      <c r="O252" s="534"/>
      <c r="P252" s="534"/>
      <c r="Q252" s="534"/>
      <c r="R252" s="534"/>
      <c r="S252" s="534"/>
      <c r="T252" s="535"/>
      <c r="U252" s="535"/>
      <c r="V252" s="535"/>
      <c r="W252" s="535"/>
      <c r="X252" s="535"/>
      <c r="Y252" s="535"/>
      <c r="Z252" s="535"/>
      <c r="AA252" s="535"/>
      <c r="AB252" s="535"/>
      <c r="AC252" s="535"/>
      <c r="AD252" s="535"/>
      <c r="AE252" s="535"/>
      <c r="AF252" s="535"/>
      <c r="AG252" s="534"/>
      <c r="AH252" s="534"/>
      <c r="AI252" s="534"/>
      <c r="AJ252" s="534"/>
      <c r="AK252" s="535"/>
      <c r="AL252" s="535"/>
      <c r="AM252" s="535"/>
      <c r="AN252" s="535"/>
      <c r="AO252" s="535"/>
      <c r="AP252" s="535"/>
      <c r="AQ252" s="535"/>
      <c r="AR252" s="535"/>
      <c r="AS252" s="447"/>
      <c r="AT252" s="535"/>
      <c r="AU252" s="535"/>
      <c r="AV252" s="535"/>
      <c r="AW252" s="535"/>
      <c r="AX252" s="535"/>
    </row>
    <row r="253" spans="1:50" ht="13.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4"/>
      <c r="O253" s="534"/>
      <c r="P253" s="534"/>
      <c r="Q253" s="534"/>
      <c r="R253" s="534"/>
      <c r="S253" s="534"/>
      <c r="T253" s="535"/>
      <c r="U253" s="535"/>
      <c r="V253" s="535"/>
      <c r="W253" s="535"/>
      <c r="X253" s="535"/>
      <c r="Y253" s="535"/>
      <c r="Z253" s="535"/>
      <c r="AA253" s="535"/>
      <c r="AB253" s="535"/>
      <c r="AC253" s="535"/>
      <c r="AD253" s="535"/>
      <c r="AE253" s="535"/>
      <c r="AF253" s="535"/>
      <c r="AG253" s="534"/>
      <c r="AH253" s="534"/>
      <c r="AI253" s="534"/>
      <c r="AJ253" s="534"/>
      <c r="AK253" s="535"/>
      <c r="AL253" s="535"/>
      <c r="AM253" s="535"/>
      <c r="AN253" s="535"/>
      <c r="AO253" s="535"/>
      <c r="AP253" s="535"/>
      <c r="AQ253" s="535"/>
      <c r="AR253" s="535"/>
      <c r="AS253" s="447"/>
      <c r="AT253" s="535"/>
      <c r="AU253" s="535"/>
      <c r="AV253" s="535"/>
      <c r="AW253" s="535"/>
      <c r="AX253" s="535"/>
    </row>
    <row r="254" spans="1:50" ht="13.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4"/>
      <c r="O254" s="534"/>
      <c r="P254" s="534"/>
      <c r="Q254" s="534"/>
      <c r="R254" s="534"/>
      <c r="S254" s="534"/>
      <c r="T254" s="535"/>
      <c r="U254" s="535"/>
      <c r="V254" s="535"/>
      <c r="W254" s="535"/>
      <c r="X254" s="535"/>
      <c r="Y254" s="535"/>
      <c r="Z254" s="535"/>
      <c r="AA254" s="535"/>
      <c r="AB254" s="535"/>
      <c r="AC254" s="535"/>
      <c r="AD254" s="535"/>
      <c r="AE254" s="535"/>
      <c r="AF254" s="535"/>
      <c r="AG254" s="534"/>
      <c r="AH254" s="534"/>
      <c r="AI254" s="534"/>
      <c r="AJ254" s="534"/>
      <c r="AK254" s="535"/>
      <c r="AL254" s="535"/>
      <c r="AM254" s="535"/>
      <c r="AN254" s="535"/>
      <c r="AO254" s="535"/>
      <c r="AP254" s="535"/>
      <c r="AQ254" s="535"/>
      <c r="AR254" s="535"/>
      <c r="AS254" s="447"/>
      <c r="AT254" s="535"/>
      <c r="AU254" s="535"/>
      <c r="AV254" s="535"/>
      <c r="AW254" s="535"/>
      <c r="AX254" s="535"/>
    </row>
    <row r="255" spans="1:50" ht="13.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4"/>
      <c r="O255" s="534"/>
      <c r="P255" s="534"/>
      <c r="Q255" s="534"/>
      <c r="R255" s="534"/>
      <c r="S255" s="534"/>
      <c r="T255" s="535"/>
      <c r="U255" s="535"/>
      <c r="V255" s="535"/>
      <c r="W255" s="535"/>
      <c r="X255" s="535"/>
      <c r="Y255" s="535"/>
      <c r="Z255" s="535"/>
      <c r="AA255" s="535"/>
      <c r="AB255" s="535"/>
      <c r="AC255" s="535"/>
      <c r="AD255" s="535"/>
      <c r="AE255" s="535"/>
      <c r="AF255" s="535"/>
      <c r="AG255" s="534"/>
      <c r="AH255" s="534"/>
      <c r="AI255" s="534"/>
      <c r="AJ255" s="534"/>
      <c r="AK255" s="535"/>
      <c r="AL255" s="535"/>
      <c r="AM255" s="535"/>
      <c r="AN255" s="535"/>
      <c r="AO255" s="535"/>
      <c r="AP255" s="535"/>
      <c r="AQ255" s="535"/>
      <c r="AR255" s="535"/>
      <c r="AS255" s="447"/>
      <c r="AT255" s="535"/>
      <c r="AU255" s="535"/>
      <c r="AV255" s="535"/>
      <c r="AW255" s="535"/>
      <c r="AX255" s="535"/>
    </row>
    <row r="256" spans="1:50" ht="13.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4"/>
      <c r="O256" s="534"/>
      <c r="P256" s="534"/>
      <c r="Q256" s="534"/>
      <c r="R256" s="534"/>
      <c r="S256" s="534"/>
      <c r="T256" s="535"/>
      <c r="U256" s="535"/>
      <c r="V256" s="535"/>
      <c r="W256" s="535"/>
      <c r="X256" s="535"/>
      <c r="Y256" s="535"/>
      <c r="Z256" s="535"/>
      <c r="AA256" s="535"/>
      <c r="AB256" s="535"/>
      <c r="AC256" s="535"/>
      <c r="AD256" s="535"/>
      <c r="AE256" s="535"/>
      <c r="AF256" s="535"/>
      <c r="AG256" s="534"/>
      <c r="AH256" s="534"/>
      <c r="AI256" s="534"/>
      <c r="AJ256" s="534"/>
      <c r="AK256" s="535"/>
      <c r="AL256" s="535"/>
      <c r="AM256" s="535"/>
      <c r="AN256" s="535"/>
      <c r="AO256" s="535"/>
      <c r="AP256" s="535"/>
      <c r="AQ256" s="535"/>
      <c r="AR256" s="535"/>
      <c r="AS256" s="447"/>
      <c r="AT256" s="535"/>
      <c r="AU256" s="535"/>
      <c r="AV256" s="535"/>
      <c r="AW256" s="535"/>
      <c r="AX256" s="535"/>
    </row>
    <row r="257" spans="1:50" ht="13.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4"/>
      <c r="O257" s="534"/>
      <c r="P257" s="534"/>
      <c r="Q257" s="534"/>
      <c r="R257" s="534"/>
      <c r="S257" s="534"/>
      <c r="T257" s="535"/>
      <c r="U257" s="535"/>
      <c r="V257" s="535"/>
      <c r="W257" s="535"/>
      <c r="X257" s="535"/>
      <c r="Y257" s="535"/>
      <c r="Z257" s="535"/>
      <c r="AA257" s="535"/>
      <c r="AB257" s="535"/>
      <c r="AC257" s="535"/>
      <c r="AD257" s="535"/>
      <c r="AE257" s="535"/>
      <c r="AF257" s="535"/>
      <c r="AG257" s="534"/>
      <c r="AH257" s="534"/>
      <c r="AI257" s="534"/>
      <c r="AJ257" s="534"/>
      <c r="AK257" s="535"/>
      <c r="AL257" s="535"/>
      <c r="AM257" s="535"/>
      <c r="AN257" s="535"/>
      <c r="AO257" s="535"/>
      <c r="AP257" s="535"/>
      <c r="AQ257" s="535"/>
      <c r="AR257" s="535"/>
      <c r="AS257" s="447"/>
      <c r="AT257" s="535"/>
      <c r="AU257" s="535"/>
      <c r="AV257" s="535"/>
      <c r="AW257" s="535"/>
      <c r="AX257" s="535"/>
    </row>
    <row r="258" spans="1:50" ht="13.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4"/>
      <c r="O258" s="534"/>
      <c r="P258" s="534"/>
      <c r="Q258" s="534"/>
      <c r="R258" s="534"/>
      <c r="S258" s="534"/>
      <c r="T258" s="535"/>
      <c r="U258" s="535"/>
      <c r="V258" s="535"/>
      <c r="W258" s="535"/>
      <c r="X258" s="535"/>
      <c r="Y258" s="535"/>
      <c r="Z258" s="535"/>
      <c r="AA258" s="535"/>
      <c r="AB258" s="535"/>
      <c r="AC258" s="535"/>
      <c r="AD258" s="535"/>
      <c r="AE258" s="535"/>
      <c r="AF258" s="535"/>
      <c r="AG258" s="534"/>
      <c r="AH258" s="534"/>
      <c r="AI258" s="534"/>
      <c r="AJ258" s="534"/>
      <c r="AK258" s="535"/>
      <c r="AL258" s="535"/>
      <c r="AM258" s="535"/>
      <c r="AN258" s="535"/>
      <c r="AO258" s="535"/>
      <c r="AP258" s="535"/>
      <c r="AQ258" s="535"/>
      <c r="AR258" s="535"/>
      <c r="AS258" s="447"/>
      <c r="AT258" s="535"/>
      <c r="AU258" s="535"/>
      <c r="AV258" s="535"/>
      <c r="AW258" s="535"/>
      <c r="AX258" s="535"/>
    </row>
    <row r="259" spans="1:50" ht="13.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4"/>
      <c r="O259" s="534"/>
      <c r="P259" s="534"/>
      <c r="Q259" s="534"/>
      <c r="R259" s="534"/>
      <c r="S259" s="534"/>
      <c r="T259" s="535"/>
      <c r="U259" s="535"/>
      <c r="V259" s="535"/>
      <c r="W259" s="535"/>
      <c r="X259" s="535"/>
      <c r="Y259" s="535"/>
      <c r="Z259" s="535"/>
      <c r="AA259" s="535"/>
      <c r="AB259" s="535"/>
      <c r="AC259" s="535"/>
      <c r="AD259" s="535"/>
      <c r="AE259" s="535"/>
      <c r="AF259" s="535"/>
      <c r="AG259" s="534"/>
      <c r="AH259" s="534"/>
      <c r="AI259" s="534"/>
      <c r="AJ259" s="534"/>
      <c r="AK259" s="535"/>
      <c r="AL259" s="535"/>
      <c r="AM259" s="535"/>
      <c r="AN259" s="535"/>
      <c r="AO259" s="535"/>
      <c r="AP259" s="535"/>
      <c r="AQ259" s="535"/>
      <c r="AR259" s="535"/>
      <c r="AS259" s="447"/>
      <c r="AT259" s="535"/>
      <c r="AU259" s="535"/>
      <c r="AV259" s="535"/>
      <c r="AW259" s="535"/>
      <c r="AX259" s="535"/>
    </row>
    <row r="260" spans="1:50" ht="13.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4"/>
      <c r="O260" s="534"/>
      <c r="P260" s="534"/>
      <c r="Q260" s="534"/>
      <c r="R260" s="534"/>
      <c r="S260" s="534"/>
      <c r="T260" s="535"/>
      <c r="U260" s="535"/>
      <c r="V260" s="535"/>
      <c r="W260" s="535"/>
      <c r="X260" s="535"/>
      <c r="Y260" s="535"/>
      <c r="Z260" s="535"/>
      <c r="AA260" s="535"/>
      <c r="AB260" s="535"/>
      <c r="AC260" s="535"/>
      <c r="AD260" s="535"/>
      <c r="AE260" s="535"/>
      <c r="AF260" s="535"/>
      <c r="AG260" s="534"/>
      <c r="AH260" s="534"/>
      <c r="AI260" s="534"/>
      <c r="AJ260" s="534"/>
      <c r="AK260" s="535"/>
      <c r="AL260" s="535"/>
      <c r="AM260" s="535"/>
      <c r="AN260" s="535"/>
      <c r="AO260" s="535"/>
      <c r="AP260" s="535"/>
      <c r="AQ260" s="535"/>
      <c r="AR260" s="535"/>
      <c r="AS260" s="447"/>
      <c r="AT260" s="535"/>
      <c r="AU260" s="535"/>
      <c r="AV260" s="535"/>
      <c r="AW260" s="535"/>
      <c r="AX260" s="535"/>
    </row>
    <row r="261" spans="1:50" ht="13.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4"/>
      <c r="O261" s="534"/>
      <c r="P261" s="534"/>
      <c r="Q261" s="534"/>
      <c r="R261" s="534"/>
      <c r="S261" s="534"/>
      <c r="T261" s="535"/>
      <c r="U261" s="535"/>
      <c r="V261" s="535"/>
      <c r="W261" s="535"/>
      <c r="X261" s="535"/>
      <c r="Y261" s="535"/>
      <c r="Z261" s="535"/>
      <c r="AA261" s="535"/>
      <c r="AB261" s="535"/>
      <c r="AC261" s="535"/>
      <c r="AD261" s="535"/>
      <c r="AE261" s="535"/>
      <c r="AF261" s="535"/>
      <c r="AG261" s="534"/>
      <c r="AH261" s="534"/>
      <c r="AI261" s="534"/>
      <c r="AJ261" s="534"/>
      <c r="AK261" s="535"/>
      <c r="AL261" s="535"/>
      <c r="AM261" s="535"/>
      <c r="AN261" s="535"/>
      <c r="AO261" s="535"/>
      <c r="AP261" s="535"/>
      <c r="AQ261" s="535"/>
      <c r="AR261" s="535"/>
      <c r="AS261" s="447"/>
      <c r="AT261" s="535"/>
      <c r="AU261" s="535"/>
      <c r="AV261" s="535"/>
      <c r="AW261" s="535"/>
      <c r="AX261" s="535"/>
    </row>
    <row r="262" spans="1:50" ht="13.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4"/>
      <c r="O262" s="534"/>
      <c r="P262" s="534"/>
      <c r="Q262" s="534"/>
      <c r="R262" s="534"/>
      <c r="S262" s="534"/>
      <c r="T262" s="535"/>
      <c r="U262" s="535"/>
      <c r="V262" s="535"/>
      <c r="W262" s="535"/>
      <c r="X262" s="535"/>
      <c r="Y262" s="535"/>
      <c r="Z262" s="535"/>
      <c r="AA262" s="535"/>
      <c r="AB262" s="535"/>
      <c r="AC262" s="535"/>
      <c r="AD262" s="535"/>
      <c r="AE262" s="535"/>
      <c r="AF262" s="535"/>
      <c r="AG262" s="534"/>
      <c r="AH262" s="534"/>
      <c r="AI262" s="534"/>
      <c r="AJ262" s="534"/>
      <c r="AK262" s="535"/>
      <c r="AL262" s="535"/>
      <c r="AM262" s="535"/>
      <c r="AN262" s="535"/>
      <c r="AO262" s="535"/>
      <c r="AP262" s="535"/>
      <c r="AQ262" s="535"/>
      <c r="AR262" s="535"/>
      <c r="AS262" s="447"/>
      <c r="AT262" s="535"/>
      <c r="AU262" s="535"/>
      <c r="AV262" s="535"/>
      <c r="AW262" s="535"/>
      <c r="AX262" s="535"/>
    </row>
    <row r="263" spans="1:50" ht="13.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4"/>
      <c r="O263" s="534"/>
      <c r="P263" s="534"/>
      <c r="Q263" s="534"/>
      <c r="R263" s="534"/>
      <c r="S263" s="534"/>
      <c r="T263" s="535"/>
      <c r="U263" s="535"/>
      <c r="V263" s="535"/>
      <c r="W263" s="535"/>
      <c r="X263" s="535"/>
      <c r="Y263" s="535"/>
      <c r="Z263" s="535"/>
      <c r="AA263" s="535"/>
      <c r="AB263" s="535"/>
      <c r="AC263" s="535"/>
      <c r="AD263" s="535"/>
      <c r="AE263" s="535"/>
      <c r="AF263" s="535"/>
      <c r="AG263" s="534"/>
      <c r="AH263" s="534"/>
      <c r="AI263" s="534"/>
      <c r="AJ263" s="534"/>
      <c r="AK263" s="535"/>
      <c r="AL263" s="535"/>
      <c r="AM263" s="535"/>
      <c r="AN263" s="535"/>
      <c r="AO263" s="535"/>
      <c r="AP263" s="535"/>
      <c r="AQ263" s="535"/>
      <c r="AR263" s="535"/>
      <c r="AS263" s="447"/>
      <c r="AT263" s="535"/>
      <c r="AU263" s="535"/>
      <c r="AV263" s="535"/>
      <c r="AW263" s="535"/>
      <c r="AX263" s="535"/>
    </row>
    <row r="264" spans="1:50" ht="13.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4"/>
      <c r="O264" s="534"/>
      <c r="P264" s="534"/>
      <c r="Q264" s="534"/>
      <c r="R264" s="534"/>
      <c r="S264" s="534"/>
      <c r="T264" s="535"/>
      <c r="U264" s="535"/>
      <c r="V264" s="535"/>
      <c r="W264" s="535"/>
      <c r="X264" s="535"/>
      <c r="Y264" s="535"/>
      <c r="Z264" s="535"/>
      <c r="AA264" s="535"/>
      <c r="AB264" s="535"/>
      <c r="AC264" s="535"/>
      <c r="AD264" s="535"/>
      <c r="AE264" s="535"/>
      <c r="AF264" s="535"/>
      <c r="AG264" s="534"/>
      <c r="AH264" s="534"/>
      <c r="AI264" s="534"/>
      <c r="AJ264" s="534"/>
      <c r="AK264" s="535"/>
      <c r="AL264" s="535"/>
      <c r="AM264" s="535"/>
      <c r="AN264" s="535"/>
      <c r="AO264" s="535"/>
      <c r="AP264" s="535"/>
      <c r="AQ264" s="535"/>
      <c r="AR264" s="535"/>
      <c r="AS264" s="447"/>
      <c r="AT264" s="535"/>
      <c r="AU264" s="535"/>
      <c r="AV264" s="535"/>
      <c r="AW264" s="535"/>
      <c r="AX264" s="535"/>
    </row>
    <row r="265" spans="1:50" ht="13.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4"/>
      <c r="O265" s="534"/>
      <c r="P265" s="534"/>
      <c r="Q265" s="534"/>
      <c r="R265" s="534"/>
      <c r="S265" s="534"/>
      <c r="T265" s="535"/>
      <c r="U265" s="535"/>
      <c r="V265" s="535"/>
      <c r="W265" s="535"/>
      <c r="X265" s="535"/>
      <c r="Y265" s="535"/>
      <c r="Z265" s="535"/>
      <c r="AA265" s="535"/>
      <c r="AB265" s="535"/>
      <c r="AC265" s="535"/>
      <c r="AD265" s="535"/>
      <c r="AE265" s="535"/>
      <c r="AF265" s="535"/>
      <c r="AG265" s="534"/>
      <c r="AH265" s="534"/>
      <c r="AI265" s="534"/>
      <c r="AJ265" s="534"/>
      <c r="AK265" s="535"/>
      <c r="AL265" s="535"/>
      <c r="AM265" s="535"/>
      <c r="AN265" s="535"/>
      <c r="AO265" s="535"/>
      <c r="AP265" s="535"/>
      <c r="AQ265" s="535"/>
      <c r="AR265" s="535"/>
      <c r="AS265" s="447"/>
      <c r="AT265" s="535"/>
      <c r="AU265" s="535"/>
      <c r="AV265" s="535"/>
      <c r="AW265" s="535"/>
      <c r="AX265" s="535"/>
    </row>
    <row r="266" spans="1:50" ht="13.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4"/>
      <c r="O266" s="534"/>
      <c r="P266" s="534"/>
      <c r="Q266" s="534"/>
      <c r="R266" s="534"/>
      <c r="S266" s="534"/>
      <c r="T266" s="535"/>
      <c r="U266" s="535"/>
      <c r="V266" s="535"/>
      <c r="W266" s="535"/>
      <c r="X266" s="535"/>
      <c r="Y266" s="535"/>
      <c r="Z266" s="535"/>
      <c r="AA266" s="535"/>
      <c r="AB266" s="535"/>
      <c r="AC266" s="535"/>
      <c r="AD266" s="535"/>
      <c r="AE266" s="535"/>
      <c r="AF266" s="535"/>
      <c r="AG266" s="534"/>
      <c r="AH266" s="534"/>
      <c r="AI266" s="534"/>
      <c r="AJ266" s="534"/>
      <c r="AK266" s="535"/>
      <c r="AL266" s="535"/>
      <c r="AM266" s="535"/>
      <c r="AN266" s="535"/>
      <c r="AO266" s="535"/>
      <c r="AP266" s="535"/>
      <c r="AQ266" s="535"/>
      <c r="AR266" s="535"/>
      <c r="AS266" s="447"/>
      <c r="AT266" s="535"/>
      <c r="AU266" s="535"/>
      <c r="AV266" s="535"/>
      <c r="AW266" s="535"/>
      <c r="AX266" s="535"/>
    </row>
    <row r="267" spans="1:50" ht="13.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4"/>
      <c r="O267" s="534"/>
      <c r="P267" s="534"/>
      <c r="Q267" s="534"/>
      <c r="R267" s="534"/>
      <c r="S267" s="534"/>
      <c r="T267" s="535"/>
      <c r="U267" s="535"/>
      <c r="V267" s="535"/>
      <c r="W267" s="535"/>
      <c r="X267" s="535"/>
      <c r="Y267" s="535"/>
      <c r="Z267" s="535"/>
      <c r="AA267" s="535"/>
      <c r="AB267" s="535"/>
      <c r="AC267" s="535"/>
      <c r="AD267" s="535"/>
      <c r="AE267" s="535"/>
      <c r="AF267" s="535"/>
      <c r="AG267" s="534"/>
      <c r="AH267" s="534"/>
      <c r="AI267" s="534"/>
      <c r="AJ267" s="534"/>
      <c r="AK267" s="535"/>
      <c r="AL267" s="535"/>
      <c r="AM267" s="535"/>
      <c r="AN267" s="535"/>
      <c r="AO267" s="535"/>
      <c r="AP267" s="535"/>
      <c r="AQ267" s="535"/>
      <c r="AR267" s="535"/>
      <c r="AS267" s="447"/>
      <c r="AT267" s="535"/>
      <c r="AU267" s="535"/>
      <c r="AV267" s="535"/>
      <c r="AW267" s="535"/>
      <c r="AX267" s="535"/>
    </row>
    <row r="268" spans="1:50" ht="13.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4"/>
      <c r="O268" s="534"/>
      <c r="P268" s="534"/>
      <c r="Q268" s="534"/>
      <c r="R268" s="534"/>
      <c r="S268" s="534"/>
      <c r="T268" s="535"/>
      <c r="U268" s="535"/>
      <c r="V268" s="535"/>
      <c r="W268" s="535"/>
      <c r="X268" s="535"/>
      <c r="Y268" s="535"/>
      <c r="Z268" s="535"/>
      <c r="AA268" s="535"/>
      <c r="AB268" s="535"/>
      <c r="AC268" s="535"/>
      <c r="AD268" s="535"/>
      <c r="AE268" s="535"/>
      <c r="AF268" s="535"/>
      <c r="AG268" s="534"/>
      <c r="AH268" s="534"/>
      <c r="AI268" s="534"/>
      <c r="AJ268" s="534"/>
      <c r="AK268" s="535"/>
      <c r="AL268" s="535"/>
      <c r="AM268" s="535"/>
      <c r="AN268" s="535"/>
      <c r="AO268" s="535"/>
      <c r="AP268" s="535"/>
      <c r="AQ268" s="535"/>
      <c r="AR268" s="535"/>
      <c r="AS268" s="447"/>
      <c r="AT268" s="535"/>
      <c r="AU268" s="535"/>
      <c r="AV268" s="535"/>
      <c r="AW268" s="535"/>
      <c r="AX268" s="535"/>
    </row>
    <row r="269" spans="1:50" ht="13.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4"/>
      <c r="O269" s="534"/>
      <c r="P269" s="534"/>
      <c r="Q269" s="534"/>
      <c r="R269" s="534"/>
      <c r="S269" s="534"/>
      <c r="T269" s="535"/>
      <c r="U269" s="535"/>
      <c r="V269" s="535"/>
      <c r="W269" s="535"/>
      <c r="X269" s="535"/>
      <c r="Y269" s="535"/>
      <c r="Z269" s="535"/>
      <c r="AA269" s="535"/>
      <c r="AB269" s="535"/>
      <c r="AC269" s="535"/>
      <c r="AD269" s="535"/>
      <c r="AE269" s="535"/>
      <c r="AF269" s="535"/>
      <c r="AG269" s="534"/>
      <c r="AH269" s="534"/>
      <c r="AI269" s="534"/>
      <c r="AJ269" s="534"/>
      <c r="AK269" s="535"/>
      <c r="AL269" s="535"/>
      <c r="AM269" s="535"/>
      <c r="AN269" s="535"/>
      <c r="AO269" s="535"/>
      <c r="AP269" s="535"/>
      <c r="AQ269" s="535"/>
      <c r="AR269" s="535"/>
      <c r="AS269" s="447"/>
      <c r="AT269" s="535"/>
      <c r="AU269" s="535"/>
      <c r="AV269" s="535"/>
      <c r="AW269" s="535"/>
      <c r="AX269" s="535"/>
    </row>
    <row r="270" spans="1:50" ht="13.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4"/>
      <c r="O270" s="534"/>
      <c r="P270" s="534"/>
      <c r="Q270" s="534"/>
      <c r="R270" s="534"/>
      <c r="S270" s="534"/>
      <c r="T270" s="535"/>
      <c r="U270" s="535"/>
      <c r="V270" s="535"/>
      <c r="W270" s="535"/>
      <c r="X270" s="535"/>
      <c r="Y270" s="535"/>
      <c r="Z270" s="535"/>
      <c r="AA270" s="535"/>
      <c r="AB270" s="535"/>
      <c r="AC270" s="535"/>
      <c r="AD270" s="535"/>
      <c r="AE270" s="535"/>
      <c r="AF270" s="535"/>
      <c r="AG270" s="534"/>
      <c r="AH270" s="534"/>
      <c r="AI270" s="534"/>
      <c r="AJ270" s="534"/>
      <c r="AK270" s="535"/>
      <c r="AL270" s="535"/>
      <c r="AM270" s="535"/>
      <c r="AN270" s="535"/>
      <c r="AO270" s="535"/>
      <c r="AP270" s="535"/>
      <c r="AQ270" s="535"/>
      <c r="AR270" s="535"/>
      <c r="AS270" s="447"/>
      <c r="AT270" s="535"/>
      <c r="AU270" s="535"/>
      <c r="AV270" s="535"/>
      <c r="AW270" s="535"/>
      <c r="AX270" s="535"/>
    </row>
    <row r="271" spans="1:50" ht="13.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4"/>
      <c r="O271" s="534"/>
      <c r="P271" s="534"/>
      <c r="Q271" s="534"/>
      <c r="R271" s="534"/>
      <c r="S271" s="534"/>
      <c r="T271" s="535"/>
      <c r="U271" s="535"/>
      <c r="V271" s="535"/>
      <c r="W271" s="535"/>
      <c r="X271" s="535"/>
      <c r="Y271" s="535"/>
      <c r="Z271" s="535"/>
      <c r="AA271" s="535"/>
      <c r="AB271" s="535"/>
      <c r="AC271" s="535"/>
      <c r="AD271" s="535"/>
      <c r="AE271" s="535"/>
      <c r="AF271" s="535"/>
      <c r="AG271" s="534"/>
      <c r="AH271" s="534"/>
      <c r="AI271" s="534"/>
      <c r="AJ271" s="534"/>
      <c r="AK271" s="535"/>
      <c r="AL271" s="535"/>
      <c r="AM271" s="535"/>
      <c r="AN271" s="535"/>
      <c r="AO271" s="535"/>
      <c r="AP271" s="535"/>
      <c r="AQ271" s="535"/>
      <c r="AR271" s="535"/>
      <c r="AS271" s="447"/>
      <c r="AT271" s="535"/>
      <c r="AU271" s="535"/>
      <c r="AV271" s="535"/>
      <c r="AW271" s="535"/>
      <c r="AX271" s="535"/>
    </row>
    <row r="272" spans="1:50" ht="13.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4"/>
      <c r="O272" s="534"/>
      <c r="P272" s="534"/>
      <c r="Q272" s="534"/>
      <c r="R272" s="534"/>
      <c r="S272" s="534"/>
      <c r="T272" s="535"/>
      <c r="U272" s="535"/>
      <c r="V272" s="535"/>
      <c r="W272" s="535"/>
      <c r="X272" s="535"/>
      <c r="Y272" s="535"/>
      <c r="Z272" s="535"/>
      <c r="AA272" s="535"/>
      <c r="AB272" s="535"/>
      <c r="AC272" s="535"/>
      <c r="AD272" s="535"/>
      <c r="AE272" s="535"/>
      <c r="AF272" s="535"/>
      <c r="AG272" s="534"/>
      <c r="AH272" s="534"/>
      <c r="AI272" s="534"/>
      <c r="AJ272" s="534"/>
      <c r="AK272" s="535"/>
      <c r="AL272" s="535"/>
      <c r="AM272" s="535"/>
      <c r="AN272" s="535"/>
      <c r="AO272" s="535"/>
      <c r="AP272" s="535"/>
      <c r="AQ272" s="535"/>
      <c r="AR272" s="535"/>
      <c r="AS272" s="447"/>
      <c r="AT272" s="535"/>
      <c r="AU272" s="535"/>
      <c r="AV272" s="535"/>
      <c r="AW272" s="535"/>
      <c r="AX272" s="535"/>
    </row>
    <row r="273" spans="1:50" ht="13.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4"/>
      <c r="O273" s="534"/>
      <c r="P273" s="534"/>
      <c r="Q273" s="534"/>
      <c r="R273" s="534"/>
      <c r="S273" s="534"/>
      <c r="T273" s="535"/>
      <c r="U273" s="535"/>
      <c r="V273" s="535"/>
      <c r="W273" s="535"/>
      <c r="X273" s="535"/>
      <c r="Y273" s="535"/>
      <c r="Z273" s="535"/>
      <c r="AA273" s="535"/>
      <c r="AB273" s="535"/>
      <c r="AC273" s="535"/>
      <c r="AD273" s="535"/>
      <c r="AE273" s="535"/>
      <c r="AF273" s="535"/>
      <c r="AG273" s="534"/>
      <c r="AH273" s="534"/>
      <c r="AI273" s="534"/>
      <c r="AJ273" s="534"/>
      <c r="AK273" s="535"/>
      <c r="AL273" s="535"/>
      <c r="AM273" s="535"/>
      <c r="AN273" s="535"/>
      <c r="AO273" s="535"/>
      <c r="AP273" s="535"/>
      <c r="AQ273" s="535"/>
      <c r="AR273" s="535"/>
      <c r="AS273" s="447"/>
      <c r="AT273" s="535"/>
      <c r="AU273" s="535"/>
      <c r="AV273" s="535"/>
      <c r="AW273" s="535"/>
      <c r="AX273" s="535"/>
    </row>
    <row r="274" spans="1:50" ht="13.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4"/>
      <c r="O274" s="534"/>
      <c r="P274" s="534"/>
      <c r="Q274" s="534"/>
      <c r="R274" s="534"/>
      <c r="S274" s="534"/>
      <c r="T274" s="535"/>
      <c r="U274" s="535"/>
      <c r="V274" s="535"/>
      <c r="W274" s="535"/>
      <c r="X274" s="535"/>
      <c r="Y274" s="535"/>
      <c r="Z274" s="535"/>
      <c r="AA274" s="535"/>
      <c r="AB274" s="535"/>
      <c r="AC274" s="535"/>
      <c r="AD274" s="535"/>
      <c r="AE274" s="535"/>
      <c r="AF274" s="535"/>
      <c r="AG274" s="534"/>
      <c r="AH274" s="534"/>
      <c r="AI274" s="534"/>
      <c r="AJ274" s="534"/>
      <c r="AK274" s="535"/>
      <c r="AL274" s="535"/>
      <c r="AM274" s="535"/>
      <c r="AN274" s="535"/>
      <c r="AO274" s="535"/>
      <c r="AP274" s="535"/>
      <c r="AQ274" s="535"/>
      <c r="AR274" s="535"/>
      <c r="AS274" s="447"/>
      <c r="AT274" s="535"/>
      <c r="AU274" s="535"/>
      <c r="AV274" s="535"/>
      <c r="AW274" s="535"/>
      <c r="AX274" s="535"/>
    </row>
    <row r="275" spans="1:50" ht="13.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4"/>
      <c r="O275" s="534"/>
      <c r="P275" s="534"/>
      <c r="Q275" s="534"/>
      <c r="R275" s="534"/>
      <c r="S275" s="534"/>
      <c r="T275" s="535"/>
      <c r="U275" s="535"/>
      <c r="V275" s="535"/>
      <c r="W275" s="535"/>
      <c r="X275" s="535"/>
      <c r="Y275" s="535"/>
      <c r="Z275" s="535"/>
      <c r="AA275" s="535"/>
      <c r="AB275" s="535"/>
      <c r="AC275" s="535"/>
      <c r="AD275" s="535"/>
      <c r="AE275" s="535"/>
      <c r="AF275" s="535"/>
      <c r="AG275" s="534"/>
      <c r="AH275" s="534"/>
      <c r="AI275" s="534"/>
      <c r="AJ275" s="534"/>
      <c r="AK275" s="535"/>
      <c r="AL275" s="535"/>
      <c r="AM275" s="535"/>
      <c r="AN275" s="535"/>
      <c r="AO275" s="535"/>
      <c r="AP275" s="535"/>
      <c r="AQ275" s="535"/>
      <c r="AR275" s="535"/>
      <c r="AS275" s="447"/>
      <c r="AT275" s="535"/>
      <c r="AU275" s="535"/>
      <c r="AV275" s="535"/>
      <c r="AW275" s="535"/>
      <c r="AX275" s="535"/>
    </row>
    <row r="276" spans="1:50" ht="13.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4"/>
      <c r="O276" s="534"/>
      <c r="P276" s="534"/>
      <c r="Q276" s="534"/>
      <c r="R276" s="534"/>
      <c r="S276" s="534"/>
      <c r="T276" s="535"/>
      <c r="U276" s="535"/>
      <c r="V276" s="535"/>
      <c r="W276" s="535"/>
      <c r="X276" s="535"/>
      <c r="Y276" s="535"/>
      <c r="Z276" s="535"/>
      <c r="AA276" s="535"/>
      <c r="AB276" s="535"/>
      <c r="AC276" s="535"/>
      <c r="AD276" s="535"/>
      <c r="AE276" s="535"/>
      <c r="AF276" s="535"/>
      <c r="AG276" s="534"/>
      <c r="AH276" s="534"/>
      <c r="AI276" s="534"/>
      <c r="AJ276" s="534"/>
      <c r="AK276" s="535"/>
      <c r="AL276" s="535"/>
      <c r="AM276" s="535"/>
      <c r="AN276" s="535"/>
      <c r="AO276" s="535"/>
      <c r="AP276" s="535"/>
      <c r="AQ276" s="535"/>
      <c r="AR276" s="535"/>
      <c r="AS276" s="447"/>
      <c r="AT276" s="535"/>
      <c r="AU276" s="535"/>
      <c r="AV276" s="535"/>
      <c r="AW276" s="535"/>
      <c r="AX276" s="535"/>
    </row>
    <row r="277" spans="1:50" ht="13.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4"/>
      <c r="O277" s="534"/>
      <c r="P277" s="534"/>
      <c r="Q277" s="534"/>
      <c r="R277" s="534"/>
      <c r="S277" s="534"/>
      <c r="T277" s="535"/>
      <c r="U277" s="535"/>
      <c r="V277" s="535"/>
      <c r="W277" s="535"/>
      <c r="X277" s="535"/>
      <c r="Y277" s="535"/>
      <c r="Z277" s="535"/>
      <c r="AA277" s="535"/>
      <c r="AB277" s="535"/>
      <c r="AC277" s="535"/>
      <c r="AD277" s="535"/>
      <c r="AE277" s="535"/>
      <c r="AF277" s="535"/>
      <c r="AG277" s="534"/>
      <c r="AH277" s="534"/>
      <c r="AI277" s="534"/>
      <c r="AJ277" s="534"/>
      <c r="AK277" s="535"/>
      <c r="AL277" s="535"/>
      <c r="AM277" s="535"/>
      <c r="AN277" s="535"/>
      <c r="AO277" s="535"/>
      <c r="AP277" s="535"/>
      <c r="AQ277" s="535"/>
      <c r="AR277" s="535"/>
      <c r="AS277" s="447"/>
      <c r="AT277" s="535"/>
      <c r="AU277" s="535"/>
      <c r="AV277" s="535"/>
      <c r="AW277" s="535"/>
      <c r="AX277" s="535"/>
    </row>
    <row r="278" spans="1:50" ht="13.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4"/>
      <c r="O278" s="534"/>
      <c r="P278" s="534"/>
      <c r="Q278" s="534"/>
      <c r="R278" s="534"/>
      <c r="S278" s="534"/>
      <c r="T278" s="535"/>
      <c r="U278" s="535"/>
      <c r="V278" s="535"/>
      <c r="W278" s="535"/>
      <c r="X278" s="535"/>
      <c r="Y278" s="535"/>
      <c r="Z278" s="535"/>
      <c r="AA278" s="535"/>
      <c r="AB278" s="535"/>
      <c r="AC278" s="535"/>
      <c r="AD278" s="535"/>
      <c r="AE278" s="535"/>
      <c r="AF278" s="535"/>
      <c r="AG278" s="534"/>
      <c r="AH278" s="534"/>
      <c r="AI278" s="534"/>
      <c r="AJ278" s="534"/>
      <c r="AK278" s="535"/>
      <c r="AL278" s="535"/>
      <c r="AM278" s="535"/>
      <c r="AN278" s="535"/>
      <c r="AO278" s="535"/>
      <c r="AP278" s="535"/>
      <c r="AQ278" s="535"/>
      <c r="AR278" s="535"/>
      <c r="AS278" s="447"/>
      <c r="AT278" s="535"/>
      <c r="AU278" s="535"/>
      <c r="AV278" s="535"/>
      <c r="AW278" s="535"/>
      <c r="AX278" s="535"/>
    </row>
    <row r="279" spans="1:50" ht="13.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4"/>
      <c r="O279" s="534"/>
      <c r="P279" s="534"/>
      <c r="Q279" s="534"/>
      <c r="R279" s="534"/>
      <c r="S279" s="534"/>
      <c r="T279" s="535"/>
      <c r="U279" s="535"/>
      <c r="V279" s="535"/>
      <c r="W279" s="535"/>
      <c r="X279" s="535"/>
      <c r="Y279" s="535"/>
      <c r="Z279" s="535"/>
      <c r="AA279" s="535"/>
      <c r="AB279" s="535"/>
      <c r="AC279" s="535"/>
      <c r="AD279" s="535"/>
      <c r="AE279" s="535"/>
      <c r="AF279" s="535"/>
      <c r="AG279" s="534"/>
      <c r="AH279" s="534"/>
      <c r="AI279" s="534"/>
      <c r="AJ279" s="534"/>
      <c r="AK279" s="535"/>
      <c r="AL279" s="535"/>
      <c r="AM279" s="535"/>
      <c r="AN279" s="535"/>
      <c r="AO279" s="535"/>
      <c r="AP279" s="535"/>
      <c r="AQ279" s="535"/>
      <c r="AR279" s="535"/>
      <c r="AS279" s="447"/>
      <c r="AT279" s="535"/>
      <c r="AU279" s="535"/>
      <c r="AV279" s="535"/>
      <c r="AW279" s="535"/>
      <c r="AX279" s="535"/>
    </row>
    <row r="280" spans="1:50" ht="13.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4"/>
      <c r="O280" s="534"/>
      <c r="P280" s="534"/>
      <c r="Q280" s="534"/>
      <c r="R280" s="534"/>
      <c r="S280" s="534"/>
      <c r="T280" s="535"/>
      <c r="U280" s="535"/>
      <c r="V280" s="535"/>
      <c r="W280" s="535"/>
      <c r="X280" s="535"/>
      <c r="Y280" s="535"/>
      <c r="Z280" s="535"/>
      <c r="AA280" s="535"/>
      <c r="AB280" s="535"/>
      <c r="AC280" s="535"/>
      <c r="AD280" s="535"/>
      <c r="AE280" s="535"/>
      <c r="AF280" s="535"/>
      <c r="AG280" s="534"/>
      <c r="AH280" s="534"/>
      <c r="AI280" s="534"/>
      <c r="AJ280" s="534"/>
      <c r="AK280" s="535"/>
      <c r="AL280" s="535"/>
      <c r="AM280" s="535"/>
      <c r="AN280" s="535"/>
      <c r="AO280" s="535"/>
      <c r="AP280" s="535"/>
      <c r="AQ280" s="535"/>
      <c r="AR280" s="535"/>
      <c r="AS280" s="447"/>
      <c r="AT280" s="535"/>
      <c r="AU280" s="535"/>
      <c r="AV280" s="535"/>
      <c r="AW280" s="535"/>
      <c r="AX280" s="535"/>
    </row>
    <row r="281" spans="1:50" ht="13.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4"/>
      <c r="O281" s="534"/>
      <c r="P281" s="534"/>
      <c r="Q281" s="534"/>
      <c r="R281" s="534"/>
      <c r="S281" s="534"/>
      <c r="T281" s="535"/>
      <c r="U281" s="535"/>
      <c r="V281" s="535"/>
      <c r="W281" s="535"/>
      <c r="X281" s="535"/>
      <c r="Y281" s="535"/>
      <c r="Z281" s="535"/>
      <c r="AA281" s="535"/>
      <c r="AB281" s="535"/>
      <c r="AC281" s="535"/>
      <c r="AD281" s="535"/>
      <c r="AE281" s="535"/>
      <c r="AF281" s="535"/>
      <c r="AG281" s="534"/>
      <c r="AH281" s="534"/>
      <c r="AI281" s="534"/>
      <c r="AJ281" s="534"/>
      <c r="AK281" s="535"/>
      <c r="AL281" s="535"/>
      <c r="AM281" s="535"/>
      <c r="AN281" s="535"/>
      <c r="AO281" s="535"/>
      <c r="AP281" s="535"/>
      <c r="AQ281" s="535"/>
      <c r="AR281" s="535"/>
      <c r="AS281" s="447"/>
      <c r="AT281" s="535"/>
      <c r="AU281" s="535"/>
      <c r="AV281" s="535"/>
      <c r="AW281" s="535"/>
      <c r="AX281" s="535"/>
    </row>
    <row r="282" spans="1:50" ht="13.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4"/>
      <c r="O282" s="534"/>
      <c r="P282" s="534"/>
      <c r="Q282" s="534"/>
      <c r="R282" s="534"/>
      <c r="S282" s="534"/>
      <c r="T282" s="535"/>
      <c r="U282" s="535"/>
      <c r="V282" s="535"/>
      <c r="W282" s="535"/>
      <c r="X282" s="535"/>
      <c r="Y282" s="535"/>
      <c r="Z282" s="535"/>
      <c r="AA282" s="535"/>
      <c r="AB282" s="535"/>
      <c r="AC282" s="535"/>
      <c r="AD282" s="535"/>
      <c r="AE282" s="535"/>
      <c r="AF282" s="535"/>
      <c r="AG282" s="534"/>
      <c r="AH282" s="534"/>
      <c r="AI282" s="534"/>
      <c r="AJ282" s="534"/>
      <c r="AK282" s="535"/>
      <c r="AL282" s="535"/>
      <c r="AM282" s="535"/>
      <c r="AN282" s="535"/>
      <c r="AO282" s="535"/>
      <c r="AP282" s="535"/>
      <c r="AQ282" s="535"/>
      <c r="AR282" s="535"/>
      <c r="AS282" s="447"/>
      <c r="AT282" s="535"/>
      <c r="AU282" s="535"/>
      <c r="AV282" s="535"/>
      <c r="AW282" s="535"/>
      <c r="AX282" s="535"/>
    </row>
    <row r="283" spans="1:50" ht="13.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4"/>
      <c r="O283" s="534"/>
      <c r="P283" s="534"/>
      <c r="Q283" s="534"/>
      <c r="R283" s="534"/>
      <c r="S283" s="534"/>
      <c r="T283" s="535"/>
      <c r="U283" s="535"/>
      <c r="V283" s="535"/>
      <c r="W283" s="535"/>
      <c r="X283" s="535"/>
      <c r="Y283" s="535"/>
      <c r="Z283" s="535"/>
      <c r="AA283" s="535"/>
      <c r="AB283" s="535"/>
      <c r="AC283" s="535"/>
      <c r="AD283" s="535"/>
      <c r="AE283" s="535"/>
      <c r="AF283" s="535"/>
      <c r="AG283" s="534"/>
      <c r="AH283" s="534"/>
      <c r="AI283" s="534"/>
      <c r="AJ283" s="534"/>
      <c r="AK283" s="535"/>
      <c r="AL283" s="535"/>
      <c r="AM283" s="535"/>
      <c r="AN283" s="535"/>
      <c r="AO283" s="535"/>
      <c r="AP283" s="535"/>
      <c r="AQ283" s="535"/>
      <c r="AR283" s="535"/>
      <c r="AS283" s="447"/>
      <c r="AT283" s="535"/>
      <c r="AU283" s="535"/>
      <c r="AV283" s="535"/>
      <c r="AW283" s="535"/>
      <c r="AX283" s="535"/>
    </row>
    <row r="284" spans="1:50" ht="13.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4"/>
      <c r="O284" s="534"/>
      <c r="P284" s="534"/>
      <c r="Q284" s="534"/>
      <c r="R284" s="534"/>
      <c r="S284" s="534"/>
      <c r="T284" s="535"/>
      <c r="U284" s="535"/>
      <c r="V284" s="535"/>
      <c r="W284" s="535"/>
      <c r="X284" s="535"/>
      <c r="Y284" s="535"/>
      <c r="Z284" s="535"/>
      <c r="AA284" s="535"/>
      <c r="AB284" s="535"/>
      <c r="AC284" s="535"/>
      <c r="AD284" s="535"/>
      <c r="AE284" s="535"/>
      <c r="AF284" s="535"/>
      <c r="AG284" s="534"/>
      <c r="AH284" s="534"/>
      <c r="AI284" s="534"/>
      <c r="AJ284" s="534"/>
      <c r="AK284" s="535"/>
      <c r="AL284" s="535"/>
      <c r="AM284" s="535"/>
      <c r="AN284" s="535"/>
      <c r="AO284" s="535"/>
      <c r="AP284" s="535"/>
      <c r="AQ284" s="535"/>
      <c r="AR284" s="535"/>
      <c r="AS284" s="447"/>
      <c r="AT284" s="535"/>
      <c r="AU284" s="535"/>
      <c r="AV284" s="535"/>
      <c r="AW284" s="535"/>
      <c r="AX284" s="535"/>
    </row>
    <row r="285" spans="1:50" ht="13.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4"/>
      <c r="O285" s="534"/>
      <c r="P285" s="534"/>
      <c r="Q285" s="534"/>
      <c r="R285" s="534"/>
      <c r="S285" s="534"/>
      <c r="T285" s="535"/>
      <c r="U285" s="535"/>
      <c r="V285" s="535"/>
      <c r="W285" s="535"/>
      <c r="X285" s="535"/>
      <c r="Y285" s="535"/>
      <c r="Z285" s="535"/>
      <c r="AA285" s="535"/>
      <c r="AB285" s="535"/>
      <c r="AC285" s="535"/>
      <c r="AD285" s="535"/>
      <c r="AE285" s="535"/>
      <c r="AF285" s="535"/>
      <c r="AG285" s="534"/>
      <c r="AH285" s="534"/>
      <c r="AI285" s="534"/>
      <c r="AJ285" s="534"/>
      <c r="AK285" s="535"/>
      <c r="AL285" s="535"/>
      <c r="AM285" s="535"/>
      <c r="AN285" s="535"/>
      <c r="AO285" s="535"/>
      <c r="AP285" s="535"/>
      <c r="AQ285" s="535"/>
      <c r="AR285" s="535"/>
      <c r="AS285" s="447"/>
      <c r="AT285" s="535"/>
      <c r="AU285" s="535"/>
      <c r="AV285" s="535"/>
      <c r="AW285" s="535"/>
      <c r="AX285" s="535"/>
    </row>
    <row r="286" spans="1:50" ht="13.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4"/>
      <c r="O286" s="534"/>
      <c r="P286" s="534"/>
      <c r="Q286" s="534"/>
      <c r="R286" s="534"/>
      <c r="S286" s="534"/>
      <c r="T286" s="535"/>
      <c r="U286" s="535"/>
      <c r="V286" s="535"/>
      <c r="W286" s="535"/>
      <c r="X286" s="535"/>
      <c r="Y286" s="535"/>
      <c r="Z286" s="535"/>
      <c r="AA286" s="535"/>
      <c r="AB286" s="535"/>
      <c r="AC286" s="535"/>
      <c r="AD286" s="535"/>
      <c r="AE286" s="535"/>
      <c r="AF286" s="535"/>
      <c r="AG286" s="534"/>
      <c r="AH286" s="534"/>
      <c r="AI286" s="534"/>
      <c r="AJ286" s="534"/>
      <c r="AK286" s="535"/>
      <c r="AL286" s="535"/>
      <c r="AM286" s="535"/>
      <c r="AN286" s="535"/>
      <c r="AO286" s="535"/>
      <c r="AP286" s="535"/>
      <c r="AQ286" s="535"/>
      <c r="AR286" s="535"/>
      <c r="AS286" s="447"/>
      <c r="AT286" s="535"/>
      <c r="AU286" s="535"/>
      <c r="AV286" s="535"/>
      <c r="AW286" s="535"/>
      <c r="AX286" s="535"/>
    </row>
    <row r="287" spans="1:50" ht="13.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4"/>
      <c r="O287" s="534"/>
      <c r="P287" s="534"/>
      <c r="Q287" s="534"/>
      <c r="R287" s="534"/>
      <c r="S287" s="534"/>
      <c r="T287" s="535"/>
      <c r="U287" s="535"/>
      <c r="V287" s="535"/>
      <c r="W287" s="535"/>
      <c r="X287" s="535"/>
      <c r="Y287" s="535"/>
      <c r="Z287" s="535"/>
      <c r="AA287" s="535"/>
      <c r="AB287" s="535"/>
      <c r="AC287" s="535"/>
      <c r="AD287" s="535"/>
      <c r="AE287" s="535"/>
      <c r="AF287" s="535"/>
      <c r="AG287" s="534"/>
      <c r="AH287" s="534"/>
      <c r="AI287" s="534"/>
      <c r="AJ287" s="534"/>
      <c r="AK287" s="535"/>
      <c r="AL287" s="535"/>
      <c r="AM287" s="535"/>
      <c r="AN287" s="535"/>
      <c r="AO287" s="535"/>
      <c r="AP287" s="535"/>
      <c r="AQ287" s="535"/>
      <c r="AR287" s="535"/>
      <c r="AS287" s="447"/>
      <c r="AT287" s="535"/>
      <c r="AU287" s="535"/>
      <c r="AV287" s="535"/>
      <c r="AW287" s="535"/>
      <c r="AX287" s="535"/>
    </row>
    <row r="288" spans="1:50" ht="13.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4"/>
      <c r="O288" s="534"/>
      <c r="P288" s="534"/>
      <c r="Q288" s="534"/>
      <c r="R288" s="534"/>
      <c r="S288" s="534"/>
      <c r="T288" s="535"/>
      <c r="U288" s="535"/>
      <c r="V288" s="535"/>
      <c r="W288" s="535"/>
      <c r="X288" s="535"/>
      <c r="Y288" s="535"/>
      <c r="Z288" s="535"/>
      <c r="AA288" s="535"/>
      <c r="AB288" s="535"/>
      <c r="AC288" s="535"/>
      <c r="AD288" s="535"/>
      <c r="AE288" s="535"/>
      <c r="AF288" s="535"/>
      <c r="AG288" s="534"/>
      <c r="AH288" s="534"/>
      <c r="AI288" s="534"/>
      <c r="AJ288" s="534"/>
      <c r="AK288" s="535"/>
      <c r="AL288" s="535"/>
      <c r="AM288" s="535"/>
      <c r="AN288" s="535"/>
      <c r="AO288" s="535"/>
      <c r="AP288" s="535"/>
      <c r="AQ288" s="535"/>
      <c r="AR288" s="535"/>
      <c r="AS288" s="447"/>
      <c r="AT288" s="535"/>
      <c r="AU288" s="535"/>
      <c r="AV288" s="535"/>
      <c r="AW288" s="535"/>
      <c r="AX288" s="535"/>
    </row>
    <row r="289" spans="1:50" ht="13.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4"/>
      <c r="O289" s="534"/>
      <c r="P289" s="534"/>
      <c r="Q289" s="534"/>
      <c r="R289" s="534"/>
      <c r="S289" s="534"/>
      <c r="T289" s="535"/>
      <c r="U289" s="535"/>
      <c r="V289" s="535"/>
      <c r="W289" s="535"/>
      <c r="X289" s="535"/>
      <c r="Y289" s="535"/>
      <c r="Z289" s="535"/>
      <c r="AA289" s="535"/>
      <c r="AB289" s="535"/>
      <c r="AC289" s="535"/>
      <c r="AD289" s="535"/>
      <c r="AE289" s="535"/>
      <c r="AF289" s="535"/>
      <c r="AG289" s="534"/>
      <c r="AH289" s="534"/>
      <c r="AI289" s="534"/>
      <c r="AJ289" s="534"/>
      <c r="AK289" s="535"/>
      <c r="AL289" s="535"/>
      <c r="AM289" s="535"/>
      <c r="AN289" s="535"/>
      <c r="AO289" s="535"/>
      <c r="AP289" s="535"/>
      <c r="AQ289" s="535"/>
      <c r="AR289" s="535"/>
      <c r="AS289" s="447"/>
      <c r="AT289" s="535"/>
      <c r="AU289" s="535"/>
      <c r="AV289" s="535"/>
      <c r="AW289" s="535"/>
      <c r="AX289" s="535"/>
    </row>
    <row r="290" spans="1:50" ht="13.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4"/>
      <c r="O290" s="534"/>
      <c r="P290" s="534"/>
      <c r="Q290" s="534"/>
      <c r="R290" s="534"/>
      <c r="S290" s="534"/>
      <c r="T290" s="535"/>
      <c r="U290" s="535"/>
      <c r="V290" s="535"/>
      <c r="W290" s="535"/>
      <c r="X290" s="535"/>
      <c r="Y290" s="535"/>
      <c r="Z290" s="535"/>
      <c r="AA290" s="535"/>
      <c r="AB290" s="535"/>
      <c r="AC290" s="535"/>
      <c r="AD290" s="535"/>
      <c r="AE290" s="535"/>
      <c r="AF290" s="535"/>
      <c r="AG290" s="534"/>
      <c r="AH290" s="534"/>
      <c r="AI290" s="534"/>
      <c r="AJ290" s="534"/>
      <c r="AK290" s="535"/>
      <c r="AL290" s="535"/>
      <c r="AM290" s="535"/>
      <c r="AN290" s="535"/>
      <c r="AO290" s="535"/>
      <c r="AP290" s="535"/>
      <c r="AQ290" s="535"/>
      <c r="AR290" s="535"/>
      <c r="AS290" s="447"/>
      <c r="AT290" s="535"/>
      <c r="AU290" s="535"/>
      <c r="AV290" s="535"/>
      <c r="AW290" s="535"/>
      <c r="AX290" s="535"/>
    </row>
    <row r="291" spans="1:50" ht="13.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4"/>
      <c r="O291" s="534"/>
      <c r="P291" s="534"/>
      <c r="Q291" s="534"/>
      <c r="R291" s="534"/>
      <c r="S291" s="534"/>
      <c r="T291" s="535"/>
      <c r="U291" s="535"/>
      <c r="V291" s="535"/>
      <c r="W291" s="535"/>
      <c r="X291" s="535"/>
      <c r="Y291" s="535"/>
      <c r="Z291" s="535"/>
      <c r="AA291" s="535"/>
      <c r="AB291" s="535"/>
      <c r="AC291" s="535"/>
      <c r="AD291" s="535"/>
      <c r="AE291" s="535"/>
      <c r="AF291" s="535"/>
      <c r="AG291" s="534"/>
      <c r="AH291" s="534"/>
      <c r="AI291" s="534"/>
      <c r="AJ291" s="534"/>
      <c r="AK291" s="535"/>
      <c r="AL291" s="535"/>
      <c r="AM291" s="535"/>
      <c r="AN291" s="535"/>
      <c r="AO291" s="535"/>
      <c r="AP291" s="535"/>
      <c r="AQ291" s="535"/>
      <c r="AR291" s="535"/>
      <c r="AS291" s="447"/>
      <c r="AT291" s="535"/>
      <c r="AU291" s="535"/>
      <c r="AV291" s="535"/>
      <c r="AW291" s="535"/>
      <c r="AX291" s="535"/>
    </row>
    <row r="292" spans="1:50" ht="13.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4"/>
      <c r="O292" s="534"/>
      <c r="P292" s="534"/>
      <c r="Q292" s="534"/>
      <c r="R292" s="534"/>
      <c r="S292" s="534"/>
      <c r="T292" s="535"/>
      <c r="U292" s="535"/>
      <c r="V292" s="535"/>
      <c r="W292" s="535"/>
      <c r="X292" s="535"/>
      <c r="Y292" s="535"/>
      <c r="Z292" s="535"/>
      <c r="AA292" s="535"/>
      <c r="AB292" s="535"/>
      <c r="AC292" s="535"/>
      <c r="AD292" s="535"/>
      <c r="AE292" s="535"/>
      <c r="AF292" s="535"/>
      <c r="AG292" s="534"/>
      <c r="AH292" s="534"/>
      <c r="AI292" s="534"/>
      <c r="AJ292" s="534"/>
      <c r="AK292" s="535"/>
      <c r="AL292" s="535"/>
      <c r="AM292" s="535"/>
      <c r="AN292" s="535"/>
      <c r="AO292" s="535"/>
      <c r="AP292" s="535"/>
      <c r="AQ292" s="535"/>
      <c r="AR292" s="535"/>
      <c r="AS292" s="447"/>
      <c r="AT292" s="535"/>
      <c r="AU292" s="535"/>
      <c r="AV292" s="535"/>
      <c r="AW292" s="535"/>
      <c r="AX292" s="535"/>
    </row>
    <row r="293" spans="1:50" ht="13.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4"/>
      <c r="O293" s="534"/>
      <c r="P293" s="534"/>
      <c r="Q293" s="534"/>
      <c r="R293" s="534"/>
      <c r="S293" s="534"/>
      <c r="T293" s="535"/>
      <c r="U293" s="535"/>
      <c r="V293" s="535"/>
      <c r="W293" s="535"/>
      <c r="X293" s="535"/>
      <c r="Y293" s="535"/>
      <c r="Z293" s="535"/>
      <c r="AA293" s="535"/>
      <c r="AB293" s="535"/>
      <c r="AC293" s="535"/>
      <c r="AD293" s="535"/>
      <c r="AE293" s="535"/>
      <c r="AF293" s="535"/>
      <c r="AG293" s="534"/>
      <c r="AH293" s="534"/>
      <c r="AI293" s="534"/>
      <c r="AJ293" s="534"/>
      <c r="AK293" s="535"/>
      <c r="AL293" s="535"/>
      <c r="AM293" s="535"/>
      <c r="AN293" s="535"/>
      <c r="AO293" s="535"/>
      <c r="AP293" s="535"/>
      <c r="AQ293" s="535"/>
      <c r="AR293" s="535"/>
      <c r="AS293" s="447"/>
      <c r="AT293" s="535"/>
      <c r="AU293" s="535"/>
      <c r="AV293" s="535"/>
      <c r="AW293" s="535"/>
      <c r="AX293" s="535"/>
    </row>
    <row r="294" spans="1:50" ht="13.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4"/>
      <c r="O294" s="534"/>
      <c r="P294" s="534"/>
      <c r="Q294" s="534"/>
      <c r="R294" s="534"/>
      <c r="S294" s="534"/>
      <c r="T294" s="535"/>
      <c r="U294" s="535"/>
      <c r="V294" s="535"/>
      <c r="W294" s="535"/>
      <c r="X294" s="535"/>
      <c r="Y294" s="535"/>
      <c r="Z294" s="535"/>
      <c r="AA294" s="535"/>
      <c r="AB294" s="535"/>
      <c r="AC294" s="535"/>
      <c r="AD294" s="535"/>
      <c r="AE294" s="535"/>
      <c r="AF294" s="535"/>
      <c r="AG294" s="534"/>
      <c r="AH294" s="534"/>
      <c r="AI294" s="534"/>
      <c r="AJ294" s="534"/>
      <c r="AK294" s="535"/>
      <c r="AL294" s="535"/>
      <c r="AM294" s="535"/>
      <c r="AN294" s="535"/>
      <c r="AO294" s="535"/>
      <c r="AP294" s="535"/>
      <c r="AQ294" s="535"/>
      <c r="AR294" s="535"/>
      <c r="AS294" s="447"/>
      <c r="AT294" s="535"/>
      <c r="AU294" s="535"/>
      <c r="AV294" s="535"/>
      <c r="AW294" s="535"/>
      <c r="AX294" s="535"/>
    </row>
    <row r="295" spans="1:50" ht="13.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4"/>
      <c r="O295" s="534"/>
      <c r="P295" s="534"/>
      <c r="Q295" s="534"/>
      <c r="R295" s="534"/>
      <c r="S295" s="534"/>
      <c r="T295" s="535"/>
      <c r="U295" s="535"/>
      <c r="V295" s="535"/>
      <c r="W295" s="535"/>
      <c r="X295" s="535"/>
      <c r="Y295" s="535"/>
      <c r="Z295" s="535"/>
      <c r="AA295" s="535"/>
      <c r="AB295" s="535"/>
      <c r="AC295" s="535"/>
      <c r="AD295" s="535"/>
      <c r="AE295" s="535"/>
      <c r="AF295" s="535"/>
      <c r="AG295" s="534"/>
      <c r="AH295" s="534"/>
      <c r="AI295" s="534"/>
      <c r="AJ295" s="534"/>
      <c r="AK295" s="535"/>
      <c r="AL295" s="535"/>
      <c r="AM295" s="535"/>
      <c r="AN295" s="535"/>
      <c r="AO295" s="535"/>
      <c r="AP295" s="535"/>
      <c r="AQ295" s="535"/>
      <c r="AR295" s="535"/>
      <c r="AS295" s="447"/>
      <c r="AT295" s="535"/>
      <c r="AU295" s="535"/>
      <c r="AV295" s="535"/>
      <c r="AW295" s="535"/>
      <c r="AX295" s="535"/>
    </row>
    <row r="296" spans="1:50" ht="13.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4"/>
      <c r="O296" s="534"/>
      <c r="P296" s="534"/>
      <c r="Q296" s="534"/>
      <c r="R296" s="534"/>
      <c r="S296" s="534"/>
      <c r="T296" s="535"/>
      <c r="U296" s="535"/>
      <c r="V296" s="535"/>
      <c r="W296" s="535"/>
      <c r="X296" s="535"/>
      <c r="Y296" s="535"/>
      <c r="Z296" s="535"/>
      <c r="AA296" s="535"/>
      <c r="AB296" s="535"/>
      <c r="AC296" s="535"/>
      <c r="AD296" s="535"/>
      <c r="AE296" s="535"/>
      <c r="AF296" s="535"/>
      <c r="AG296" s="534"/>
      <c r="AH296" s="534"/>
      <c r="AI296" s="534"/>
      <c r="AJ296" s="534"/>
      <c r="AK296" s="535"/>
      <c r="AL296" s="535"/>
      <c r="AM296" s="535"/>
      <c r="AN296" s="535"/>
      <c r="AO296" s="535"/>
      <c r="AP296" s="535"/>
      <c r="AQ296" s="535"/>
      <c r="AR296" s="535"/>
      <c r="AS296" s="447"/>
      <c r="AT296" s="535"/>
      <c r="AU296" s="535"/>
      <c r="AV296" s="535"/>
      <c r="AW296" s="535"/>
      <c r="AX296" s="535"/>
    </row>
    <row r="297" spans="1:50" ht="13.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4"/>
      <c r="O297" s="534"/>
      <c r="P297" s="534"/>
      <c r="Q297" s="534"/>
      <c r="R297" s="534"/>
      <c r="S297" s="534"/>
      <c r="T297" s="535"/>
      <c r="U297" s="535"/>
      <c r="V297" s="535"/>
      <c r="W297" s="535"/>
      <c r="X297" s="535"/>
      <c r="Y297" s="535"/>
      <c r="Z297" s="535"/>
      <c r="AA297" s="535"/>
      <c r="AB297" s="535"/>
      <c r="AC297" s="535"/>
      <c r="AD297" s="535"/>
      <c r="AE297" s="535"/>
      <c r="AF297" s="535"/>
      <c r="AG297" s="534"/>
      <c r="AH297" s="534"/>
      <c r="AI297" s="534"/>
      <c r="AJ297" s="534"/>
      <c r="AK297" s="535"/>
      <c r="AL297" s="535"/>
      <c r="AM297" s="535"/>
      <c r="AN297" s="535"/>
      <c r="AO297" s="535"/>
      <c r="AP297" s="535"/>
      <c r="AQ297" s="535"/>
      <c r="AR297" s="535"/>
      <c r="AS297" s="447"/>
      <c r="AT297" s="535"/>
      <c r="AU297" s="535"/>
      <c r="AV297" s="535"/>
      <c r="AW297" s="535"/>
      <c r="AX297" s="535"/>
    </row>
    <row r="298" spans="1:50" ht="13.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4"/>
      <c r="O298" s="534"/>
      <c r="P298" s="534"/>
      <c r="Q298" s="534"/>
      <c r="R298" s="534"/>
      <c r="S298" s="534"/>
      <c r="T298" s="535"/>
      <c r="U298" s="535"/>
      <c r="V298" s="535"/>
      <c r="W298" s="535"/>
      <c r="X298" s="535"/>
      <c r="Y298" s="535"/>
      <c r="Z298" s="535"/>
      <c r="AA298" s="535"/>
      <c r="AB298" s="535"/>
      <c r="AC298" s="535"/>
      <c r="AD298" s="535"/>
      <c r="AE298" s="535"/>
      <c r="AF298" s="535"/>
      <c r="AG298" s="534"/>
      <c r="AH298" s="534"/>
      <c r="AI298" s="534"/>
      <c r="AJ298" s="534"/>
      <c r="AK298" s="535"/>
      <c r="AL298" s="535"/>
      <c r="AM298" s="535"/>
      <c r="AN298" s="535"/>
      <c r="AO298" s="535"/>
      <c r="AP298" s="535"/>
      <c r="AQ298" s="535"/>
      <c r="AR298" s="535"/>
      <c r="AS298" s="447"/>
      <c r="AT298" s="535"/>
      <c r="AU298" s="535"/>
      <c r="AV298" s="535"/>
      <c r="AW298" s="535"/>
      <c r="AX298" s="535"/>
    </row>
    <row r="299" spans="1:50" ht="13.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4"/>
      <c r="O299" s="534"/>
      <c r="P299" s="534"/>
      <c r="Q299" s="534"/>
      <c r="R299" s="534"/>
      <c r="S299" s="534"/>
      <c r="T299" s="535"/>
      <c r="U299" s="535"/>
      <c r="V299" s="535"/>
      <c r="W299" s="535"/>
      <c r="X299" s="535"/>
      <c r="Y299" s="535"/>
      <c r="Z299" s="535"/>
      <c r="AA299" s="535"/>
      <c r="AB299" s="535"/>
      <c r="AC299" s="535"/>
      <c r="AD299" s="535"/>
      <c r="AE299" s="535"/>
      <c r="AF299" s="535"/>
      <c r="AG299" s="534"/>
      <c r="AH299" s="534"/>
      <c r="AI299" s="534"/>
      <c r="AJ299" s="534"/>
      <c r="AK299" s="535"/>
      <c r="AL299" s="535"/>
      <c r="AM299" s="535"/>
      <c r="AN299" s="535"/>
      <c r="AO299" s="535"/>
      <c r="AP299" s="535"/>
      <c r="AQ299" s="535"/>
      <c r="AR299" s="535"/>
      <c r="AS299" s="447"/>
      <c r="AT299" s="535"/>
      <c r="AU299" s="535"/>
      <c r="AV299" s="535"/>
      <c r="AW299" s="535"/>
      <c r="AX299" s="535"/>
    </row>
    <row r="300" spans="1:50" ht="13.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4"/>
      <c r="O300" s="534"/>
      <c r="P300" s="534"/>
      <c r="Q300" s="534"/>
      <c r="R300" s="534"/>
      <c r="S300" s="534"/>
      <c r="T300" s="535"/>
      <c r="U300" s="535"/>
      <c r="V300" s="535"/>
      <c r="W300" s="535"/>
      <c r="X300" s="535"/>
      <c r="Y300" s="535"/>
      <c r="Z300" s="535"/>
      <c r="AA300" s="535"/>
      <c r="AB300" s="535"/>
      <c r="AC300" s="535"/>
      <c r="AD300" s="535"/>
      <c r="AE300" s="535"/>
      <c r="AF300" s="535"/>
      <c r="AG300" s="534"/>
      <c r="AH300" s="534"/>
      <c r="AI300" s="534"/>
      <c r="AJ300" s="534"/>
      <c r="AK300" s="535"/>
      <c r="AL300" s="535"/>
      <c r="AM300" s="535"/>
      <c r="AN300" s="535"/>
      <c r="AO300" s="535"/>
      <c r="AP300" s="535"/>
      <c r="AQ300" s="535"/>
      <c r="AR300" s="535"/>
      <c r="AS300" s="447"/>
      <c r="AT300" s="535"/>
      <c r="AU300" s="535"/>
      <c r="AV300" s="535"/>
      <c r="AW300" s="535"/>
      <c r="AX300" s="535"/>
    </row>
    <row r="301" spans="1:50" ht="13.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4"/>
      <c r="O301" s="534"/>
      <c r="P301" s="534"/>
      <c r="Q301" s="534"/>
      <c r="R301" s="534"/>
      <c r="S301" s="534"/>
      <c r="T301" s="535"/>
      <c r="U301" s="535"/>
      <c r="V301" s="535"/>
      <c r="W301" s="535"/>
      <c r="X301" s="535"/>
      <c r="Y301" s="535"/>
      <c r="Z301" s="535"/>
      <c r="AA301" s="535"/>
      <c r="AB301" s="535"/>
      <c r="AC301" s="535"/>
      <c r="AD301" s="535"/>
      <c r="AE301" s="535"/>
      <c r="AF301" s="535"/>
      <c r="AG301" s="534"/>
      <c r="AH301" s="534"/>
      <c r="AI301" s="534"/>
      <c r="AJ301" s="534"/>
      <c r="AK301" s="535"/>
      <c r="AL301" s="535"/>
      <c r="AM301" s="535"/>
      <c r="AN301" s="535"/>
      <c r="AO301" s="535"/>
      <c r="AP301" s="535"/>
      <c r="AQ301" s="535"/>
      <c r="AR301" s="535"/>
      <c r="AS301" s="447"/>
      <c r="AT301" s="535"/>
      <c r="AU301" s="535"/>
      <c r="AV301" s="535"/>
      <c r="AW301" s="535"/>
      <c r="AX301" s="535"/>
    </row>
    <row r="302" spans="1:50" ht="13.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4"/>
      <c r="O302" s="534"/>
      <c r="P302" s="534"/>
      <c r="Q302" s="534"/>
      <c r="R302" s="534"/>
      <c r="S302" s="534"/>
      <c r="T302" s="535"/>
      <c r="U302" s="535"/>
      <c r="V302" s="535"/>
      <c r="W302" s="535"/>
      <c r="X302" s="535"/>
      <c r="Y302" s="535"/>
      <c r="Z302" s="535"/>
      <c r="AA302" s="535"/>
      <c r="AB302" s="535"/>
      <c r="AC302" s="535"/>
      <c r="AD302" s="535"/>
      <c r="AE302" s="535"/>
      <c r="AF302" s="535"/>
      <c r="AG302" s="534"/>
      <c r="AH302" s="534"/>
      <c r="AI302" s="534"/>
      <c r="AJ302" s="534"/>
      <c r="AK302" s="535"/>
      <c r="AL302" s="535"/>
      <c r="AM302" s="535"/>
      <c r="AN302" s="535"/>
      <c r="AO302" s="535"/>
      <c r="AP302" s="535"/>
      <c r="AQ302" s="535"/>
      <c r="AR302" s="535"/>
      <c r="AS302" s="447"/>
      <c r="AT302" s="535"/>
      <c r="AU302" s="535"/>
      <c r="AV302" s="535"/>
      <c r="AW302" s="535"/>
      <c r="AX302" s="535"/>
    </row>
    <row r="303" spans="1:50" ht="13.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4"/>
      <c r="O303" s="534"/>
      <c r="P303" s="534"/>
      <c r="Q303" s="534"/>
      <c r="R303" s="534"/>
      <c r="S303" s="534"/>
      <c r="T303" s="535"/>
      <c r="U303" s="535"/>
      <c r="V303" s="535"/>
      <c r="W303" s="535"/>
      <c r="X303" s="535"/>
      <c r="Y303" s="535"/>
      <c r="Z303" s="535"/>
      <c r="AA303" s="535"/>
      <c r="AB303" s="535"/>
      <c r="AC303" s="535"/>
      <c r="AD303" s="535"/>
      <c r="AE303" s="535"/>
      <c r="AF303" s="535"/>
      <c r="AG303" s="534"/>
      <c r="AH303" s="534"/>
      <c r="AI303" s="534"/>
      <c r="AJ303" s="534"/>
      <c r="AK303" s="535"/>
      <c r="AL303" s="535"/>
      <c r="AM303" s="535"/>
      <c r="AN303" s="535"/>
      <c r="AO303" s="535"/>
      <c r="AP303" s="535"/>
      <c r="AQ303" s="535"/>
      <c r="AR303" s="535"/>
      <c r="AS303" s="447"/>
      <c r="AT303" s="535"/>
      <c r="AU303" s="535"/>
      <c r="AV303" s="535"/>
      <c r="AW303" s="535"/>
      <c r="AX303" s="535"/>
    </row>
    <row r="304" spans="1:50" ht="13.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4"/>
      <c r="O304" s="534"/>
      <c r="P304" s="534"/>
      <c r="Q304" s="534"/>
      <c r="R304" s="534"/>
      <c r="S304" s="534"/>
      <c r="T304" s="535"/>
      <c r="U304" s="535"/>
      <c r="V304" s="535"/>
      <c r="W304" s="535"/>
      <c r="X304" s="535"/>
      <c r="Y304" s="535"/>
      <c r="Z304" s="535"/>
      <c r="AA304" s="535"/>
      <c r="AB304" s="535"/>
      <c r="AC304" s="535"/>
      <c r="AD304" s="535"/>
      <c r="AE304" s="535"/>
      <c r="AF304" s="535"/>
      <c r="AG304" s="534"/>
      <c r="AH304" s="534"/>
      <c r="AI304" s="534"/>
      <c r="AJ304" s="534"/>
      <c r="AK304" s="535"/>
      <c r="AL304" s="535"/>
      <c r="AM304" s="535"/>
      <c r="AN304" s="535"/>
      <c r="AO304" s="535"/>
      <c r="AP304" s="535"/>
      <c r="AQ304" s="535"/>
      <c r="AR304" s="535"/>
      <c r="AS304" s="447"/>
      <c r="AT304" s="535"/>
      <c r="AU304" s="535"/>
      <c r="AV304" s="535"/>
      <c r="AW304" s="535"/>
      <c r="AX304" s="535"/>
    </row>
    <row r="305" spans="1:50" ht="13.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4"/>
      <c r="O305" s="534"/>
      <c r="P305" s="534"/>
      <c r="Q305" s="534"/>
      <c r="R305" s="534"/>
      <c r="S305" s="534"/>
      <c r="T305" s="535"/>
      <c r="U305" s="535"/>
      <c r="V305" s="535"/>
      <c r="W305" s="535"/>
      <c r="X305" s="535"/>
      <c r="Y305" s="535"/>
      <c r="Z305" s="535"/>
      <c r="AA305" s="535"/>
      <c r="AB305" s="535"/>
      <c r="AC305" s="535"/>
      <c r="AD305" s="535"/>
      <c r="AE305" s="535"/>
      <c r="AF305" s="535"/>
      <c r="AG305" s="534"/>
      <c r="AH305" s="534"/>
      <c r="AI305" s="534"/>
      <c r="AJ305" s="534"/>
      <c r="AK305" s="535"/>
      <c r="AL305" s="535"/>
      <c r="AM305" s="535"/>
      <c r="AN305" s="535"/>
      <c r="AO305" s="535"/>
      <c r="AP305" s="535"/>
      <c r="AQ305" s="535"/>
      <c r="AR305" s="535"/>
      <c r="AS305" s="447"/>
      <c r="AT305" s="535"/>
      <c r="AU305" s="535"/>
      <c r="AV305" s="535"/>
      <c r="AW305" s="535"/>
      <c r="AX305" s="535"/>
    </row>
    <row r="306" spans="1:50" ht="13.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4"/>
      <c r="O306" s="534"/>
      <c r="P306" s="534"/>
      <c r="Q306" s="534"/>
      <c r="R306" s="534"/>
      <c r="S306" s="534"/>
      <c r="T306" s="535"/>
      <c r="U306" s="535"/>
      <c r="V306" s="535"/>
      <c r="W306" s="535"/>
      <c r="X306" s="535"/>
      <c r="Y306" s="535"/>
      <c r="Z306" s="535"/>
      <c r="AA306" s="535"/>
      <c r="AB306" s="535"/>
      <c r="AC306" s="535"/>
      <c r="AD306" s="535"/>
      <c r="AE306" s="535"/>
      <c r="AF306" s="535"/>
      <c r="AG306" s="534"/>
      <c r="AH306" s="534"/>
      <c r="AI306" s="534"/>
      <c r="AJ306" s="534"/>
      <c r="AK306" s="535"/>
      <c r="AL306" s="535"/>
      <c r="AM306" s="535"/>
      <c r="AN306" s="535"/>
      <c r="AO306" s="535"/>
      <c r="AP306" s="535"/>
      <c r="AQ306" s="535"/>
      <c r="AR306" s="535"/>
      <c r="AS306" s="447"/>
      <c r="AT306" s="535"/>
      <c r="AU306" s="535"/>
      <c r="AV306" s="535"/>
      <c r="AW306" s="535"/>
      <c r="AX306" s="535"/>
    </row>
    <row r="307" spans="1:50" ht="13.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4"/>
      <c r="O307" s="534"/>
      <c r="P307" s="534"/>
      <c r="Q307" s="534"/>
      <c r="R307" s="534"/>
      <c r="S307" s="534"/>
      <c r="T307" s="535"/>
      <c r="U307" s="535"/>
      <c r="V307" s="535"/>
      <c r="W307" s="535"/>
      <c r="X307" s="535"/>
      <c r="Y307" s="535"/>
      <c r="Z307" s="535"/>
      <c r="AA307" s="535"/>
      <c r="AB307" s="535"/>
      <c r="AC307" s="535"/>
      <c r="AD307" s="535"/>
      <c r="AE307" s="535"/>
      <c r="AF307" s="535"/>
      <c r="AG307" s="534"/>
      <c r="AH307" s="534"/>
      <c r="AI307" s="534"/>
      <c r="AJ307" s="534"/>
      <c r="AK307" s="535"/>
      <c r="AL307" s="535"/>
      <c r="AM307" s="535"/>
      <c r="AN307" s="535"/>
      <c r="AO307" s="535"/>
      <c r="AP307" s="535"/>
      <c r="AQ307" s="535"/>
      <c r="AR307" s="535"/>
      <c r="AS307" s="447"/>
      <c r="AT307" s="535"/>
      <c r="AU307" s="535"/>
      <c r="AV307" s="535"/>
      <c r="AW307" s="535"/>
      <c r="AX307" s="535"/>
    </row>
    <row r="308" spans="1:50" ht="13.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4"/>
      <c r="O308" s="534"/>
      <c r="P308" s="534"/>
      <c r="Q308" s="534"/>
      <c r="R308" s="534"/>
      <c r="S308" s="534"/>
      <c r="T308" s="535"/>
      <c r="U308" s="535"/>
      <c r="V308" s="535"/>
      <c r="W308" s="535"/>
      <c r="X308" s="535"/>
      <c r="Y308" s="535"/>
      <c r="Z308" s="535"/>
      <c r="AA308" s="535"/>
      <c r="AB308" s="535"/>
      <c r="AC308" s="535"/>
      <c r="AD308" s="535"/>
      <c r="AE308" s="535"/>
      <c r="AF308" s="535"/>
      <c r="AG308" s="534"/>
      <c r="AH308" s="534"/>
      <c r="AI308" s="534"/>
      <c r="AJ308" s="534"/>
      <c r="AK308" s="535"/>
      <c r="AL308" s="535"/>
      <c r="AM308" s="535"/>
      <c r="AN308" s="535"/>
      <c r="AO308" s="535"/>
      <c r="AP308" s="535"/>
      <c r="AQ308" s="535"/>
      <c r="AR308" s="535"/>
      <c r="AS308" s="447"/>
      <c r="AT308" s="535"/>
      <c r="AU308" s="535"/>
      <c r="AV308" s="535"/>
      <c r="AW308" s="535"/>
      <c r="AX308" s="535"/>
    </row>
    <row r="309" spans="1:50" ht="13.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4"/>
      <c r="O309" s="534"/>
      <c r="P309" s="534"/>
      <c r="Q309" s="534"/>
      <c r="R309" s="534"/>
      <c r="S309" s="534"/>
      <c r="T309" s="535"/>
      <c r="U309" s="535"/>
      <c r="V309" s="535"/>
      <c r="W309" s="535"/>
      <c r="X309" s="535"/>
      <c r="Y309" s="535"/>
      <c r="Z309" s="535"/>
      <c r="AA309" s="535"/>
      <c r="AB309" s="535"/>
      <c r="AC309" s="535"/>
      <c r="AD309" s="535"/>
      <c r="AE309" s="535"/>
      <c r="AF309" s="535"/>
      <c r="AG309" s="534"/>
      <c r="AH309" s="534"/>
      <c r="AI309" s="534"/>
      <c r="AJ309" s="534"/>
      <c r="AK309" s="535"/>
      <c r="AL309" s="535"/>
      <c r="AM309" s="535"/>
      <c r="AN309" s="535"/>
      <c r="AO309" s="535"/>
      <c r="AP309" s="535"/>
      <c r="AQ309" s="535"/>
      <c r="AR309" s="535"/>
      <c r="AS309" s="447"/>
      <c r="AT309" s="535"/>
      <c r="AU309" s="535"/>
      <c r="AV309" s="535"/>
      <c r="AW309" s="535"/>
      <c r="AX309" s="535"/>
    </row>
    <row r="310" spans="1:50" ht="13.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4"/>
      <c r="O310" s="534"/>
      <c r="P310" s="534"/>
      <c r="Q310" s="534"/>
      <c r="R310" s="534"/>
      <c r="S310" s="534"/>
      <c r="T310" s="535"/>
      <c r="U310" s="535"/>
      <c r="V310" s="535"/>
      <c r="W310" s="535"/>
      <c r="X310" s="535"/>
      <c r="Y310" s="535"/>
      <c r="Z310" s="535"/>
      <c r="AA310" s="535"/>
      <c r="AB310" s="535"/>
      <c r="AC310" s="535"/>
      <c r="AD310" s="535"/>
      <c r="AE310" s="535"/>
      <c r="AF310" s="535"/>
      <c r="AG310" s="534"/>
      <c r="AH310" s="534"/>
      <c r="AI310" s="534"/>
      <c r="AJ310" s="534"/>
      <c r="AK310" s="535"/>
      <c r="AL310" s="535"/>
      <c r="AM310" s="535"/>
      <c r="AN310" s="535"/>
      <c r="AO310" s="535"/>
      <c r="AP310" s="535"/>
      <c r="AQ310" s="535"/>
      <c r="AR310" s="535"/>
      <c r="AS310" s="447"/>
      <c r="AT310" s="535"/>
      <c r="AU310" s="535"/>
      <c r="AV310" s="535"/>
      <c r="AW310" s="535"/>
      <c r="AX310" s="535"/>
    </row>
    <row r="311" spans="1:50" ht="13.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4"/>
      <c r="O311" s="534"/>
      <c r="P311" s="534"/>
      <c r="Q311" s="534"/>
      <c r="R311" s="534"/>
      <c r="S311" s="534"/>
      <c r="T311" s="535"/>
      <c r="U311" s="535"/>
      <c r="V311" s="535"/>
      <c r="W311" s="535"/>
      <c r="X311" s="535"/>
      <c r="Y311" s="535"/>
      <c r="Z311" s="535"/>
      <c r="AA311" s="535"/>
      <c r="AB311" s="535"/>
      <c r="AC311" s="535"/>
      <c r="AD311" s="535"/>
      <c r="AE311" s="535"/>
      <c r="AF311" s="535"/>
      <c r="AG311" s="534"/>
      <c r="AH311" s="534"/>
      <c r="AI311" s="534"/>
      <c r="AJ311" s="534"/>
      <c r="AK311" s="535"/>
      <c r="AL311" s="535"/>
      <c r="AM311" s="535"/>
      <c r="AN311" s="535"/>
      <c r="AO311" s="535"/>
      <c r="AP311" s="535"/>
      <c r="AQ311" s="535"/>
      <c r="AR311" s="535"/>
      <c r="AS311" s="447"/>
      <c r="AT311" s="535"/>
      <c r="AU311" s="535"/>
      <c r="AV311" s="535"/>
      <c r="AW311" s="535"/>
      <c r="AX311" s="535"/>
    </row>
    <row r="312" spans="1:50" ht="13.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4"/>
      <c r="O312" s="534"/>
      <c r="P312" s="534"/>
      <c r="Q312" s="534"/>
      <c r="R312" s="534"/>
      <c r="S312" s="534"/>
      <c r="T312" s="535"/>
      <c r="U312" s="535"/>
      <c r="V312" s="535"/>
      <c r="W312" s="535"/>
      <c r="X312" s="535"/>
      <c r="Y312" s="535"/>
      <c r="Z312" s="535"/>
      <c r="AA312" s="535"/>
      <c r="AB312" s="535"/>
      <c r="AC312" s="535"/>
      <c r="AD312" s="535"/>
      <c r="AE312" s="535"/>
      <c r="AF312" s="535"/>
      <c r="AG312" s="534"/>
      <c r="AH312" s="534"/>
      <c r="AI312" s="534"/>
      <c r="AJ312" s="534"/>
      <c r="AK312" s="535"/>
      <c r="AL312" s="535"/>
      <c r="AM312" s="535"/>
      <c r="AN312" s="535"/>
      <c r="AO312" s="535"/>
      <c r="AP312" s="535"/>
      <c r="AQ312" s="535"/>
      <c r="AR312" s="535"/>
      <c r="AS312" s="447"/>
      <c r="AT312" s="535"/>
      <c r="AU312" s="535"/>
      <c r="AV312" s="535"/>
      <c r="AW312" s="535"/>
      <c r="AX312" s="535"/>
    </row>
    <row r="313" spans="1:50" ht="13.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4"/>
      <c r="O313" s="534"/>
      <c r="P313" s="534"/>
      <c r="Q313" s="534"/>
      <c r="R313" s="534"/>
      <c r="S313" s="534"/>
      <c r="T313" s="535"/>
      <c r="U313" s="535"/>
      <c r="V313" s="535"/>
      <c r="W313" s="535"/>
      <c r="X313" s="535"/>
      <c r="Y313" s="535"/>
      <c r="Z313" s="535"/>
      <c r="AA313" s="535"/>
      <c r="AB313" s="535"/>
      <c r="AC313" s="535"/>
      <c r="AD313" s="535"/>
      <c r="AE313" s="535"/>
      <c r="AF313" s="535"/>
      <c r="AG313" s="534"/>
      <c r="AH313" s="534"/>
      <c r="AI313" s="534"/>
      <c r="AJ313" s="534"/>
      <c r="AK313" s="535"/>
      <c r="AL313" s="535"/>
      <c r="AM313" s="535"/>
      <c r="AN313" s="535"/>
      <c r="AO313" s="535"/>
      <c r="AP313" s="535"/>
      <c r="AQ313" s="535"/>
      <c r="AR313" s="535"/>
      <c r="AS313" s="447"/>
      <c r="AT313" s="535"/>
      <c r="AU313" s="535"/>
      <c r="AV313" s="535"/>
      <c r="AW313" s="535"/>
      <c r="AX313" s="535"/>
    </row>
    <row r="314" spans="1:50" ht="13.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4"/>
      <c r="O314" s="534"/>
      <c r="P314" s="534"/>
      <c r="Q314" s="534"/>
      <c r="R314" s="534"/>
      <c r="S314" s="534"/>
      <c r="T314" s="535"/>
      <c r="U314" s="535"/>
      <c r="V314" s="535"/>
      <c r="W314" s="535"/>
      <c r="X314" s="535"/>
      <c r="Y314" s="535"/>
      <c r="Z314" s="535"/>
      <c r="AA314" s="535"/>
      <c r="AB314" s="535"/>
      <c r="AC314" s="535"/>
      <c r="AD314" s="535"/>
      <c r="AE314" s="535"/>
      <c r="AF314" s="535"/>
      <c r="AG314" s="534"/>
      <c r="AH314" s="534"/>
      <c r="AI314" s="534"/>
      <c r="AJ314" s="534"/>
      <c r="AK314" s="535"/>
      <c r="AL314" s="535"/>
      <c r="AM314" s="535"/>
      <c r="AN314" s="535"/>
      <c r="AO314" s="535"/>
      <c r="AP314" s="535"/>
      <c r="AQ314" s="535"/>
      <c r="AR314" s="535"/>
      <c r="AS314" s="447"/>
      <c r="AT314" s="535"/>
      <c r="AU314" s="535"/>
      <c r="AV314" s="535"/>
      <c r="AW314" s="535"/>
      <c r="AX314" s="535"/>
    </row>
    <row r="315" spans="1:50" ht="13.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4"/>
      <c r="O315" s="534"/>
      <c r="P315" s="534"/>
      <c r="Q315" s="534"/>
      <c r="R315" s="534"/>
      <c r="S315" s="534"/>
      <c r="T315" s="535"/>
      <c r="U315" s="535"/>
      <c r="V315" s="535"/>
      <c r="W315" s="535"/>
      <c r="X315" s="535"/>
      <c r="Y315" s="535"/>
      <c r="Z315" s="535"/>
      <c r="AA315" s="535"/>
      <c r="AB315" s="535"/>
      <c r="AC315" s="535"/>
      <c r="AD315" s="535"/>
      <c r="AE315" s="535"/>
      <c r="AF315" s="535"/>
      <c r="AG315" s="534"/>
      <c r="AH315" s="534"/>
      <c r="AI315" s="534"/>
      <c r="AJ315" s="534"/>
      <c r="AK315" s="535"/>
      <c r="AL315" s="535"/>
      <c r="AM315" s="535"/>
      <c r="AN315" s="535"/>
      <c r="AO315" s="535"/>
      <c r="AP315" s="535"/>
      <c r="AQ315" s="535"/>
      <c r="AR315" s="535"/>
      <c r="AS315" s="447"/>
      <c r="AT315" s="535"/>
      <c r="AU315" s="535"/>
      <c r="AV315" s="535"/>
      <c r="AW315" s="535"/>
      <c r="AX315" s="535"/>
    </row>
    <row r="316" spans="1:50" ht="13.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4"/>
      <c r="O316" s="534"/>
      <c r="P316" s="534"/>
      <c r="Q316" s="534"/>
      <c r="R316" s="534"/>
      <c r="S316" s="534"/>
      <c r="T316" s="535"/>
      <c r="U316" s="535"/>
      <c r="V316" s="535"/>
      <c r="W316" s="535"/>
      <c r="X316" s="535"/>
      <c r="Y316" s="535"/>
      <c r="Z316" s="535"/>
      <c r="AA316" s="535"/>
      <c r="AB316" s="535"/>
      <c r="AC316" s="535"/>
      <c r="AD316" s="535"/>
      <c r="AE316" s="535"/>
      <c r="AF316" s="535"/>
      <c r="AG316" s="534"/>
      <c r="AH316" s="534"/>
      <c r="AI316" s="534"/>
      <c r="AJ316" s="534"/>
      <c r="AK316" s="535"/>
      <c r="AL316" s="535"/>
      <c r="AM316" s="535"/>
      <c r="AN316" s="535"/>
      <c r="AO316" s="535"/>
      <c r="AP316" s="535"/>
      <c r="AQ316" s="535"/>
      <c r="AR316" s="535"/>
      <c r="AS316" s="447"/>
      <c r="AT316" s="535"/>
      <c r="AU316" s="535"/>
      <c r="AV316" s="535"/>
      <c r="AW316" s="535"/>
      <c r="AX316" s="535"/>
    </row>
    <row r="317" spans="1:50" ht="13.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4"/>
      <c r="O317" s="534"/>
      <c r="P317" s="534"/>
      <c r="Q317" s="534"/>
      <c r="R317" s="534"/>
      <c r="S317" s="534"/>
      <c r="T317" s="535"/>
      <c r="U317" s="535"/>
      <c r="V317" s="535"/>
      <c r="W317" s="535"/>
      <c r="X317" s="535"/>
      <c r="Y317" s="535"/>
      <c r="Z317" s="535"/>
      <c r="AA317" s="535"/>
      <c r="AB317" s="535"/>
      <c r="AC317" s="535"/>
      <c r="AD317" s="535"/>
      <c r="AE317" s="535"/>
      <c r="AF317" s="535"/>
      <c r="AG317" s="534"/>
      <c r="AH317" s="534"/>
      <c r="AI317" s="534"/>
      <c r="AJ317" s="534"/>
      <c r="AK317" s="535"/>
      <c r="AL317" s="535"/>
      <c r="AM317" s="535"/>
      <c r="AN317" s="535"/>
      <c r="AO317" s="535"/>
      <c r="AP317" s="535"/>
      <c r="AQ317" s="535"/>
      <c r="AR317" s="535"/>
      <c r="AS317" s="447"/>
      <c r="AT317" s="535"/>
      <c r="AU317" s="535"/>
      <c r="AV317" s="535"/>
      <c r="AW317" s="535"/>
      <c r="AX317" s="535"/>
    </row>
    <row r="318" spans="1:50" ht="13.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4"/>
      <c r="O318" s="534"/>
      <c r="P318" s="534"/>
      <c r="Q318" s="534"/>
      <c r="R318" s="534"/>
      <c r="S318" s="534"/>
      <c r="T318" s="535"/>
      <c r="U318" s="535"/>
      <c r="V318" s="535"/>
      <c r="W318" s="535"/>
      <c r="X318" s="535"/>
      <c r="Y318" s="535"/>
      <c r="Z318" s="535"/>
      <c r="AA318" s="535"/>
      <c r="AB318" s="535"/>
      <c r="AC318" s="535"/>
      <c r="AD318" s="535"/>
      <c r="AE318" s="535"/>
      <c r="AF318" s="535"/>
      <c r="AG318" s="534"/>
      <c r="AH318" s="534"/>
      <c r="AI318" s="534"/>
      <c r="AJ318" s="534"/>
      <c r="AK318" s="535"/>
      <c r="AL318" s="535"/>
      <c r="AM318" s="535"/>
      <c r="AN318" s="535"/>
      <c r="AO318" s="535"/>
      <c r="AP318" s="535"/>
      <c r="AQ318" s="535"/>
      <c r="AR318" s="535"/>
      <c r="AS318" s="447"/>
      <c r="AT318" s="535"/>
      <c r="AU318" s="535"/>
      <c r="AV318" s="535"/>
      <c r="AW318" s="535"/>
      <c r="AX318" s="535"/>
    </row>
    <row r="319" spans="1:50" ht="13.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4"/>
      <c r="O319" s="534"/>
      <c r="P319" s="534"/>
      <c r="Q319" s="534"/>
      <c r="R319" s="534"/>
      <c r="S319" s="534"/>
      <c r="T319" s="535"/>
      <c r="U319" s="535"/>
      <c r="V319" s="535"/>
      <c r="W319" s="535"/>
      <c r="X319" s="535"/>
      <c r="Y319" s="535"/>
      <c r="Z319" s="535"/>
      <c r="AA319" s="535"/>
      <c r="AB319" s="535"/>
      <c r="AC319" s="535"/>
      <c r="AD319" s="535"/>
      <c r="AE319" s="535"/>
      <c r="AF319" s="535"/>
      <c r="AG319" s="534"/>
      <c r="AH319" s="534"/>
      <c r="AI319" s="534"/>
      <c r="AJ319" s="534"/>
      <c r="AK319" s="535"/>
      <c r="AL319" s="535"/>
      <c r="AM319" s="535"/>
      <c r="AN319" s="535"/>
      <c r="AO319" s="535"/>
      <c r="AP319" s="535"/>
      <c r="AQ319" s="535"/>
      <c r="AR319" s="535"/>
      <c r="AS319" s="447"/>
      <c r="AT319" s="535"/>
      <c r="AU319" s="535"/>
      <c r="AV319" s="535"/>
      <c r="AW319" s="535"/>
      <c r="AX319" s="535"/>
    </row>
    <row r="320" spans="1:50" ht="13.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4"/>
      <c r="O320" s="534"/>
      <c r="P320" s="534"/>
      <c r="Q320" s="534"/>
      <c r="R320" s="534"/>
      <c r="S320" s="534"/>
      <c r="T320" s="535"/>
      <c r="U320" s="535"/>
      <c r="V320" s="535"/>
      <c r="W320" s="535"/>
      <c r="X320" s="535"/>
      <c r="Y320" s="535"/>
      <c r="Z320" s="535"/>
      <c r="AA320" s="535"/>
      <c r="AB320" s="535"/>
      <c r="AC320" s="535"/>
      <c r="AD320" s="535"/>
      <c r="AE320" s="535"/>
      <c r="AF320" s="535"/>
      <c r="AG320" s="534"/>
      <c r="AH320" s="534"/>
      <c r="AI320" s="534"/>
      <c r="AJ320" s="534"/>
      <c r="AK320" s="535"/>
      <c r="AL320" s="535"/>
      <c r="AM320" s="535"/>
      <c r="AN320" s="535"/>
      <c r="AO320" s="535"/>
      <c r="AP320" s="535"/>
      <c r="AQ320" s="535"/>
      <c r="AR320" s="535"/>
      <c r="AS320" s="447"/>
      <c r="AT320" s="535"/>
      <c r="AU320" s="535"/>
      <c r="AV320" s="535"/>
      <c r="AW320" s="535"/>
      <c r="AX320" s="535"/>
    </row>
    <row r="321" spans="1:50" ht="13.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4"/>
      <c r="O321" s="534"/>
      <c r="P321" s="534"/>
      <c r="Q321" s="534"/>
      <c r="R321" s="534"/>
      <c r="S321" s="534"/>
      <c r="T321" s="535"/>
      <c r="U321" s="535"/>
      <c r="V321" s="535"/>
      <c r="W321" s="535"/>
      <c r="X321" s="535"/>
      <c r="Y321" s="535"/>
      <c r="Z321" s="535"/>
      <c r="AA321" s="535"/>
      <c r="AB321" s="535"/>
      <c r="AC321" s="535"/>
      <c r="AD321" s="535"/>
      <c r="AE321" s="535"/>
      <c r="AF321" s="535"/>
      <c r="AG321" s="534"/>
      <c r="AH321" s="534"/>
      <c r="AI321" s="534"/>
      <c r="AJ321" s="534"/>
      <c r="AK321" s="535"/>
      <c r="AL321" s="535"/>
      <c r="AM321" s="535"/>
      <c r="AN321" s="535"/>
      <c r="AO321" s="535"/>
      <c r="AP321" s="535"/>
      <c r="AQ321" s="535"/>
      <c r="AR321" s="535"/>
      <c r="AS321" s="447"/>
      <c r="AT321" s="535"/>
      <c r="AU321" s="535"/>
      <c r="AV321" s="535"/>
      <c r="AW321" s="535"/>
      <c r="AX321" s="535"/>
    </row>
    <row r="322" spans="1:50" ht="13.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4"/>
      <c r="O322" s="534"/>
      <c r="P322" s="534"/>
      <c r="Q322" s="534"/>
      <c r="R322" s="534"/>
      <c r="S322" s="534"/>
      <c r="T322" s="535"/>
      <c r="U322" s="535"/>
      <c r="V322" s="535"/>
      <c r="W322" s="535"/>
      <c r="X322" s="535"/>
      <c r="Y322" s="535"/>
      <c r="Z322" s="535"/>
      <c r="AA322" s="535"/>
      <c r="AB322" s="535"/>
      <c r="AC322" s="535"/>
      <c r="AD322" s="535"/>
      <c r="AE322" s="535"/>
      <c r="AF322" s="535"/>
      <c r="AG322" s="534"/>
      <c r="AH322" s="534"/>
      <c r="AI322" s="534"/>
      <c r="AJ322" s="534"/>
      <c r="AK322" s="535"/>
      <c r="AL322" s="535"/>
      <c r="AM322" s="535"/>
      <c r="AN322" s="535"/>
      <c r="AO322" s="535"/>
      <c r="AP322" s="535"/>
      <c r="AQ322" s="535"/>
      <c r="AR322" s="535"/>
      <c r="AS322" s="447"/>
      <c r="AT322" s="535"/>
      <c r="AU322" s="535"/>
      <c r="AV322" s="535"/>
      <c r="AW322" s="535"/>
      <c r="AX322" s="535"/>
    </row>
    <row r="323" spans="1:50" ht="13.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4"/>
      <c r="O323" s="534"/>
      <c r="P323" s="534"/>
      <c r="Q323" s="534"/>
      <c r="R323" s="534"/>
      <c r="S323" s="534"/>
      <c r="T323" s="535"/>
      <c r="U323" s="535"/>
      <c r="V323" s="535"/>
      <c r="W323" s="535"/>
      <c r="X323" s="535"/>
      <c r="Y323" s="535"/>
      <c r="Z323" s="535"/>
      <c r="AA323" s="535"/>
      <c r="AB323" s="535"/>
      <c r="AC323" s="535"/>
      <c r="AD323" s="535"/>
      <c r="AE323" s="535"/>
      <c r="AF323" s="535"/>
      <c r="AG323" s="534"/>
      <c r="AH323" s="534"/>
      <c r="AI323" s="534"/>
      <c r="AJ323" s="534"/>
      <c r="AK323" s="535"/>
      <c r="AL323" s="535"/>
      <c r="AM323" s="535"/>
      <c r="AN323" s="535"/>
      <c r="AO323" s="535"/>
      <c r="AP323" s="535"/>
      <c r="AQ323" s="535"/>
      <c r="AR323" s="535"/>
      <c r="AS323" s="447"/>
      <c r="AT323" s="535"/>
      <c r="AU323" s="535"/>
      <c r="AV323" s="535"/>
      <c r="AW323" s="535"/>
      <c r="AX323" s="535"/>
    </row>
    <row r="324" spans="1:50" ht="13.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4"/>
      <c r="O324" s="534"/>
      <c r="P324" s="534"/>
      <c r="Q324" s="534"/>
      <c r="R324" s="534"/>
      <c r="S324" s="534"/>
      <c r="T324" s="535"/>
      <c r="U324" s="535"/>
      <c r="V324" s="535"/>
      <c r="W324" s="535"/>
      <c r="X324" s="535"/>
      <c r="Y324" s="535"/>
      <c r="Z324" s="535"/>
      <c r="AA324" s="535"/>
      <c r="AB324" s="535"/>
      <c r="AC324" s="535"/>
      <c r="AD324" s="535"/>
      <c r="AE324" s="535"/>
      <c r="AF324" s="535"/>
      <c r="AG324" s="534"/>
      <c r="AH324" s="534"/>
      <c r="AI324" s="534"/>
      <c r="AJ324" s="534"/>
      <c r="AK324" s="535"/>
      <c r="AL324" s="535"/>
      <c r="AM324" s="535"/>
      <c r="AN324" s="535"/>
      <c r="AO324" s="535"/>
      <c r="AP324" s="535"/>
      <c r="AQ324" s="535"/>
      <c r="AR324" s="535"/>
      <c r="AS324" s="447"/>
      <c r="AT324" s="535"/>
      <c r="AU324" s="535"/>
      <c r="AV324" s="535"/>
      <c r="AW324" s="535"/>
      <c r="AX324" s="535"/>
    </row>
    <row r="325" spans="1:50" ht="13.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4"/>
      <c r="O325" s="534"/>
      <c r="P325" s="534"/>
      <c r="Q325" s="534"/>
      <c r="R325" s="534"/>
      <c r="S325" s="534"/>
      <c r="T325" s="535"/>
      <c r="U325" s="535"/>
      <c r="V325" s="535"/>
      <c r="W325" s="535"/>
      <c r="X325" s="535"/>
      <c r="Y325" s="535"/>
      <c r="Z325" s="535"/>
      <c r="AA325" s="535"/>
      <c r="AB325" s="535"/>
      <c r="AC325" s="535"/>
      <c r="AD325" s="535"/>
      <c r="AE325" s="535"/>
      <c r="AF325" s="535"/>
      <c r="AG325" s="534"/>
      <c r="AH325" s="534"/>
      <c r="AI325" s="534"/>
      <c r="AJ325" s="534"/>
      <c r="AK325" s="535"/>
      <c r="AL325" s="535"/>
      <c r="AM325" s="535"/>
      <c r="AN325" s="535"/>
      <c r="AO325" s="535"/>
      <c r="AP325" s="535"/>
      <c r="AQ325" s="535"/>
      <c r="AR325" s="535"/>
      <c r="AS325" s="447"/>
      <c r="AT325" s="535"/>
      <c r="AU325" s="535"/>
      <c r="AV325" s="535"/>
      <c r="AW325" s="535"/>
      <c r="AX325" s="535"/>
    </row>
    <row r="326" spans="1:50" ht="13.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4"/>
      <c r="O326" s="534"/>
      <c r="P326" s="534"/>
      <c r="Q326" s="534"/>
      <c r="R326" s="534"/>
      <c r="S326" s="534"/>
      <c r="T326" s="535"/>
      <c r="U326" s="535"/>
      <c r="V326" s="535"/>
      <c r="W326" s="535"/>
      <c r="X326" s="535"/>
      <c r="Y326" s="535"/>
      <c r="Z326" s="535"/>
      <c r="AA326" s="535"/>
      <c r="AB326" s="535"/>
      <c r="AC326" s="535"/>
      <c r="AD326" s="535"/>
      <c r="AE326" s="535"/>
      <c r="AF326" s="535"/>
      <c r="AG326" s="534"/>
      <c r="AH326" s="534"/>
      <c r="AI326" s="534"/>
      <c r="AJ326" s="534"/>
      <c r="AK326" s="535"/>
      <c r="AL326" s="535"/>
      <c r="AM326" s="535"/>
      <c r="AN326" s="535"/>
      <c r="AO326" s="535"/>
      <c r="AP326" s="535"/>
      <c r="AQ326" s="535"/>
      <c r="AR326" s="535"/>
      <c r="AS326" s="447"/>
      <c r="AT326" s="535"/>
      <c r="AU326" s="535"/>
      <c r="AV326" s="535"/>
      <c r="AW326" s="535"/>
      <c r="AX326" s="535"/>
    </row>
    <row r="327" spans="1:50" ht="13.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4"/>
      <c r="O327" s="534"/>
      <c r="P327" s="534"/>
      <c r="Q327" s="534"/>
      <c r="R327" s="534"/>
      <c r="S327" s="534"/>
      <c r="T327" s="535"/>
      <c r="U327" s="535"/>
      <c r="V327" s="535"/>
      <c r="W327" s="535"/>
      <c r="X327" s="535"/>
      <c r="Y327" s="535"/>
      <c r="Z327" s="535"/>
      <c r="AA327" s="535"/>
      <c r="AB327" s="535"/>
      <c r="AC327" s="535"/>
      <c r="AD327" s="535"/>
      <c r="AE327" s="535"/>
      <c r="AF327" s="535"/>
      <c r="AG327" s="534"/>
      <c r="AH327" s="534"/>
      <c r="AI327" s="534"/>
      <c r="AJ327" s="534"/>
      <c r="AK327" s="535"/>
      <c r="AL327" s="535"/>
      <c r="AM327" s="535"/>
      <c r="AN327" s="535"/>
      <c r="AO327" s="535"/>
      <c r="AP327" s="535"/>
      <c r="AQ327" s="535"/>
      <c r="AR327" s="535"/>
      <c r="AS327" s="447"/>
      <c r="AT327" s="535"/>
      <c r="AU327" s="535"/>
      <c r="AV327" s="535"/>
      <c r="AW327" s="535"/>
      <c r="AX327" s="535"/>
    </row>
    <row r="328" spans="1:50" ht="13.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4"/>
      <c r="O328" s="534"/>
      <c r="P328" s="534"/>
      <c r="Q328" s="534"/>
      <c r="R328" s="534"/>
      <c r="S328" s="534"/>
      <c r="T328" s="535"/>
      <c r="U328" s="535"/>
      <c r="V328" s="535"/>
      <c r="W328" s="535"/>
      <c r="X328" s="535"/>
      <c r="Y328" s="535"/>
      <c r="Z328" s="535"/>
      <c r="AA328" s="535"/>
      <c r="AB328" s="535"/>
      <c r="AC328" s="535"/>
      <c r="AD328" s="535"/>
      <c r="AE328" s="535"/>
      <c r="AF328" s="535"/>
      <c r="AG328" s="534"/>
      <c r="AH328" s="534"/>
      <c r="AI328" s="534"/>
      <c r="AJ328" s="534"/>
      <c r="AK328" s="535"/>
      <c r="AL328" s="535"/>
      <c r="AM328" s="535"/>
      <c r="AN328" s="535"/>
      <c r="AO328" s="535"/>
      <c r="AP328" s="535"/>
      <c r="AQ328" s="535"/>
      <c r="AR328" s="535"/>
      <c r="AS328" s="447"/>
      <c r="AT328" s="535"/>
      <c r="AU328" s="535"/>
      <c r="AV328" s="535"/>
      <c r="AW328" s="535"/>
      <c r="AX328" s="535"/>
    </row>
    <row r="329" spans="1:50" ht="13.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4"/>
      <c r="O329" s="534"/>
      <c r="P329" s="534"/>
      <c r="Q329" s="534"/>
      <c r="R329" s="534"/>
      <c r="S329" s="534"/>
      <c r="T329" s="535"/>
      <c r="U329" s="535"/>
      <c r="V329" s="535"/>
      <c r="W329" s="535"/>
      <c r="X329" s="535"/>
      <c r="Y329" s="535"/>
      <c r="Z329" s="535"/>
      <c r="AA329" s="535"/>
      <c r="AB329" s="535"/>
      <c r="AC329" s="535"/>
      <c r="AD329" s="535"/>
      <c r="AE329" s="535"/>
      <c r="AF329" s="535"/>
      <c r="AG329" s="534"/>
      <c r="AH329" s="534"/>
      <c r="AI329" s="534"/>
      <c r="AJ329" s="534"/>
      <c r="AK329" s="535"/>
      <c r="AL329" s="535"/>
      <c r="AM329" s="535"/>
      <c r="AN329" s="535"/>
      <c r="AO329" s="535"/>
      <c r="AP329" s="535"/>
      <c r="AQ329" s="535"/>
      <c r="AR329" s="535"/>
      <c r="AS329" s="447"/>
      <c r="AT329" s="535"/>
      <c r="AU329" s="535"/>
      <c r="AV329" s="535"/>
      <c r="AW329" s="535"/>
      <c r="AX329" s="535"/>
    </row>
    <row r="330" spans="1:50" ht="13.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4"/>
      <c r="O330" s="534"/>
      <c r="P330" s="534"/>
      <c r="Q330" s="534"/>
      <c r="R330" s="534"/>
      <c r="S330" s="534"/>
      <c r="T330" s="535"/>
      <c r="U330" s="535"/>
      <c r="V330" s="535"/>
      <c r="W330" s="535"/>
      <c r="X330" s="535"/>
      <c r="Y330" s="535"/>
      <c r="Z330" s="535"/>
      <c r="AA330" s="535"/>
      <c r="AB330" s="535"/>
      <c r="AC330" s="535"/>
      <c r="AD330" s="535"/>
      <c r="AE330" s="535"/>
      <c r="AF330" s="535"/>
      <c r="AG330" s="534"/>
      <c r="AH330" s="534"/>
      <c r="AI330" s="534"/>
      <c r="AJ330" s="534"/>
      <c r="AK330" s="535"/>
      <c r="AL330" s="535"/>
      <c r="AM330" s="535"/>
      <c r="AN330" s="535"/>
      <c r="AO330" s="535"/>
      <c r="AP330" s="535"/>
      <c r="AQ330" s="535"/>
      <c r="AR330" s="535"/>
      <c r="AS330" s="447"/>
      <c r="AT330" s="535"/>
      <c r="AU330" s="535"/>
      <c r="AV330" s="535"/>
      <c r="AW330" s="535"/>
      <c r="AX330" s="535"/>
    </row>
    <row r="331" spans="1:50" ht="13.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4"/>
      <c r="O331" s="534"/>
      <c r="P331" s="534"/>
      <c r="Q331" s="534"/>
      <c r="R331" s="534"/>
      <c r="S331" s="534"/>
      <c r="T331" s="535"/>
      <c r="U331" s="535"/>
      <c r="V331" s="535"/>
      <c r="W331" s="535"/>
      <c r="X331" s="535"/>
      <c r="Y331" s="535"/>
      <c r="Z331" s="535"/>
      <c r="AA331" s="535"/>
      <c r="AB331" s="535"/>
      <c r="AC331" s="535"/>
      <c r="AD331" s="535"/>
      <c r="AE331" s="535"/>
      <c r="AF331" s="535"/>
      <c r="AG331" s="534"/>
      <c r="AH331" s="534"/>
      <c r="AI331" s="534"/>
      <c r="AJ331" s="534"/>
      <c r="AK331" s="535"/>
      <c r="AL331" s="535"/>
      <c r="AM331" s="535"/>
      <c r="AN331" s="535"/>
      <c r="AO331" s="535"/>
      <c r="AP331" s="535"/>
      <c r="AQ331" s="535"/>
      <c r="AR331" s="535"/>
      <c r="AS331" s="447"/>
      <c r="AT331" s="535"/>
      <c r="AU331" s="535"/>
      <c r="AV331" s="535"/>
      <c r="AW331" s="535"/>
      <c r="AX331" s="535"/>
    </row>
    <row r="332" spans="1:50" ht="13.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4"/>
      <c r="O332" s="534"/>
      <c r="P332" s="534"/>
      <c r="Q332" s="534"/>
      <c r="R332" s="534"/>
      <c r="S332" s="534"/>
      <c r="T332" s="535"/>
      <c r="U332" s="535"/>
      <c r="V332" s="535"/>
      <c r="W332" s="535"/>
      <c r="X332" s="535"/>
      <c r="Y332" s="535"/>
      <c r="Z332" s="535"/>
      <c r="AA332" s="535"/>
      <c r="AB332" s="535"/>
      <c r="AC332" s="535"/>
      <c r="AD332" s="535"/>
      <c r="AE332" s="535"/>
      <c r="AF332" s="535"/>
      <c r="AG332" s="534"/>
      <c r="AH332" s="534"/>
      <c r="AI332" s="534"/>
      <c r="AJ332" s="534"/>
      <c r="AK332" s="535"/>
      <c r="AL332" s="535"/>
      <c r="AM332" s="535"/>
      <c r="AN332" s="535"/>
      <c r="AO332" s="535"/>
      <c r="AP332" s="535"/>
      <c r="AQ332" s="535"/>
      <c r="AR332" s="535"/>
      <c r="AS332" s="447"/>
      <c r="AT332" s="535"/>
      <c r="AU332" s="535"/>
      <c r="AV332" s="535"/>
      <c r="AW332" s="535"/>
      <c r="AX332" s="535"/>
    </row>
    <row r="333" spans="1:50" ht="13.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4"/>
      <c r="O333" s="534"/>
      <c r="P333" s="534"/>
      <c r="Q333" s="534"/>
      <c r="R333" s="534"/>
      <c r="S333" s="534"/>
      <c r="T333" s="535"/>
      <c r="U333" s="535"/>
      <c r="V333" s="535"/>
      <c r="W333" s="535"/>
      <c r="X333" s="535"/>
      <c r="Y333" s="535"/>
      <c r="Z333" s="535"/>
      <c r="AA333" s="535"/>
      <c r="AB333" s="535"/>
      <c r="AC333" s="535"/>
      <c r="AD333" s="535"/>
      <c r="AE333" s="535"/>
      <c r="AF333" s="535"/>
      <c r="AG333" s="534"/>
      <c r="AH333" s="534"/>
      <c r="AI333" s="534"/>
      <c r="AJ333" s="534"/>
      <c r="AK333" s="535"/>
      <c r="AL333" s="535"/>
      <c r="AM333" s="535"/>
      <c r="AN333" s="535"/>
      <c r="AO333" s="535"/>
      <c r="AP333" s="535"/>
      <c r="AQ333" s="535"/>
      <c r="AR333" s="535"/>
      <c r="AS333" s="447"/>
      <c r="AT333" s="535"/>
      <c r="AU333" s="535"/>
      <c r="AV333" s="535"/>
      <c r="AW333" s="535"/>
      <c r="AX333" s="535"/>
    </row>
    <row r="334" spans="1:50" ht="13.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4"/>
      <c r="O334" s="534"/>
      <c r="P334" s="534"/>
      <c r="Q334" s="534"/>
      <c r="R334" s="534"/>
      <c r="S334" s="534"/>
      <c r="T334" s="535"/>
      <c r="U334" s="535"/>
      <c r="V334" s="535"/>
      <c r="W334" s="535"/>
      <c r="X334" s="535"/>
      <c r="Y334" s="535"/>
      <c r="Z334" s="535"/>
      <c r="AA334" s="535"/>
      <c r="AB334" s="535"/>
      <c r="AC334" s="535"/>
      <c r="AD334" s="535"/>
      <c r="AE334" s="535"/>
      <c r="AF334" s="535"/>
      <c r="AG334" s="534"/>
      <c r="AH334" s="534"/>
      <c r="AI334" s="534"/>
      <c r="AJ334" s="534"/>
      <c r="AK334" s="535"/>
      <c r="AL334" s="535"/>
      <c r="AM334" s="535"/>
      <c r="AN334" s="535"/>
      <c r="AO334" s="535"/>
      <c r="AP334" s="535"/>
      <c r="AQ334" s="535"/>
      <c r="AR334" s="535"/>
      <c r="AS334" s="447"/>
      <c r="AT334" s="535"/>
      <c r="AU334" s="535"/>
      <c r="AV334" s="535"/>
      <c r="AW334" s="535"/>
      <c r="AX334" s="535"/>
    </row>
    <row r="335" spans="1:50" ht="13.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4"/>
      <c r="O335" s="534"/>
      <c r="P335" s="534"/>
      <c r="Q335" s="534"/>
      <c r="R335" s="534"/>
      <c r="S335" s="534"/>
      <c r="T335" s="535"/>
      <c r="U335" s="535"/>
      <c r="V335" s="535"/>
      <c r="W335" s="535"/>
      <c r="X335" s="535"/>
      <c r="Y335" s="535"/>
      <c r="Z335" s="535"/>
      <c r="AA335" s="535"/>
      <c r="AB335" s="535"/>
      <c r="AC335" s="535"/>
      <c r="AD335" s="535"/>
      <c r="AE335" s="535"/>
      <c r="AF335" s="535"/>
      <c r="AG335" s="534"/>
      <c r="AH335" s="534"/>
      <c r="AI335" s="534"/>
      <c r="AJ335" s="534"/>
      <c r="AK335" s="535"/>
      <c r="AL335" s="535"/>
      <c r="AM335" s="535"/>
      <c r="AN335" s="535"/>
      <c r="AO335" s="535"/>
      <c r="AP335" s="535"/>
      <c r="AQ335" s="535"/>
      <c r="AR335" s="535"/>
      <c r="AS335" s="447"/>
      <c r="AT335" s="535"/>
      <c r="AU335" s="535"/>
      <c r="AV335" s="535"/>
      <c r="AW335" s="535"/>
      <c r="AX335" s="535"/>
    </row>
    <row r="336" spans="1:50" ht="13.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4"/>
      <c r="O336" s="534"/>
      <c r="P336" s="534"/>
      <c r="Q336" s="534"/>
      <c r="R336" s="534"/>
      <c r="S336" s="534"/>
      <c r="T336" s="535"/>
      <c r="U336" s="535"/>
      <c r="V336" s="535"/>
      <c r="W336" s="535"/>
      <c r="X336" s="535"/>
      <c r="Y336" s="535"/>
      <c r="Z336" s="535"/>
      <c r="AA336" s="535"/>
      <c r="AB336" s="535"/>
      <c r="AC336" s="535"/>
      <c r="AD336" s="535"/>
      <c r="AE336" s="535"/>
      <c r="AF336" s="535"/>
      <c r="AG336" s="534"/>
      <c r="AH336" s="534"/>
      <c r="AI336" s="534"/>
      <c r="AJ336" s="534"/>
      <c r="AK336" s="535"/>
      <c r="AL336" s="535"/>
      <c r="AM336" s="535"/>
      <c r="AN336" s="535"/>
      <c r="AO336" s="535"/>
      <c r="AP336" s="535"/>
      <c r="AQ336" s="535"/>
      <c r="AR336" s="535"/>
      <c r="AS336" s="447"/>
      <c r="AT336" s="535"/>
      <c r="AU336" s="535"/>
      <c r="AV336" s="535"/>
      <c r="AW336" s="535"/>
      <c r="AX336" s="535"/>
    </row>
    <row r="337" spans="1:50" ht="13.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4"/>
      <c r="O337" s="534"/>
      <c r="P337" s="534"/>
      <c r="Q337" s="534"/>
      <c r="R337" s="534"/>
      <c r="S337" s="534"/>
      <c r="T337" s="535"/>
      <c r="U337" s="535"/>
      <c r="V337" s="535"/>
      <c r="W337" s="535"/>
      <c r="X337" s="535"/>
      <c r="Y337" s="535"/>
      <c r="Z337" s="535"/>
      <c r="AA337" s="535"/>
      <c r="AB337" s="535"/>
      <c r="AC337" s="535"/>
      <c r="AD337" s="535"/>
      <c r="AE337" s="535"/>
      <c r="AF337" s="535"/>
      <c r="AG337" s="534"/>
      <c r="AH337" s="534"/>
      <c r="AI337" s="534"/>
      <c r="AJ337" s="534"/>
      <c r="AK337" s="535"/>
      <c r="AL337" s="535"/>
      <c r="AM337" s="535"/>
      <c r="AN337" s="535"/>
      <c r="AO337" s="535"/>
      <c r="AP337" s="535"/>
      <c r="AQ337" s="535"/>
      <c r="AR337" s="535"/>
      <c r="AS337" s="447"/>
      <c r="AT337" s="535"/>
      <c r="AU337" s="535"/>
      <c r="AV337" s="535"/>
      <c r="AW337" s="535"/>
      <c r="AX337" s="535"/>
    </row>
    <row r="338" spans="1:50" ht="13.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4"/>
      <c r="O338" s="534"/>
      <c r="P338" s="534"/>
      <c r="Q338" s="534"/>
      <c r="R338" s="534"/>
      <c r="S338" s="534"/>
      <c r="T338" s="535"/>
      <c r="U338" s="535"/>
      <c r="V338" s="535"/>
      <c r="W338" s="535"/>
      <c r="X338" s="535"/>
      <c r="Y338" s="535"/>
      <c r="Z338" s="535"/>
      <c r="AA338" s="535"/>
      <c r="AB338" s="535"/>
      <c r="AC338" s="535"/>
      <c r="AD338" s="535"/>
      <c r="AE338" s="535"/>
      <c r="AF338" s="535"/>
      <c r="AG338" s="534"/>
      <c r="AH338" s="534"/>
      <c r="AI338" s="534"/>
      <c r="AJ338" s="534"/>
      <c r="AK338" s="535"/>
      <c r="AL338" s="535"/>
      <c r="AM338" s="535"/>
      <c r="AN338" s="535"/>
      <c r="AO338" s="535"/>
      <c r="AP338" s="535"/>
      <c r="AQ338" s="535"/>
      <c r="AR338" s="535"/>
      <c r="AS338" s="447"/>
      <c r="AT338" s="535"/>
      <c r="AU338" s="535"/>
      <c r="AV338" s="535"/>
      <c r="AW338" s="535"/>
      <c r="AX338" s="535"/>
    </row>
    <row r="339" spans="1:50" ht="13.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4"/>
      <c r="O339" s="534"/>
      <c r="P339" s="534"/>
      <c r="Q339" s="534"/>
      <c r="R339" s="534"/>
      <c r="S339" s="534"/>
      <c r="T339" s="535"/>
      <c r="U339" s="535"/>
      <c r="V339" s="535"/>
      <c r="W339" s="535"/>
      <c r="X339" s="535"/>
      <c r="Y339" s="535"/>
      <c r="Z339" s="535"/>
      <c r="AA339" s="535"/>
      <c r="AB339" s="535"/>
      <c r="AC339" s="535"/>
      <c r="AD339" s="535"/>
      <c r="AE339" s="535"/>
      <c r="AF339" s="535"/>
      <c r="AG339" s="534"/>
      <c r="AH339" s="534"/>
      <c r="AI339" s="534"/>
      <c r="AJ339" s="534"/>
      <c r="AK339" s="535"/>
      <c r="AL339" s="535"/>
      <c r="AM339" s="535"/>
      <c r="AN339" s="535"/>
      <c r="AO339" s="535"/>
      <c r="AP339" s="535"/>
      <c r="AQ339" s="535"/>
      <c r="AR339" s="535"/>
      <c r="AS339" s="447"/>
      <c r="AT339" s="535"/>
      <c r="AU339" s="535"/>
      <c r="AV339" s="535"/>
      <c r="AW339" s="535"/>
      <c r="AX339" s="535"/>
    </row>
    <row r="340" spans="1:50" ht="13.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4"/>
      <c r="O340" s="534"/>
      <c r="P340" s="534"/>
      <c r="Q340" s="534"/>
      <c r="R340" s="534"/>
      <c r="S340" s="534"/>
      <c r="T340" s="535"/>
      <c r="U340" s="535"/>
      <c r="V340" s="535"/>
      <c r="W340" s="535"/>
      <c r="X340" s="535"/>
      <c r="Y340" s="535"/>
      <c r="Z340" s="535"/>
      <c r="AA340" s="535"/>
      <c r="AB340" s="535"/>
      <c r="AC340" s="535"/>
      <c r="AD340" s="535"/>
      <c r="AE340" s="535"/>
      <c r="AF340" s="535"/>
      <c r="AG340" s="534"/>
      <c r="AH340" s="534"/>
      <c r="AI340" s="534"/>
      <c r="AJ340" s="534"/>
      <c r="AK340" s="535"/>
      <c r="AL340" s="535"/>
      <c r="AM340" s="535"/>
      <c r="AN340" s="535"/>
      <c r="AO340" s="535"/>
      <c r="AP340" s="535"/>
      <c r="AQ340" s="535"/>
      <c r="AR340" s="535"/>
      <c r="AS340" s="447"/>
      <c r="AT340" s="535"/>
      <c r="AU340" s="535"/>
      <c r="AV340" s="535"/>
      <c r="AW340" s="535"/>
      <c r="AX340" s="535"/>
    </row>
    <row r="341" spans="1:50" ht="13.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4"/>
      <c r="O341" s="534"/>
      <c r="P341" s="534"/>
      <c r="Q341" s="534"/>
      <c r="R341" s="534"/>
      <c r="S341" s="534"/>
      <c r="T341" s="535"/>
      <c r="U341" s="535"/>
      <c r="V341" s="535"/>
      <c r="W341" s="535"/>
      <c r="X341" s="535"/>
      <c r="Y341" s="535"/>
      <c r="Z341" s="535"/>
      <c r="AA341" s="535"/>
      <c r="AB341" s="535"/>
      <c r="AC341" s="535"/>
      <c r="AD341" s="535"/>
      <c r="AE341" s="535"/>
      <c r="AF341" s="535"/>
      <c r="AG341" s="534"/>
      <c r="AH341" s="534"/>
      <c r="AI341" s="534"/>
      <c r="AJ341" s="534"/>
      <c r="AK341" s="535"/>
      <c r="AL341" s="535"/>
      <c r="AM341" s="535"/>
      <c r="AN341" s="535"/>
      <c r="AO341" s="535"/>
      <c r="AP341" s="535"/>
      <c r="AQ341" s="535"/>
      <c r="AR341" s="535"/>
      <c r="AS341" s="447"/>
      <c r="AT341" s="535"/>
      <c r="AU341" s="535"/>
      <c r="AV341" s="535"/>
      <c r="AW341" s="535"/>
      <c r="AX341" s="535"/>
    </row>
    <row r="342" spans="1:50" ht="13.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4"/>
      <c r="O342" s="534"/>
      <c r="P342" s="534"/>
      <c r="Q342" s="534"/>
      <c r="R342" s="534"/>
      <c r="S342" s="534"/>
      <c r="T342" s="535"/>
      <c r="U342" s="535"/>
      <c r="V342" s="535"/>
      <c r="W342" s="535"/>
      <c r="X342" s="535"/>
      <c r="Y342" s="535"/>
      <c r="Z342" s="535"/>
      <c r="AA342" s="535"/>
      <c r="AB342" s="535"/>
      <c r="AC342" s="535"/>
      <c r="AD342" s="535"/>
      <c r="AE342" s="535"/>
      <c r="AF342" s="535"/>
      <c r="AG342" s="534"/>
      <c r="AH342" s="534"/>
      <c r="AI342" s="534"/>
      <c r="AJ342" s="534"/>
      <c r="AK342" s="535"/>
      <c r="AL342" s="535"/>
      <c r="AM342" s="535"/>
      <c r="AN342" s="535"/>
      <c r="AO342" s="535"/>
      <c r="AP342" s="535"/>
      <c r="AQ342" s="535"/>
      <c r="AR342" s="535"/>
      <c r="AS342" s="447"/>
      <c r="AT342" s="535"/>
      <c r="AU342" s="535"/>
      <c r="AV342" s="535"/>
      <c r="AW342" s="535"/>
      <c r="AX342" s="535"/>
    </row>
    <row r="343" spans="1:50" ht="13.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4"/>
      <c r="O343" s="534"/>
      <c r="P343" s="534"/>
      <c r="Q343" s="534"/>
      <c r="R343" s="534"/>
      <c r="S343" s="534"/>
      <c r="T343" s="535"/>
      <c r="U343" s="535"/>
      <c r="V343" s="535"/>
      <c r="W343" s="535"/>
      <c r="X343" s="535"/>
      <c r="Y343" s="535"/>
      <c r="Z343" s="535"/>
      <c r="AA343" s="535"/>
      <c r="AB343" s="535"/>
      <c r="AC343" s="535"/>
      <c r="AD343" s="535"/>
      <c r="AE343" s="535"/>
      <c r="AF343" s="535"/>
      <c r="AG343" s="534"/>
      <c r="AH343" s="534"/>
      <c r="AI343" s="534"/>
      <c r="AJ343" s="534"/>
      <c r="AK343" s="535"/>
      <c r="AL343" s="535"/>
      <c r="AM343" s="535"/>
      <c r="AN343" s="535"/>
      <c r="AO343" s="535"/>
      <c r="AP343" s="535"/>
      <c r="AQ343" s="535"/>
      <c r="AR343" s="535"/>
      <c r="AS343" s="447"/>
      <c r="AT343" s="535"/>
      <c r="AU343" s="535"/>
      <c r="AV343" s="535"/>
      <c r="AW343" s="535"/>
      <c r="AX343" s="535"/>
    </row>
    <row r="344" spans="1:50" ht="13.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4"/>
      <c r="O344" s="534"/>
      <c r="P344" s="534"/>
      <c r="Q344" s="534"/>
      <c r="R344" s="534"/>
      <c r="S344" s="534"/>
      <c r="T344" s="535"/>
      <c r="U344" s="535"/>
      <c r="V344" s="535"/>
      <c r="W344" s="535"/>
      <c r="X344" s="535"/>
      <c r="Y344" s="535"/>
      <c r="Z344" s="535"/>
      <c r="AA344" s="535"/>
      <c r="AB344" s="535"/>
      <c r="AC344" s="535"/>
      <c r="AD344" s="535"/>
      <c r="AE344" s="535"/>
      <c r="AF344" s="535"/>
      <c r="AG344" s="534"/>
      <c r="AH344" s="534"/>
      <c r="AI344" s="534"/>
      <c r="AJ344" s="534"/>
      <c r="AK344" s="535"/>
      <c r="AL344" s="535"/>
      <c r="AM344" s="535"/>
      <c r="AN344" s="535"/>
      <c r="AO344" s="535"/>
      <c r="AP344" s="535"/>
      <c r="AQ344" s="535"/>
      <c r="AR344" s="535"/>
      <c r="AS344" s="447"/>
      <c r="AT344" s="535"/>
      <c r="AU344" s="535"/>
      <c r="AV344" s="535"/>
      <c r="AW344" s="535"/>
      <c r="AX344" s="535"/>
    </row>
    <row r="345" spans="1:50" ht="13.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4"/>
      <c r="O345" s="534"/>
      <c r="P345" s="534"/>
      <c r="Q345" s="534"/>
      <c r="R345" s="534"/>
      <c r="S345" s="534"/>
      <c r="T345" s="535"/>
      <c r="U345" s="535"/>
      <c r="V345" s="535"/>
      <c r="W345" s="535"/>
      <c r="X345" s="535"/>
      <c r="Y345" s="535"/>
      <c r="Z345" s="535"/>
      <c r="AA345" s="535"/>
      <c r="AB345" s="535"/>
      <c r="AC345" s="535"/>
      <c r="AD345" s="535"/>
      <c r="AE345" s="535"/>
      <c r="AF345" s="535"/>
      <c r="AG345" s="534"/>
      <c r="AH345" s="534"/>
      <c r="AI345" s="534"/>
      <c r="AJ345" s="534"/>
      <c r="AK345" s="535"/>
      <c r="AL345" s="535"/>
      <c r="AM345" s="535"/>
      <c r="AN345" s="535"/>
      <c r="AO345" s="535"/>
      <c r="AP345" s="535"/>
      <c r="AQ345" s="535"/>
      <c r="AR345" s="535"/>
      <c r="AS345" s="447"/>
      <c r="AT345" s="535"/>
      <c r="AU345" s="535"/>
      <c r="AV345" s="535"/>
      <c r="AW345" s="535"/>
      <c r="AX345" s="535"/>
    </row>
    <row r="346" spans="1:50" ht="13.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4"/>
      <c r="O346" s="534"/>
      <c r="P346" s="534"/>
      <c r="Q346" s="534"/>
      <c r="R346" s="534"/>
      <c r="S346" s="534"/>
      <c r="T346" s="535"/>
      <c r="U346" s="535"/>
      <c r="V346" s="535"/>
      <c r="W346" s="535"/>
      <c r="X346" s="535"/>
      <c r="Y346" s="535"/>
      <c r="Z346" s="535"/>
      <c r="AA346" s="535"/>
      <c r="AB346" s="535"/>
      <c r="AC346" s="535"/>
      <c r="AD346" s="535"/>
      <c r="AE346" s="535"/>
      <c r="AF346" s="535"/>
      <c r="AG346" s="534"/>
      <c r="AH346" s="534"/>
      <c r="AI346" s="534"/>
      <c r="AJ346" s="534"/>
      <c r="AK346" s="535"/>
      <c r="AL346" s="535"/>
      <c r="AM346" s="535"/>
      <c r="AN346" s="535"/>
      <c r="AO346" s="535"/>
      <c r="AP346" s="535"/>
      <c r="AQ346" s="535"/>
      <c r="AR346" s="535"/>
      <c r="AS346" s="447"/>
      <c r="AT346" s="535"/>
      <c r="AU346" s="535"/>
      <c r="AV346" s="535"/>
      <c r="AW346" s="535"/>
      <c r="AX346" s="535"/>
    </row>
    <row r="347" spans="1:50" ht="13.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4"/>
      <c r="O347" s="534"/>
      <c r="P347" s="534"/>
      <c r="Q347" s="534"/>
      <c r="R347" s="534"/>
      <c r="S347" s="534"/>
      <c r="T347" s="535"/>
      <c r="U347" s="535"/>
      <c r="V347" s="535"/>
      <c r="W347" s="535"/>
      <c r="X347" s="535"/>
      <c r="Y347" s="535"/>
      <c r="Z347" s="535"/>
      <c r="AA347" s="535"/>
      <c r="AB347" s="535"/>
      <c r="AC347" s="535"/>
      <c r="AD347" s="535"/>
      <c r="AE347" s="535"/>
      <c r="AF347" s="535"/>
      <c r="AG347" s="534"/>
      <c r="AH347" s="534"/>
      <c r="AI347" s="534"/>
      <c r="AJ347" s="534"/>
      <c r="AK347" s="535"/>
      <c r="AL347" s="535"/>
      <c r="AM347" s="535"/>
      <c r="AN347" s="535"/>
      <c r="AO347" s="535"/>
      <c r="AP347" s="535"/>
      <c r="AQ347" s="535"/>
      <c r="AR347" s="535"/>
      <c r="AS347" s="447"/>
      <c r="AT347" s="535"/>
      <c r="AU347" s="535"/>
      <c r="AV347" s="535"/>
      <c r="AW347" s="535"/>
      <c r="AX347" s="535"/>
    </row>
    <row r="348" spans="1:50" ht="13.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4"/>
      <c r="O348" s="534"/>
      <c r="P348" s="534"/>
      <c r="Q348" s="534"/>
      <c r="R348" s="534"/>
      <c r="S348" s="534"/>
      <c r="T348" s="535"/>
      <c r="U348" s="535"/>
      <c r="V348" s="535"/>
      <c r="W348" s="535"/>
      <c r="X348" s="535"/>
      <c r="Y348" s="535"/>
      <c r="Z348" s="535"/>
      <c r="AA348" s="535"/>
      <c r="AB348" s="535"/>
      <c r="AC348" s="535"/>
      <c r="AD348" s="535"/>
      <c r="AE348" s="535"/>
      <c r="AF348" s="535"/>
      <c r="AG348" s="534"/>
      <c r="AH348" s="534"/>
      <c r="AI348" s="534"/>
      <c r="AJ348" s="534"/>
      <c r="AK348" s="535"/>
      <c r="AL348" s="535"/>
      <c r="AM348" s="535"/>
      <c r="AN348" s="535"/>
      <c r="AO348" s="535"/>
      <c r="AP348" s="535"/>
      <c r="AQ348" s="535"/>
      <c r="AR348" s="535"/>
      <c r="AS348" s="447"/>
      <c r="AT348" s="535"/>
      <c r="AU348" s="535"/>
      <c r="AV348" s="535"/>
      <c r="AW348" s="535"/>
      <c r="AX348" s="535"/>
    </row>
    <row r="349" spans="1:50" ht="13.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4"/>
      <c r="O349" s="534"/>
      <c r="P349" s="534"/>
      <c r="Q349" s="534"/>
      <c r="R349" s="534"/>
      <c r="S349" s="534"/>
      <c r="T349" s="535"/>
      <c r="U349" s="535"/>
      <c r="V349" s="535"/>
      <c r="W349" s="535"/>
      <c r="X349" s="535"/>
      <c r="Y349" s="535"/>
      <c r="Z349" s="535"/>
      <c r="AA349" s="535"/>
      <c r="AB349" s="535"/>
      <c r="AC349" s="535"/>
      <c r="AD349" s="535"/>
      <c r="AE349" s="535"/>
      <c r="AF349" s="535"/>
      <c r="AG349" s="534"/>
      <c r="AH349" s="534"/>
      <c r="AI349" s="534"/>
      <c r="AJ349" s="534"/>
      <c r="AK349" s="535"/>
      <c r="AL349" s="535"/>
      <c r="AM349" s="535"/>
      <c r="AN349" s="535"/>
      <c r="AO349" s="535"/>
      <c r="AP349" s="535"/>
      <c r="AQ349" s="535"/>
      <c r="AR349" s="535"/>
      <c r="AS349" s="447"/>
      <c r="AT349" s="535"/>
      <c r="AU349" s="535"/>
      <c r="AV349" s="535"/>
      <c r="AW349" s="535"/>
      <c r="AX349" s="535"/>
    </row>
    <row r="350" spans="1:50" ht="13.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4"/>
      <c r="O350" s="534"/>
      <c r="P350" s="534"/>
      <c r="Q350" s="534"/>
      <c r="R350" s="534"/>
      <c r="S350" s="534"/>
      <c r="T350" s="535"/>
      <c r="U350" s="535"/>
      <c r="V350" s="535"/>
      <c r="W350" s="535"/>
      <c r="X350" s="535"/>
      <c r="Y350" s="535"/>
      <c r="Z350" s="535"/>
      <c r="AA350" s="535"/>
      <c r="AB350" s="535"/>
      <c r="AC350" s="535"/>
      <c r="AD350" s="535"/>
      <c r="AE350" s="535"/>
      <c r="AF350" s="535"/>
      <c r="AG350" s="534"/>
      <c r="AH350" s="534"/>
      <c r="AI350" s="534"/>
      <c r="AJ350" s="534"/>
      <c r="AK350" s="535"/>
      <c r="AL350" s="535"/>
      <c r="AM350" s="535"/>
      <c r="AN350" s="535"/>
      <c r="AO350" s="535"/>
      <c r="AP350" s="535"/>
      <c r="AQ350" s="535"/>
      <c r="AR350" s="535"/>
      <c r="AS350" s="447"/>
      <c r="AT350" s="535"/>
      <c r="AU350" s="535"/>
      <c r="AV350" s="535"/>
      <c r="AW350" s="535"/>
      <c r="AX350" s="535"/>
    </row>
    <row r="351" spans="1:50" ht="13.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4"/>
      <c r="O351" s="534"/>
      <c r="P351" s="534"/>
      <c r="Q351" s="534"/>
      <c r="R351" s="534"/>
      <c r="S351" s="534"/>
      <c r="T351" s="535"/>
      <c r="U351" s="535"/>
      <c r="V351" s="535"/>
      <c r="W351" s="535"/>
      <c r="X351" s="535"/>
      <c r="Y351" s="535"/>
      <c r="Z351" s="535"/>
      <c r="AA351" s="535"/>
      <c r="AB351" s="535"/>
      <c r="AC351" s="535"/>
      <c r="AD351" s="535"/>
      <c r="AE351" s="535"/>
      <c r="AF351" s="535"/>
      <c r="AG351" s="534"/>
      <c r="AH351" s="534"/>
      <c r="AI351" s="534"/>
      <c r="AJ351" s="534"/>
      <c r="AK351" s="535"/>
      <c r="AL351" s="535"/>
      <c r="AM351" s="535"/>
      <c r="AN351" s="535"/>
      <c r="AO351" s="535"/>
      <c r="AP351" s="535"/>
      <c r="AQ351" s="535"/>
      <c r="AR351" s="535"/>
      <c r="AS351" s="447"/>
      <c r="AT351" s="535"/>
      <c r="AU351" s="535"/>
      <c r="AV351" s="535"/>
      <c r="AW351" s="535"/>
      <c r="AX351" s="535"/>
    </row>
    <row r="352" spans="1:50" ht="13.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4"/>
      <c r="O352" s="534"/>
      <c r="P352" s="534"/>
      <c r="Q352" s="534"/>
      <c r="R352" s="534"/>
      <c r="S352" s="534"/>
      <c r="T352" s="535"/>
      <c r="U352" s="535"/>
      <c r="V352" s="535"/>
      <c r="W352" s="535"/>
      <c r="X352" s="535"/>
      <c r="Y352" s="535"/>
      <c r="Z352" s="535"/>
      <c r="AA352" s="535"/>
      <c r="AB352" s="535"/>
      <c r="AC352" s="535"/>
      <c r="AD352" s="535"/>
      <c r="AE352" s="535"/>
      <c r="AF352" s="535"/>
      <c r="AG352" s="534"/>
      <c r="AH352" s="534"/>
      <c r="AI352" s="534"/>
      <c r="AJ352" s="534"/>
      <c r="AK352" s="535"/>
      <c r="AL352" s="535"/>
      <c r="AM352" s="535"/>
      <c r="AN352" s="535"/>
      <c r="AO352" s="535"/>
      <c r="AP352" s="535"/>
      <c r="AQ352" s="535"/>
      <c r="AR352" s="535"/>
      <c r="AS352" s="447"/>
      <c r="AT352" s="535"/>
      <c r="AU352" s="535"/>
      <c r="AV352" s="535"/>
      <c r="AW352" s="535"/>
      <c r="AX352" s="535"/>
    </row>
    <row r="353" spans="1:50" ht="13.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4"/>
      <c r="O353" s="534"/>
      <c r="P353" s="534"/>
      <c r="Q353" s="534"/>
      <c r="R353" s="534"/>
      <c r="S353" s="534"/>
      <c r="T353" s="535"/>
      <c r="U353" s="535"/>
      <c r="V353" s="535"/>
      <c r="W353" s="535"/>
      <c r="X353" s="535"/>
      <c r="Y353" s="535"/>
      <c r="Z353" s="535"/>
      <c r="AA353" s="535"/>
      <c r="AB353" s="535"/>
      <c r="AC353" s="535"/>
      <c r="AD353" s="535"/>
      <c r="AE353" s="535"/>
      <c r="AF353" s="535"/>
      <c r="AG353" s="534"/>
      <c r="AH353" s="534"/>
      <c r="AI353" s="534"/>
      <c r="AJ353" s="534"/>
      <c r="AK353" s="535"/>
      <c r="AL353" s="535"/>
      <c r="AM353" s="535"/>
      <c r="AN353" s="535"/>
      <c r="AO353" s="535"/>
      <c r="AP353" s="535"/>
      <c r="AQ353" s="535"/>
      <c r="AR353" s="535"/>
      <c r="AS353" s="447"/>
      <c r="AT353" s="535"/>
      <c r="AU353" s="535"/>
      <c r="AV353" s="535"/>
      <c r="AW353" s="535"/>
      <c r="AX353" s="535"/>
    </row>
    <row r="354" spans="1:50" ht="13.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4"/>
      <c r="O354" s="534"/>
      <c r="P354" s="534"/>
      <c r="Q354" s="534"/>
      <c r="R354" s="534"/>
      <c r="S354" s="534"/>
      <c r="T354" s="535"/>
      <c r="U354" s="535"/>
      <c r="V354" s="535"/>
      <c r="W354" s="535"/>
      <c r="X354" s="535"/>
      <c r="Y354" s="535"/>
      <c r="Z354" s="535"/>
      <c r="AA354" s="535"/>
      <c r="AB354" s="535"/>
      <c r="AC354" s="535"/>
      <c r="AD354" s="535"/>
      <c r="AE354" s="535"/>
      <c r="AF354" s="535"/>
      <c r="AG354" s="534"/>
      <c r="AH354" s="534"/>
      <c r="AI354" s="534"/>
      <c r="AJ354" s="534"/>
      <c r="AK354" s="535"/>
      <c r="AL354" s="535"/>
      <c r="AM354" s="535"/>
      <c r="AN354" s="535"/>
      <c r="AO354" s="535"/>
      <c r="AP354" s="535"/>
      <c r="AQ354" s="535"/>
      <c r="AR354" s="535"/>
      <c r="AS354" s="447"/>
      <c r="AT354" s="535"/>
      <c r="AU354" s="535"/>
      <c r="AV354" s="535"/>
      <c r="AW354" s="535"/>
      <c r="AX354" s="535"/>
    </row>
    <row r="355" spans="1:50" ht="13.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4"/>
      <c r="O355" s="534"/>
      <c r="P355" s="534"/>
      <c r="Q355" s="534"/>
      <c r="R355" s="534"/>
      <c r="S355" s="534"/>
      <c r="T355" s="535"/>
      <c r="U355" s="535"/>
      <c r="V355" s="535"/>
      <c r="W355" s="535"/>
      <c r="X355" s="535"/>
      <c r="Y355" s="535"/>
      <c r="Z355" s="535"/>
      <c r="AA355" s="535"/>
      <c r="AB355" s="535"/>
      <c r="AC355" s="535"/>
      <c r="AD355" s="535"/>
      <c r="AE355" s="535"/>
      <c r="AF355" s="535"/>
      <c r="AG355" s="534"/>
      <c r="AH355" s="534"/>
      <c r="AI355" s="534"/>
      <c r="AJ355" s="534"/>
      <c r="AK355" s="535"/>
      <c r="AL355" s="535"/>
      <c r="AM355" s="535"/>
      <c r="AN355" s="535"/>
      <c r="AO355" s="535"/>
      <c r="AP355" s="535"/>
      <c r="AQ355" s="535"/>
      <c r="AR355" s="535"/>
      <c r="AS355" s="447"/>
      <c r="AT355" s="535"/>
      <c r="AU355" s="535"/>
      <c r="AV355" s="535"/>
      <c r="AW355" s="535"/>
      <c r="AX355" s="535"/>
    </row>
    <row r="356" spans="1:50" ht="13.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4"/>
      <c r="O356" s="534"/>
      <c r="P356" s="534"/>
      <c r="Q356" s="534"/>
      <c r="R356" s="534"/>
      <c r="S356" s="534"/>
      <c r="T356" s="535"/>
      <c r="U356" s="535"/>
      <c r="V356" s="535"/>
      <c r="W356" s="535"/>
      <c r="X356" s="535"/>
      <c r="Y356" s="535"/>
      <c r="Z356" s="535"/>
      <c r="AA356" s="535"/>
      <c r="AB356" s="535"/>
      <c r="AC356" s="535"/>
      <c r="AD356" s="535"/>
      <c r="AE356" s="535"/>
      <c r="AF356" s="535"/>
      <c r="AG356" s="534"/>
      <c r="AH356" s="534"/>
      <c r="AI356" s="534"/>
      <c r="AJ356" s="534"/>
      <c r="AK356" s="535"/>
      <c r="AL356" s="535"/>
      <c r="AM356" s="535"/>
      <c r="AN356" s="535"/>
      <c r="AO356" s="535"/>
      <c r="AP356" s="535"/>
      <c r="AQ356" s="535"/>
      <c r="AR356" s="535"/>
      <c r="AS356" s="447"/>
      <c r="AT356" s="535"/>
      <c r="AU356" s="535"/>
      <c r="AV356" s="535"/>
      <c r="AW356" s="535"/>
      <c r="AX356" s="535"/>
    </row>
    <row r="357" spans="1:50" ht="13.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4"/>
      <c r="O357" s="534"/>
      <c r="P357" s="534"/>
      <c r="Q357" s="534"/>
      <c r="R357" s="534"/>
      <c r="S357" s="534"/>
      <c r="T357" s="535"/>
      <c r="U357" s="535"/>
      <c r="V357" s="535"/>
      <c r="W357" s="535"/>
      <c r="X357" s="535"/>
      <c r="Y357" s="535"/>
      <c r="Z357" s="535"/>
      <c r="AA357" s="535"/>
      <c r="AB357" s="535"/>
      <c r="AC357" s="535"/>
      <c r="AD357" s="535"/>
      <c r="AE357" s="535"/>
      <c r="AF357" s="535"/>
      <c r="AG357" s="534"/>
      <c r="AH357" s="534"/>
      <c r="AI357" s="534"/>
      <c r="AJ357" s="534"/>
      <c r="AK357" s="535"/>
      <c r="AL357" s="535"/>
      <c r="AM357" s="535"/>
      <c r="AN357" s="535"/>
      <c r="AO357" s="535"/>
      <c r="AP357" s="535"/>
      <c r="AQ357" s="535"/>
      <c r="AR357" s="535"/>
      <c r="AS357" s="447"/>
      <c r="AT357" s="535"/>
      <c r="AU357" s="535"/>
      <c r="AV357" s="535"/>
      <c r="AW357" s="535"/>
      <c r="AX357" s="535"/>
    </row>
    <row r="358" spans="1:50" ht="13.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4"/>
      <c r="O358" s="534"/>
      <c r="P358" s="534"/>
      <c r="Q358" s="534"/>
      <c r="R358" s="534"/>
      <c r="S358" s="534"/>
      <c r="T358" s="535"/>
      <c r="U358" s="535"/>
      <c r="V358" s="535"/>
      <c r="W358" s="535"/>
      <c r="X358" s="535"/>
      <c r="Y358" s="535"/>
      <c r="Z358" s="535"/>
      <c r="AA358" s="535"/>
      <c r="AB358" s="535"/>
      <c r="AC358" s="535"/>
      <c r="AD358" s="535"/>
      <c r="AE358" s="535"/>
      <c r="AF358" s="535"/>
      <c r="AG358" s="534"/>
      <c r="AH358" s="534"/>
      <c r="AI358" s="534"/>
      <c r="AJ358" s="534"/>
      <c r="AK358" s="535"/>
      <c r="AL358" s="535"/>
      <c r="AM358" s="535"/>
      <c r="AN358" s="535"/>
      <c r="AO358" s="535"/>
      <c r="AP358" s="535"/>
      <c r="AQ358" s="535"/>
      <c r="AR358" s="535"/>
      <c r="AS358" s="447"/>
      <c r="AT358" s="535"/>
      <c r="AU358" s="535"/>
      <c r="AV358" s="535"/>
      <c r="AW358" s="535"/>
      <c r="AX358" s="535"/>
    </row>
    <row r="359" spans="1:50" ht="13.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4"/>
      <c r="O359" s="534"/>
      <c r="P359" s="534"/>
      <c r="Q359" s="534"/>
      <c r="R359" s="534"/>
      <c r="S359" s="534"/>
      <c r="T359" s="535"/>
      <c r="U359" s="535"/>
      <c r="V359" s="535"/>
      <c r="W359" s="535"/>
      <c r="X359" s="535"/>
      <c r="Y359" s="535"/>
      <c r="Z359" s="535"/>
      <c r="AA359" s="535"/>
      <c r="AB359" s="535"/>
      <c r="AC359" s="535"/>
      <c r="AD359" s="535"/>
      <c r="AE359" s="535"/>
      <c r="AF359" s="535"/>
      <c r="AG359" s="534"/>
      <c r="AH359" s="534"/>
      <c r="AI359" s="534"/>
      <c r="AJ359" s="534"/>
      <c r="AK359" s="535"/>
      <c r="AL359" s="535"/>
      <c r="AM359" s="535"/>
      <c r="AN359" s="535"/>
      <c r="AO359" s="535"/>
      <c r="AP359" s="535"/>
      <c r="AQ359" s="535"/>
      <c r="AR359" s="535"/>
      <c r="AS359" s="447"/>
      <c r="AT359" s="535"/>
      <c r="AU359" s="535"/>
      <c r="AV359" s="535"/>
      <c r="AW359" s="535"/>
      <c r="AX359" s="535"/>
    </row>
    <row r="360" spans="1:50" ht="13.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4"/>
      <c r="O360" s="534"/>
      <c r="P360" s="534"/>
      <c r="Q360" s="534"/>
      <c r="R360" s="534"/>
      <c r="S360" s="534"/>
      <c r="T360" s="535"/>
      <c r="U360" s="535"/>
      <c r="V360" s="535"/>
      <c r="W360" s="535"/>
      <c r="X360" s="535"/>
      <c r="Y360" s="535"/>
      <c r="Z360" s="535"/>
      <c r="AA360" s="535"/>
      <c r="AB360" s="535"/>
      <c r="AC360" s="535"/>
      <c r="AD360" s="535"/>
      <c r="AE360" s="535"/>
      <c r="AF360" s="535"/>
      <c r="AG360" s="534"/>
      <c r="AH360" s="534"/>
      <c r="AI360" s="534"/>
      <c r="AJ360" s="534"/>
      <c r="AK360" s="535"/>
      <c r="AL360" s="535"/>
      <c r="AM360" s="535"/>
      <c r="AN360" s="535"/>
      <c r="AO360" s="535"/>
      <c r="AP360" s="535"/>
      <c r="AQ360" s="535"/>
      <c r="AR360" s="535"/>
      <c r="AS360" s="447"/>
      <c r="AT360" s="535"/>
      <c r="AU360" s="535"/>
      <c r="AV360" s="535"/>
      <c r="AW360" s="535"/>
      <c r="AX360" s="535"/>
    </row>
    <row r="361" spans="1:50" ht="13.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4"/>
      <c r="O361" s="534"/>
      <c r="P361" s="534"/>
      <c r="Q361" s="534"/>
      <c r="R361" s="534"/>
      <c r="S361" s="534"/>
      <c r="T361" s="535"/>
      <c r="U361" s="535"/>
      <c r="V361" s="535"/>
      <c r="W361" s="535"/>
      <c r="X361" s="535"/>
      <c r="Y361" s="535"/>
      <c r="Z361" s="535"/>
      <c r="AA361" s="535"/>
      <c r="AB361" s="535"/>
      <c r="AC361" s="535"/>
      <c r="AD361" s="535"/>
      <c r="AE361" s="535"/>
      <c r="AF361" s="535"/>
      <c r="AG361" s="534"/>
      <c r="AH361" s="534"/>
      <c r="AI361" s="534"/>
      <c r="AJ361" s="534"/>
      <c r="AK361" s="535"/>
      <c r="AL361" s="535"/>
      <c r="AM361" s="535"/>
      <c r="AN361" s="535"/>
      <c r="AO361" s="535"/>
      <c r="AP361" s="535"/>
      <c r="AQ361" s="535"/>
      <c r="AR361" s="535"/>
      <c r="AS361" s="447"/>
      <c r="AT361" s="535"/>
      <c r="AU361" s="535"/>
      <c r="AV361" s="535"/>
      <c r="AW361" s="535"/>
      <c r="AX361" s="535"/>
    </row>
    <row r="362" spans="1:50" ht="13.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4"/>
      <c r="O362" s="534"/>
      <c r="P362" s="534"/>
      <c r="Q362" s="534"/>
      <c r="R362" s="534"/>
      <c r="S362" s="534"/>
      <c r="T362" s="535"/>
      <c r="U362" s="535"/>
      <c r="V362" s="535"/>
      <c r="W362" s="535"/>
      <c r="X362" s="535"/>
      <c r="Y362" s="535"/>
      <c r="Z362" s="535"/>
      <c r="AA362" s="535"/>
      <c r="AB362" s="535"/>
      <c r="AC362" s="535"/>
      <c r="AD362" s="535"/>
      <c r="AE362" s="535"/>
      <c r="AF362" s="535"/>
      <c r="AG362" s="534"/>
      <c r="AH362" s="534"/>
      <c r="AI362" s="534"/>
      <c r="AJ362" s="534"/>
      <c r="AK362" s="535"/>
      <c r="AL362" s="535"/>
      <c r="AM362" s="535"/>
      <c r="AN362" s="535"/>
      <c r="AO362" s="535"/>
      <c r="AP362" s="535"/>
      <c r="AQ362" s="535"/>
      <c r="AR362" s="535"/>
      <c r="AS362" s="447"/>
      <c r="AT362" s="535"/>
      <c r="AU362" s="535"/>
      <c r="AV362" s="535"/>
      <c r="AW362" s="535"/>
      <c r="AX362" s="535"/>
    </row>
    <row r="363" spans="1:50" ht="13.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4"/>
      <c r="O363" s="534"/>
      <c r="P363" s="534"/>
      <c r="Q363" s="534"/>
      <c r="R363" s="534"/>
      <c r="S363" s="534"/>
      <c r="T363" s="535"/>
      <c r="U363" s="535"/>
      <c r="V363" s="535"/>
      <c r="W363" s="535"/>
      <c r="X363" s="535"/>
      <c r="Y363" s="535"/>
      <c r="Z363" s="535"/>
      <c r="AA363" s="535"/>
      <c r="AB363" s="535"/>
      <c r="AC363" s="535"/>
      <c r="AD363" s="535"/>
      <c r="AE363" s="535"/>
      <c r="AF363" s="535"/>
      <c r="AG363" s="534"/>
      <c r="AH363" s="534"/>
      <c r="AI363" s="534"/>
      <c r="AJ363" s="534"/>
      <c r="AK363" s="535"/>
      <c r="AL363" s="535"/>
      <c r="AM363" s="535"/>
      <c r="AN363" s="535"/>
      <c r="AO363" s="535"/>
      <c r="AP363" s="535"/>
      <c r="AQ363" s="535"/>
      <c r="AR363" s="535"/>
      <c r="AS363" s="447"/>
      <c r="AT363" s="535"/>
      <c r="AU363" s="535"/>
      <c r="AV363" s="535"/>
      <c r="AW363" s="535"/>
      <c r="AX363" s="535"/>
    </row>
    <row r="364" spans="1:50" ht="13.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4"/>
      <c r="O364" s="534"/>
      <c r="P364" s="534"/>
      <c r="Q364" s="534"/>
      <c r="R364" s="534"/>
      <c r="S364" s="534"/>
      <c r="T364" s="535"/>
      <c r="U364" s="535"/>
      <c r="V364" s="535"/>
      <c r="W364" s="535"/>
      <c r="X364" s="535"/>
      <c r="Y364" s="535"/>
      <c r="Z364" s="535"/>
      <c r="AA364" s="535"/>
      <c r="AB364" s="535"/>
      <c r="AC364" s="535"/>
      <c r="AD364" s="535"/>
      <c r="AE364" s="535"/>
      <c r="AF364" s="535"/>
      <c r="AG364" s="534"/>
      <c r="AH364" s="534"/>
      <c r="AI364" s="534"/>
      <c r="AJ364" s="534"/>
      <c r="AK364" s="535"/>
      <c r="AL364" s="535"/>
      <c r="AM364" s="535"/>
      <c r="AN364" s="535"/>
      <c r="AO364" s="535"/>
      <c r="AP364" s="535"/>
      <c r="AQ364" s="535"/>
      <c r="AR364" s="535"/>
      <c r="AS364" s="447"/>
      <c r="AT364" s="535"/>
      <c r="AU364" s="535"/>
      <c r="AV364" s="535"/>
      <c r="AW364" s="535"/>
      <c r="AX364" s="535"/>
    </row>
    <row r="365" spans="1:50" ht="13.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4"/>
      <c r="O365" s="534"/>
      <c r="P365" s="534"/>
      <c r="Q365" s="534"/>
      <c r="R365" s="534"/>
      <c r="S365" s="534"/>
      <c r="T365" s="535"/>
      <c r="U365" s="535"/>
      <c r="V365" s="535"/>
      <c r="W365" s="535"/>
      <c r="X365" s="535"/>
      <c r="Y365" s="535"/>
      <c r="Z365" s="535"/>
      <c r="AA365" s="535"/>
      <c r="AB365" s="535"/>
      <c r="AC365" s="535"/>
      <c r="AD365" s="535"/>
      <c r="AE365" s="535"/>
      <c r="AF365" s="535"/>
      <c r="AG365" s="534"/>
      <c r="AH365" s="534"/>
      <c r="AI365" s="534"/>
      <c r="AJ365" s="534"/>
      <c r="AK365" s="535"/>
      <c r="AL365" s="535"/>
      <c r="AM365" s="535"/>
      <c r="AN365" s="535"/>
      <c r="AO365" s="535"/>
      <c r="AP365" s="535"/>
      <c r="AQ365" s="535"/>
      <c r="AR365" s="535"/>
      <c r="AS365" s="447"/>
      <c r="AT365" s="535"/>
      <c r="AU365" s="535"/>
      <c r="AV365" s="535"/>
      <c r="AW365" s="535"/>
      <c r="AX365" s="535"/>
    </row>
    <row r="366" spans="1:50" ht="13.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4"/>
      <c r="O366" s="534"/>
      <c r="P366" s="534"/>
      <c r="Q366" s="534"/>
      <c r="R366" s="534"/>
      <c r="S366" s="534"/>
      <c r="T366" s="535"/>
      <c r="U366" s="535"/>
      <c r="V366" s="535"/>
      <c r="W366" s="535"/>
      <c r="X366" s="535"/>
      <c r="Y366" s="535"/>
      <c r="Z366" s="535"/>
      <c r="AA366" s="535"/>
      <c r="AB366" s="535"/>
      <c r="AC366" s="535"/>
      <c r="AD366" s="535"/>
      <c r="AE366" s="535"/>
      <c r="AF366" s="535"/>
      <c r="AG366" s="534"/>
      <c r="AH366" s="534"/>
      <c r="AI366" s="534"/>
      <c r="AJ366" s="534"/>
      <c r="AK366" s="535"/>
      <c r="AL366" s="535"/>
      <c r="AM366" s="535"/>
      <c r="AN366" s="535"/>
      <c r="AO366" s="535"/>
      <c r="AP366" s="535"/>
      <c r="AQ366" s="535"/>
      <c r="AR366" s="535"/>
      <c r="AS366" s="447"/>
      <c r="AT366" s="535"/>
      <c r="AU366" s="535"/>
      <c r="AV366" s="535"/>
      <c r="AW366" s="535"/>
      <c r="AX366" s="535"/>
    </row>
    <row r="367" spans="1:50" ht="13.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4"/>
      <c r="O367" s="534"/>
      <c r="P367" s="534"/>
      <c r="Q367" s="534"/>
      <c r="R367" s="534"/>
      <c r="S367" s="534"/>
      <c r="T367" s="535"/>
      <c r="U367" s="535"/>
      <c r="V367" s="535"/>
      <c r="W367" s="535"/>
      <c r="X367" s="535"/>
      <c r="Y367" s="535"/>
      <c r="Z367" s="535"/>
      <c r="AA367" s="535"/>
      <c r="AB367" s="535"/>
      <c r="AC367" s="535"/>
      <c r="AD367" s="535"/>
      <c r="AE367" s="535"/>
      <c r="AF367" s="535"/>
      <c r="AG367" s="534"/>
      <c r="AH367" s="534"/>
      <c r="AI367" s="534"/>
      <c r="AJ367" s="534"/>
      <c r="AK367" s="535"/>
      <c r="AL367" s="535"/>
      <c r="AM367" s="535"/>
      <c r="AN367" s="535"/>
      <c r="AO367" s="535"/>
      <c r="AP367" s="535"/>
      <c r="AQ367" s="535"/>
      <c r="AR367" s="535"/>
      <c r="AS367" s="447"/>
      <c r="AT367" s="535"/>
      <c r="AU367" s="535"/>
      <c r="AV367" s="535"/>
      <c r="AW367" s="535"/>
      <c r="AX367" s="535"/>
    </row>
    <row r="368" spans="1:50" ht="13.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4"/>
      <c r="O368" s="534"/>
      <c r="P368" s="534"/>
      <c r="Q368" s="534"/>
      <c r="R368" s="534"/>
      <c r="S368" s="534"/>
      <c r="T368" s="535"/>
      <c r="U368" s="535"/>
      <c r="V368" s="535"/>
      <c r="W368" s="535"/>
      <c r="X368" s="535"/>
      <c r="Y368" s="535"/>
      <c r="Z368" s="535"/>
      <c r="AA368" s="535"/>
      <c r="AB368" s="535"/>
      <c r="AC368" s="535"/>
      <c r="AD368" s="535"/>
      <c r="AE368" s="535"/>
      <c r="AF368" s="535"/>
      <c r="AG368" s="534"/>
      <c r="AH368" s="534"/>
      <c r="AI368" s="534"/>
      <c r="AJ368" s="534"/>
      <c r="AK368" s="535"/>
      <c r="AL368" s="535"/>
      <c r="AM368" s="535"/>
      <c r="AN368" s="535"/>
      <c r="AO368" s="535"/>
      <c r="AP368" s="535"/>
      <c r="AQ368" s="535"/>
      <c r="AR368" s="535"/>
      <c r="AS368" s="447"/>
      <c r="AT368" s="535"/>
      <c r="AU368" s="535"/>
      <c r="AV368" s="535"/>
      <c r="AW368" s="535"/>
      <c r="AX368" s="535"/>
    </row>
    <row r="369" spans="1:50" ht="13.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4"/>
      <c r="O369" s="534"/>
      <c r="P369" s="534"/>
      <c r="Q369" s="534"/>
      <c r="R369" s="534"/>
      <c r="S369" s="534"/>
      <c r="T369" s="535"/>
      <c r="U369" s="535"/>
      <c r="V369" s="535"/>
      <c r="W369" s="535"/>
      <c r="X369" s="535"/>
      <c r="Y369" s="535"/>
      <c r="Z369" s="535"/>
      <c r="AA369" s="535"/>
      <c r="AB369" s="535"/>
      <c r="AC369" s="535"/>
      <c r="AD369" s="535"/>
      <c r="AE369" s="535"/>
      <c r="AF369" s="535"/>
      <c r="AG369" s="534"/>
      <c r="AH369" s="534"/>
      <c r="AI369" s="534"/>
      <c r="AJ369" s="534"/>
      <c r="AK369" s="535"/>
      <c r="AL369" s="535"/>
      <c r="AM369" s="535"/>
      <c r="AN369" s="535"/>
      <c r="AO369" s="535"/>
      <c r="AP369" s="535"/>
      <c r="AQ369" s="535"/>
      <c r="AR369" s="535"/>
      <c r="AS369" s="447"/>
      <c r="AT369" s="535"/>
      <c r="AU369" s="535"/>
      <c r="AV369" s="535"/>
      <c r="AW369" s="535"/>
      <c r="AX369" s="535"/>
    </row>
    <row r="370" spans="1:50" ht="13.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4"/>
      <c r="O370" s="534"/>
      <c r="P370" s="534"/>
      <c r="Q370" s="534"/>
      <c r="R370" s="534"/>
      <c r="S370" s="534"/>
      <c r="T370" s="535"/>
      <c r="U370" s="535"/>
      <c r="V370" s="535"/>
      <c r="W370" s="535"/>
      <c r="X370" s="535"/>
      <c r="Y370" s="535"/>
      <c r="Z370" s="535"/>
      <c r="AA370" s="535"/>
      <c r="AB370" s="535"/>
      <c r="AC370" s="535"/>
      <c r="AD370" s="535"/>
      <c r="AE370" s="535"/>
      <c r="AF370" s="535"/>
      <c r="AG370" s="534"/>
      <c r="AH370" s="534"/>
      <c r="AI370" s="534"/>
      <c r="AJ370" s="534"/>
      <c r="AK370" s="535"/>
      <c r="AL370" s="535"/>
      <c r="AM370" s="535"/>
      <c r="AN370" s="535"/>
      <c r="AO370" s="535"/>
      <c r="AP370" s="535"/>
      <c r="AQ370" s="535"/>
      <c r="AR370" s="535"/>
      <c r="AS370" s="447"/>
      <c r="AT370" s="535"/>
      <c r="AU370" s="535"/>
      <c r="AV370" s="535"/>
      <c r="AW370" s="535"/>
      <c r="AX370" s="535"/>
    </row>
    <row r="371" spans="1:50" ht="13.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4"/>
      <c r="O371" s="534"/>
      <c r="P371" s="534"/>
      <c r="Q371" s="534"/>
      <c r="R371" s="534"/>
      <c r="S371" s="534"/>
      <c r="T371" s="535"/>
      <c r="U371" s="535"/>
      <c r="V371" s="535"/>
      <c r="W371" s="535"/>
      <c r="X371" s="535"/>
      <c r="Y371" s="535"/>
      <c r="Z371" s="535"/>
      <c r="AA371" s="535"/>
      <c r="AB371" s="535"/>
      <c r="AC371" s="535"/>
      <c r="AD371" s="535"/>
      <c r="AE371" s="535"/>
      <c r="AF371" s="535"/>
      <c r="AG371" s="534"/>
      <c r="AH371" s="534"/>
      <c r="AI371" s="534"/>
      <c r="AJ371" s="534"/>
      <c r="AK371" s="535"/>
      <c r="AL371" s="535"/>
      <c r="AM371" s="535"/>
      <c r="AN371" s="535"/>
      <c r="AO371" s="535"/>
      <c r="AP371" s="535"/>
      <c r="AQ371" s="535"/>
      <c r="AR371" s="535"/>
      <c r="AS371" s="447"/>
      <c r="AT371" s="535"/>
      <c r="AU371" s="535"/>
      <c r="AV371" s="535"/>
      <c r="AW371" s="535"/>
      <c r="AX371" s="535"/>
    </row>
    <row r="372" spans="1:50" ht="13.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4"/>
      <c r="O372" s="534"/>
      <c r="P372" s="534"/>
      <c r="Q372" s="534"/>
      <c r="R372" s="534"/>
      <c r="S372" s="534"/>
      <c r="T372" s="535"/>
      <c r="U372" s="535"/>
      <c r="V372" s="535"/>
      <c r="W372" s="535"/>
      <c r="X372" s="535"/>
      <c r="Y372" s="535"/>
      <c r="Z372" s="535"/>
      <c r="AA372" s="535"/>
      <c r="AB372" s="535"/>
      <c r="AC372" s="535"/>
      <c r="AD372" s="535"/>
      <c r="AE372" s="535"/>
      <c r="AF372" s="535"/>
      <c r="AG372" s="534"/>
      <c r="AH372" s="534"/>
      <c r="AI372" s="534"/>
      <c r="AJ372" s="534"/>
      <c r="AK372" s="535"/>
      <c r="AL372" s="535"/>
      <c r="AM372" s="535"/>
      <c r="AN372" s="535"/>
      <c r="AO372" s="535"/>
      <c r="AP372" s="535"/>
      <c r="AQ372" s="535"/>
      <c r="AR372" s="535"/>
      <c r="AS372" s="447"/>
      <c r="AT372" s="535"/>
      <c r="AU372" s="535"/>
      <c r="AV372" s="535"/>
      <c r="AW372" s="535"/>
      <c r="AX372" s="535"/>
    </row>
    <row r="373" spans="1:50" ht="13.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4"/>
      <c r="O373" s="534"/>
      <c r="P373" s="534"/>
      <c r="Q373" s="534"/>
      <c r="R373" s="534"/>
      <c r="S373" s="534"/>
      <c r="T373" s="535"/>
      <c r="U373" s="535"/>
      <c r="V373" s="535"/>
      <c r="W373" s="535"/>
      <c r="X373" s="535"/>
      <c r="Y373" s="535"/>
      <c r="Z373" s="535"/>
      <c r="AA373" s="535"/>
      <c r="AB373" s="535"/>
      <c r="AC373" s="535"/>
      <c r="AD373" s="535"/>
      <c r="AE373" s="535"/>
      <c r="AF373" s="535"/>
      <c r="AG373" s="534"/>
      <c r="AH373" s="534"/>
      <c r="AI373" s="534"/>
      <c r="AJ373" s="534"/>
      <c r="AK373" s="535"/>
      <c r="AL373" s="535"/>
      <c r="AM373" s="535"/>
      <c r="AN373" s="535"/>
      <c r="AO373" s="535"/>
      <c r="AP373" s="535"/>
      <c r="AQ373" s="535"/>
      <c r="AR373" s="535"/>
      <c r="AS373" s="447"/>
      <c r="AT373" s="535"/>
      <c r="AU373" s="535"/>
      <c r="AV373" s="535"/>
      <c r="AW373" s="535"/>
      <c r="AX373" s="535"/>
    </row>
    <row r="374" spans="1:50" ht="13.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4"/>
      <c r="O374" s="534"/>
      <c r="P374" s="534"/>
      <c r="Q374" s="534"/>
      <c r="R374" s="534"/>
      <c r="S374" s="534"/>
      <c r="T374" s="535"/>
      <c r="U374" s="535"/>
      <c r="V374" s="535"/>
      <c r="W374" s="535"/>
      <c r="X374" s="535"/>
      <c r="Y374" s="535"/>
      <c r="Z374" s="535"/>
      <c r="AA374" s="535"/>
      <c r="AB374" s="535"/>
      <c r="AC374" s="535"/>
      <c r="AD374" s="535"/>
      <c r="AE374" s="535"/>
      <c r="AF374" s="535"/>
      <c r="AG374" s="534"/>
      <c r="AH374" s="534"/>
      <c r="AI374" s="534"/>
      <c r="AJ374" s="534"/>
      <c r="AK374" s="535"/>
      <c r="AL374" s="535"/>
      <c r="AM374" s="535"/>
      <c r="AN374" s="535"/>
      <c r="AO374" s="535"/>
      <c r="AP374" s="535"/>
      <c r="AQ374" s="535"/>
      <c r="AR374" s="535"/>
      <c r="AS374" s="447"/>
      <c r="AT374" s="535"/>
      <c r="AU374" s="535"/>
      <c r="AV374" s="535"/>
      <c r="AW374" s="535"/>
      <c r="AX374" s="535"/>
    </row>
    <row r="375" spans="1:50" ht="13.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4"/>
      <c r="O375" s="534"/>
      <c r="P375" s="534"/>
      <c r="Q375" s="534"/>
      <c r="R375" s="534"/>
      <c r="S375" s="534"/>
      <c r="T375" s="535"/>
      <c r="U375" s="535"/>
      <c r="V375" s="535"/>
      <c r="W375" s="535"/>
      <c r="X375" s="535"/>
      <c r="Y375" s="535"/>
      <c r="Z375" s="535"/>
      <c r="AA375" s="535"/>
      <c r="AB375" s="535"/>
      <c r="AC375" s="535"/>
      <c r="AD375" s="535"/>
      <c r="AE375" s="535"/>
      <c r="AF375" s="535"/>
      <c r="AG375" s="534"/>
      <c r="AH375" s="534"/>
      <c r="AI375" s="534"/>
      <c r="AJ375" s="534"/>
      <c r="AK375" s="535"/>
      <c r="AL375" s="535"/>
      <c r="AM375" s="535"/>
      <c r="AN375" s="535"/>
      <c r="AO375" s="535"/>
      <c r="AP375" s="535"/>
      <c r="AQ375" s="535"/>
      <c r="AR375" s="535"/>
      <c r="AS375" s="447"/>
      <c r="AT375" s="535"/>
      <c r="AU375" s="535"/>
      <c r="AV375" s="535"/>
      <c r="AW375" s="535"/>
      <c r="AX375" s="535"/>
    </row>
    <row r="376" spans="1:50" ht="13.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4"/>
      <c r="O376" s="534"/>
      <c r="P376" s="534"/>
      <c r="Q376" s="534"/>
      <c r="R376" s="534"/>
      <c r="S376" s="534"/>
      <c r="T376" s="535"/>
      <c r="U376" s="535"/>
      <c r="V376" s="535"/>
      <c r="W376" s="535"/>
      <c r="X376" s="535"/>
      <c r="Y376" s="535"/>
      <c r="Z376" s="535"/>
      <c r="AA376" s="535"/>
      <c r="AB376" s="535"/>
      <c r="AC376" s="535"/>
      <c r="AD376" s="535"/>
      <c r="AE376" s="535"/>
      <c r="AF376" s="535"/>
      <c r="AG376" s="534"/>
      <c r="AH376" s="534"/>
      <c r="AI376" s="534"/>
      <c r="AJ376" s="534"/>
      <c r="AK376" s="535"/>
      <c r="AL376" s="535"/>
      <c r="AM376" s="535"/>
      <c r="AN376" s="535"/>
      <c r="AO376" s="535"/>
      <c r="AP376" s="535"/>
      <c r="AQ376" s="535"/>
      <c r="AR376" s="535"/>
      <c r="AS376" s="447"/>
      <c r="AT376" s="535"/>
      <c r="AU376" s="535"/>
      <c r="AV376" s="535"/>
      <c r="AW376" s="535"/>
      <c r="AX376" s="535"/>
    </row>
    <row r="377" spans="1:50" ht="13.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4"/>
      <c r="O377" s="534"/>
      <c r="P377" s="534"/>
      <c r="Q377" s="534"/>
      <c r="R377" s="534"/>
      <c r="S377" s="534"/>
      <c r="T377" s="535"/>
      <c r="U377" s="535"/>
      <c r="V377" s="535"/>
      <c r="W377" s="535"/>
      <c r="X377" s="535"/>
      <c r="Y377" s="535"/>
      <c r="Z377" s="535"/>
      <c r="AA377" s="535"/>
      <c r="AB377" s="535"/>
      <c r="AC377" s="535"/>
      <c r="AD377" s="535"/>
      <c r="AE377" s="535"/>
      <c r="AF377" s="535"/>
      <c r="AG377" s="534"/>
      <c r="AH377" s="534"/>
      <c r="AI377" s="534"/>
      <c r="AJ377" s="534"/>
      <c r="AK377" s="535"/>
      <c r="AL377" s="535"/>
      <c r="AM377" s="535"/>
      <c r="AN377" s="535"/>
      <c r="AO377" s="535"/>
      <c r="AP377" s="535"/>
      <c r="AQ377" s="535"/>
      <c r="AR377" s="535"/>
      <c r="AS377" s="447"/>
      <c r="AT377" s="535"/>
      <c r="AU377" s="535"/>
      <c r="AV377" s="535"/>
      <c r="AW377" s="535"/>
      <c r="AX377" s="535"/>
    </row>
    <row r="378" spans="1:50" ht="13.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4"/>
      <c r="O378" s="534"/>
      <c r="P378" s="534"/>
      <c r="Q378" s="534"/>
      <c r="R378" s="534"/>
      <c r="S378" s="534"/>
      <c r="T378" s="535"/>
      <c r="U378" s="535"/>
      <c r="V378" s="535"/>
      <c r="W378" s="535"/>
      <c r="X378" s="535"/>
      <c r="Y378" s="535"/>
      <c r="Z378" s="535"/>
      <c r="AA378" s="535"/>
      <c r="AB378" s="535"/>
      <c r="AC378" s="535"/>
      <c r="AD378" s="535"/>
      <c r="AE378" s="535"/>
      <c r="AF378" s="535"/>
      <c r="AG378" s="534"/>
      <c r="AH378" s="534"/>
      <c r="AI378" s="534"/>
      <c r="AJ378" s="534"/>
      <c r="AK378" s="535"/>
      <c r="AL378" s="535"/>
      <c r="AM378" s="535"/>
      <c r="AN378" s="535"/>
      <c r="AO378" s="535"/>
      <c r="AP378" s="535"/>
      <c r="AQ378" s="535"/>
      <c r="AR378" s="535"/>
      <c r="AS378" s="447"/>
      <c r="AT378" s="535"/>
      <c r="AU378" s="535"/>
      <c r="AV378" s="535"/>
      <c r="AW378" s="535"/>
      <c r="AX378" s="535"/>
    </row>
    <row r="379" spans="1:50" ht="13.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4"/>
      <c r="O379" s="534"/>
      <c r="P379" s="534"/>
      <c r="Q379" s="534"/>
      <c r="R379" s="534"/>
      <c r="S379" s="534"/>
      <c r="T379" s="535"/>
      <c r="U379" s="535"/>
      <c r="V379" s="535"/>
      <c r="W379" s="535"/>
      <c r="X379" s="535"/>
      <c r="Y379" s="535"/>
      <c r="Z379" s="535"/>
      <c r="AA379" s="535"/>
      <c r="AB379" s="535"/>
      <c r="AC379" s="535"/>
      <c r="AD379" s="535"/>
      <c r="AE379" s="535"/>
      <c r="AF379" s="535"/>
      <c r="AG379" s="534"/>
      <c r="AH379" s="534"/>
      <c r="AI379" s="534"/>
      <c r="AJ379" s="534"/>
      <c r="AK379" s="535"/>
      <c r="AL379" s="535"/>
      <c r="AM379" s="535"/>
      <c r="AN379" s="535"/>
      <c r="AO379" s="535"/>
      <c r="AP379" s="535"/>
      <c r="AQ379" s="535"/>
      <c r="AR379" s="535"/>
      <c r="AS379" s="447"/>
      <c r="AT379" s="535"/>
      <c r="AU379" s="535"/>
      <c r="AV379" s="535"/>
      <c r="AW379" s="535"/>
      <c r="AX379" s="535"/>
    </row>
    <row r="380" spans="1:50" ht="13.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4"/>
      <c r="O380" s="534"/>
      <c r="P380" s="534"/>
      <c r="Q380" s="534"/>
      <c r="R380" s="534"/>
      <c r="S380" s="534"/>
      <c r="T380" s="535"/>
      <c r="U380" s="535"/>
      <c r="V380" s="535"/>
      <c r="W380" s="535"/>
      <c r="X380" s="535"/>
      <c r="Y380" s="535"/>
      <c r="Z380" s="535"/>
      <c r="AA380" s="535"/>
      <c r="AB380" s="535"/>
      <c r="AC380" s="535"/>
      <c r="AD380" s="535"/>
      <c r="AE380" s="535"/>
      <c r="AF380" s="535"/>
      <c r="AG380" s="534"/>
      <c r="AH380" s="534"/>
      <c r="AI380" s="534"/>
      <c r="AJ380" s="534"/>
      <c r="AK380" s="535"/>
      <c r="AL380" s="535"/>
      <c r="AM380" s="535"/>
      <c r="AN380" s="535"/>
      <c r="AO380" s="535"/>
      <c r="AP380" s="535"/>
      <c r="AQ380" s="535"/>
      <c r="AR380" s="535"/>
      <c r="AS380" s="447"/>
      <c r="AT380" s="535"/>
      <c r="AU380" s="535"/>
      <c r="AV380" s="535"/>
      <c r="AW380" s="535"/>
      <c r="AX380" s="535"/>
    </row>
    <row r="381" spans="1:50" ht="13.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4"/>
      <c r="O381" s="534"/>
      <c r="P381" s="534"/>
      <c r="Q381" s="534"/>
      <c r="R381" s="534"/>
      <c r="S381" s="534"/>
      <c r="T381" s="535"/>
      <c r="U381" s="535"/>
      <c r="V381" s="535"/>
      <c r="W381" s="535"/>
      <c r="X381" s="535"/>
      <c r="Y381" s="535"/>
      <c r="Z381" s="535"/>
      <c r="AA381" s="535"/>
      <c r="AB381" s="535"/>
      <c r="AC381" s="535"/>
      <c r="AD381" s="535"/>
      <c r="AE381" s="535"/>
      <c r="AF381" s="535"/>
      <c r="AG381" s="534"/>
      <c r="AH381" s="534"/>
      <c r="AI381" s="534"/>
      <c r="AJ381" s="534"/>
      <c r="AK381" s="535"/>
      <c r="AL381" s="535"/>
      <c r="AM381" s="535"/>
      <c r="AN381" s="535"/>
      <c r="AO381" s="535"/>
      <c r="AP381" s="535"/>
      <c r="AQ381" s="535"/>
      <c r="AR381" s="535"/>
      <c r="AS381" s="447"/>
      <c r="AT381" s="535"/>
      <c r="AU381" s="535"/>
      <c r="AV381" s="535"/>
      <c r="AW381" s="535"/>
      <c r="AX381" s="535"/>
    </row>
    <row r="382" spans="1:50" ht="13.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4"/>
      <c r="O382" s="534"/>
      <c r="P382" s="534"/>
      <c r="Q382" s="534"/>
      <c r="R382" s="534"/>
      <c r="S382" s="534"/>
      <c r="T382" s="535"/>
      <c r="U382" s="535"/>
      <c r="V382" s="535"/>
      <c r="W382" s="535"/>
      <c r="X382" s="535"/>
      <c r="Y382" s="535"/>
      <c r="Z382" s="535"/>
      <c r="AA382" s="535"/>
      <c r="AB382" s="535"/>
      <c r="AC382" s="535"/>
      <c r="AD382" s="535"/>
      <c r="AE382" s="535"/>
      <c r="AF382" s="535"/>
      <c r="AG382" s="534"/>
      <c r="AH382" s="534"/>
      <c r="AI382" s="534"/>
      <c r="AJ382" s="534"/>
      <c r="AK382" s="535"/>
      <c r="AL382" s="535"/>
      <c r="AM382" s="535"/>
      <c r="AN382" s="535"/>
      <c r="AO382" s="535"/>
      <c r="AP382" s="535"/>
      <c r="AQ382" s="535"/>
      <c r="AR382" s="535"/>
      <c r="AS382" s="447"/>
      <c r="AT382" s="535"/>
      <c r="AU382" s="535"/>
      <c r="AV382" s="535"/>
      <c r="AW382" s="535"/>
      <c r="AX382" s="535"/>
    </row>
    <row r="383" spans="1:50" ht="13.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4"/>
      <c r="O383" s="534"/>
      <c r="P383" s="534"/>
      <c r="Q383" s="534"/>
      <c r="R383" s="534"/>
      <c r="S383" s="534"/>
      <c r="T383" s="535"/>
      <c r="U383" s="535"/>
      <c r="V383" s="535"/>
      <c r="W383" s="535"/>
      <c r="X383" s="535"/>
      <c r="Y383" s="535"/>
      <c r="Z383" s="535"/>
      <c r="AA383" s="535"/>
      <c r="AB383" s="535"/>
      <c r="AC383" s="535"/>
      <c r="AD383" s="535"/>
      <c r="AE383" s="535"/>
      <c r="AF383" s="535"/>
      <c r="AG383" s="534"/>
      <c r="AH383" s="534"/>
      <c r="AI383" s="534"/>
      <c r="AJ383" s="534"/>
      <c r="AK383" s="535"/>
      <c r="AL383" s="535"/>
      <c r="AM383" s="535"/>
      <c r="AN383" s="535"/>
      <c r="AO383" s="535"/>
      <c r="AP383" s="535"/>
      <c r="AQ383" s="535"/>
      <c r="AR383" s="535"/>
      <c r="AS383" s="447"/>
      <c r="AT383" s="535"/>
      <c r="AU383" s="535"/>
      <c r="AV383" s="535"/>
      <c r="AW383" s="535"/>
      <c r="AX383" s="535"/>
    </row>
    <row r="384" spans="1:50" ht="13.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4"/>
      <c r="O384" s="534"/>
      <c r="P384" s="534"/>
      <c r="Q384" s="534"/>
      <c r="R384" s="534"/>
      <c r="S384" s="534"/>
      <c r="T384" s="535"/>
      <c r="U384" s="535"/>
      <c r="V384" s="535"/>
      <c r="W384" s="535"/>
      <c r="X384" s="535"/>
      <c r="Y384" s="535"/>
      <c r="Z384" s="535"/>
      <c r="AA384" s="535"/>
      <c r="AB384" s="535"/>
      <c r="AC384" s="535"/>
      <c r="AD384" s="535"/>
      <c r="AE384" s="535"/>
      <c r="AF384" s="535"/>
      <c r="AG384" s="534"/>
      <c r="AH384" s="534"/>
      <c r="AI384" s="534"/>
      <c r="AJ384" s="534"/>
      <c r="AK384" s="535"/>
      <c r="AL384" s="535"/>
      <c r="AM384" s="535"/>
      <c r="AN384" s="535"/>
      <c r="AO384" s="535"/>
      <c r="AP384" s="535"/>
      <c r="AQ384" s="535"/>
      <c r="AR384" s="535"/>
      <c r="AS384" s="447"/>
      <c r="AT384" s="535"/>
      <c r="AU384" s="535"/>
      <c r="AV384" s="535"/>
      <c r="AW384" s="535"/>
      <c r="AX384" s="535"/>
    </row>
    <row r="385" spans="1:50" ht="13.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4"/>
      <c r="O385" s="534"/>
      <c r="P385" s="534"/>
      <c r="Q385" s="534"/>
      <c r="R385" s="534"/>
      <c r="S385" s="534"/>
      <c r="T385" s="535"/>
      <c r="U385" s="535"/>
      <c r="V385" s="535"/>
      <c r="W385" s="535"/>
      <c r="X385" s="535"/>
      <c r="Y385" s="535"/>
      <c r="Z385" s="535"/>
      <c r="AA385" s="535"/>
      <c r="AB385" s="535"/>
      <c r="AC385" s="535"/>
      <c r="AD385" s="535"/>
      <c r="AE385" s="535"/>
      <c r="AF385" s="535"/>
      <c r="AG385" s="534"/>
      <c r="AH385" s="534"/>
      <c r="AI385" s="534"/>
      <c r="AJ385" s="534"/>
      <c r="AK385" s="535"/>
      <c r="AL385" s="535"/>
      <c r="AM385" s="535"/>
      <c r="AN385" s="535"/>
      <c r="AO385" s="535"/>
      <c r="AP385" s="535"/>
      <c r="AQ385" s="535"/>
      <c r="AR385" s="535"/>
      <c r="AS385" s="447"/>
      <c r="AT385" s="535"/>
      <c r="AU385" s="535"/>
      <c r="AV385" s="535"/>
      <c r="AW385" s="535"/>
      <c r="AX385" s="535"/>
    </row>
    <row r="386" spans="1:50" ht="13.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4"/>
      <c r="O386" s="534"/>
      <c r="P386" s="534"/>
      <c r="Q386" s="534"/>
      <c r="R386" s="534"/>
      <c r="S386" s="534"/>
      <c r="T386" s="535"/>
      <c r="U386" s="535"/>
      <c r="V386" s="535"/>
      <c r="W386" s="535"/>
      <c r="X386" s="535"/>
      <c r="Y386" s="535"/>
      <c r="Z386" s="535"/>
      <c r="AA386" s="535"/>
      <c r="AB386" s="535"/>
      <c r="AC386" s="535"/>
      <c r="AD386" s="535"/>
      <c r="AE386" s="535"/>
      <c r="AF386" s="535"/>
      <c r="AG386" s="534"/>
      <c r="AH386" s="534"/>
      <c r="AI386" s="534"/>
      <c r="AJ386" s="534"/>
      <c r="AK386" s="535"/>
      <c r="AL386" s="535"/>
      <c r="AM386" s="535"/>
      <c r="AN386" s="535"/>
      <c r="AO386" s="535"/>
      <c r="AP386" s="535"/>
      <c r="AQ386" s="535"/>
      <c r="AR386" s="535"/>
      <c r="AS386" s="447"/>
      <c r="AT386" s="535"/>
      <c r="AU386" s="535"/>
      <c r="AV386" s="535"/>
      <c r="AW386" s="535"/>
      <c r="AX386" s="535"/>
    </row>
    <row r="387" spans="1:50" ht="13.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4"/>
      <c r="O387" s="534"/>
      <c r="P387" s="534"/>
      <c r="Q387" s="534"/>
      <c r="R387" s="534"/>
      <c r="S387" s="534"/>
      <c r="T387" s="535"/>
      <c r="U387" s="535"/>
      <c r="V387" s="535"/>
      <c r="W387" s="535"/>
      <c r="X387" s="535"/>
      <c r="Y387" s="535"/>
      <c r="Z387" s="535"/>
      <c r="AA387" s="535"/>
      <c r="AB387" s="535"/>
      <c r="AC387" s="535"/>
      <c r="AD387" s="535"/>
      <c r="AE387" s="535"/>
      <c r="AF387" s="535"/>
      <c r="AG387" s="534"/>
      <c r="AH387" s="534"/>
      <c r="AI387" s="534"/>
      <c r="AJ387" s="534"/>
      <c r="AK387" s="535"/>
      <c r="AL387" s="535"/>
      <c r="AM387" s="535"/>
      <c r="AN387" s="535"/>
      <c r="AO387" s="535"/>
      <c r="AP387" s="535"/>
      <c r="AQ387" s="535"/>
      <c r="AR387" s="535"/>
      <c r="AS387" s="447"/>
      <c r="AT387" s="535"/>
      <c r="AU387" s="535"/>
      <c r="AV387" s="535"/>
      <c r="AW387" s="535"/>
      <c r="AX387" s="535"/>
    </row>
    <row r="388" spans="1:50" ht="13.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4"/>
      <c r="O388" s="534"/>
      <c r="P388" s="534"/>
      <c r="Q388" s="534"/>
      <c r="R388" s="534"/>
      <c r="S388" s="534"/>
      <c r="T388" s="535"/>
      <c r="U388" s="535"/>
      <c r="V388" s="535"/>
      <c r="W388" s="535"/>
      <c r="X388" s="535"/>
      <c r="Y388" s="535"/>
      <c r="Z388" s="535"/>
      <c r="AA388" s="535"/>
      <c r="AB388" s="535"/>
      <c r="AC388" s="535"/>
      <c r="AD388" s="535"/>
      <c r="AE388" s="535"/>
      <c r="AF388" s="535"/>
      <c r="AG388" s="534"/>
      <c r="AH388" s="534"/>
      <c r="AI388" s="534"/>
      <c r="AJ388" s="534"/>
      <c r="AK388" s="535"/>
      <c r="AL388" s="535"/>
      <c r="AM388" s="535"/>
      <c r="AN388" s="535"/>
      <c r="AO388" s="535"/>
      <c r="AP388" s="535"/>
      <c r="AQ388" s="535"/>
      <c r="AR388" s="535"/>
      <c r="AS388" s="447"/>
      <c r="AT388" s="535"/>
      <c r="AU388" s="535"/>
      <c r="AV388" s="535"/>
      <c r="AW388" s="535"/>
      <c r="AX388" s="535"/>
    </row>
    <row r="389" spans="1:50" ht="13.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4"/>
      <c r="O389" s="534"/>
      <c r="P389" s="534"/>
      <c r="Q389" s="534"/>
      <c r="R389" s="534"/>
      <c r="S389" s="534"/>
      <c r="T389" s="535"/>
      <c r="U389" s="535"/>
      <c r="V389" s="535"/>
      <c r="W389" s="535"/>
      <c r="X389" s="535"/>
      <c r="Y389" s="535"/>
      <c r="Z389" s="535"/>
      <c r="AA389" s="535"/>
      <c r="AB389" s="535"/>
      <c r="AC389" s="535"/>
      <c r="AD389" s="535"/>
      <c r="AE389" s="535"/>
      <c r="AF389" s="535"/>
      <c r="AG389" s="534"/>
      <c r="AH389" s="534"/>
      <c r="AI389" s="534"/>
      <c r="AJ389" s="534"/>
      <c r="AK389" s="535"/>
      <c r="AL389" s="535"/>
      <c r="AM389" s="535"/>
      <c r="AN389" s="535"/>
      <c r="AO389" s="535"/>
      <c r="AP389" s="535"/>
      <c r="AQ389" s="535"/>
      <c r="AR389" s="535"/>
      <c r="AS389" s="447"/>
      <c r="AT389" s="535"/>
      <c r="AU389" s="535"/>
      <c r="AV389" s="535"/>
      <c r="AW389" s="535"/>
      <c r="AX389" s="535"/>
    </row>
    <row r="390" spans="1:50" ht="13.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4"/>
      <c r="O390" s="534"/>
      <c r="P390" s="534"/>
      <c r="Q390" s="534"/>
      <c r="R390" s="534"/>
      <c r="S390" s="534"/>
      <c r="T390" s="535"/>
      <c r="U390" s="535"/>
      <c r="V390" s="535"/>
      <c r="W390" s="535"/>
      <c r="X390" s="535"/>
      <c r="Y390" s="535"/>
      <c r="Z390" s="535"/>
      <c r="AA390" s="535"/>
      <c r="AB390" s="535"/>
      <c r="AC390" s="535"/>
      <c r="AD390" s="535"/>
      <c r="AE390" s="535"/>
      <c r="AF390" s="535"/>
      <c r="AG390" s="534"/>
      <c r="AH390" s="534"/>
      <c r="AI390" s="534"/>
      <c r="AJ390" s="534"/>
      <c r="AK390" s="535"/>
      <c r="AL390" s="535"/>
      <c r="AM390" s="535"/>
      <c r="AN390" s="535"/>
      <c r="AO390" s="535"/>
      <c r="AP390" s="535"/>
      <c r="AQ390" s="535"/>
      <c r="AR390" s="535"/>
      <c r="AS390" s="447"/>
      <c r="AT390" s="535"/>
      <c r="AU390" s="535"/>
      <c r="AV390" s="535"/>
      <c r="AW390" s="535"/>
      <c r="AX390" s="535"/>
    </row>
    <row r="391" spans="1:50" ht="13.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4"/>
      <c r="O391" s="534"/>
      <c r="P391" s="534"/>
      <c r="Q391" s="534"/>
      <c r="R391" s="534"/>
      <c r="S391" s="534"/>
      <c r="T391" s="535"/>
      <c r="U391" s="535"/>
      <c r="V391" s="535"/>
      <c r="W391" s="535"/>
      <c r="X391" s="535"/>
      <c r="Y391" s="535"/>
      <c r="Z391" s="535"/>
      <c r="AA391" s="535"/>
      <c r="AB391" s="535"/>
      <c r="AC391" s="535"/>
      <c r="AD391" s="535"/>
      <c r="AE391" s="535"/>
      <c r="AF391" s="535"/>
      <c r="AG391" s="534"/>
      <c r="AH391" s="534"/>
      <c r="AI391" s="534"/>
      <c r="AJ391" s="534"/>
      <c r="AK391" s="535"/>
      <c r="AL391" s="535"/>
      <c r="AM391" s="535"/>
      <c r="AN391" s="535"/>
      <c r="AO391" s="535"/>
      <c r="AP391" s="535"/>
      <c r="AQ391" s="535"/>
      <c r="AR391" s="535"/>
      <c r="AS391" s="447"/>
      <c r="AT391" s="535"/>
      <c r="AU391" s="535"/>
      <c r="AV391" s="535"/>
      <c r="AW391" s="535"/>
      <c r="AX391" s="535"/>
    </row>
    <row r="392" spans="1:50" ht="13.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4"/>
      <c r="O392" s="534"/>
      <c r="P392" s="534"/>
      <c r="Q392" s="534"/>
      <c r="R392" s="534"/>
      <c r="S392" s="534"/>
      <c r="T392" s="535"/>
      <c r="U392" s="535"/>
      <c r="V392" s="535"/>
      <c r="W392" s="535"/>
      <c r="X392" s="535"/>
      <c r="Y392" s="535"/>
      <c r="Z392" s="535"/>
      <c r="AA392" s="535"/>
      <c r="AB392" s="535"/>
      <c r="AC392" s="535"/>
      <c r="AD392" s="535"/>
      <c r="AE392" s="535"/>
      <c r="AF392" s="535"/>
      <c r="AG392" s="534"/>
      <c r="AH392" s="534"/>
      <c r="AI392" s="534"/>
      <c r="AJ392" s="534"/>
      <c r="AK392" s="535"/>
      <c r="AL392" s="535"/>
      <c r="AM392" s="535"/>
      <c r="AN392" s="535"/>
      <c r="AO392" s="535"/>
      <c r="AP392" s="535"/>
      <c r="AQ392" s="535"/>
      <c r="AR392" s="535"/>
      <c r="AS392" s="447"/>
      <c r="AT392" s="535"/>
      <c r="AU392" s="535"/>
      <c r="AV392" s="535"/>
      <c r="AW392" s="535"/>
      <c r="AX392" s="535"/>
    </row>
    <row r="393" spans="1:50" ht="13.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4"/>
      <c r="O393" s="534"/>
      <c r="P393" s="534"/>
      <c r="Q393" s="534"/>
      <c r="R393" s="534"/>
      <c r="S393" s="534"/>
      <c r="T393" s="535"/>
      <c r="U393" s="535"/>
      <c r="V393" s="535"/>
      <c r="W393" s="535"/>
      <c r="X393" s="535"/>
      <c r="Y393" s="535"/>
      <c r="Z393" s="535"/>
      <c r="AA393" s="535"/>
      <c r="AB393" s="535"/>
      <c r="AC393" s="535"/>
      <c r="AD393" s="535"/>
      <c r="AE393" s="535"/>
      <c r="AF393" s="535"/>
      <c r="AG393" s="534"/>
      <c r="AH393" s="534"/>
      <c r="AI393" s="534"/>
      <c r="AJ393" s="534"/>
      <c r="AK393" s="535"/>
      <c r="AL393" s="535"/>
      <c r="AM393" s="535"/>
      <c r="AN393" s="535"/>
      <c r="AO393" s="535"/>
      <c r="AP393" s="535"/>
      <c r="AQ393" s="535"/>
      <c r="AR393" s="535"/>
      <c r="AS393" s="447"/>
      <c r="AT393" s="535"/>
      <c r="AU393" s="535"/>
      <c r="AV393" s="535"/>
      <c r="AW393" s="535"/>
      <c r="AX393" s="535"/>
    </row>
    <row r="394" spans="1:50" ht="13.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4"/>
      <c r="O394" s="534"/>
      <c r="P394" s="534"/>
      <c r="Q394" s="534"/>
      <c r="R394" s="534"/>
      <c r="S394" s="534"/>
      <c r="T394" s="535"/>
      <c r="U394" s="535"/>
      <c r="V394" s="535"/>
      <c r="W394" s="535"/>
      <c r="X394" s="535"/>
      <c r="Y394" s="535"/>
      <c r="Z394" s="535"/>
      <c r="AA394" s="535"/>
      <c r="AB394" s="535"/>
      <c r="AC394" s="535"/>
      <c r="AD394" s="535"/>
      <c r="AE394" s="535"/>
      <c r="AF394" s="535"/>
      <c r="AG394" s="534"/>
      <c r="AH394" s="534"/>
      <c r="AI394" s="534"/>
      <c r="AJ394" s="534"/>
      <c r="AK394" s="535"/>
      <c r="AL394" s="535"/>
      <c r="AM394" s="535"/>
      <c r="AN394" s="535"/>
      <c r="AO394" s="535"/>
      <c r="AP394" s="535"/>
      <c r="AQ394" s="535"/>
      <c r="AR394" s="535"/>
      <c r="AS394" s="447"/>
      <c r="AT394" s="535"/>
      <c r="AU394" s="535"/>
      <c r="AV394" s="535"/>
      <c r="AW394" s="535"/>
      <c r="AX394" s="535"/>
    </row>
    <row r="395" spans="1:50" ht="13.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4"/>
      <c r="O395" s="534"/>
      <c r="P395" s="534"/>
      <c r="Q395" s="534"/>
      <c r="R395" s="534"/>
      <c r="S395" s="534"/>
      <c r="T395" s="535"/>
      <c r="U395" s="535"/>
      <c r="V395" s="535"/>
      <c r="W395" s="535"/>
      <c r="X395" s="535"/>
      <c r="Y395" s="535"/>
      <c r="Z395" s="535"/>
      <c r="AA395" s="535"/>
      <c r="AB395" s="535"/>
      <c r="AC395" s="535"/>
      <c r="AD395" s="535"/>
      <c r="AE395" s="535"/>
      <c r="AF395" s="535"/>
      <c r="AG395" s="534"/>
      <c r="AH395" s="534"/>
      <c r="AI395" s="534"/>
      <c r="AJ395" s="534"/>
      <c r="AK395" s="535"/>
      <c r="AL395" s="535"/>
      <c r="AM395" s="535"/>
      <c r="AN395" s="535"/>
      <c r="AO395" s="535"/>
      <c r="AP395" s="535"/>
      <c r="AQ395" s="535"/>
      <c r="AR395" s="535"/>
      <c r="AS395" s="447"/>
      <c r="AT395" s="535"/>
      <c r="AU395" s="535"/>
      <c r="AV395" s="535"/>
      <c r="AW395" s="535"/>
      <c r="AX395" s="535"/>
    </row>
    <row r="396" spans="1:50" ht="13.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4"/>
      <c r="O396" s="534"/>
      <c r="P396" s="534"/>
      <c r="Q396" s="534"/>
      <c r="R396" s="534"/>
      <c r="S396" s="534"/>
      <c r="T396" s="535"/>
      <c r="U396" s="535"/>
      <c r="V396" s="535"/>
      <c r="W396" s="535"/>
      <c r="X396" s="535"/>
      <c r="Y396" s="535"/>
      <c r="Z396" s="535"/>
      <c r="AA396" s="535"/>
      <c r="AB396" s="535"/>
      <c r="AC396" s="535"/>
      <c r="AD396" s="535"/>
      <c r="AE396" s="535"/>
      <c r="AF396" s="535"/>
      <c r="AG396" s="534"/>
      <c r="AH396" s="534"/>
      <c r="AI396" s="534"/>
      <c r="AJ396" s="534"/>
      <c r="AK396" s="535"/>
      <c r="AL396" s="535"/>
      <c r="AM396" s="535"/>
      <c r="AN396" s="535"/>
      <c r="AO396" s="535"/>
      <c r="AP396" s="535"/>
      <c r="AQ396" s="535"/>
      <c r="AR396" s="535"/>
      <c r="AS396" s="447"/>
      <c r="AT396" s="535"/>
      <c r="AU396" s="535"/>
      <c r="AV396" s="535"/>
      <c r="AW396" s="535"/>
      <c r="AX396" s="535"/>
    </row>
    <row r="397" spans="1:50" ht="13.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4"/>
      <c r="O397" s="534"/>
      <c r="P397" s="534"/>
      <c r="Q397" s="534"/>
      <c r="R397" s="534"/>
      <c r="S397" s="534"/>
      <c r="T397" s="535"/>
      <c r="U397" s="535"/>
      <c r="V397" s="535"/>
      <c r="W397" s="535"/>
      <c r="X397" s="535"/>
      <c r="Y397" s="535"/>
      <c r="Z397" s="535"/>
      <c r="AA397" s="535"/>
      <c r="AB397" s="535"/>
      <c r="AC397" s="535"/>
      <c r="AD397" s="535"/>
      <c r="AE397" s="535"/>
      <c r="AF397" s="535"/>
      <c r="AG397" s="534"/>
      <c r="AH397" s="534"/>
      <c r="AI397" s="534"/>
      <c r="AJ397" s="534"/>
      <c r="AK397" s="535"/>
      <c r="AL397" s="535"/>
      <c r="AM397" s="535"/>
      <c r="AN397" s="535"/>
      <c r="AO397" s="535"/>
      <c r="AP397" s="535"/>
      <c r="AQ397" s="535"/>
      <c r="AR397" s="535"/>
      <c r="AS397" s="447"/>
      <c r="AT397" s="535"/>
      <c r="AU397" s="535"/>
      <c r="AV397" s="535"/>
      <c r="AW397" s="535"/>
      <c r="AX397" s="535"/>
    </row>
    <row r="398" spans="1:50" ht="13.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4"/>
      <c r="O398" s="534"/>
      <c r="P398" s="534"/>
      <c r="Q398" s="534"/>
      <c r="R398" s="534"/>
      <c r="S398" s="534"/>
      <c r="T398" s="535"/>
      <c r="U398" s="535"/>
      <c r="V398" s="535"/>
      <c r="W398" s="535"/>
      <c r="X398" s="535"/>
      <c r="Y398" s="535"/>
      <c r="Z398" s="535"/>
      <c r="AA398" s="535"/>
      <c r="AB398" s="535"/>
      <c r="AC398" s="535"/>
      <c r="AD398" s="535"/>
      <c r="AE398" s="535"/>
      <c r="AF398" s="535"/>
      <c r="AG398" s="534"/>
      <c r="AH398" s="534"/>
      <c r="AI398" s="534"/>
      <c r="AJ398" s="534"/>
      <c r="AK398" s="535"/>
      <c r="AL398" s="535"/>
      <c r="AM398" s="535"/>
      <c r="AN398" s="535"/>
      <c r="AO398" s="535"/>
      <c r="AP398" s="535"/>
      <c r="AQ398" s="535"/>
      <c r="AR398" s="535"/>
      <c r="AS398" s="447"/>
      <c r="AT398" s="535"/>
      <c r="AU398" s="535"/>
      <c r="AV398" s="535"/>
      <c r="AW398" s="535"/>
      <c r="AX398" s="535"/>
    </row>
    <row r="399" spans="1:50" ht="13.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4"/>
      <c r="O399" s="534"/>
      <c r="P399" s="534"/>
      <c r="Q399" s="534"/>
      <c r="R399" s="534"/>
      <c r="S399" s="534"/>
      <c r="T399" s="535"/>
      <c r="U399" s="535"/>
      <c r="V399" s="535"/>
      <c r="W399" s="535"/>
      <c r="X399" s="535"/>
      <c r="Y399" s="535"/>
      <c r="Z399" s="535"/>
      <c r="AA399" s="535"/>
      <c r="AB399" s="535"/>
      <c r="AC399" s="535"/>
      <c r="AD399" s="535"/>
      <c r="AE399" s="535"/>
      <c r="AF399" s="535"/>
      <c r="AG399" s="534"/>
      <c r="AH399" s="534"/>
      <c r="AI399" s="534"/>
      <c r="AJ399" s="534"/>
      <c r="AK399" s="535"/>
      <c r="AL399" s="535"/>
      <c r="AM399" s="535"/>
      <c r="AN399" s="535"/>
      <c r="AO399" s="535"/>
      <c r="AP399" s="535"/>
      <c r="AQ399" s="535"/>
      <c r="AR399" s="535"/>
      <c r="AS399" s="447"/>
      <c r="AT399" s="535"/>
      <c r="AU399" s="535"/>
      <c r="AV399" s="535"/>
      <c r="AW399" s="535"/>
      <c r="AX399" s="535"/>
    </row>
    <row r="400" spans="1:50" ht="13.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4"/>
      <c r="O400" s="534"/>
      <c r="P400" s="534"/>
      <c r="Q400" s="534"/>
      <c r="R400" s="534"/>
      <c r="S400" s="534"/>
      <c r="T400" s="535"/>
      <c r="U400" s="535"/>
      <c r="V400" s="535"/>
      <c r="W400" s="535"/>
      <c r="X400" s="535"/>
      <c r="Y400" s="535"/>
      <c r="Z400" s="535"/>
      <c r="AA400" s="535"/>
      <c r="AB400" s="535"/>
      <c r="AC400" s="535"/>
      <c r="AD400" s="535"/>
      <c r="AE400" s="535"/>
      <c r="AF400" s="535"/>
      <c r="AG400" s="534"/>
      <c r="AH400" s="534"/>
      <c r="AI400" s="534"/>
      <c r="AJ400" s="534"/>
      <c r="AK400" s="535"/>
      <c r="AL400" s="535"/>
      <c r="AM400" s="535"/>
      <c r="AN400" s="535"/>
      <c r="AO400" s="535"/>
      <c r="AP400" s="535"/>
      <c r="AQ400" s="535"/>
      <c r="AR400" s="535"/>
      <c r="AS400" s="447"/>
      <c r="AT400" s="535"/>
      <c r="AU400" s="535"/>
      <c r="AV400" s="535"/>
      <c r="AW400" s="535"/>
      <c r="AX400" s="535"/>
    </row>
    <row r="401" spans="1:50" ht="13.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4"/>
      <c r="O401" s="534"/>
      <c r="P401" s="534"/>
      <c r="Q401" s="534"/>
      <c r="R401" s="534"/>
      <c r="S401" s="534"/>
      <c r="T401" s="535"/>
      <c r="U401" s="535"/>
      <c r="V401" s="535"/>
      <c r="W401" s="535"/>
      <c r="X401" s="535"/>
      <c r="Y401" s="535"/>
      <c r="Z401" s="535"/>
      <c r="AA401" s="535"/>
      <c r="AB401" s="535"/>
      <c r="AC401" s="535"/>
      <c r="AD401" s="535"/>
      <c r="AE401" s="535"/>
      <c r="AF401" s="535"/>
      <c r="AG401" s="534"/>
      <c r="AH401" s="534"/>
      <c r="AI401" s="534"/>
      <c r="AJ401" s="534"/>
      <c r="AK401" s="535"/>
      <c r="AL401" s="535"/>
      <c r="AM401" s="535"/>
      <c r="AN401" s="535"/>
      <c r="AO401" s="535"/>
      <c r="AP401" s="535"/>
      <c r="AQ401" s="535"/>
      <c r="AR401" s="535"/>
      <c r="AS401" s="447"/>
      <c r="AT401" s="535"/>
      <c r="AU401" s="535"/>
      <c r="AV401" s="535"/>
      <c r="AW401" s="535"/>
      <c r="AX401" s="535"/>
    </row>
    <row r="402" spans="1:50" ht="13.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4"/>
      <c r="O402" s="534"/>
      <c r="P402" s="534"/>
      <c r="Q402" s="534"/>
      <c r="R402" s="534"/>
      <c r="S402" s="534"/>
      <c r="T402" s="535"/>
      <c r="U402" s="535"/>
      <c r="V402" s="535"/>
      <c r="W402" s="535"/>
      <c r="X402" s="535"/>
      <c r="Y402" s="535"/>
      <c r="Z402" s="535"/>
      <c r="AA402" s="535"/>
      <c r="AB402" s="535"/>
      <c r="AC402" s="535"/>
      <c r="AD402" s="535"/>
      <c r="AE402" s="535"/>
      <c r="AF402" s="535"/>
      <c r="AG402" s="534"/>
      <c r="AH402" s="534"/>
      <c r="AI402" s="534"/>
      <c r="AJ402" s="534"/>
      <c r="AK402" s="535"/>
      <c r="AL402" s="535"/>
      <c r="AM402" s="535"/>
      <c r="AN402" s="535"/>
      <c r="AO402" s="535"/>
      <c r="AP402" s="535"/>
      <c r="AQ402" s="535"/>
      <c r="AR402" s="535"/>
      <c r="AS402" s="447"/>
      <c r="AT402" s="535"/>
      <c r="AU402" s="535"/>
      <c r="AV402" s="535"/>
      <c r="AW402" s="535"/>
      <c r="AX402" s="535"/>
    </row>
    <row r="403" spans="1:50" ht="13.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4"/>
      <c r="O403" s="534"/>
      <c r="P403" s="534"/>
      <c r="Q403" s="534"/>
      <c r="R403" s="534"/>
      <c r="S403" s="534"/>
      <c r="T403" s="535"/>
      <c r="U403" s="535"/>
      <c r="V403" s="535"/>
      <c r="W403" s="535"/>
      <c r="X403" s="535"/>
      <c r="Y403" s="535"/>
      <c r="Z403" s="535"/>
      <c r="AA403" s="535"/>
      <c r="AB403" s="535"/>
      <c r="AC403" s="535"/>
      <c r="AD403" s="535"/>
      <c r="AE403" s="535"/>
      <c r="AF403" s="535"/>
      <c r="AG403" s="534"/>
      <c r="AH403" s="534"/>
      <c r="AI403" s="534"/>
      <c r="AJ403" s="534"/>
      <c r="AK403" s="535"/>
      <c r="AL403" s="535"/>
      <c r="AM403" s="535"/>
      <c r="AN403" s="535"/>
      <c r="AO403" s="535"/>
      <c r="AP403" s="535"/>
      <c r="AQ403" s="535"/>
      <c r="AR403" s="535"/>
      <c r="AS403" s="447"/>
      <c r="AT403" s="535"/>
      <c r="AU403" s="535"/>
      <c r="AV403" s="535"/>
      <c r="AW403" s="535"/>
      <c r="AX403" s="535"/>
    </row>
    <row r="404" spans="1:50" ht="13.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4"/>
      <c r="O404" s="534"/>
      <c r="P404" s="534"/>
      <c r="Q404" s="534"/>
      <c r="R404" s="534"/>
      <c r="S404" s="534"/>
      <c r="T404" s="535"/>
      <c r="U404" s="535"/>
      <c r="V404" s="535"/>
      <c r="W404" s="535"/>
      <c r="X404" s="535"/>
      <c r="Y404" s="535"/>
      <c r="Z404" s="535"/>
      <c r="AA404" s="535"/>
      <c r="AB404" s="535"/>
      <c r="AC404" s="535"/>
      <c r="AD404" s="535"/>
      <c r="AE404" s="535"/>
      <c r="AF404" s="535"/>
      <c r="AG404" s="534"/>
      <c r="AH404" s="534"/>
      <c r="AI404" s="534"/>
      <c r="AJ404" s="534"/>
      <c r="AK404" s="535"/>
      <c r="AL404" s="535"/>
      <c r="AM404" s="535"/>
      <c r="AN404" s="535"/>
      <c r="AO404" s="535"/>
      <c r="AP404" s="535"/>
      <c r="AQ404" s="535"/>
      <c r="AR404" s="535"/>
      <c r="AS404" s="447"/>
      <c r="AT404" s="535"/>
      <c r="AU404" s="535"/>
      <c r="AV404" s="535"/>
      <c r="AW404" s="535"/>
      <c r="AX404" s="535"/>
    </row>
    <row r="405" spans="1:50" ht="13.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4"/>
      <c r="O405" s="534"/>
      <c r="P405" s="534"/>
      <c r="Q405" s="534"/>
      <c r="R405" s="534"/>
      <c r="S405" s="534"/>
      <c r="T405" s="535"/>
      <c r="U405" s="535"/>
      <c r="V405" s="535"/>
      <c r="W405" s="535"/>
      <c r="X405" s="535"/>
      <c r="Y405" s="535"/>
      <c r="Z405" s="535"/>
      <c r="AA405" s="535"/>
      <c r="AB405" s="535"/>
      <c r="AC405" s="535"/>
      <c r="AD405" s="535"/>
      <c r="AE405" s="535"/>
      <c r="AF405" s="535"/>
      <c r="AG405" s="534"/>
      <c r="AH405" s="534"/>
      <c r="AI405" s="534"/>
      <c r="AJ405" s="534"/>
      <c r="AK405" s="535"/>
      <c r="AL405" s="535"/>
      <c r="AM405" s="535"/>
      <c r="AN405" s="535"/>
      <c r="AO405" s="535"/>
      <c r="AP405" s="535"/>
      <c r="AQ405" s="535"/>
      <c r="AR405" s="535"/>
      <c r="AS405" s="447"/>
      <c r="AT405" s="535"/>
      <c r="AU405" s="535"/>
      <c r="AV405" s="535"/>
      <c r="AW405" s="535"/>
      <c r="AX405" s="535"/>
    </row>
    <row r="406" spans="1:50" ht="13.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4"/>
      <c r="O406" s="534"/>
      <c r="P406" s="534"/>
      <c r="Q406" s="534"/>
      <c r="R406" s="534"/>
      <c r="S406" s="534"/>
      <c r="T406" s="535"/>
      <c r="U406" s="535"/>
      <c r="V406" s="535"/>
      <c r="W406" s="535"/>
      <c r="X406" s="535"/>
      <c r="Y406" s="535"/>
      <c r="Z406" s="535"/>
      <c r="AA406" s="535"/>
      <c r="AB406" s="535"/>
      <c r="AC406" s="535"/>
      <c r="AD406" s="535"/>
      <c r="AE406" s="535"/>
      <c r="AF406" s="535"/>
      <c r="AG406" s="534"/>
      <c r="AH406" s="534"/>
      <c r="AI406" s="534"/>
      <c r="AJ406" s="534"/>
      <c r="AK406" s="535"/>
      <c r="AL406" s="535"/>
      <c r="AM406" s="535"/>
      <c r="AN406" s="535"/>
      <c r="AO406" s="535"/>
      <c r="AP406" s="535"/>
      <c r="AQ406" s="535"/>
      <c r="AR406" s="535"/>
      <c r="AS406" s="447"/>
      <c r="AT406" s="535"/>
      <c r="AU406" s="535"/>
      <c r="AV406" s="535"/>
      <c r="AW406" s="535"/>
      <c r="AX406" s="535"/>
    </row>
    <row r="407" spans="1:50" ht="13.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4"/>
      <c r="O407" s="534"/>
      <c r="P407" s="534"/>
      <c r="Q407" s="534"/>
      <c r="R407" s="534"/>
      <c r="S407" s="534"/>
      <c r="T407" s="535"/>
      <c r="U407" s="535"/>
      <c r="V407" s="535"/>
      <c r="W407" s="535"/>
      <c r="X407" s="535"/>
      <c r="Y407" s="535"/>
      <c r="Z407" s="535"/>
      <c r="AA407" s="535"/>
      <c r="AB407" s="535"/>
      <c r="AC407" s="535"/>
      <c r="AD407" s="535"/>
      <c r="AE407" s="535"/>
      <c r="AF407" s="535"/>
      <c r="AG407" s="534"/>
      <c r="AH407" s="534"/>
      <c r="AI407" s="534"/>
      <c r="AJ407" s="534"/>
      <c r="AK407" s="535"/>
      <c r="AL407" s="535"/>
      <c r="AM407" s="535"/>
      <c r="AN407" s="535"/>
      <c r="AO407" s="535"/>
      <c r="AP407" s="535"/>
      <c r="AQ407" s="535"/>
      <c r="AR407" s="535"/>
      <c r="AS407" s="447"/>
      <c r="AT407" s="535"/>
      <c r="AU407" s="535"/>
      <c r="AV407" s="535"/>
      <c r="AW407" s="535"/>
      <c r="AX407" s="535"/>
    </row>
    <row r="408" spans="1:50" ht="13.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4"/>
      <c r="O408" s="534"/>
      <c r="P408" s="534"/>
      <c r="Q408" s="534"/>
      <c r="R408" s="534"/>
      <c r="S408" s="534"/>
      <c r="T408" s="535"/>
      <c r="U408" s="535"/>
      <c r="V408" s="535"/>
      <c r="W408" s="535"/>
      <c r="X408" s="535"/>
      <c r="Y408" s="535"/>
      <c r="Z408" s="535"/>
      <c r="AA408" s="535"/>
      <c r="AB408" s="535"/>
      <c r="AC408" s="535"/>
      <c r="AD408" s="535"/>
      <c r="AE408" s="535"/>
      <c r="AF408" s="535"/>
      <c r="AG408" s="534"/>
      <c r="AH408" s="534"/>
      <c r="AI408" s="534"/>
      <c r="AJ408" s="534"/>
      <c r="AK408" s="535"/>
      <c r="AL408" s="535"/>
      <c r="AM408" s="535"/>
      <c r="AN408" s="535"/>
      <c r="AO408" s="535"/>
      <c r="AP408" s="535"/>
      <c r="AQ408" s="535"/>
      <c r="AR408" s="535"/>
      <c r="AS408" s="447"/>
      <c r="AT408" s="535"/>
      <c r="AU408" s="535"/>
      <c r="AV408" s="535"/>
      <c r="AW408" s="535"/>
      <c r="AX408" s="535"/>
    </row>
    <row r="409" spans="1:50" ht="13.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4"/>
      <c r="O409" s="534"/>
      <c r="P409" s="534"/>
      <c r="Q409" s="534"/>
      <c r="R409" s="534"/>
      <c r="S409" s="534"/>
      <c r="T409" s="535"/>
      <c r="U409" s="535"/>
      <c r="V409" s="535"/>
      <c r="W409" s="535"/>
      <c r="X409" s="535"/>
      <c r="Y409" s="535"/>
      <c r="Z409" s="535"/>
      <c r="AA409" s="535"/>
      <c r="AB409" s="535"/>
      <c r="AC409" s="535"/>
      <c r="AD409" s="535"/>
      <c r="AE409" s="535"/>
      <c r="AF409" s="535"/>
      <c r="AG409" s="534"/>
      <c r="AH409" s="534"/>
      <c r="AI409" s="534"/>
      <c r="AJ409" s="534"/>
      <c r="AK409" s="535"/>
      <c r="AL409" s="535"/>
      <c r="AM409" s="535"/>
      <c r="AN409" s="535"/>
      <c r="AO409" s="535"/>
      <c r="AP409" s="535"/>
      <c r="AQ409" s="535"/>
      <c r="AR409" s="535"/>
      <c r="AS409" s="447"/>
      <c r="AT409" s="535"/>
      <c r="AU409" s="535"/>
      <c r="AV409" s="535"/>
      <c r="AW409" s="535"/>
      <c r="AX409" s="535"/>
    </row>
    <row r="410" spans="1:50" ht="13.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4"/>
      <c r="O410" s="534"/>
      <c r="P410" s="534"/>
      <c r="Q410" s="534"/>
      <c r="R410" s="534"/>
      <c r="S410" s="534"/>
      <c r="T410" s="535"/>
      <c r="U410" s="535"/>
      <c r="V410" s="535"/>
      <c r="W410" s="535"/>
      <c r="X410" s="535"/>
      <c r="Y410" s="535"/>
      <c r="Z410" s="535"/>
      <c r="AA410" s="535"/>
      <c r="AB410" s="535"/>
      <c r="AC410" s="535"/>
      <c r="AD410" s="535"/>
      <c r="AE410" s="535"/>
      <c r="AF410" s="535"/>
      <c r="AG410" s="534"/>
      <c r="AH410" s="534"/>
      <c r="AI410" s="534"/>
      <c r="AJ410" s="534"/>
      <c r="AK410" s="535"/>
      <c r="AL410" s="535"/>
      <c r="AM410" s="535"/>
      <c r="AN410" s="535"/>
      <c r="AO410" s="535"/>
      <c r="AP410" s="535"/>
      <c r="AQ410" s="535"/>
      <c r="AR410" s="535"/>
      <c r="AS410" s="447"/>
      <c r="AT410" s="535"/>
      <c r="AU410" s="535"/>
      <c r="AV410" s="535"/>
      <c r="AW410" s="535"/>
      <c r="AX410" s="535"/>
    </row>
    <row r="411" spans="1:50" ht="13.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4"/>
      <c r="O411" s="534"/>
      <c r="P411" s="534"/>
      <c r="Q411" s="534"/>
      <c r="R411" s="534"/>
      <c r="S411" s="534"/>
      <c r="T411" s="535"/>
      <c r="U411" s="535"/>
      <c r="V411" s="535"/>
      <c r="W411" s="535"/>
      <c r="X411" s="535"/>
      <c r="Y411" s="535"/>
      <c r="Z411" s="535"/>
      <c r="AA411" s="535"/>
      <c r="AB411" s="535"/>
      <c r="AC411" s="535"/>
      <c r="AD411" s="535"/>
      <c r="AE411" s="535"/>
      <c r="AF411" s="535"/>
      <c r="AG411" s="534"/>
      <c r="AH411" s="534"/>
      <c r="AI411" s="534"/>
      <c r="AJ411" s="534"/>
      <c r="AK411" s="535"/>
      <c r="AL411" s="535"/>
      <c r="AM411" s="535"/>
      <c r="AN411" s="535"/>
      <c r="AO411" s="535"/>
      <c r="AP411" s="535"/>
      <c r="AQ411" s="535"/>
      <c r="AR411" s="535"/>
      <c r="AS411" s="447"/>
      <c r="AT411" s="535"/>
      <c r="AU411" s="535"/>
      <c r="AV411" s="535"/>
      <c r="AW411" s="535"/>
      <c r="AX411" s="535"/>
    </row>
    <row r="412" spans="1:50" ht="13.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4"/>
      <c r="O412" s="534"/>
      <c r="P412" s="534"/>
      <c r="Q412" s="534"/>
      <c r="R412" s="534"/>
      <c r="S412" s="534"/>
      <c r="T412" s="535"/>
      <c r="U412" s="535"/>
      <c r="V412" s="535"/>
      <c r="W412" s="535"/>
      <c r="X412" s="535"/>
      <c r="Y412" s="535"/>
      <c r="Z412" s="535"/>
      <c r="AA412" s="535"/>
      <c r="AB412" s="535"/>
      <c r="AC412" s="535"/>
      <c r="AD412" s="535"/>
      <c r="AE412" s="535"/>
      <c r="AF412" s="535"/>
      <c r="AG412" s="534"/>
      <c r="AH412" s="534"/>
      <c r="AI412" s="534"/>
      <c r="AJ412" s="534"/>
      <c r="AK412" s="535"/>
      <c r="AL412" s="535"/>
      <c r="AM412" s="535"/>
      <c r="AN412" s="535"/>
      <c r="AO412" s="535"/>
      <c r="AP412" s="535"/>
      <c r="AQ412" s="535"/>
      <c r="AR412" s="535"/>
      <c r="AS412" s="447"/>
      <c r="AT412" s="535"/>
      <c r="AU412" s="535"/>
      <c r="AV412" s="535"/>
      <c r="AW412" s="535"/>
      <c r="AX412" s="535"/>
    </row>
    <row r="413" spans="1:50" ht="13.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4"/>
      <c r="O413" s="534"/>
      <c r="P413" s="534"/>
      <c r="Q413" s="534"/>
      <c r="R413" s="534"/>
      <c r="S413" s="534"/>
      <c r="T413" s="535"/>
      <c r="U413" s="535"/>
      <c r="V413" s="535"/>
      <c r="W413" s="535"/>
      <c r="X413" s="535"/>
      <c r="Y413" s="535"/>
      <c r="Z413" s="535"/>
      <c r="AA413" s="535"/>
      <c r="AB413" s="535"/>
      <c r="AC413" s="535"/>
      <c r="AD413" s="535"/>
      <c r="AE413" s="535"/>
      <c r="AF413" s="535"/>
      <c r="AG413" s="534"/>
      <c r="AH413" s="534"/>
      <c r="AI413" s="534"/>
      <c r="AJ413" s="534"/>
      <c r="AK413" s="535"/>
      <c r="AL413" s="535"/>
      <c r="AM413" s="535"/>
      <c r="AN413" s="535"/>
      <c r="AO413" s="535"/>
      <c r="AP413" s="535"/>
      <c r="AQ413" s="535"/>
      <c r="AR413" s="535"/>
      <c r="AS413" s="447"/>
      <c r="AT413" s="535"/>
      <c r="AU413" s="535"/>
      <c r="AV413" s="535"/>
      <c r="AW413" s="535"/>
      <c r="AX413" s="535"/>
    </row>
    <row r="414" spans="1:50" ht="13.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4"/>
      <c r="O414" s="534"/>
      <c r="P414" s="534"/>
      <c r="Q414" s="534"/>
      <c r="R414" s="534"/>
      <c r="S414" s="534"/>
      <c r="T414" s="535"/>
      <c r="U414" s="535"/>
      <c r="V414" s="535"/>
      <c r="W414" s="535"/>
      <c r="X414" s="535"/>
      <c r="Y414" s="535"/>
      <c r="Z414" s="535"/>
      <c r="AA414" s="535"/>
      <c r="AB414" s="535"/>
      <c r="AC414" s="535"/>
      <c r="AD414" s="535"/>
      <c r="AE414" s="535"/>
      <c r="AF414" s="535"/>
      <c r="AG414" s="534"/>
      <c r="AH414" s="534"/>
      <c r="AI414" s="534"/>
      <c r="AJ414" s="534"/>
      <c r="AK414" s="535"/>
      <c r="AL414" s="535"/>
      <c r="AM414" s="535"/>
      <c r="AN414" s="535"/>
      <c r="AO414" s="535"/>
      <c r="AP414" s="535"/>
      <c r="AQ414" s="535"/>
      <c r="AR414" s="535"/>
      <c r="AS414" s="447"/>
      <c r="AT414" s="535"/>
      <c r="AU414" s="535"/>
      <c r="AV414" s="535"/>
      <c r="AW414" s="535"/>
      <c r="AX414" s="535"/>
    </row>
    <row r="415" spans="1:50" ht="13.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4"/>
      <c r="O415" s="534"/>
      <c r="P415" s="534"/>
      <c r="Q415" s="534"/>
      <c r="R415" s="534"/>
      <c r="S415" s="534"/>
      <c r="T415" s="535"/>
      <c r="U415" s="535"/>
      <c r="V415" s="535"/>
      <c r="W415" s="535"/>
      <c r="X415" s="535"/>
      <c r="Y415" s="535"/>
      <c r="Z415" s="535"/>
      <c r="AA415" s="535"/>
      <c r="AB415" s="535"/>
      <c r="AC415" s="535"/>
      <c r="AD415" s="535"/>
      <c r="AE415" s="535"/>
      <c r="AF415" s="535"/>
      <c r="AG415" s="534"/>
      <c r="AH415" s="534"/>
      <c r="AI415" s="534"/>
      <c r="AJ415" s="534"/>
      <c r="AK415" s="535"/>
      <c r="AL415" s="535"/>
      <c r="AM415" s="535"/>
      <c r="AN415" s="535"/>
      <c r="AO415" s="535"/>
      <c r="AP415" s="535"/>
      <c r="AQ415" s="535"/>
      <c r="AR415" s="535"/>
      <c r="AS415" s="447"/>
      <c r="AT415" s="535"/>
      <c r="AU415" s="535"/>
      <c r="AV415" s="535"/>
      <c r="AW415" s="535"/>
      <c r="AX415" s="535"/>
    </row>
    <row r="416" spans="1:50" ht="13.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4"/>
      <c r="O416" s="534"/>
      <c r="P416" s="534"/>
      <c r="Q416" s="534"/>
      <c r="R416" s="534"/>
      <c r="S416" s="534"/>
      <c r="T416" s="535"/>
      <c r="U416" s="535"/>
      <c r="V416" s="535"/>
      <c r="W416" s="535"/>
      <c r="X416" s="535"/>
      <c r="Y416" s="535"/>
      <c r="Z416" s="535"/>
      <c r="AA416" s="535"/>
      <c r="AB416" s="535"/>
      <c r="AC416" s="535"/>
      <c r="AD416" s="535"/>
      <c r="AE416" s="535"/>
      <c r="AF416" s="535"/>
      <c r="AG416" s="534"/>
      <c r="AH416" s="534"/>
      <c r="AI416" s="534"/>
      <c r="AJ416" s="534"/>
      <c r="AK416" s="535"/>
      <c r="AL416" s="535"/>
      <c r="AM416" s="535"/>
      <c r="AN416" s="535"/>
      <c r="AO416" s="535"/>
      <c r="AP416" s="535"/>
      <c r="AQ416" s="535"/>
      <c r="AR416" s="535"/>
      <c r="AS416" s="447"/>
      <c r="AT416" s="535"/>
      <c r="AU416" s="535"/>
      <c r="AV416" s="535"/>
      <c r="AW416" s="535"/>
      <c r="AX416" s="535"/>
    </row>
    <row r="417" spans="1:50" ht="13.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4"/>
      <c r="O417" s="534"/>
      <c r="P417" s="534"/>
      <c r="Q417" s="534"/>
      <c r="R417" s="534"/>
      <c r="S417" s="534"/>
      <c r="T417" s="535"/>
      <c r="U417" s="535"/>
      <c r="V417" s="535"/>
      <c r="W417" s="535"/>
      <c r="X417" s="535"/>
      <c r="Y417" s="535"/>
      <c r="Z417" s="535"/>
      <c r="AA417" s="535"/>
      <c r="AB417" s="535"/>
      <c r="AC417" s="535"/>
      <c r="AD417" s="535"/>
      <c r="AE417" s="535"/>
      <c r="AF417" s="535"/>
      <c r="AG417" s="534"/>
      <c r="AH417" s="534"/>
      <c r="AI417" s="534"/>
      <c r="AJ417" s="534"/>
      <c r="AK417" s="535"/>
      <c r="AL417" s="535"/>
      <c r="AM417" s="535"/>
      <c r="AN417" s="535"/>
      <c r="AO417" s="535"/>
      <c r="AP417" s="535"/>
      <c r="AQ417" s="535"/>
      <c r="AR417" s="535"/>
      <c r="AS417" s="447"/>
      <c r="AT417" s="535"/>
      <c r="AU417" s="535"/>
      <c r="AV417" s="535"/>
      <c r="AW417" s="535"/>
      <c r="AX417" s="535"/>
    </row>
    <row r="418" spans="1:50" ht="13.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4"/>
      <c r="O418" s="534"/>
      <c r="P418" s="534"/>
      <c r="Q418" s="534"/>
      <c r="R418" s="534"/>
      <c r="S418" s="534"/>
      <c r="T418" s="535"/>
      <c r="U418" s="535"/>
      <c r="V418" s="535"/>
      <c r="W418" s="535"/>
      <c r="X418" s="535"/>
      <c r="Y418" s="535"/>
      <c r="Z418" s="535"/>
      <c r="AA418" s="535"/>
      <c r="AB418" s="535"/>
      <c r="AC418" s="535"/>
      <c r="AD418" s="535"/>
      <c r="AE418" s="535"/>
      <c r="AF418" s="535"/>
      <c r="AG418" s="534"/>
      <c r="AH418" s="534"/>
      <c r="AI418" s="534"/>
      <c r="AJ418" s="534"/>
      <c r="AK418" s="535"/>
      <c r="AL418" s="535"/>
      <c r="AM418" s="535"/>
      <c r="AN418" s="535"/>
      <c r="AO418" s="535"/>
      <c r="AP418" s="535"/>
      <c r="AQ418" s="535"/>
      <c r="AR418" s="535"/>
      <c r="AS418" s="447"/>
      <c r="AT418" s="535"/>
      <c r="AU418" s="535"/>
      <c r="AV418" s="535"/>
      <c r="AW418" s="535"/>
      <c r="AX418" s="535"/>
    </row>
    <row r="419" spans="1:50" ht="13.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4"/>
      <c r="O419" s="534"/>
      <c r="P419" s="534"/>
      <c r="Q419" s="534"/>
      <c r="R419" s="534"/>
      <c r="S419" s="534"/>
      <c r="T419" s="535"/>
      <c r="U419" s="535"/>
      <c r="V419" s="535"/>
      <c r="W419" s="535"/>
      <c r="X419" s="535"/>
      <c r="Y419" s="535"/>
      <c r="Z419" s="535"/>
      <c r="AA419" s="535"/>
      <c r="AB419" s="535"/>
      <c r="AC419" s="535"/>
      <c r="AD419" s="535"/>
      <c r="AE419" s="535"/>
      <c r="AF419" s="535"/>
      <c r="AG419" s="534"/>
      <c r="AH419" s="534"/>
      <c r="AI419" s="534"/>
      <c r="AJ419" s="534"/>
      <c r="AK419" s="535"/>
      <c r="AL419" s="535"/>
      <c r="AM419" s="535"/>
      <c r="AN419" s="535"/>
      <c r="AO419" s="535"/>
      <c r="AP419" s="535"/>
      <c r="AQ419" s="535"/>
      <c r="AR419" s="535"/>
      <c r="AS419" s="447"/>
      <c r="AT419" s="535"/>
      <c r="AU419" s="535"/>
      <c r="AV419" s="535"/>
      <c r="AW419" s="535"/>
      <c r="AX419" s="535"/>
    </row>
    <row r="420" spans="1:50" ht="13.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4"/>
      <c r="O420" s="534"/>
      <c r="P420" s="534"/>
      <c r="Q420" s="534"/>
      <c r="R420" s="534"/>
      <c r="S420" s="534"/>
      <c r="T420" s="535"/>
      <c r="U420" s="535"/>
      <c r="V420" s="535"/>
      <c r="W420" s="535"/>
      <c r="X420" s="535"/>
      <c r="Y420" s="535"/>
      <c r="Z420" s="535"/>
      <c r="AA420" s="535"/>
      <c r="AB420" s="535"/>
      <c r="AC420" s="535"/>
      <c r="AD420" s="535"/>
      <c r="AE420" s="535"/>
      <c r="AF420" s="535"/>
      <c r="AG420" s="534"/>
      <c r="AH420" s="534"/>
      <c r="AI420" s="534"/>
      <c r="AJ420" s="534"/>
      <c r="AK420" s="535"/>
      <c r="AL420" s="535"/>
      <c r="AM420" s="535"/>
      <c r="AN420" s="535"/>
      <c r="AO420" s="535"/>
      <c r="AP420" s="535"/>
      <c r="AQ420" s="535"/>
      <c r="AR420" s="535"/>
      <c r="AS420" s="447"/>
      <c r="AT420" s="535"/>
      <c r="AU420" s="535"/>
      <c r="AV420" s="535"/>
      <c r="AW420" s="535"/>
      <c r="AX420" s="535"/>
    </row>
    <row r="421" spans="1:50" ht="13.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4"/>
      <c r="O421" s="534"/>
      <c r="P421" s="534"/>
      <c r="Q421" s="534"/>
      <c r="R421" s="534"/>
      <c r="S421" s="534"/>
      <c r="T421" s="535"/>
      <c r="U421" s="535"/>
      <c r="V421" s="535"/>
      <c r="W421" s="535"/>
      <c r="X421" s="535"/>
      <c r="Y421" s="535"/>
      <c r="Z421" s="535"/>
      <c r="AA421" s="535"/>
      <c r="AB421" s="535"/>
      <c r="AC421" s="535"/>
      <c r="AD421" s="535"/>
      <c r="AE421" s="535"/>
      <c r="AF421" s="535"/>
      <c r="AG421" s="534"/>
      <c r="AH421" s="534"/>
      <c r="AI421" s="534"/>
      <c r="AJ421" s="534"/>
      <c r="AK421" s="535"/>
      <c r="AL421" s="535"/>
      <c r="AM421" s="535"/>
      <c r="AN421" s="535"/>
      <c r="AO421" s="535"/>
      <c r="AP421" s="535"/>
      <c r="AQ421" s="535"/>
      <c r="AR421" s="535"/>
      <c r="AS421" s="447"/>
      <c r="AT421" s="535"/>
      <c r="AU421" s="535"/>
      <c r="AV421" s="535"/>
      <c r="AW421" s="535"/>
      <c r="AX421" s="535"/>
    </row>
    <row r="422" spans="1:50" ht="13.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4"/>
      <c r="O422" s="534"/>
      <c r="P422" s="534"/>
      <c r="Q422" s="534"/>
      <c r="R422" s="534"/>
      <c r="S422" s="534"/>
      <c r="T422" s="535"/>
      <c r="U422" s="535"/>
      <c r="V422" s="535"/>
      <c r="W422" s="535"/>
      <c r="X422" s="535"/>
      <c r="Y422" s="535"/>
      <c r="Z422" s="535"/>
      <c r="AA422" s="535"/>
      <c r="AB422" s="535"/>
      <c r="AC422" s="535"/>
      <c r="AD422" s="535"/>
      <c r="AE422" s="535"/>
      <c r="AF422" s="535"/>
      <c r="AG422" s="534"/>
      <c r="AH422" s="534"/>
      <c r="AI422" s="534"/>
      <c r="AJ422" s="534"/>
      <c r="AK422" s="535"/>
      <c r="AL422" s="535"/>
      <c r="AM422" s="535"/>
      <c r="AN422" s="535"/>
      <c r="AO422" s="535"/>
      <c r="AP422" s="535"/>
      <c r="AQ422" s="535"/>
      <c r="AR422" s="535"/>
      <c r="AS422" s="447"/>
      <c r="AT422" s="535"/>
      <c r="AU422" s="535"/>
      <c r="AV422" s="535"/>
      <c r="AW422" s="535"/>
      <c r="AX422" s="535"/>
    </row>
    <row r="423" spans="1:50" ht="13.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4"/>
      <c r="O423" s="534"/>
      <c r="P423" s="534"/>
      <c r="Q423" s="534"/>
      <c r="R423" s="534"/>
      <c r="S423" s="534"/>
      <c r="T423" s="535"/>
      <c r="U423" s="535"/>
      <c r="V423" s="535"/>
      <c r="W423" s="535"/>
      <c r="X423" s="535"/>
      <c r="Y423" s="535"/>
      <c r="Z423" s="535"/>
      <c r="AA423" s="535"/>
      <c r="AB423" s="535"/>
      <c r="AC423" s="535"/>
      <c r="AD423" s="535"/>
      <c r="AE423" s="535"/>
      <c r="AF423" s="535"/>
      <c r="AG423" s="534"/>
      <c r="AH423" s="534"/>
      <c r="AI423" s="534"/>
      <c r="AJ423" s="534"/>
      <c r="AK423" s="535"/>
      <c r="AL423" s="535"/>
      <c r="AM423" s="535"/>
      <c r="AN423" s="535"/>
      <c r="AO423" s="535"/>
      <c r="AP423" s="535"/>
      <c r="AQ423" s="535"/>
      <c r="AR423" s="535"/>
      <c r="AS423" s="447"/>
      <c r="AT423" s="535"/>
      <c r="AU423" s="535"/>
      <c r="AV423" s="535"/>
      <c r="AW423" s="535"/>
      <c r="AX423" s="535"/>
    </row>
    <row r="424" spans="1:50" ht="13.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4"/>
      <c r="O424" s="534"/>
      <c r="P424" s="534"/>
      <c r="Q424" s="534"/>
      <c r="R424" s="534"/>
      <c r="S424" s="534"/>
      <c r="T424" s="535"/>
      <c r="U424" s="535"/>
      <c r="V424" s="535"/>
      <c r="W424" s="535"/>
      <c r="X424" s="535"/>
      <c r="Y424" s="535"/>
      <c r="Z424" s="535"/>
      <c r="AA424" s="535"/>
      <c r="AB424" s="535"/>
      <c r="AC424" s="535"/>
      <c r="AD424" s="535"/>
      <c r="AE424" s="535"/>
      <c r="AF424" s="535"/>
      <c r="AG424" s="534"/>
      <c r="AH424" s="534"/>
      <c r="AI424" s="534"/>
      <c r="AJ424" s="534"/>
      <c r="AK424" s="535"/>
      <c r="AL424" s="535"/>
      <c r="AM424" s="535"/>
      <c r="AN424" s="535"/>
      <c r="AO424" s="535"/>
      <c r="AP424" s="535"/>
      <c r="AQ424" s="535"/>
      <c r="AR424" s="535"/>
      <c r="AS424" s="447"/>
      <c r="AT424" s="535"/>
      <c r="AU424" s="535"/>
      <c r="AV424" s="535"/>
      <c r="AW424" s="535"/>
      <c r="AX424" s="535"/>
    </row>
    <row r="425" spans="1:50" ht="13.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4"/>
      <c r="O425" s="534"/>
      <c r="P425" s="534"/>
      <c r="Q425" s="534"/>
      <c r="R425" s="534"/>
      <c r="S425" s="534"/>
      <c r="T425" s="535"/>
      <c r="U425" s="535"/>
      <c r="V425" s="535"/>
      <c r="W425" s="535"/>
      <c r="X425" s="535"/>
      <c r="Y425" s="535"/>
      <c r="Z425" s="535"/>
      <c r="AA425" s="535"/>
      <c r="AB425" s="535"/>
      <c r="AC425" s="535"/>
      <c r="AD425" s="535"/>
      <c r="AE425" s="535"/>
      <c r="AF425" s="535"/>
      <c r="AG425" s="534"/>
      <c r="AH425" s="534"/>
      <c r="AI425" s="534"/>
      <c r="AJ425" s="534"/>
      <c r="AK425" s="535"/>
      <c r="AL425" s="535"/>
      <c r="AM425" s="535"/>
      <c r="AN425" s="535"/>
      <c r="AO425" s="535"/>
      <c r="AP425" s="535"/>
      <c r="AQ425" s="535"/>
      <c r="AR425" s="535"/>
      <c r="AS425" s="447"/>
      <c r="AT425" s="535"/>
      <c r="AU425" s="535"/>
      <c r="AV425" s="535"/>
      <c r="AW425" s="535"/>
      <c r="AX425" s="535"/>
    </row>
    <row r="426" spans="1:50" ht="13.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4"/>
      <c r="O426" s="534"/>
      <c r="P426" s="534"/>
      <c r="Q426" s="534"/>
      <c r="R426" s="534"/>
      <c r="S426" s="534"/>
      <c r="T426" s="535"/>
      <c r="U426" s="535"/>
      <c r="V426" s="535"/>
      <c r="W426" s="535"/>
      <c r="X426" s="535"/>
      <c r="Y426" s="535"/>
      <c r="Z426" s="535"/>
      <c r="AA426" s="535"/>
      <c r="AB426" s="535"/>
      <c r="AC426" s="535"/>
      <c r="AD426" s="535"/>
      <c r="AE426" s="535"/>
      <c r="AF426" s="535"/>
      <c r="AG426" s="534"/>
      <c r="AH426" s="534"/>
      <c r="AI426" s="534"/>
      <c r="AJ426" s="534"/>
      <c r="AK426" s="535"/>
      <c r="AL426" s="535"/>
      <c r="AM426" s="535"/>
      <c r="AN426" s="535"/>
      <c r="AO426" s="535"/>
      <c r="AP426" s="535"/>
      <c r="AQ426" s="535"/>
      <c r="AR426" s="535"/>
      <c r="AS426" s="447"/>
      <c r="AT426" s="535"/>
      <c r="AU426" s="535"/>
      <c r="AV426" s="535"/>
      <c r="AW426" s="535"/>
      <c r="AX426" s="535"/>
    </row>
    <row r="427" spans="1:50" ht="13.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4"/>
      <c r="O427" s="534"/>
      <c r="P427" s="534"/>
      <c r="Q427" s="534"/>
      <c r="R427" s="534"/>
      <c r="S427" s="534"/>
      <c r="T427" s="535"/>
      <c r="U427" s="535"/>
      <c r="V427" s="535"/>
      <c r="W427" s="535"/>
      <c r="X427" s="535"/>
      <c r="Y427" s="535"/>
      <c r="Z427" s="535"/>
      <c r="AA427" s="535"/>
      <c r="AB427" s="535"/>
      <c r="AC427" s="535"/>
      <c r="AD427" s="535"/>
      <c r="AE427" s="535"/>
      <c r="AF427" s="535"/>
      <c r="AG427" s="534"/>
      <c r="AH427" s="534"/>
      <c r="AI427" s="534"/>
      <c r="AJ427" s="534"/>
      <c r="AK427" s="535"/>
      <c r="AL427" s="535"/>
      <c r="AM427" s="535"/>
      <c r="AN427" s="535"/>
      <c r="AO427" s="535"/>
      <c r="AP427" s="535"/>
      <c r="AQ427" s="535"/>
      <c r="AR427" s="535"/>
      <c r="AS427" s="447"/>
      <c r="AT427" s="535"/>
      <c r="AU427" s="535"/>
      <c r="AV427" s="535"/>
      <c r="AW427" s="535"/>
      <c r="AX427" s="535"/>
    </row>
    <row r="428" spans="1:50" ht="13.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4"/>
      <c r="O428" s="534"/>
      <c r="P428" s="534"/>
      <c r="Q428" s="534"/>
      <c r="R428" s="534"/>
      <c r="S428" s="534"/>
      <c r="T428" s="535"/>
      <c r="U428" s="535"/>
      <c r="V428" s="535"/>
      <c r="W428" s="535"/>
      <c r="X428" s="535"/>
      <c r="Y428" s="535"/>
      <c r="Z428" s="535"/>
      <c r="AA428" s="535"/>
      <c r="AB428" s="535"/>
      <c r="AC428" s="535"/>
      <c r="AD428" s="535"/>
      <c r="AE428" s="535"/>
      <c r="AF428" s="535"/>
      <c r="AG428" s="534"/>
      <c r="AH428" s="534"/>
      <c r="AI428" s="534"/>
      <c r="AJ428" s="534"/>
      <c r="AK428" s="535"/>
      <c r="AL428" s="535"/>
      <c r="AM428" s="535"/>
      <c r="AN428" s="535"/>
      <c r="AO428" s="535"/>
      <c r="AP428" s="535"/>
      <c r="AQ428" s="535"/>
      <c r="AR428" s="535"/>
      <c r="AS428" s="447"/>
      <c r="AT428" s="535"/>
      <c r="AU428" s="535"/>
      <c r="AV428" s="535"/>
      <c r="AW428" s="535"/>
      <c r="AX428" s="535"/>
    </row>
    <row r="429" spans="1:50" ht="13.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4"/>
      <c r="O429" s="534"/>
      <c r="P429" s="534"/>
      <c r="Q429" s="534"/>
      <c r="R429" s="534"/>
      <c r="S429" s="534"/>
      <c r="T429" s="535"/>
      <c r="U429" s="535"/>
      <c r="V429" s="535"/>
      <c r="W429" s="535"/>
      <c r="X429" s="535"/>
      <c r="Y429" s="535"/>
      <c r="Z429" s="535"/>
      <c r="AA429" s="535"/>
      <c r="AB429" s="535"/>
      <c r="AC429" s="535"/>
      <c r="AD429" s="535"/>
      <c r="AE429" s="535"/>
      <c r="AF429" s="535"/>
      <c r="AG429" s="534"/>
      <c r="AH429" s="534"/>
      <c r="AI429" s="534"/>
      <c r="AJ429" s="534"/>
      <c r="AK429" s="535"/>
      <c r="AL429" s="535"/>
      <c r="AM429" s="535"/>
      <c r="AN429" s="535"/>
      <c r="AO429" s="535"/>
      <c r="AP429" s="535"/>
      <c r="AQ429" s="535"/>
      <c r="AR429" s="535"/>
      <c r="AS429" s="447"/>
      <c r="AT429" s="535"/>
      <c r="AU429" s="535"/>
      <c r="AV429" s="535"/>
      <c r="AW429" s="535"/>
      <c r="AX429" s="535"/>
    </row>
    <row r="430" spans="1:50" ht="13.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4"/>
      <c r="O430" s="534"/>
      <c r="P430" s="534"/>
      <c r="Q430" s="534"/>
      <c r="R430" s="534"/>
      <c r="S430" s="534"/>
      <c r="T430" s="535"/>
      <c r="U430" s="535"/>
      <c r="V430" s="535"/>
      <c r="W430" s="535"/>
      <c r="X430" s="535"/>
      <c r="Y430" s="535"/>
      <c r="Z430" s="535"/>
      <c r="AA430" s="535"/>
      <c r="AB430" s="535"/>
      <c r="AC430" s="535"/>
      <c r="AD430" s="535"/>
      <c r="AE430" s="535"/>
      <c r="AF430" s="535"/>
      <c r="AG430" s="534"/>
      <c r="AH430" s="534"/>
      <c r="AI430" s="534"/>
      <c r="AJ430" s="534"/>
      <c r="AK430" s="535"/>
      <c r="AL430" s="535"/>
      <c r="AM430" s="535"/>
      <c r="AN430" s="535"/>
      <c r="AO430" s="535"/>
      <c r="AP430" s="535"/>
      <c r="AQ430" s="535"/>
      <c r="AR430" s="535"/>
      <c r="AS430" s="447"/>
      <c r="AT430" s="535"/>
      <c r="AU430" s="535"/>
      <c r="AV430" s="535"/>
      <c r="AW430" s="535"/>
      <c r="AX430" s="535"/>
    </row>
    <row r="431" spans="1:50" ht="13.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4"/>
      <c r="O431" s="534"/>
      <c r="P431" s="534"/>
      <c r="Q431" s="534"/>
      <c r="R431" s="534"/>
      <c r="S431" s="534"/>
      <c r="T431" s="535"/>
      <c r="U431" s="535"/>
      <c r="V431" s="535"/>
      <c r="W431" s="535"/>
      <c r="X431" s="535"/>
      <c r="Y431" s="535"/>
      <c r="Z431" s="535"/>
      <c r="AA431" s="535"/>
      <c r="AB431" s="535"/>
      <c r="AC431" s="535"/>
      <c r="AD431" s="535"/>
      <c r="AE431" s="535"/>
      <c r="AF431" s="535"/>
      <c r="AG431" s="534"/>
      <c r="AH431" s="534"/>
      <c r="AI431" s="534"/>
      <c r="AJ431" s="534"/>
      <c r="AK431" s="535"/>
      <c r="AL431" s="535"/>
      <c r="AM431" s="535"/>
      <c r="AN431" s="535"/>
      <c r="AO431" s="535"/>
      <c r="AP431" s="535"/>
      <c r="AQ431" s="535"/>
      <c r="AR431" s="535"/>
      <c r="AS431" s="447"/>
      <c r="AT431" s="535"/>
      <c r="AU431" s="535"/>
      <c r="AV431" s="535"/>
      <c r="AW431" s="535"/>
      <c r="AX431" s="535"/>
    </row>
    <row r="432" spans="1:50" ht="13.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4"/>
      <c r="O432" s="534"/>
      <c r="P432" s="534"/>
      <c r="Q432" s="534"/>
      <c r="R432" s="534"/>
      <c r="S432" s="534"/>
      <c r="T432" s="535"/>
      <c r="U432" s="535"/>
      <c r="V432" s="535"/>
      <c r="W432" s="535"/>
      <c r="X432" s="535"/>
      <c r="Y432" s="535"/>
      <c r="Z432" s="535"/>
      <c r="AA432" s="535"/>
      <c r="AB432" s="535"/>
      <c r="AC432" s="535"/>
      <c r="AD432" s="535"/>
      <c r="AE432" s="535"/>
      <c r="AF432" s="535"/>
      <c r="AG432" s="534"/>
      <c r="AH432" s="534"/>
      <c r="AI432" s="534"/>
      <c r="AJ432" s="534"/>
      <c r="AK432" s="535"/>
      <c r="AL432" s="535"/>
      <c r="AM432" s="535"/>
      <c r="AN432" s="535"/>
      <c r="AO432" s="535"/>
      <c r="AP432" s="535"/>
      <c r="AQ432" s="535"/>
      <c r="AR432" s="535"/>
      <c r="AS432" s="447"/>
      <c r="AT432" s="535"/>
      <c r="AU432" s="535"/>
      <c r="AV432" s="535"/>
      <c r="AW432" s="535"/>
      <c r="AX432" s="535"/>
    </row>
    <row r="433" spans="1:50" ht="13.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4"/>
      <c r="O433" s="534"/>
      <c r="P433" s="534"/>
      <c r="Q433" s="534"/>
      <c r="R433" s="534"/>
      <c r="S433" s="534"/>
      <c r="T433" s="535"/>
      <c r="U433" s="535"/>
      <c r="V433" s="535"/>
      <c r="W433" s="535"/>
      <c r="X433" s="535"/>
      <c r="Y433" s="535"/>
      <c r="Z433" s="535"/>
      <c r="AA433" s="535"/>
      <c r="AB433" s="535"/>
      <c r="AC433" s="535"/>
      <c r="AD433" s="535"/>
      <c r="AE433" s="535"/>
      <c r="AF433" s="535"/>
      <c r="AG433" s="534"/>
      <c r="AH433" s="534"/>
      <c r="AI433" s="534"/>
      <c r="AJ433" s="534"/>
      <c r="AK433" s="535"/>
      <c r="AL433" s="535"/>
      <c r="AM433" s="535"/>
      <c r="AN433" s="535"/>
      <c r="AO433" s="535"/>
      <c r="AP433" s="535"/>
      <c r="AQ433" s="535"/>
      <c r="AR433" s="535"/>
      <c r="AS433" s="447"/>
      <c r="AT433" s="535"/>
      <c r="AU433" s="535"/>
      <c r="AV433" s="535"/>
      <c r="AW433" s="535"/>
      <c r="AX433" s="535"/>
    </row>
    <row r="434" spans="1:50" ht="13.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4"/>
      <c r="O434" s="534"/>
      <c r="P434" s="534"/>
      <c r="Q434" s="534"/>
      <c r="R434" s="534"/>
      <c r="S434" s="534"/>
      <c r="T434" s="535"/>
      <c r="U434" s="535"/>
      <c r="V434" s="535"/>
      <c r="W434" s="535"/>
      <c r="X434" s="535"/>
      <c r="Y434" s="535"/>
      <c r="Z434" s="535"/>
      <c r="AA434" s="535"/>
      <c r="AB434" s="535"/>
      <c r="AC434" s="535"/>
      <c r="AD434" s="535"/>
      <c r="AE434" s="535"/>
      <c r="AF434" s="535"/>
      <c r="AG434" s="534"/>
      <c r="AH434" s="534"/>
      <c r="AI434" s="534"/>
      <c r="AJ434" s="534"/>
      <c r="AK434" s="535"/>
      <c r="AL434" s="535"/>
      <c r="AM434" s="535"/>
      <c r="AN434" s="535"/>
      <c r="AO434" s="535"/>
      <c r="AP434" s="535"/>
      <c r="AQ434" s="535"/>
      <c r="AR434" s="535"/>
      <c r="AS434" s="447"/>
      <c r="AT434" s="535"/>
      <c r="AU434" s="535"/>
      <c r="AV434" s="535"/>
      <c r="AW434" s="535"/>
      <c r="AX434" s="535"/>
    </row>
    <row r="435" spans="1:50" ht="13.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4"/>
      <c r="O435" s="534"/>
      <c r="P435" s="534"/>
      <c r="Q435" s="534"/>
      <c r="R435" s="534"/>
      <c r="S435" s="534"/>
      <c r="T435" s="535"/>
      <c r="U435" s="535"/>
      <c r="V435" s="535"/>
      <c r="W435" s="535"/>
      <c r="X435" s="535"/>
      <c r="Y435" s="535"/>
      <c r="Z435" s="535"/>
      <c r="AA435" s="535"/>
      <c r="AB435" s="535"/>
      <c r="AC435" s="535"/>
      <c r="AD435" s="535"/>
      <c r="AE435" s="535"/>
      <c r="AF435" s="535"/>
      <c r="AG435" s="534"/>
      <c r="AH435" s="534"/>
      <c r="AI435" s="534"/>
      <c r="AJ435" s="534"/>
      <c r="AK435" s="535"/>
      <c r="AL435" s="535"/>
      <c r="AM435" s="535"/>
      <c r="AN435" s="535"/>
      <c r="AO435" s="535"/>
      <c r="AP435" s="535"/>
      <c r="AQ435" s="535"/>
      <c r="AR435" s="535"/>
      <c r="AS435" s="447"/>
      <c r="AT435" s="535"/>
      <c r="AU435" s="535"/>
      <c r="AV435" s="535"/>
      <c r="AW435" s="535"/>
      <c r="AX435" s="535"/>
    </row>
    <row r="436" spans="1:50" ht="13.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4"/>
      <c r="O436" s="534"/>
      <c r="P436" s="534"/>
      <c r="Q436" s="534"/>
      <c r="R436" s="534"/>
      <c r="S436" s="534"/>
      <c r="T436" s="535"/>
      <c r="U436" s="535"/>
      <c r="V436" s="535"/>
      <c r="W436" s="535"/>
      <c r="X436" s="535"/>
      <c r="Y436" s="535"/>
      <c r="Z436" s="535"/>
      <c r="AA436" s="535"/>
      <c r="AB436" s="535"/>
      <c r="AC436" s="535"/>
      <c r="AD436" s="535"/>
      <c r="AE436" s="535"/>
      <c r="AF436" s="535"/>
      <c r="AG436" s="534"/>
      <c r="AH436" s="534"/>
      <c r="AI436" s="534"/>
      <c r="AJ436" s="534"/>
      <c r="AK436" s="535"/>
      <c r="AL436" s="535"/>
      <c r="AM436" s="535"/>
      <c r="AN436" s="535"/>
      <c r="AO436" s="535"/>
      <c r="AP436" s="535"/>
      <c r="AQ436" s="535"/>
      <c r="AR436" s="535"/>
      <c r="AS436" s="447"/>
      <c r="AT436" s="535"/>
      <c r="AU436" s="535"/>
      <c r="AV436" s="535"/>
      <c r="AW436" s="535"/>
      <c r="AX436" s="535"/>
    </row>
    <row r="437" spans="1:50" ht="13.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4"/>
      <c r="O437" s="534"/>
      <c r="P437" s="534"/>
      <c r="Q437" s="534"/>
      <c r="R437" s="534"/>
      <c r="S437" s="534"/>
      <c r="T437" s="535"/>
      <c r="U437" s="535"/>
      <c r="V437" s="535"/>
      <c r="W437" s="535"/>
      <c r="X437" s="535"/>
      <c r="Y437" s="535"/>
      <c r="Z437" s="535"/>
      <c r="AA437" s="535"/>
      <c r="AB437" s="535"/>
      <c r="AC437" s="535"/>
      <c r="AD437" s="535"/>
      <c r="AE437" s="535"/>
      <c r="AF437" s="535"/>
      <c r="AG437" s="534"/>
      <c r="AH437" s="534"/>
      <c r="AI437" s="534"/>
      <c r="AJ437" s="534"/>
      <c r="AK437" s="535"/>
      <c r="AL437" s="535"/>
      <c r="AM437" s="535"/>
      <c r="AN437" s="535"/>
      <c r="AO437" s="535"/>
      <c r="AP437" s="535"/>
      <c r="AQ437" s="535"/>
      <c r="AR437" s="535"/>
      <c r="AS437" s="447"/>
      <c r="AT437" s="535"/>
      <c r="AU437" s="535"/>
      <c r="AV437" s="535"/>
      <c r="AW437" s="535"/>
      <c r="AX437" s="535"/>
    </row>
    <row r="438" spans="1:50" ht="13.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4"/>
      <c r="O438" s="534"/>
      <c r="P438" s="534"/>
      <c r="Q438" s="534"/>
      <c r="R438" s="534"/>
      <c r="S438" s="534"/>
      <c r="T438" s="535"/>
      <c r="U438" s="535"/>
      <c r="V438" s="535"/>
      <c r="W438" s="535"/>
      <c r="X438" s="535"/>
      <c r="Y438" s="535"/>
      <c r="Z438" s="535"/>
      <c r="AA438" s="535"/>
      <c r="AB438" s="535"/>
      <c r="AC438" s="535"/>
      <c r="AD438" s="535"/>
      <c r="AE438" s="535"/>
      <c r="AF438" s="535"/>
      <c r="AG438" s="534"/>
      <c r="AH438" s="534"/>
      <c r="AI438" s="534"/>
      <c r="AJ438" s="534"/>
      <c r="AK438" s="535"/>
      <c r="AL438" s="535"/>
      <c r="AM438" s="535"/>
      <c r="AN438" s="535"/>
      <c r="AO438" s="535"/>
      <c r="AP438" s="535"/>
      <c r="AQ438" s="535"/>
      <c r="AR438" s="535"/>
      <c r="AS438" s="447"/>
      <c r="AT438" s="535"/>
      <c r="AU438" s="535"/>
      <c r="AV438" s="535"/>
      <c r="AW438" s="535"/>
      <c r="AX438" s="535"/>
    </row>
    <row r="439" spans="1:50" ht="13.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4"/>
      <c r="O439" s="534"/>
      <c r="P439" s="534"/>
      <c r="Q439" s="534"/>
      <c r="R439" s="534"/>
      <c r="S439" s="534"/>
      <c r="T439" s="535"/>
      <c r="U439" s="535"/>
      <c r="V439" s="535"/>
      <c r="W439" s="535"/>
      <c r="X439" s="535"/>
      <c r="Y439" s="535"/>
      <c r="Z439" s="535"/>
      <c r="AA439" s="535"/>
      <c r="AB439" s="535"/>
      <c r="AC439" s="535"/>
      <c r="AD439" s="535"/>
      <c r="AE439" s="535"/>
      <c r="AF439" s="535"/>
      <c r="AG439" s="534"/>
      <c r="AH439" s="534"/>
      <c r="AI439" s="534"/>
      <c r="AJ439" s="534"/>
      <c r="AK439" s="535"/>
      <c r="AL439" s="535"/>
      <c r="AM439" s="535"/>
      <c r="AN439" s="535"/>
      <c r="AO439" s="535"/>
      <c r="AP439" s="535"/>
      <c r="AQ439" s="535"/>
      <c r="AR439" s="535"/>
      <c r="AS439" s="447"/>
      <c r="AT439" s="535"/>
      <c r="AU439" s="535"/>
      <c r="AV439" s="535"/>
      <c r="AW439" s="535"/>
      <c r="AX439" s="535"/>
    </row>
    <row r="440" spans="1:50" ht="13.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4"/>
      <c r="O440" s="534"/>
      <c r="P440" s="534"/>
      <c r="Q440" s="534"/>
      <c r="R440" s="534"/>
      <c r="S440" s="534"/>
      <c r="T440" s="535"/>
      <c r="U440" s="535"/>
      <c r="V440" s="535"/>
      <c r="W440" s="535"/>
      <c r="X440" s="535"/>
      <c r="Y440" s="535"/>
      <c r="Z440" s="535"/>
      <c r="AA440" s="535"/>
      <c r="AB440" s="535"/>
      <c r="AC440" s="535"/>
      <c r="AD440" s="535"/>
      <c r="AE440" s="535"/>
      <c r="AF440" s="535"/>
      <c r="AG440" s="534"/>
      <c r="AH440" s="534"/>
      <c r="AI440" s="534"/>
      <c r="AJ440" s="534"/>
      <c r="AK440" s="535"/>
      <c r="AL440" s="535"/>
      <c r="AM440" s="535"/>
      <c r="AN440" s="535"/>
      <c r="AO440" s="535"/>
      <c r="AP440" s="535"/>
      <c r="AQ440" s="535"/>
      <c r="AR440" s="535"/>
      <c r="AS440" s="447"/>
      <c r="AT440" s="535"/>
      <c r="AU440" s="535"/>
      <c r="AV440" s="535"/>
      <c r="AW440" s="535"/>
      <c r="AX440" s="535"/>
    </row>
    <row r="441" spans="1:50" ht="13.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4"/>
      <c r="O441" s="534"/>
      <c r="P441" s="534"/>
      <c r="Q441" s="534"/>
      <c r="R441" s="534"/>
      <c r="S441" s="534"/>
      <c r="T441" s="535"/>
      <c r="U441" s="535"/>
      <c r="V441" s="535"/>
      <c r="W441" s="535"/>
      <c r="X441" s="535"/>
      <c r="Y441" s="535"/>
      <c r="Z441" s="535"/>
      <c r="AA441" s="535"/>
      <c r="AB441" s="535"/>
      <c r="AC441" s="535"/>
      <c r="AD441" s="535"/>
      <c r="AE441" s="535"/>
      <c r="AF441" s="535"/>
      <c r="AG441" s="534"/>
      <c r="AH441" s="534"/>
      <c r="AI441" s="534"/>
      <c r="AJ441" s="534"/>
      <c r="AK441" s="535"/>
      <c r="AL441" s="535"/>
      <c r="AM441" s="535"/>
      <c r="AN441" s="535"/>
      <c r="AO441" s="535"/>
      <c r="AP441" s="535"/>
      <c r="AQ441" s="535"/>
      <c r="AR441" s="535"/>
      <c r="AS441" s="447"/>
      <c r="AT441" s="535"/>
      <c r="AU441" s="535"/>
      <c r="AV441" s="535"/>
      <c r="AW441" s="535"/>
      <c r="AX441" s="535"/>
    </row>
    <row r="442" spans="1:50" ht="13.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4"/>
      <c r="O442" s="534"/>
      <c r="P442" s="534"/>
      <c r="Q442" s="534"/>
      <c r="R442" s="534"/>
      <c r="S442" s="534"/>
      <c r="T442" s="535"/>
      <c r="U442" s="535"/>
      <c r="V442" s="535"/>
      <c r="W442" s="535"/>
      <c r="X442" s="535"/>
      <c r="Y442" s="535"/>
      <c r="Z442" s="535"/>
      <c r="AA442" s="535"/>
      <c r="AB442" s="535"/>
      <c r="AC442" s="535"/>
      <c r="AD442" s="535"/>
      <c r="AE442" s="535"/>
      <c r="AF442" s="535"/>
      <c r="AG442" s="534"/>
      <c r="AH442" s="534"/>
      <c r="AI442" s="534"/>
      <c r="AJ442" s="534"/>
      <c r="AK442" s="535"/>
      <c r="AL442" s="535"/>
      <c r="AM442" s="535"/>
      <c r="AN442" s="535"/>
      <c r="AO442" s="535"/>
      <c r="AP442" s="535"/>
      <c r="AQ442" s="535"/>
      <c r="AR442" s="535"/>
      <c r="AS442" s="447"/>
      <c r="AT442" s="535"/>
      <c r="AU442" s="535"/>
      <c r="AV442" s="535"/>
      <c r="AW442" s="535"/>
      <c r="AX442" s="535"/>
    </row>
    <row r="443" spans="1:50" ht="13.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4"/>
      <c r="O443" s="534"/>
      <c r="P443" s="534"/>
      <c r="Q443" s="534"/>
      <c r="R443" s="534"/>
      <c r="S443" s="534"/>
      <c r="T443" s="535"/>
      <c r="U443" s="535"/>
      <c r="V443" s="535"/>
      <c r="W443" s="535"/>
      <c r="X443" s="535"/>
      <c r="Y443" s="535"/>
      <c r="Z443" s="535"/>
      <c r="AA443" s="535"/>
      <c r="AB443" s="535"/>
      <c r="AC443" s="535"/>
      <c r="AD443" s="535"/>
      <c r="AE443" s="535"/>
      <c r="AF443" s="535"/>
      <c r="AG443" s="534"/>
      <c r="AH443" s="534"/>
      <c r="AI443" s="534"/>
      <c r="AJ443" s="534"/>
      <c r="AK443" s="535"/>
      <c r="AL443" s="535"/>
      <c r="AM443" s="535"/>
      <c r="AN443" s="535"/>
      <c r="AO443" s="535"/>
      <c r="AP443" s="535"/>
      <c r="AQ443" s="535"/>
      <c r="AR443" s="535"/>
      <c r="AS443" s="447"/>
      <c r="AT443" s="535"/>
      <c r="AU443" s="535"/>
      <c r="AV443" s="535"/>
      <c r="AW443" s="535"/>
      <c r="AX443" s="535"/>
    </row>
    <row r="444" spans="1:50" ht="13.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4"/>
      <c r="O444" s="534"/>
      <c r="P444" s="534"/>
      <c r="Q444" s="534"/>
      <c r="R444" s="534"/>
      <c r="S444" s="534"/>
      <c r="T444" s="535"/>
      <c r="U444" s="535"/>
      <c r="V444" s="535"/>
      <c r="W444" s="535"/>
      <c r="X444" s="535"/>
      <c r="Y444" s="535"/>
      <c r="Z444" s="535"/>
      <c r="AA444" s="535"/>
      <c r="AB444" s="535"/>
      <c r="AC444" s="535"/>
      <c r="AD444" s="535"/>
      <c r="AE444" s="535"/>
      <c r="AF444" s="535"/>
      <c r="AG444" s="534"/>
      <c r="AH444" s="534"/>
      <c r="AI444" s="534"/>
      <c r="AJ444" s="534"/>
      <c r="AK444" s="535"/>
      <c r="AL444" s="535"/>
      <c r="AM444" s="535"/>
      <c r="AN444" s="535"/>
      <c r="AO444" s="535"/>
      <c r="AP444" s="535"/>
      <c r="AQ444" s="535"/>
      <c r="AR444" s="535"/>
      <c r="AS444" s="447"/>
      <c r="AT444" s="535"/>
      <c r="AU444" s="535"/>
      <c r="AV444" s="535"/>
      <c r="AW444" s="535"/>
      <c r="AX444" s="535"/>
    </row>
    <row r="445" spans="1:50" ht="13.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4"/>
      <c r="O445" s="534"/>
      <c r="P445" s="534"/>
      <c r="Q445" s="534"/>
      <c r="R445" s="534"/>
      <c r="S445" s="534"/>
      <c r="T445" s="535"/>
      <c r="U445" s="535"/>
      <c r="V445" s="535"/>
      <c r="W445" s="535"/>
      <c r="X445" s="535"/>
      <c r="Y445" s="535"/>
      <c r="Z445" s="535"/>
      <c r="AA445" s="535"/>
      <c r="AB445" s="535"/>
      <c r="AC445" s="535"/>
      <c r="AD445" s="535"/>
      <c r="AE445" s="535"/>
      <c r="AF445" s="535"/>
      <c r="AG445" s="534"/>
      <c r="AH445" s="534"/>
      <c r="AI445" s="534"/>
      <c r="AJ445" s="534"/>
      <c r="AK445" s="535"/>
      <c r="AL445" s="535"/>
      <c r="AM445" s="535"/>
      <c r="AN445" s="535"/>
      <c r="AO445" s="535"/>
      <c r="AP445" s="535"/>
      <c r="AQ445" s="535"/>
      <c r="AR445" s="535"/>
      <c r="AS445" s="447"/>
      <c r="AT445" s="535"/>
      <c r="AU445" s="535"/>
      <c r="AV445" s="535"/>
      <c r="AW445" s="535"/>
      <c r="AX445" s="535"/>
    </row>
    <row r="446" spans="1:50" ht="13.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4"/>
      <c r="O446" s="534"/>
      <c r="P446" s="534"/>
      <c r="Q446" s="534"/>
      <c r="R446" s="534"/>
      <c r="S446" s="534"/>
      <c r="T446" s="535"/>
      <c r="U446" s="535"/>
      <c r="V446" s="535"/>
      <c r="W446" s="535"/>
      <c r="X446" s="535"/>
      <c r="Y446" s="535"/>
      <c r="Z446" s="535"/>
      <c r="AA446" s="535"/>
      <c r="AB446" s="535"/>
      <c r="AC446" s="535"/>
      <c r="AD446" s="535"/>
      <c r="AE446" s="535"/>
      <c r="AF446" s="535"/>
      <c r="AG446" s="534"/>
      <c r="AH446" s="534"/>
      <c r="AI446" s="534"/>
      <c r="AJ446" s="534"/>
      <c r="AK446" s="535"/>
      <c r="AL446" s="535"/>
      <c r="AM446" s="535"/>
      <c r="AN446" s="535"/>
      <c r="AO446" s="535"/>
      <c r="AP446" s="535"/>
      <c r="AQ446" s="535"/>
      <c r="AR446" s="535"/>
      <c r="AS446" s="447"/>
      <c r="AT446" s="535"/>
      <c r="AU446" s="535"/>
      <c r="AV446" s="535"/>
      <c r="AW446" s="535"/>
      <c r="AX446" s="535"/>
    </row>
    <row r="447" spans="1:50" ht="13.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4"/>
      <c r="O447" s="534"/>
      <c r="P447" s="534"/>
      <c r="Q447" s="534"/>
      <c r="R447" s="534"/>
      <c r="S447" s="534"/>
      <c r="T447" s="535"/>
      <c r="U447" s="535"/>
      <c r="V447" s="535"/>
      <c r="W447" s="535"/>
      <c r="X447" s="535"/>
      <c r="Y447" s="535"/>
      <c r="Z447" s="535"/>
      <c r="AA447" s="535"/>
      <c r="AB447" s="535"/>
      <c r="AC447" s="535"/>
      <c r="AD447" s="535"/>
      <c r="AE447" s="535"/>
      <c r="AF447" s="535"/>
      <c r="AG447" s="534"/>
      <c r="AH447" s="534"/>
      <c r="AI447" s="534"/>
      <c r="AJ447" s="534"/>
      <c r="AK447" s="535"/>
      <c r="AL447" s="535"/>
      <c r="AM447" s="535"/>
      <c r="AN447" s="535"/>
      <c r="AO447" s="535"/>
      <c r="AP447" s="535"/>
      <c r="AQ447" s="535"/>
      <c r="AR447" s="535"/>
      <c r="AS447" s="447"/>
      <c r="AT447" s="535"/>
      <c r="AU447" s="535"/>
      <c r="AV447" s="535"/>
      <c r="AW447" s="535"/>
      <c r="AX447" s="535"/>
    </row>
    <row r="448" spans="1:50" ht="13.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4"/>
      <c r="O448" s="534"/>
      <c r="P448" s="534"/>
      <c r="Q448" s="534"/>
      <c r="R448" s="534"/>
      <c r="S448" s="534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535"/>
      <c r="AD448" s="535"/>
      <c r="AE448" s="535"/>
      <c r="AF448" s="535"/>
      <c r="AG448" s="534"/>
      <c r="AH448" s="534"/>
      <c r="AI448" s="534"/>
      <c r="AJ448" s="534"/>
      <c r="AK448" s="535"/>
      <c r="AL448" s="535"/>
      <c r="AM448" s="535"/>
      <c r="AN448" s="535"/>
      <c r="AO448" s="535"/>
      <c r="AP448" s="535"/>
      <c r="AQ448" s="535"/>
      <c r="AR448" s="535"/>
      <c r="AS448" s="447"/>
      <c r="AT448" s="535"/>
      <c r="AU448" s="535"/>
      <c r="AV448" s="535"/>
      <c r="AW448" s="535"/>
      <c r="AX448" s="535"/>
    </row>
    <row r="449" spans="1:50" ht="13.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4"/>
      <c r="O449" s="534"/>
      <c r="P449" s="534"/>
      <c r="Q449" s="534"/>
      <c r="R449" s="534"/>
      <c r="S449" s="534"/>
      <c r="T449" s="535"/>
      <c r="U449" s="535"/>
      <c r="V449" s="535"/>
      <c r="W449" s="535"/>
      <c r="X449" s="535"/>
      <c r="Y449" s="535"/>
      <c r="Z449" s="535"/>
      <c r="AA449" s="535"/>
      <c r="AB449" s="535"/>
      <c r="AC449" s="535"/>
      <c r="AD449" s="535"/>
      <c r="AE449" s="535"/>
      <c r="AF449" s="535"/>
      <c r="AG449" s="534"/>
      <c r="AH449" s="534"/>
      <c r="AI449" s="534"/>
      <c r="AJ449" s="534"/>
      <c r="AK449" s="535"/>
      <c r="AL449" s="535"/>
      <c r="AM449" s="535"/>
      <c r="AN449" s="535"/>
      <c r="AO449" s="535"/>
      <c r="AP449" s="535"/>
      <c r="AQ449" s="535"/>
      <c r="AR449" s="535"/>
      <c r="AS449" s="447"/>
      <c r="AT449" s="535"/>
      <c r="AU449" s="535"/>
      <c r="AV449" s="535"/>
      <c r="AW449" s="535"/>
      <c r="AX449" s="535"/>
    </row>
    <row r="450" spans="1:50" ht="13.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4"/>
      <c r="O450" s="534"/>
      <c r="P450" s="534"/>
      <c r="Q450" s="534"/>
      <c r="R450" s="534"/>
      <c r="S450" s="534"/>
      <c r="T450" s="535"/>
      <c r="U450" s="535"/>
      <c r="V450" s="535"/>
      <c r="W450" s="535"/>
      <c r="X450" s="535"/>
      <c r="Y450" s="535"/>
      <c r="Z450" s="535"/>
      <c r="AA450" s="535"/>
      <c r="AB450" s="535"/>
      <c r="AC450" s="535"/>
      <c r="AD450" s="535"/>
      <c r="AE450" s="535"/>
      <c r="AF450" s="535"/>
      <c r="AG450" s="534"/>
      <c r="AH450" s="534"/>
      <c r="AI450" s="534"/>
      <c r="AJ450" s="534"/>
      <c r="AK450" s="535"/>
      <c r="AL450" s="535"/>
      <c r="AM450" s="535"/>
      <c r="AN450" s="535"/>
      <c r="AO450" s="535"/>
      <c r="AP450" s="535"/>
      <c r="AQ450" s="535"/>
      <c r="AR450" s="535"/>
      <c r="AS450" s="447"/>
      <c r="AT450" s="535"/>
      <c r="AU450" s="535"/>
      <c r="AV450" s="535"/>
      <c r="AW450" s="535"/>
      <c r="AX450" s="535"/>
    </row>
    <row r="451" spans="1:50" ht="13.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4"/>
      <c r="O451" s="534"/>
      <c r="P451" s="534"/>
      <c r="Q451" s="534"/>
      <c r="R451" s="534"/>
      <c r="S451" s="534"/>
      <c r="T451" s="535"/>
      <c r="U451" s="535"/>
      <c r="V451" s="535"/>
      <c r="W451" s="535"/>
      <c r="X451" s="535"/>
      <c r="Y451" s="535"/>
      <c r="Z451" s="535"/>
      <c r="AA451" s="535"/>
      <c r="AB451" s="535"/>
      <c r="AC451" s="535"/>
      <c r="AD451" s="535"/>
      <c r="AE451" s="535"/>
      <c r="AF451" s="535"/>
      <c r="AG451" s="534"/>
      <c r="AH451" s="534"/>
      <c r="AI451" s="534"/>
      <c r="AJ451" s="534"/>
      <c r="AK451" s="535"/>
      <c r="AL451" s="535"/>
      <c r="AM451" s="535"/>
      <c r="AN451" s="535"/>
      <c r="AO451" s="535"/>
      <c r="AP451" s="535"/>
      <c r="AQ451" s="535"/>
      <c r="AR451" s="535"/>
      <c r="AS451" s="447"/>
      <c r="AT451" s="535"/>
      <c r="AU451" s="535"/>
      <c r="AV451" s="535"/>
      <c r="AW451" s="535"/>
      <c r="AX451" s="535"/>
    </row>
    <row r="452" spans="1:50" ht="13.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4"/>
      <c r="O452" s="534"/>
      <c r="P452" s="534"/>
      <c r="Q452" s="534"/>
      <c r="R452" s="534"/>
      <c r="S452" s="534"/>
      <c r="T452" s="535"/>
      <c r="U452" s="535"/>
      <c r="V452" s="535"/>
      <c r="W452" s="535"/>
      <c r="X452" s="535"/>
      <c r="Y452" s="535"/>
      <c r="Z452" s="535"/>
      <c r="AA452" s="535"/>
      <c r="AB452" s="535"/>
      <c r="AC452" s="535"/>
      <c r="AD452" s="535"/>
      <c r="AE452" s="535"/>
      <c r="AF452" s="535"/>
      <c r="AG452" s="534"/>
      <c r="AH452" s="534"/>
      <c r="AI452" s="534"/>
      <c r="AJ452" s="534"/>
      <c r="AK452" s="535"/>
      <c r="AL452" s="535"/>
      <c r="AM452" s="535"/>
      <c r="AN452" s="535"/>
      <c r="AO452" s="535"/>
      <c r="AP452" s="535"/>
      <c r="AQ452" s="535"/>
      <c r="AR452" s="535"/>
      <c r="AS452" s="447"/>
      <c r="AT452" s="535"/>
      <c r="AU452" s="535"/>
      <c r="AV452" s="535"/>
      <c r="AW452" s="535"/>
      <c r="AX452" s="535"/>
    </row>
    <row r="453" spans="1:50" ht="13.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4"/>
      <c r="O453" s="534"/>
      <c r="P453" s="534"/>
      <c r="Q453" s="534"/>
      <c r="R453" s="534"/>
      <c r="S453" s="534"/>
      <c r="T453" s="535"/>
      <c r="U453" s="535"/>
      <c r="V453" s="535"/>
      <c r="W453" s="535"/>
      <c r="X453" s="535"/>
      <c r="Y453" s="535"/>
      <c r="Z453" s="535"/>
      <c r="AA453" s="535"/>
      <c r="AB453" s="535"/>
      <c r="AC453" s="535"/>
      <c r="AD453" s="535"/>
      <c r="AE453" s="535"/>
      <c r="AF453" s="535"/>
      <c r="AG453" s="534"/>
      <c r="AH453" s="534"/>
      <c r="AI453" s="534"/>
      <c r="AJ453" s="534"/>
      <c r="AK453" s="535"/>
      <c r="AL453" s="535"/>
      <c r="AM453" s="535"/>
      <c r="AN453" s="535"/>
      <c r="AO453" s="535"/>
      <c r="AP453" s="535"/>
      <c r="AQ453" s="535"/>
      <c r="AR453" s="535"/>
      <c r="AS453" s="447"/>
      <c r="AT453" s="535"/>
      <c r="AU453" s="535"/>
      <c r="AV453" s="535"/>
      <c r="AW453" s="535"/>
      <c r="AX453" s="535"/>
    </row>
    <row r="454" spans="1:50" ht="13.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4"/>
      <c r="O454" s="534"/>
      <c r="P454" s="534"/>
      <c r="Q454" s="534"/>
      <c r="R454" s="534"/>
      <c r="S454" s="534"/>
      <c r="T454" s="535"/>
      <c r="U454" s="535"/>
      <c r="V454" s="535"/>
      <c r="W454" s="535"/>
      <c r="X454" s="535"/>
      <c r="Y454" s="535"/>
      <c r="Z454" s="535"/>
      <c r="AA454" s="535"/>
      <c r="AB454" s="535"/>
      <c r="AC454" s="535"/>
      <c r="AD454" s="535"/>
      <c r="AE454" s="535"/>
      <c r="AF454" s="535"/>
      <c r="AG454" s="534"/>
      <c r="AH454" s="534"/>
      <c r="AI454" s="534"/>
      <c r="AJ454" s="534"/>
      <c r="AK454" s="535"/>
      <c r="AL454" s="535"/>
      <c r="AM454" s="535"/>
      <c r="AN454" s="535"/>
      <c r="AO454" s="535"/>
      <c r="AP454" s="535"/>
      <c r="AQ454" s="535"/>
      <c r="AR454" s="535"/>
      <c r="AS454" s="447"/>
      <c r="AT454" s="535"/>
      <c r="AU454" s="535"/>
      <c r="AV454" s="535"/>
      <c r="AW454" s="535"/>
      <c r="AX454" s="535"/>
    </row>
    <row r="455" spans="1:50" ht="13.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4"/>
      <c r="O455" s="534"/>
      <c r="P455" s="534"/>
      <c r="Q455" s="534"/>
      <c r="R455" s="534"/>
      <c r="S455" s="534"/>
      <c r="T455" s="535"/>
      <c r="U455" s="535"/>
      <c r="V455" s="535"/>
      <c r="W455" s="535"/>
      <c r="X455" s="535"/>
      <c r="Y455" s="535"/>
      <c r="Z455" s="535"/>
      <c r="AA455" s="535"/>
      <c r="AB455" s="535"/>
      <c r="AC455" s="535"/>
      <c r="AD455" s="535"/>
      <c r="AE455" s="535"/>
      <c r="AF455" s="535"/>
      <c r="AG455" s="534"/>
      <c r="AH455" s="534"/>
      <c r="AI455" s="534"/>
      <c r="AJ455" s="534"/>
      <c r="AK455" s="535"/>
      <c r="AL455" s="535"/>
      <c r="AM455" s="535"/>
      <c r="AN455" s="535"/>
      <c r="AO455" s="535"/>
      <c r="AP455" s="535"/>
      <c r="AQ455" s="535"/>
      <c r="AR455" s="535"/>
      <c r="AS455" s="447"/>
      <c r="AT455" s="535"/>
      <c r="AU455" s="535"/>
      <c r="AV455" s="535"/>
      <c r="AW455" s="535"/>
      <c r="AX455" s="535"/>
    </row>
    <row r="456" spans="1:50" ht="13.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4"/>
      <c r="O456" s="534"/>
      <c r="P456" s="534"/>
      <c r="Q456" s="534"/>
      <c r="R456" s="534"/>
      <c r="S456" s="534"/>
      <c r="T456" s="535"/>
      <c r="U456" s="535"/>
      <c r="V456" s="535"/>
      <c r="W456" s="535"/>
      <c r="X456" s="535"/>
      <c r="Y456" s="535"/>
      <c r="Z456" s="535"/>
      <c r="AA456" s="535"/>
      <c r="AB456" s="535"/>
      <c r="AC456" s="535"/>
      <c r="AD456" s="535"/>
      <c r="AE456" s="535"/>
      <c r="AF456" s="535"/>
      <c r="AG456" s="534"/>
      <c r="AH456" s="534"/>
      <c r="AI456" s="534"/>
      <c r="AJ456" s="534"/>
      <c r="AK456" s="535"/>
      <c r="AL456" s="535"/>
      <c r="AM456" s="535"/>
      <c r="AN456" s="535"/>
      <c r="AO456" s="535"/>
      <c r="AP456" s="535"/>
      <c r="AQ456" s="535"/>
      <c r="AR456" s="535"/>
      <c r="AS456" s="447"/>
      <c r="AT456" s="535"/>
      <c r="AU456" s="535"/>
      <c r="AV456" s="535"/>
      <c r="AW456" s="535"/>
      <c r="AX456" s="535"/>
    </row>
    <row r="457" spans="1:50" ht="13.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4"/>
      <c r="O457" s="534"/>
      <c r="P457" s="534"/>
      <c r="Q457" s="534"/>
      <c r="R457" s="534"/>
      <c r="S457" s="534"/>
      <c r="T457" s="535"/>
      <c r="U457" s="535"/>
      <c r="V457" s="535"/>
      <c r="W457" s="535"/>
      <c r="X457" s="535"/>
      <c r="Y457" s="535"/>
      <c r="Z457" s="535"/>
      <c r="AA457" s="535"/>
      <c r="AB457" s="535"/>
      <c r="AC457" s="535"/>
      <c r="AD457" s="535"/>
      <c r="AE457" s="535"/>
      <c r="AF457" s="535"/>
      <c r="AG457" s="534"/>
      <c r="AH457" s="534"/>
      <c r="AI457" s="534"/>
      <c r="AJ457" s="534"/>
      <c r="AK457" s="535"/>
      <c r="AL457" s="535"/>
      <c r="AM457" s="535"/>
      <c r="AN457" s="535"/>
      <c r="AO457" s="535"/>
      <c r="AP457" s="535"/>
      <c r="AQ457" s="535"/>
      <c r="AR457" s="535"/>
      <c r="AS457" s="447"/>
      <c r="AT457" s="535"/>
      <c r="AU457" s="535"/>
      <c r="AV457" s="535"/>
      <c r="AW457" s="535"/>
      <c r="AX457" s="535"/>
    </row>
    <row r="458" spans="1:50" ht="13.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4"/>
      <c r="O458" s="534"/>
      <c r="P458" s="534"/>
      <c r="Q458" s="534"/>
      <c r="R458" s="534"/>
      <c r="S458" s="534"/>
      <c r="T458" s="535"/>
      <c r="U458" s="535"/>
      <c r="V458" s="535"/>
      <c r="W458" s="535"/>
      <c r="X458" s="535"/>
      <c r="Y458" s="535"/>
      <c r="Z458" s="535"/>
      <c r="AA458" s="535"/>
      <c r="AB458" s="535"/>
      <c r="AC458" s="535"/>
      <c r="AD458" s="535"/>
      <c r="AE458" s="535"/>
      <c r="AF458" s="535"/>
      <c r="AG458" s="534"/>
      <c r="AH458" s="534"/>
      <c r="AI458" s="534"/>
      <c r="AJ458" s="534"/>
      <c r="AK458" s="535"/>
      <c r="AL458" s="535"/>
      <c r="AM458" s="535"/>
      <c r="AN458" s="535"/>
      <c r="AO458" s="535"/>
      <c r="AP458" s="535"/>
      <c r="AQ458" s="535"/>
      <c r="AR458" s="535"/>
      <c r="AS458" s="447"/>
      <c r="AT458" s="535"/>
      <c r="AU458" s="535"/>
      <c r="AV458" s="535"/>
      <c r="AW458" s="535"/>
      <c r="AX458" s="535"/>
    </row>
    <row r="459" spans="1:50" ht="13.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4"/>
      <c r="O459" s="534"/>
      <c r="P459" s="534"/>
      <c r="Q459" s="534"/>
      <c r="R459" s="534"/>
      <c r="S459" s="534"/>
      <c r="T459" s="535"/>
      <c r="U459" s="535"/>
      <c r="V459" s="535"/>
      <c r="W459" s="535"/>
      <c r="X459" s="535"/>
      <c r="Y459" s="535"/>
      <c r="Z459" s="535"/>
      <c r="AA459" s="535"/>
      <c r="AB459" s="535"/>
      <c r="AC459" s="535"/>
      <c r="AD459" s="535"/>
      <c r="AE459" s="535"/>
      <c r="AF459" s="535"/>
      <c r="AG459" s="534"/>
      <c r="AH459" s="534"/>
      <c r="AI459" s="534"/>
      <c r="AJ459" s="534"/>
      <c r="AK459" s="535"/>
      <c r="AL459" s="535"/>
      <c r="AM459" s="535"/>
      <c r="AN459" s="535"/>
      <c r="AO459" s="535"/>
      <c r="AP459" s="535"/>
      <c r="AQ459" s="535"/>
      <c r="AR459" s="535"/>
      <c r="AS459" s="447"/>
      <c r="AT459" s="535"/>
      <c r="AU459" s="535"/>
      <c r="AV459" s="535"/>
      <c r="AW459" s="535"/>
      <c r="AX459" s="535"/>
    </row>
    <row r="460" spans="1:50" ht="13.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4"/>
      <c r="O460" s="534"/>
      <c r="P460" s="534"/>
      <c r="Q460" s="534"/>
      <c r="R460" s="534"/>
      <c r="S460" s="534"/>
      <c r="T460" s="535"/>
      <c r="U460" s="535"/>
      <c r="V460" s="535"/>
      <c r="W460" s="535"/>
      <c r="X460" s="535"/>
      <c r="Y460" s="535"/>
      <c r="Z460" s="535"/>
      <c r="AA460" s="535"/>
      <c r="AB460" s="535"/>
      <c r="AC460" s="535"/>
      <c r="AD460" s="535"/>
      <c r="AE460" s="535"/>
      <c r="AF460" s="535"/>
      <c r="AG460" s="534"/>
      <c r="AH460" s="534"/>
      <c r="AI460" s="534"/>
      <c r="AJ460" s="534"/>
      <c r="AK460" s="535"/>
      <c r="AL460" s="535"/>
      <c r="AM460" s="535"/>
      <c r="AN460" s="535"/>
      <c r="AO460" s="535"/>
      <c r="AP460" s="535"/>
      <c r="AQ460" s="535"/>
      <c r="AR460" s="535"/>
      <c r="AS460" s="447"/>
      <c r="AT460" s="535"/>
      <c r="AU460" s="535"/>
      <c r="AV460" s="535"/>
      <c r="AW460" s="535"/>
      <c r="AX460" s="535"/>
    </row>
    <row r="461" spans="1:50" ht="13.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4"/>
      <c r="O461" s="534"/>
      <c r="P461" s="534"/>
      <c r="Q461" s="534"/>
      <c r="R461" s="534"/>
      <c r="S461" s="534"/>
      <c r="T461" s="535"/>
      <c r="U461" s="535"/>
      <c r="V461" s="535"/>
      <c r="W461" s="535"/>
      <c r="X461" s="535"/>
      <c r="Y461" s="535"/>
      <c r="Z461" s="535"/>
      <c r="AA461" s="535"/>
      <c r="AB461" s="535"/>
      <c r="AC461" s="535"/>
      <c r="AD461" s="535"/>
      <c r="AE461" s="535"/>
      <c r="AF461" s="535"/>
      <c r="AG461" s="534"/>
      <c r="AH461" s="534"/>
      <c r="AI461" s="534"/>
      <c r="AJ461" s="534"/>
      <c r="AK461" s="535"/>
      <c r="AL461" s="535"/>
      <c r="AM461" s="535"/>
      <c r="AN461" s="535"/>
      <c r="AO461" s="535"/>
      <c r="AP461" s="535"/>
      <c r="AQ461" s="535"/>
      <c r="AR461" s="535"/>
      <c r="AS461" s="447"/>
      <c r="AT461" s="535"/>
      <c r="AU461" s="535"/>
      <c r="AV461" s="535"/>
      <c r="AW461" s="535"/>
      <c r="AX461" s="535"/>
    </row>
    <row r="462" spans="1:50" ht="13.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4"/>
      <c r="O462" s="534"/>
      <c r="P462" s="534"/>
      <c r="Q462" s="534"/>
      <c r="R462" s="534"/>
      <c r="S462" s="534"/>
      <c r="T462" s="535"/>
      <c r="U462" s="535"/>
      <c r="V462" s="535"/>
      <c r="W462" s="535"/>
      <c r="X462" s="535"/>
      <c r="Y462" s="535"/>
      <c r="Z462" s="535"/>
      <c r="AA462" s="535"/>
      <c r="AB462" s="535"/>
      <c r="AC462" s="535"/>
      <c r="AD462" s="535"/>
      <c r="AE462" s="535"/>
      <c r="AF462" s="535"/>
      <c r="AG462" s="534"/>
      <c r="AH462" s="534"/>
      <c r="AI462" s="534"/>
      <c r="AJ462" s="534"/>
      <c r="AK462" s="535"/>
      <c r="AL462" s="535"/>
      <c r="AM462" s="535"/>
      <c r="AN462" s="535"/>
      <c r="AO462" s="535"/>
      <c r="AP462" s="535"/>
      <c r="AQ462" s="535"/>
      <c r="AR462" s="535"/>
      <c r="AS462" s="447"/>
      <c r="AT462" s="535"/>
      <c r="AU462" s="535"/>
      <c r="AV462" s="535"/>
      <c r="AW462" s="535"/>
      <c r="AX462" s="535"/>
    </row>
    <row r="463" spans="1:50" ht="13.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4"/>
      <c r="O463" s="534"/>
      <c r="P463" s="534"/>
      <c r="Q463" s="534"/>
      <c r="R463" s="534"/>
      <c r="S463" s="534"/>
      <c r="T463" s="535"/>
      <c r="U463" s="535"/>
      <c r="V463" s="535"/>
      <c r="W463" s="535"/>
      <c r="X463" s="535"/>
      <c r="Y463" s="535"/>
      <c r="Z463" s="535"/>
      <c r="AA463" s="535"/>
      <c r="AB463" s="535"/>
      <c r="AC463" s="535"/>
      <c r="AD463" s="535"/>
      <c r="AE463" s="535"/>
      <c r="AF463" s="535"/>
      <c r="AG463" s="534"/>
      <c r="AH463" s="534"/>
      <c r="AI463" s="534"/>
      <c r="AJ463" s="534"/>
      <c r="AK463" s="535"/>
      <c r="AL463" s="535"/>
      <c r="AM463" s="535"/>
      <c r="AN463" s="535"/>
      <c r="AO463" s="535"/>
      <c r="AP463" s="535"/>
      <c r="AQ463" s="535"/>
      <c r="AR463" s="535"/>
      <c r="AS463" s="447"/>
      <c r="AT463" s="535"/>
      <c r="AU463" s="535"/>
      <c r="AV463" s="535"/>
      <c r="AW463" s="535"/>
      <c r="AX463" s="535"/>
    </row>
    <row r="464" spans="1:50" ht="13.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4"/>
      <c r="O464" s="534"/>
      <c r="P464" s="534"/>
      <c r="Q464" s="534"/>
      <c r="R464" s="534"/>
      <c r="S464" s="534"/>
      <c r="T464" s="535"/>
      <c r="U464" s="535"/>
      <c r="V464" s="535"/>
      <c r="W464" s="535"/>
      <c r="X464" s="535"/>
      <c r="Y464" s="535"/>
      <c r="Z464" s="535"/>
      <c r="AA464" s="535"/>
      <c r="AB464" s="535"/>
      <c r="AC464" s="535"/>
      <c r="AD464" s="535"/>
      <c r="AE464" s="535"/>
      <c r="AF464" s="535"/>
      <c r="AG464" s="534"/>
      <c r="AH464" s="534"/>
      <c r="AI464" s="534"/>
      <c r="AJ464" s="534"/>
      <c r="AK464" s="535"/>
      <c r="AL464" s="535"/>
      <c r="AM464" s="535"/>
      <c r="AN464" s="535"/>
      <c r="AO464" s="535"/>
      <c r="AP464" s="535"/>
      <c r="AQ464" s="535"/>
      <c r="AR464" s="535"/>
      <c r="AS464" s="447"/>
      <c r="AT464" s="535"/>
      <c r="AU464" s="535"/>
      <c r="AV464" s="535"/>
      <c r="AW464" s="535"/>
      <c r="AX464" s="535"/>
    </row>
    <row r="465" spans="1:50" ht="13.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4"/>
      <c r="O465" s="534"/>
      <c r="P465" s="534"/>
      <c r="Q465" s="534"/>
      <c r="R465" s="534"/>
      <c r="S465" s="534"/>
      <c r="T465" s="535"/>
      <c r="U465" s="535"/>
      <c r="V465" s="535"/>
      <c r="W465" s="535"/>
      <c r="X465" s="535"/>
      <c r="Y465" s="535"/>
      <c r="Z465" s="535"/>
      <c r="AA465" s="535"/>
      <c r="AB465" s="535"/>
      <c r="AC465" s="535"/>
      <c r="AD465" s="535"/>
      <c r="AE465" s="535"/>
      <c r="AF465" s="535"/>
      <c r="AG465" s="534"/>
      <c r="AH465" s="534"/>
      <c r="AI465" s="534"/>
      <c r="AJ465" s="534"/>
      <c r="AK465" s="535"/>
      <c r="AL465" s="535"/>
      <c r="AM465" s="535"/>
      <c r="AN465" s="535"/>
      <c r="AO465" s="535"/>
      <c r="AP465" s="535"/>
      <c r="AQ465" s="535"/>
      <c r="AR465" s="535"/>
      <c r="AS465" s="447"/>
      <c r="AT465" s="535"/>
      <c r="AU465" s="535"/>
      <c r="AV465" s="535"/>
      <c r="AW465" s="535"/>
      <c r="AX465" s="535"/>
    </row>
    <row r="466" spans="1:50" ht="13.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4"/>
      <c r="O466" s="534"/>
      <c r="P466" s="534"/>
      <c r="Q466" s="534"/>
      <c r="R466" s="534"/>
      <c r="S466" s="534"/>
      <c r="T466" s="535"/>
      <c r="U466" s="535"/>
      <c r="V466" s="535"/>
      <c r="W466" s="535"/>
      <c r="X466" s="535"/>
      <c r="Y466" s="535"/>
      <c r="Z466" s="535"/>
      <c r="AA466" s="535"/>
      <c r="AB466" s="535"/>
      <c r="AC466" s="535"/>
      <c r="AD466" s="535"/>
      <c r="AE466" s="535"/>
      <c r="AF466" s="535"/>
      <c r="AG466" s="534"/>
      <c r="AH466" s="534"/>
      <c r="AI466" s="534"/>
      <c r="AJ466" s="534"/>
      <c r="AK466" s="535"/>
      <c r="AL466" s="535"/>
      <c r="AM466" s="535"/>
      <c r="AN466" s="535"/>
      <c r="AO466" s="535"/>
      <c r="AP466" s="535"/>
      <c r="AQ466" s="535"/>
      <c r="AR466" s="535"/>
      <c r="AS466" s="447"/>
      <c r="AT466" s="535"/>
      <c r="AU466" s="535"/>
      <c r="AV466" s="535"/>
      <c r="AW466" s="535"/>
      <c r="AX466" s="535"/>
    </row>
    <row r="467" spans="1:50" ht="13.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4"/>
      <c r="O467" s="534"/>
      <c r="P467" s="534"/>
      <c r="Q467" s="534"/>
      <c r="R467" s="534"/>
      <c r="S467" s="534"/>
      <c r="T467" s="535"/>
      <c r="U467" s="535"/>
      <c r="V467" s="535"/>
      <c r="W467" s="535"/>
      <c r="X467" s="535"/>
      <c r="Y467" s="535"/>
      <c r="Z467" s="535"/>
      <c r="AA467" s="535"/>
      <c r="AB467" s="535"/>
      <c r="AC467" s="535"/>
      <c r="AD467" s="535"/>
      <c r="AE467" s="535"/>
      <c r="AF467" s="535"/>
      <c r="AG467" s="534"/>
      <c r="AH467" s="534"/>
      <c r="AI467" s="534"/>
      <c r="AJ467" s="534"/>
      <c r="AK467" s="535"/>
      <c r="AL467" s="535"/>
      <c r="AM467" s="535"/>
      <c r="AN467" s="535"/>
      <c r="AO467" s="535"/>
      <c r="AP467" s="535"/>
      <c r="AQ467" s="535"/>
      <c r="AR467" s="535"/>
      <c r="AS467" s="447"/>
      <c r="AT467" s="535"/>
      <c r="AU467" s="535"/>
      <c r="AV467" s="535"/>
      <c r="AW467" s="535"/>
      <c r="AX467" s="535"/>
    </row>
    <row r="468" spans="1:50" ht="13.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4"/>
      <c r="O468" s="534"/>
      <c r="P468" s="534"/>
      <c r="Q468" s="534"/>
      <c r="R468" s="534"/>
      <c r="S468" s="534"/>
      <c r="T468" s="535"/>
      <c r="U468" s="535"/>
      <c r="V468" s="535"/>
      <c r="W468" s="535"/>
      <c r="X468" s="535"/>
      <c r="Y468" s="535"/>
      <c r="Z468" s="535"/>
      <c r="AA468" s="535"/>
      <c r="AB468" s="535"/>
      <c r="AC468" s="535"/>
      <c r="AD468" s="535"/>
      <c r="AE468" s="535"/>
      <c r="AF468" s="535"/>
      <c r="AG468" s="534"/>
      <c r="AH468" s="534"/>
      <c r="AI468" s="534"/>
      <c r="AJ468" s="534"/>
      <c r="AK468" s="535"/>
      <c r="AL468" s="535"/>
      <c r="AM468" s="535"/>
      <c r="AN468" s="535"/>
      <c r="AO468" s="535"/>
      <c r="AP468" s="535"/>
      <c r="AQ468" s="535"/>
      <c r="AR468" s="535"/>
      <c r="AS468" s="447"/>
      <c r="AT468" s="535"/>
      <c r="AU468" s="535"/>
      <c r="AV468" s="535"/>
      <c r="AW468" s="535"/>
      <c r="AX468" s="535"/>
    </row>
    <row r="469" spans="1:50" ht="13.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4"/>
      <c r="O469" s="534"/>
      <c r="P469" s="534"/>
      <c r="Q469" s="534"/>
      <c r="R469" s="534"/>
      <c r="S469" s="534"/>
      <c r="T469" s="535"/>
      <c r="U469" s="535"/>
      <c r="V469" s="535"/>
      <c r="W469" s="535"/>
      <c r="X469" s="535"/>
      <c r="Y469" s="535"/>
      <c r="Z469" s="535"/>
      <c r="AA469" s="535"/>
      <c r="AB469" s="535"/>
      <c r="AC469" s="535"/>
      <c r="AD469" s="535"/>
      <c r="AE469" s="535"/>
      <c r="AF469" s="535"/>
      <c r="AG469" s="534"/>
      <c r="AH469" s="534"/>
      <c r="AI469" s="534"/>
      <c r="AJ469" s="534"/>
      <c r="AK469" s="535"/>
      <c r="AL469" s="535"/>
      <c r="AM469" s="535"/>
      <c r="AN469" s="535"/>
      <c r="AO469" s="535"/>
      <c r="AP469" s="535"/>
      <c r="AQ469" s="535"/>
      <c r="AR469" s="535"/>
      <c r="AS469" s="447"/>
      <c r="AT469" s="535"/>
      <c r="AU469" s="535"/>
      <c r="AV469" s="535"/>
      <c r="AW469" s="535"/>
      <c r="AX469" s="535"/>
    </row>
    <row r="470" spans="1:50" ht="13.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4"/>
      <c r="O470" s="534"/>
      <c r="P470" s="534"/>
      <c r="Q470" s="534"/>
      <c r="R470" s="534"/>
      <c r="S470" s="534"/>
      <c r="T470" s="535"/>
      <c r="U470" s="535"/>
      <c r="V470" s="535"/>
      <c r="W470" s="535"/>
      <c r="X470" s="535"/>
      <c r="Y470" s="535"/>
      <c r="Z470" s="535"/>
      <c r="AA470" s="535"/>
      <c r="AB470" s="535"/>
      <c r="AC470" s="535"/>
      <c r="AD470" s="535"/>
      <c r="AE470" s="535"/>
      <c r="AF470" s="535"/>
      <c r="AG470" s="534"/>
      <c r="AH470" s="534"/>
      <c r="AI470" s="534"/>
      <c r="AJ470" s="534"/>
      <c r="AK470" s="535"/>
      <c r="AL470" s="535"/>
      <c r="AM470" s="535"/>
      <c r="AN470" s="535"/>
      <c r="AO470" s="535"/>
      <c r="AP470" s="535"/>
      <c r="AQ470" s="535"/>
      <c r="AR470" s="535"/>
      <c r="AS470" s="447"/>
      <c r="AT470" s="535"/>
      <c r="AU470" s="535"/>
      <c r="AV470" s="535"/>
      <c r="AW470" s="535"/>
      <c r="AX470" s="535"/>
    </row>
    <row r="471" spans="1:50" ht="13.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4"/>
      <c r="O471" s="534"/>
      <c r="P471" s="534"/>
      <c r="Q471" s="534"/>
      <c r="R471" s="534"/>
      <c r="S471" s="534"/>
      <c r="T471" s="535"/>
      <c r="U471" s="535"/>
      <c r="V471" s="535"/>
      <c r="W471" s="535"/>
      <c r="X471" s="535"/>
      <c r="Y471" s="535"/>
      <c r="Z471" s="535"/>
      <c r="AA471" s="535"/>
      <c r="AB471" s="535"/>
      <c r="AC471" s="535"/>
      <c r="AD471" s="535"/>
      <c r="AE471" s="535"/>
      <c r="AF471" s="535"/>
      <c r="AG471" s="534"/>
      <c r="AH471" s="534"/>
      <c r="AI471" s="534"/>
      <c r="AJ471" s="534"/>
      <c r="AK471" s="535"/>
      <c r="AL471" s="535"/>
      <c r="AM471" s="535"/>
      <c r="AN471" s="535"/>
      <c r="AO471" s="535"/>
      <c r="AP471" s="535"/>
      <c r="AQ471" s="535"/>
      <c r="AR471" s="535"/>
      <c r="AS471" s="447"/>
      <c r="AT471" s="535"/>
      <c r="AU471" s="535"/>
      <c r="AV471" s="535"/>
      <c r="AW471" s="535"/>
      <c r="AX471" s="535"/>
    </row>
    <row r="472" spans="1:50" ht="13.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4"/>
      <c r="O472" s="534"/>
      <c r="P472" s="534"/>
      <c r="Q472" s="534"/>
      <c r="R472" s="534"/>
      <c r="S472" s="534"/>
      <c r="T472" s="535"/>
      <c r="U472" s="535"/>
      <c r="V472" s="535"/>
      <c r="W472" s="535"/>
      <c r="X472" s="535"/>
      <c r="Y472" s="535"/>
      <c r="Z472" s="535"/>
      <c r="AA472" s="535"/>
      <c r="AB472" s="535"/>
      <c r="AC472" s="535"/>
      <c r="AD472" s="535"/>
      <c r="AE472" s="535"/>
      <c r="AF472" s="535"/>
      <c r="AG472" s="534"/>
      <c r="AH472" s="534"/>
      <c r="AI472" s="534"/>
      <c r="AJ472" s="534"/>
      <c r="AK472" s="535"/>
      <c r="AL472" s="535"/>
      <c r="AM472" s="535"/>
      <c r="AN472" s="535"/>
      <c r="AO472" s="535"/>
      <c r="AP472" s="535"/>
      <c r="AQ472" s="535"/>
      <c r="AR472" s="535"/>
      <c r="AS472" s="447"/>
      <c r="AT472" s="535"/>
      <c r="AU472" s="535"/>
      <c r="AV472" s="535"/>
      <c r="AW472" s="535"/>
      <c r="AX472" s="535"/>
    </row>
    <row r="473" spans="1:50" ht="13.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4"/>
      <c r="O473" s="534"/>
      <c r="P473" s="534"/>
      <c r="Q473" s="534"/>
      <c r="R473" s="534"/>
      <c r="S473" s="534"/>
      <c r="T473" s="535"/>
      <c r="U473" s="535"/>
      <c r="V473" s="535"/>
      <c r="W473" s="535"/>
      <c r="X473" s="535"/>
      <c r="Y473" s="535"/>
      <c r="Z473" s="535"/>
      <c r="AA473" s="535"/>
      <c r="AB473" s="535"/>
      <c r="AC473" s="535"/>
      <c r="AD473" s="535"/>
      <c r="AE473" s="535"/>
      <c r="AF473" s="535"/>
      <c r="AG473" s="534"/>
      <c r="AH473" s="534"/>
      <c r="AI473" s="534"/>
      <c r="AJ473" s="534"/>
      <c r="AK473" s="535"/>
      <c r="AL473" s="535"/>
      <c r="AM473" s="535"/>
      <c r="AN473" s="535"/>
      <c r="AO473" s="535"/>
      <c r="AP473" s="535"/>
      <c r="AQ473" s="535"/>
      <c r="AR473" s="535"/>
      <c r="AS473" s="447"/>
      <c r="AT473" s="535"/>
      <c r="AU473" s="535"/>
      <c r="AV473" s="535"/>
      <c r="AW473" s="535"/>
      <c r="AX473" s="535"/>
    </row>
    <row r="474" spans="1:50" ht="13.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4"/>
      <c r="O474" s="534"/>
      <c r="P474" s="534"/>
      <c r="Q474" s="534"/>
      <c r="R474" s="534"/>
      <c r="S474" s="534"/>
      <c r="T474" s="535"/>
      <c r="U474" s="535"/>
      <c r="V474" s="535"/>
      <c r="W474" s="535"/>
      <c r="X474" s="535"/>
      <c r="Y474" s="535"/>
      <c r="Z474" s="535"/>
      <c r="AA474" s="535"/>
      <c r="AB474" s="535"/>
      <c r="AC474" s="535"/>
      <c r="AD474" s="535"/>
      <c r="AE474" s="535"/>
      <c r="AF474" s="535"/>
      <c r="AG474" s="534"/>
      <c r="AH474" s="534"/>
      <c r="AI474" s="534"/>
      <c r="AJ474" s="534"/>
      <c r="AK474" s="535"/>
      <c r="AL474" s="535"/>
      <c r="AM474" s="535"/>
      <c r="AN474" s="535"/>
      <c r="AO474" s="535"/>
      <c r="AP474" s="535"/>
      <c r="AQ474" s="535"/>
      <c r="AR474" s="535"/>
      <c r="AS474" s="447"/>
      <c r="AT474" s="535"/>
      <c r="AU474" s="535"/>
      <c r="AV474" s="535"/>
      <c r="AW474" s="535"/>
      <c r="AX474" s="535"/>
    </row>
    <row r="475" spans="1:50" ht="13.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4"/>
      <c r="O475" s="534"/>
      <c r="P475" s="534"/>
      <c r="Q475" s="534"/>
      <c r="R475" s="534"/>
      <c r="S475" s="534"/>
      <c r="T475" s="535"/>
      <c r="U475" s="535"/>
      <c r="V475" s="535"/>
      <c r="W475" s="535"/>
      <c r="X475" s="535"/>
      <c r="Y475" s="535"/>
      <c r="Z475" s="535"/>
      <c r="AA475" s="535"/>
      <c r="AB475" s="535"/>
      <c r="AC475" s="535"/>
      <c r="AD475" s="535"/>
      <c r="AE475" s="535"/>
      <c r="AF475" s="535"/>
      <c r="AG475" s="534"/>
      <c r="AH475" s="534"/>
      <c r="AI475" s="534"/>
      <c r="AJ475" s="534"/>
      <c r="AK475" s="535"/>
      <c r="AL475" s="535"/>
      <c r="AM475" s="535"/>
      <c r="AN475" s="535"/>
      <c r="AO475" s="535"/>
      <c r="AP475" s="535"/>
      <c r="AQ475" s="535"/>
      <c r="AR475" s="535"/>
      <c r="AS475" s="447"/>
      <c r="AT475" s="535"/>
      <c r="AU475" s="535"/>
      <c r="AV475" s="535"/>
      <c r="AW475" s="535"/>
      <c r="AX475" s="535"/>
    </row>
    <row r="476" spans="1:50" ht="13.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4"/>
      <c r="O476" s="534"/>
      <c r="P476" s="534"/>
      <c r="Q476" s="534"/>
      <c r="R476" s="534"/>
      <c r="S476" s="534"/>
      <c r="T476" s="535"/>
      <c r="U476" s="535"/>
      <c r="V476" s="535"/>
      <c r="W476" s="535"/>
      <c r="X476" s="535"/>
      <c r="Y476" s="535"/>
      <c r="Z476" s="535"/>
      <c r="AA476" s="535"/>
      <c r="AB476" s="535"/>
      <c r="AC476" s="535"/>
      <c r="AD476" s="535"/>
      <c r="AE476" s="535"/>
      <c r="AF476" s="535"/>
      <c r="AG476" s="534"/>
      <c r="AH476" s="534"/>
      <c r="AI476" s="534"/>
      <c r="AJ476" s="534"/>
      <c r="AK476" s="535"/>
      <c r="AL476" s="535"/>
      <c r="AM476" s="535"/>
      <c r="AN476" s="535"/>
      <c r="AO476" s="535"/>
      <c r="AP476" s="535"/>
      <c r="AQ476" s="535"/>
      <c r="AR476" s="535"/>
      <c r="AS476" s="447"/>
      <c r="AT476" s="535"/>
      <c r="AU476" s="535"/>
      <c r="AV476" s="535"/>
      <c r="AW476" s="535"/>
      <c r="AX476" s="535"/>
    </row>
    <row r="477" spans="1:50" ht="13.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4"/>
      <c r="O477" s="534"/>
      <c r="P477" s="534"/>
      <c r="Q477" s="534"/>
      <c r="R477" s="534"/>
      <c r="S477" s="534"/>
      <c r="T477" s="535"/>
      <c r="U477" s="535"/>
      <c r="V477" s="535"/>
      <c r="W477" s="535"/>
      <c r="X477" s="535"/>
      <c r="Y477" s="535"/>
      <c r="Z477" s="535"/>
      <c r="AA477" s="535"/>
      <c r="AB477" s="535"/>
      <c r="AC477" s="535"/>
      <c r="AD477" s="535"/>
      <c r="AE477" s="535"/>
      <c r="AF477" s="535"/>
      <c r="AG477" s="534"/>
      <c r="AH477" s="534"/>
      <c r="AI477" s="534"/>
      <c r="AJ477" s="534"/>
      <c r="AK477" s="535"/>
      <c r="AL477" s="535"/>
      <c r="AM477" s="535"/>
      <c r="AN477" s="535"/>
      <c r="AO477" s="535"/>
      <c r="AP477" s="535"/>
      <c r="AQ477" s="535"/>
      <c r="AR477" s="535"/>
      <c r="AS477" s="447"/>
      <c r="AT477" s="535"/>
      <c r="AU477" s="535"/>
      <c r="AV477" s="535"/>
      <c r="AW477" s="535"/>
      <c r="AX477" s="535"/>
    </row>
    <row r="478" spans="1:50" ht="13.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4"/>
      <c r="O478" s="534"/>
      <c r="P478" s="534"/>
      <c r="Q478" s="534"/>
      <c r="R478" s="534"/>
      <c r="S478" s="534"/>
      <c r="T478" s="535"/>
      <c r="U478" s="535"/>
      <c r="V478" s="535"/>
      <c r="W478" s="535"/>
      <c r="X478" s="535"/>
      <c r="Y478" s="535"/>
      <c r="Z478" s="535"/>
      <c r="AA478" s="535"/>
      <c r="AB478" s="535"/>
      <c r="AC478" s="535"/>
      <c r="AD478" s="535"/>
      <c r="AE478" s="535"/>
      <c r="AF478" s="535"/>
      <c r="AG478" s="534"/>
      <c r="AH478" s="534"/>
      <c r="AI478" s="534"/>
      <c r="AJ478" s="534"/>
      <c r="AK478" s="535"/>
      <c r="AL478" s="535"/>
      <c r="AM478" s="535"/>
      <c r="AN478" s="535"/>
      <c r="AO478" s="535"/>
      <c r="AP478" s="535"/>
      <c r="AQ478" s="535"/>
      <c r="AR478" s="535"/>
      <c r="AS478" s="447"/>
      <c r="AT478" s="535"/>
      <c r="AU478" s="535"/>
      <c r="AV478" s="535"/>
      <c r="AW478" s="535"/>
      <c r="AX478" s="535"/>
    </row>
    <row r="479" spans="1:50" ht="13.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4"/>
      <c r="O479" s="534"/>
      <c r="P479" s="534"/>
      <c r="Q479" s="534"/>
      <c r="R479" s="534"/>
      <c r="S479" s="534"/>
      <c r="T479" s="535"/>
      <c r="U479" s="535"/>
      <c r="V479" s="535"/>
      <c r="W479" s="535"/>
      <c r="X479" s="535"/>
      <c r="Y479" s="535"/>
      <c r="Z479" s="535"/>
      <c r="AA479" s="535"/>
      <c r="AB479" s="535"/>
      <c r="AC479" s="535"/>
      <c r="AD479" s="535"/>
      <c r="AE479" s="535"/>
      <c r="AF479" s="535"/>
      <c r="AG479" s="534"/>
      <c r="AH479" s="534"/>
      <c r="AI479" s="534"/>
      <c r="AJ479" s="534"/>
      <c r="AK479" s="535"/>
      <c r="AL479" s="535"/>
      <c r="AM479" s="535"/>
      <c r="AN479" s="535"/>
      <c r="AO479" s="535"/>
      <c r="AP479" s="535"/>
      <c r="AQ479" s="535"/>
      <c r="AR479" s="535"/>
      <c r="AS479" s="447"/>
      <c r="AT479" s="535"/>
      <c r="AU479" s="535"/>
      <c r="AV479" s="535"/>
      <c r="AW479" s="535"/>
      <c r="AX479" s="535"/>
    </row>
    <row r="480" spans="1:50" ht="13.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4"/>
      <c r="O480" s="534"/>
      <c r="P480" s="534"/>
      <c r="Q480" s="534"/>
      <c r="R480" s="534"/>
      <c r="S480" s="534"/>
      <c r="T480" s="535"/>
      <c r="U480" s="535"/>
      <c r="V480" s="535"/>
      <c r="W480" s="535"/>
      <c r="X480" s="535"/>
      <c r="Y480" s="535"/>
      <c r="Z480" s="535"/>
      <c r="AA480" s="535"/>
      <c r="AB480" s="535"/>
      <c r="AC480" s="535"/>
      <c r="AD480" s="535"/>
      <c r="AE480" s="535"/>
      <c r="AF480" s="535"/>
      <c r="AG480" s="534"/>
      <c r="AH480" s="534"/>
      <c r="AI480" s="534"/>
      <c r="AJ480" s="534"/>
      <c r="AK480" s="535"/>
      <c r="AL480" s="535"/>
      <c r="AM480" s="535"/>
      <c r="AN480" s="535"/>
      <c r="AO480" s="535"/>
      <c r="AP480" s="535"/>
      <c r="AQ480" s="535"/>
      <c r="AR480" s="535"/>
      <c r="AS480" s="447"/>
      <c r="AT480" s="535"/>
      <c r="AU480" s="535"/>
      <c r="AV480" s="535"/>
      <c r="AW480" s="535"/>
      <c r="AX480" s="535"/>
    </row>
    <row r="481" spans="1:50" ht="13.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4"/>
      <c r="O481" s="534"/>
      <c r="P481" s="534"/>
      <c r="Q481" s="534"/>
      <c r="R481" s="534"/>
      <c r="S481" s="534"/>
      <c r="T481" s="535"/>
      <c r="U481" s="535"/>
      <c r="V481" s="535"/>
      <c r="W481" s="535"/>
      <c r="X481" s="535"/>
      <c r="Y481" s="535"/>
      <c r="Z481" s="535"/>
      <c r="AA481" s="535"/>
      <c r="AB481" s="535"/>
      <c r="AC481" s="535"/>
      <c r="AD481" s="535"/>
      <c r="AE481" s="535"/>
      <c r="AF481" s="535"/>
      <c r="AG481" s="534"/>
      <c r="AH481" s="534"/>
      <c r="AI481" s="534"/>
      <c r="AJ481" s="534"/>
      <c r="AK481" s="535"/>
      <c r="AL481" s="535"/>
      <c r="AM481" s="535"/>
      <c r="AN481" s="535"/>
      <c r="AO481" s="535"/>
      <c r="AP481" s="535"/>
      <c r="AQ481" s="535"/>
      <c r="AR481" s="535"/>
      <c r="AS481" s="447"/>
      <c r="AT481" s="535"/>
      <c r="AU481" s="535"/>
      <c r="AV481" s="535"/>
      <c r="AW481" s="535"/>
      <c r="AX481" s="535"/>
    </row>
    <row r="482" spans="1:50" ht="13.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4"/>
      <c r="O482" s="534"/>
      <c r="P482" s="534"/>
      <c r="Q482" s="534"/>
      <c r="R482" s="534"/>
      <c r="S482" s="534"/>
      <c r="T482" s="535"/>
      <c r="U482" s="535"/>
      <c r="V482" s="535"/>
      <c r="W482" s="535"/>
      <c r="X482" s="535"/>
      <c r="Y482" s="535"/>
      <c r="Z482" s="535"/>
      <c r="AA482" s="535"/>
      <c r="AB482" s="535"/>
      <c r="AC482" s="535"/>
      <c r="AD482" s="535"/>
      <c r="AE482" s="535"/>
      <c r="AF482" s="535"/>
      <c r="AG482" s="534"/>
      <c r="AH482" s="534"/>
      <c r="AI482" s="534"/>
      <c r="AJ482" s="534"/>
      <c r="AK482" s="535"/>
      <c r="AL482" s="535"/>
      <c r="AM482" s="535"/>
      <c r="AN482" s="535"/>
      <c r="AO482" s="535"/>
      <c r="AP482" s="535"/>
      <c r="AQ482" s="535"/>
      <c r="AR482" s="535"/>
      <c r="AS482" s="447"/>
      <c r="AT482" s="535"/>
      <c r="AU482" s="535"/>
      <c r="AV482" s="535"/>
      <c r="AW482" s="535"/>
      <c r="AX482" s="535"/>
    </row>
    <row r="483" spans="1:50" ht="13.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4"/>
      <c r="O483" s="534"/>
      <c r="P483" s="534"/>
      <c r="Q483" s="534"/>
      <c r="R483" s="534"/>
      <c r="S483" s="534"/>
      <c r="T483" s="535"/>
      <c r="U483" s="535"/>
      <c r="V483" s="535"/>
      <c r="W483" s="535"/>
      <c r="X483" s="535"/>
      <c r="Y483" s="535"/>
      <c r="Z483" s="535"/>
      <c r="AA483" s="535"/>
      <c r="AB483" s="535"/>
      <c r="AC483" s="535"/>
      <c r="AD483" s="535"/>
      <c r="AE483" s="535"/>
      <c r="AF483" s="535"/>
      <c r="AG483" s="534"/>
      <c r="AH483" s="534"/>
      <c r="AI483" s="534"/>
      <c r="AJ483" s="534"/>
      <c r="AK483" s="535"/>
      <c r="AL483" s="535"/>
      <c r="AM483" s="535"/>
      <c r="AN483" s="535"/>
      <c r="AO483" s="535"/>
      <c r="AP483" s="535"/>
      <c r="AQ483" s="535"/>
      <c r="AR483" s="535"/>
      <c r="AS483" s="447"/>
      <c r="AT483" s="535"/>
      <c r="AU483" s="535"/>
      <c r="AV483" s="535"/>
      <c r="AW483" s="535"/>
      <c r="AX483" s="535"/>
    </row>
    <row r="484" spans="1:50" ht="13.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4"/>
      <c r="O484" s="534"/>
      <c r="P484" s="534"/>
      <c r="Q484" s="534"/>
      <c r="R484" s="534"/>
      <c r="S484" s="534"/>
      <c r="T484" s="535"/>
      <c r="U484" s="535"/>
      <c r="V484" s="535"/>
      <c r="W484" s="535"/>
      <c r="X484" s="535"/>
      <c r="Y484" s="535"/>
      <c r="Z484" s="535"/>
      <c r="AA484" s="535"/>
      <c r="AB484" s="535"/>
      <c r="AC484" s="535"/>
      <c r="AD484" s="535"/>
      <c r="AE484" s="535"/>
      <c r="AF484" s="535"/>
      <c r="AG484" s="534"/>
      <c r="AH484" s="534"/>
      <c r="AI484" s="534"/>
      <c r="AJ484" s="534"/>
      <c r="AK484" s="535"/>
      <c r="AL484" s="535"/>
      <c r="AM484" s="535"/>
      <c r="AN484" s="535"/>
      <c r="AO484" s="535"/>
      <c r="AP484" s="535"/>
      <c r="AQ484" s="535"/>
      <c r="AR484" s="535"/>
      <c r="AS484" s="447"/>
      <c r="AT484" s="535"/>
      <c r="AU484" s="535"/>
      <c r="AV484" s="535"/>
      <c r="AW484" s="535"/>
      <c r="AX484" s="535"/>
    </row>
    <row r="485" spans="1:50" ht="13.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4"/>
      <c r="O485" s="534"/>
      <c r="P485" s="534"/>
      <c r="Q485" s="534"/>
      <c r="R485" s="534"/>
      <c r="S485" s="534"/>
      <c r="T485" s="535"/>
      <c r="U485" s="535"/>
      <c r="V485" s="535"/>
      <c r="W485" s="535"/>
      <c r="X485" s="535"/>
      <c r="Y485" s="535"/>
      <c r="Z485" s="535"/>
      <c r="AA485" s="535"/>
      <c r="AB485" s="535"/>
      <c r="AC485" s="535"/>
      <c r="AD485" s="535"/>
      <c r="AE485" s="535"/>
      <c r="AF485" s="535"/>
      <c r="AG485" s="534"/>
      <c r="AH485" s="534"/>
      <c r="AI485" s="534"/>
      <c r="AJ485" s="534"/>
      <c r="AK485" s="535"/>
      <c r="AL485" s="535"/>
      <c r="AM485" s="535"/>
      <c r="AN485" s="535"/>
      <c r="AO485" s="535"/>
      <c r="AP485" s="535"/>
      <c r="AQ485" s="535"/>
      <c r="AR485" s="535"/>
      <c r="AS485" s="447"/>
      <c r="AT485" s="535"/>
      <c r="AU485" s="535"/>
      <c r="AV485" s="535"/>
      <c r="AW485" s="535"/>
      <c r="AX485" s="535"/>
    </row>
    <row r="486" spans="1:50" ht="13.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4"/>
      <c r="O486" s="534"/>
      <c r="P486" s="534"/>
      <c r="Q486" s="534"/>
      <c r="R486" s="534"/>
      <c r="S486" s="534"/>
      <c r="T486" s="535"/>
      <c r="U486" s="535"/>
      <c r="V486" s="535"/>
      <c r="W486" s="535"/>
      <c r="X486" s="535"/>
      <c r="Y486" s="535"/>
      <c r="Z486" s="535"/>
      <c r="AA486" s="535"/>
      <c r="AB486" s="535"/>
      <c r="AC486" s="535"/>
      <c r="AD486" s="535"/>
      <c r="AE486" s="535"/>
      <c r="AF486" s="535"/>
      <c r="AG486" s="534"/>
      <c r="AH486" s="534"/>
      <c r="AI486" s="534"/>
      <c r="AJ486" s="534"/>
      <c r="AK486" s="535"/>
      <c r="AL486" s="535"/>
      <c r="AM486" s="535"/>
      <c r="AN486" s="535"/>
      <c r="AO486" s="535"/>
      <c r="AP486" s="535"/>
      <c r="AQ486" s="535"/>
      <c r="AR486" s="535"/>
      <c r="AS486" s="447"/>
      <c r="AT486" s="535"/>
      <c r="AU486" s="535"/>
      <c r="AV486" s="535"/>
      <c r="AW486" s="535"/>
      <c r="AX486" s="535"/>
    </row>
    <row r="487" spans="1:50" ht="13.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4"/>
      <c r="O487" s="534"/>
      <c r="P487" s="534"/>
      <c r="Q487" s="534"/>
      <c r="R487" s="534"/>
      <c r="S487" s="534"/>
      <c r="T487" s="535"/>
      <c r="U487" s="535"/>
      <c r="V487" s="535"/>
      <c r="W487" s="535"/>
      <c r="X487" s="535"/>
      <c r="Y487" s="535"/>
      <c r="Z487" s="535"/>
      <c r="AA487" s="535"/>
      <c r="AB487" s="535"/>
      <c r="AC487" s="535"/>
      <c r="AD487" s="535"/>
      <c r="AE487" s="535"/>
      <c r="AF487" s="535"/>
      <c r="AG487" s="534"/>
      <c r="AH487" s="534"/>
      <c r="AI487" s="534"/>
      <c r="AJ487" s="534"/>
      <c r="AK487" s="535"/>
      <c r="AL487" s="535"/>
      <c r="AM487" s="535"/>
      <c r="AN487" s="535"/>
      <c r="AO487" s="535"/>
      <c r="AP487" s="535"/>
      <c r="AQ487" s="535"/>
      <c r="AR487" s="535"/>
      <c r="AS487" s="447"/>
      <c r="AT487" s="535"/>
      <c r="AU487" s="535"/>
      <c r="AV487" s="535"/>
      <c r="AW487" s="535"/>
      <c r="AX487" s="535"/>
    </row>
    <row r="488" spans="1:50" ht="13.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4"/>
      <c r="O488" s="534"/>
      <c r="P488" s="534"/>
      <c r="Q488" s="534"/>
      <c r="R488" s="534"/>
      <c r="S488" s="534"/>
      <c r="T488" s="535"/>
      <c r="U488" s="535"/>
      <c r="V488" s="535"/>
      <c r="W488" s="535"/>
      <c r="X488" s="535"/>
      <c r="Y488" s="535"/>
      <c r="Z488" s="535"/>
      <c r="AA488" s="535"/>
      <c r="AB488" s="535"/>
      <c r="AC488" s="535"/>
      <c r="AD488" s="535"/>
      <c r="AE488" s="535"/>
      <c r="AF488" s="535"/>
      <c r="AG488" s="534"/>
      <c r="AH488" s="534"/>
      <c r="AI488" s="534"/>
      <c r="AJ488" s="534"/>
      <c r="AK488" s="535"/>
      <c r="AL488" s="535"/>
      <c r="AM488" s="535"/>
      <c r="AN488" s="535"/>
      <c r="AO488" s="535"/>
      <c r="AP488" s="535"/>
      <c r="AQ488" s="535"/>
      <c r="AR488" s="535"/>
      <c r="AS488" s="447"/>
      <c r="AT488" s="535"/>
      <c r="AU488" s="535"/>
      <c r="AV488" s="535"/>
      <c r="AW488" s="535"/>
      <c r="AX488" s="535"/>
    </row>
    <row r="489" spans="1:50" ht="13.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4"/>
      <c r="O489" s="534"/>
      <c r="P489" s="534"/>
      <c r="Q489" s="534"/>
      <c r="R489" s="534"/>
      <c r="S489" s="534"/>
      <c r="T489" s="535"/>
      <c r="U489" s="535"/>
      <c r="V489" s="535"/>
      <c r="W489" s="535"/>
      <c r="X489" s="535"/>
      <c r="Y489" s="535"/>
      <c r="Z489" s="535"/>
      <c r="AA489" s="535"/>
      <c r="AB489" s="535"/>
      <c r="AC489" s="535"/>
      <c r="AD489" s="535"/>
      <c r="AE489" s="535"/>
      <c r="AF489" s="535"/>
      <c r="AG489" s="534"/>
      <c r="AH489" s="534"/>
      <c r="AI489" s="534"/>
      <c r="AJ489" s="534"/>
      <c r="AK489" s="535"/>
      <c r="AL489" s="535"/>
      <c r="AM489" s="535"/>
      <c r="AN489" s="535"/>
      <c r="AO489" s="535"/>
      <c r="AP489" s="535"/>
      <c r="AQ489" s="535"/>
      <c r="AR489" s="535"/>
      <c r="AS489" s="447"/>
      <c r="AT489" s="535"/>
      <c r="AU489" s="535"/>
      <c r="AV489" s="535"/>
      <c r="AW489" s="535"/>
      <c r="AX489" s="535"/>
    </row>
    <row r="490" spans="1:50" ht="13.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4"/>
      <c r="O490" s="534"/>
      <c r="P490" s="534"/>
      <c r="Q490" s="534"/>
      <c r="R490" s="534"/>
      <c r="S490" s="534"/>
      <c r="T490" s="535"/>
      <c r="U490" s="535"/>
      <c r="V490" s="535"/>
      <c r="W490" s="535"/>
      <c r="X490" s="535"/>
      <c r="Y490" s="535"/>
      <c r="Z490" s="535"/>
      <c r="AA490" s="535"/>
      <c r="AB490" s="535"/>
      <c r="AC490" s="535"/>
      <c r="AD490" s="535"/>
      <c r="AE490" s="535"/>
      <c r="AF490" s="535"/>
      <c r="AG490" s="534"/>
      <c r="AH490" s="534"/>
      <c r="AI490" s="534"/>
      <c r="AJ490" s="534"/>
      <c r="AK490" s="535"/>
      <c r="AL490" s="535"/>
      <c r="AM490" s="535"/>
      <c r="AN490" s="535"/>
      <c r="AO490" s="535"/>
      <c r="AP490" s="535"/>
      <c r="AQ490" s="535"/>
      <c r="AR490" s="535"/>
      <c r="AS490" s="447"/>
      <c r="AT490" s="535"/>
      <c r="AU490" s="535"/>
      <c r="AV490" s="535"/>
      <c r="AW490" s="535"/>
      <c r="AX490" s="535"/>
    </row>
    <row r="491" spans="1:50" ht="13.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4"/>
      <c r="O491" s="534"/>
      <c r="P491" s="534"/>
      <c r="Q491" s="534"/>
      <c r="R491" s="534"/>
      <c r="S491" s="534"/>
      <c r="T491" s="535"/>
      <c r="U491" s="535"/>
      <c r="V491" s="535"/>
      <c r="W491" s="535"/>
      <c r="X491" s="535"/>
      <c r="Y491" s="535"/>
      <c r="Z491" s="535"/>
      <c r="AA491" s="535"/>
      <c r="AB491" s="535"/>
      <c r="AC491" s="535"/>
      <c r="AD491" s="535"/>
      <c r="AE491" s="535"/>
      <c r="AF491" s="535"/>
      <c r="AG491" s="534"/>
      <c r="AH491" s="534"/>
      <c r="AI491" s="534"/>
      <c r="AJ491" s="534"/>
      <c r="AK491" s="535"/>
      <c r="AL491" s="535"/>
      <c r="AM491" s="535"/>
      <c r="AN491" s="535"/>
      <c r="AO491" s="535"/>
      <c r="AP491" s="535"/>
      <c r="AQ491" s="535"/>
      <c r="AR491" s="535"/>
      <c r="AS491" s="447"/>
      <c r="AT491" s="535"/>
      <c r="AU491" s="535"/>
      <c r="AV491" s="535"/>
      <c r="AW491" s="535"/>
      <c r="AX491" s="535"/>
    </row>
    <row r="492" spans="1:50" ht="13.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4"/>
      <c r="O492" s="534"/>
      <c r="P492" s="534"/>
      <c r="Q492" s="534"/>
      <c r="R492" s="534"/>
      <c r="S492" s="534"/>
      <c r="T492" s="535"/>
      <c r="U492" s="535"/>
      <c r="V492" s="535"/>
      <c r="W492" s="535"/>
      <c r="X492" s="535"/>
      <c r="Y492" s="535"/>
      <c r="Z492" s="535"/>
      <c r="AA492" s="535"/>
      <c r="AB492" s="535"/>
      <c r="AC492" s="535"/>
      <c r="AD492" s="535"/>
      <c r="AE492" s="535"/>
      <c r="AF492" s="535"/>
      <c r="AG492" s="534"/>
      <c r="AH492" s="534"/>
      <c r="AI492" s="534"/>
      <c r="AJ492" s="534"/>
      <c r="AK492" s="535"/>
      <c r="AL492" s="535"/>
      <c r="AM492" s="535"/>
      <c r="AN492" s="535"/>
      <c r="AO492" s="535"/>
      <c r="AP492" s="535"/>
      <c r="AQ492" s="535"/>
      <c r="AR492" s="535"/>
      <c r="AS492" s="447"/>
      <c r="AT492" s="535"/>
      <c r="AU492" s="535"/>
      <c r="AV492" s="535"/>
      <c r="AW492" s="535"/>
      <c r="AX492" s="535"/>
    </row>
    <row r="493" spans="1:50" ht="13.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4"/>
      <c r="O493" s="534"/>
      <c r="P493" s="534"/>
      <c r="Q493" s="534"/>
      <c r="R493" s="534"/>
      <c r="S493" s="534"/>
      <c r="T493" s="535"/>
      <c r="U493" s="535"/>
      <c r="V493" s="535"/>
      <c r="W493" s="535"/>
      <c r="X493" s="535"/>
      <c r="Y493" s="535"/>
      <c r="Z493" s="535"/>
      <c r="AA493" s="535"/>
      <c r="AB493" s="535"/>
      <c r="AC493" s="535"/>
      <c r="AD493" s="535"/>
      <c r="AE493" s="535"/>
      <c r="AF493" s="535"/>
      <c r="AG493" s="534"/>
      <c r="AH493" s="534"/>
      <c r="AI493" s="534"/>
      <c r="AJ493" s="534"/>
      <c r="AK493" s="535"/>
      <c r="AL493" s="535"/>
      <c r="AM493" s="535"/>
      <c r="AN493" s="535"/>
      <c r="AO493" s="535"/>
      <c r="AP493" s="535"/>
      <c r="AQ493" s="535"/>
      <c r="AR493" s="535"/>
      <c r="AS493" s="447"/>
      <c r="AT493" s="535"/>
      <c r="AU493" s="535"/>
      <c r="AV493" s="535"/>
      <c r="AW493" s="535"/>
      <c r="AX493" s="535"/>
    </row>
    <row r="494" spans="1:50" ht="13.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4"/>
      <c r="O494" s="534"/>
      <c r="P494" s="534"/>
      <c r="Q494" s="534"/>
      <c r="R494" s="534"/>
      <c r="S494" s="534"/>
      <c r="T494" s="535"/>
      <c r="U494" s="535"/>
      <c r="V494" s="535"/>
      <c r="W494" s="535"/>
      <c r="X494" s="535"/>
      <c r="Y494" s="535"/>
      <c r="Z494" s="535"/>
      <c r="AA494" s="535"/>
      <c r="AB494" s="535"/>
      <c r="AC494" s="535"/>
      <c r="AD494" s="535"/>
      <c r="AE494" s="535"/>
      <c r="AF494" s="535"/>
      <c r="AG494" s="534"/>
      <c r="AH494" s="534"/>
      <c r="AI494" s="534"/>
      <c r="AJ494" s="534"/>
      <c r="AK494" s="535"/>
      <c r="AL494" s="535"/>
      <c r="AM494" s="535"/>
      <c r="AN494" s="535"/>
      <c r="AO494" s="535"/>
      <c r="AP494" s="535"/>
      <c r="AQ494" s="535"/>
      <c r="AR494" s="535"/>
      <c r="AS494" s="447"/>
      <c r="AT494" s="535"/>
      <c r="AU494" s="535"/>
      <c r="AV494" s="535"/>
      <c r="AW494" s="535"/>
      <c r="AX494" s="535"/>
    </row>
    <row r="495" spans="1:50" ht="13.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4"/>
      <c r="O495" s="534"/>
      <c r="P495" s="534"/>
      <c r="Q495" s="534"/>
      <c r="R495" s="534"/>
      <c r="S495" s="534"/>
      <c r="T495" s="535"/>
      <c r="U495" s="535"/>
      <c r="V495" s="535"/>
      <c r="W495" s="535"/>
      <c r="X495" s="535"/>
      <c r="Y495" s="535"/>
      <c r="Z495" s="535"/>
      <c r="AA495" s="535"/>
      <c r="AB495" s="535"/>
      <c r="AC495" s="535"/>
      <c r="AD495" s="535"/>
      <c r="AE495" s="535"/>
      <c r="AF495" s="535"/>
      <c r="AG495" s="534"/>
      <c r="AH495" s="534"/>
      <c r="AI495" s="534"/>
      <c r="AJ495" s="534"/>
      <c r="AK495" s="535"/>
      <c r="AL495" s="535"/>
      <c r="AM495" s="535"/>
      <c r="AN495" s="535"/>
      <c r="AO495" s="535"/>
      <c r="AP495" s="535"/>
      <c r="AQ495" s="535"/>
      <c r="AR495" s="535"/>
      <c r="AS495" s="447"/>
      <c r="AT495" s="535"/>
      <c r="AU495" s="535"/>
      <c r="AV495" s="535"/>
      <c r="AW495" s="535"/>
      <c r="AX495" s="535"/>
    </row>
    <row r="496" spans="1:50" ht="13.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4"/>
      <c r="O496" s="534"/>
      <c r="P496" s="534"/>
      <c r="Q496" s="534"/>
      <c r="R496" s="534"/>
      <c r="S496" s="534"/>
      <c r="T496" s="535"/>
      <c r="U496" s="535"/>
      <c r="V496" s="535"/>
      <c r="W496" s="535"/>
      <c r="X496" s="535"/>
      <c r="Y496" s="535"/>
      <c r="Z496" s="535"/>
      <c r="AA496" s="535"/>
      <c r="AB496" s="535"/>
      <c r="AC496" s="535"/>
      <c r="AD496" s="535"/>
      <c r="AE496" s="535"/>
      <c r="AF496" s="535"/>
      <c r="AG496" s="534"/>
      <c r="AH496" s="534"/>
      <c r="AI496" s="534"/>
      <c r="AJ496" s="534"/>
      <c r="AK496" s="535"/>
      <c r="AL496" s="535"/>
      <c r="AM496" s="535"/>
      <c r="AN496" s="535"/>
      <c r="AO496" s="535"/>
      <c r="AP496" s="535"/>
      <c r="AQ496" s="535"/>
      <c r="AR496" s="535"/>
      <c r="AS496" s="447"/>
      <c r="AT496" s="535"/>
      <c r="AU496" s="535"/>
      <c r="AV496" s="535"/>
      <c r="AW496" s="535"/>
      <c r="AX496" s="535"/>
    </row>
    <row r="497" spans="1:50" ht="13.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4"/>
      <c r="O497" s="534"/>
      <c r="P497" s="534"/>
      <c r="Q497" s="534"/>
      <c r="R497" s="534"/>
      <c r="S497" s="534"/>
      <c r="T497" s="535"/>
      <c r="U497" s="535"/>
      <c r="V497" s="535"/>
      <c r="W497" s="535"/>
      <c r="X497" s="535"/>
      <c r="Y497" s="535"/>
      <c r="Z497" s="535"/>
      <c r="AA497" s="535"/>
      <c r="AB497" s="535"/>
      <c r="AC497" s="535"/>
      <c r="AD497" s="535"/>
      <c r="AE497" s="535"/>
      <c r="AF497" s="535"/>
      <c r="AG497" s="534"/>
      <c r="AH497" s="534"/>
      <c r="AI497" s="534"/>
      <c r="AJ497" s="534"/>
      <c r="AK497" s="535"/>
      <c r="AL497" s="535"/>
      <c r="AM497" s="535"/>
      <c r="AN497" s="535"/>
      <c r="AO497" s="535"/>
      <c r="AP497" s="535"/>
      <c r="AQ497" s="535"/>
      <c r="AR497" s="535"/>
      <c r="AS497" s="447"/>
      <c r="AT497" s="535"/>
      <c r="AU497" s="535"/>
      <c r="AV497" s="535"/>
      <c r="AW497" s="535"/>
      <c r="AX497" s="535"/>
    </row>
    <row r="498" spans="1:50" ht="13.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4"/>
      <c r="O498" s="534"/>
      <c r="P498" s="534"/>
      <c r="Q498" s="534"/>
      <c r="R498" s="534"/>
      <c r="S498" s="534"/>
      <c r="T498" s="535"/>
      <c r="U498" s="535"/>
      <c r="V498" s="535"/>
      <c r="W498" s="535"/>
      <c r="X498" s="535"/>
      <c r="Y498" s="535"/>
      <c r="Z498" s="535"/>
      <c r="AA498" s="535"/>
      <c r="AB498" s="535"/>
      <c r="AC498" s="535"/>
      <c r="AD498" s="535"/>
      <c r="AE498" s="535"/>
      <c r="AF498" s="535"/>
      <c r="AG498" s="534"/>
      <c r="AH498" s="534"/>
      <c r="AI498" s="534"/>
      <c r="AJ498" s="534"/>
      <c r="AK498" s="535"/>
      <c r="AL498" s="535"/>
      <c r="AM498" s="535"/>
      <c r="AN498" s="535"/>
      <c r="AO498" s="535"/>
      <c r="AP498" s="535"/>
      <c r="AQ498" s="535"/>
      <c r="AR498" s="535"/>
      <c r="AS498" s="447"/>
      <c r="AT498" s="535"/>
      <c r="AU498" s="535"/>
      <c r="AV498" s="535"/>
      <c r="AW498" s="535"/>
      <c r="AX498" s="535"/>
    </row>
    <row r="499" spans="1:50" ht="13.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4"/>
      <c r="O499" s="534"/>
      <c r="P499" s="534"/>
      <c r="Q499" s="534"/>
      <c r="R499" s="534"/>
      <c r="S499" s="534"/>
      <c r="T499" s="535"/>
      <c r="U499" s="535"/>
      <c r="V499" s="535"/>
      <c r="W499" s="535"/>
      <c r="X499" s="535"/>
      <c r="Y499" s="535"/>
      <c r="Z499" s="535"/>
      <c r="AA499" s="535"/>
      <c r="AB499" s="535"/>
      <c r="AC499" s="535"/>
      <c r="AD499" s="535"/>
      <c r="AE499" s="535"/>
      <c r="AF499" s="535"/>
      <c r="AG499" s="534"/>
      <c r="AH499" s="534"/>
      <c r="AI499" s="534"/>
      <c r="AJ499" s="534"/>
      <c r="AK499" s="535"/>
      <c r="AL499" s="535"/>
      <c r="AM499" s="535"/>
      <c r="AN499" s="535"/>
      <c r="AO499" s="535"/>
      <c r="AP499" s="535"/>
      <c r="AQ499" s="535"/>
      <c r="AR499" s="535"/>
      <c r="AS499" s="447"/>
      <c r="AT499" s="535"/>
      <c r="AU499" s="535"/>
      <c r="AV499" s="535"/>
      <c r="AW499" s="535"/>
      <c r="AX499" s="535"/>
    </row>
    <row r="500" spans="1:50" ht="13.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4"/>
      <c r="O500" s="534"/>
      <c r="P500" s="534"/>
      <c r="Q500" s="534"/>
      <c r="R500" s="534"/>
      <c r="S500" s="534"/>
      <c r="T500" s="535"/>
      <c r="U500" s="535"/>
      <c r="V500" s="535"/>
      <c r="W500" s="535"/>
      <c r="X500" s="535"/>
      <c r="Y500" s="535"/>
      <c r="Z500" s="535"/>
      <c r="AA500" s="535"/>
      <c r="AB500" s="535"/>
      <c r="AC500" s="535"/>
      <c r="AD500" s="535"/>
      <c r="AE500" s="535"/>
      <c r="AF500" s="535"/>
      <c r="AG500" s="534"/>
      <c r="AH500" s="534"/>
      <c r="AI500" s="534"/>
      <c r="AJ500" s="534"/>
      <c r="AK500" s="535"/>
      <c r="AL500" s="535"/>
      <c r="AM500" s="535"/>
      <c r="AN500" s="535"/>
      <c r="AO500" s="535"/>
      <c r="AP500" s="535"/>
      <c r="AQ500" s="535"/>
      <c r="AR500" s="535"/>
      <c r="AS500" s="447"/>
      <c r="AT500" s="535"/>
      <c r="AU500" s="535"/>
      <c r="AV500" s="535"/>
      <c r="AW500" s="535"/>
      <c r="AX500" s="535"/>
    </row>
    <row r="501" spans="1:50" ht="13.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4"/>
      <c r="O501" s="534"/>
      <c r="P501" s="534"/>
      <c r="Q501" s="534"/>
      <c r="R501" s="534"/>
      <c r="S501" s="534"/>
      <c r="T501" s="535"/>
      <c r="U501" s="535"/>
      <c r="V501" s="535"/>
      <c r="W501" s="535"/>
      <c r="X501" s="535"/>
      <c r="Y501" s="535"/>
      <c r="Z501" s="535"/>
      <c r="AA501" s="535"/>
      <c r="AB501" s="535"/>
      <c r="AC501" s="535"/>
      <c r="AD501" s="535"/>
      <c r="AE501" s="535"/>
      <c r="AF501" s="535"/>
      <c r="AG501" s="534"/>
      <c r="AH501" s="534"/>
      <c r="AI501" s="534"/>
      <c r="AJ501" s="534"/>
      <c r="AK501" s="535"/>
      <c r="AL501" s="535"/>
      <c r="AM501" s="535"/>
      <c r="AN501" s="535"/>
      <c r="AO501" s="535"/>
      <c r="AP501" s="535"/>
      <c r="AQ501" s="535"/>
      <c r="AR501" s="535"/>
      <c r="AS501" s="447"/>
      <c r="AT501" s="535"/>
      <c r="AU501" s="535"/>
      <c r="AV501" s="535"/>
      <c r="AW501" s="535"/>
      <c r="AX501" s="535"/>
    </row>
    <row r="502" spans="1:50" ht="13.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4"/>
      <c r="O502" s="534"/>
      <c r="P502" s="534"/>
      <c r="Q502" s="534"/>
      <c r="R502" s="534"/>
      <c r="S502" s="534"/>
      <c r="T502" s="535"/>
      <c r="U502" s="535"/>
      <c r="V502" s="535"/>
      <c r="W502" s="535"/>
      <c r="X502" s="535"/>
      <c r="Y502" s="535"/>
      <c r="Z502" s="535"/>
      <c r="AA502" s="535"/>
      <c r="AB502" s="535"/>
      <c r="AC502" s="535"/>
      <c r="AD502" s="535"/>
      <c r="AE502" s="535"/>
      <c r="AF502" s="535"/>
      <c r="AG502" s="534"/>
      <c r="AH502" s="534"/>
      <c r="AI502" s="534"/>
      <c r="AJ502" s="534"/>
      <c r="AK502" s="535"/>
      <c r="AL502" s="535"/>
      <c r="AM502" s="535"/>
      <c r="AN502" s="535"/>
      <c r="AO502" s="535"/>
      <c r="AP502" s="535"/>
      <c r="AQ502" s="535"/>
      <c r="AR502" s="535"/>
      <c r="AS502" s="447"/>
      <c r="AT502" s="535"/>
      <c r="AU502" s="535"/>
      <c r="AV502" s="535"/>
      <c r="AW502" s="535"/>
      <c r="AX502" s="535"/>
    </row>
    <row r="503" spans="1:50" ht="13.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4"/>
      <c r="O503" s="534"/>
      <c r="P503" s="534"/>
      <c r="Q503" s="534"/>
      <c r="R503" s="534"/>
      <c r="S503" s="534"/>
      <c r="T503" s="535"/>
      <c r="U503" s="535"/>
      <c r="V503" s="535"/>
      <c r="W503" s="535"/>
      <c r="X503" s="535"/>
      <c r="Y503" s="535"/>
      <c r="Z503" s="535"/>
      <c r="AA503" s="535"/>
      <c r="AB503" s="535"/>
      <c r="AC503" s="535"/>
      <c r="AD503" s="535"/>
      <c r="AE503" s="535"/>
      <c r="AF503" s="535"/>
      <c r="AG503" s="534"/>
      <c r="AH503" s="534"/>
      <c r="AI503" s="534"/>
      <c r="AJ503" s="534"/>
      <c r="AK503" s="535"/>
      <c r="AL503" s="535"/>
      <c r="AM503" s="535"/>
      <c r="AN503" s="535"/>
      <c r="AO503" s="535"/>
      <c r="AP503" s="535"/>
      <c r="AQ503" s="535"/>
      <c r="AR503" s="535"/>
      <c r="AS503" s="447"/>
      <c r="AT503" s="535"/>
      <c r="AU503" s="535"/>
      <c r="AV503" s="535"/>
      <c r="AW503" s="535"/>
      <c r="AX503" s="535"/>
    </row>
    <row r="504" spans="1:50" ht="13.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4"/>
      <c r="O504" s="534"/>
      <c r="P504" s="534"/>
      <c r="Q504" s="534"/>
      <c r="R504" s="534"/>
      <c r="S504" s="534"/>
      <c r="T504" s="535"/>
      <c r="U504" s="535"/>
      <c r="V504" s="535"/>
      <c r="W504" s="535"/>
      <c r="X504" s="535"/>
      <c r="Y504" s="535"/>
      <c r="Z504" s="535"/>
      <c r="AA504" s="535"/>
      <c r="AB504" s="535"/>
      <c r="AC504" s="535"/>
      <c r="AD504" s="535"/>
      <c r="AE504" s="535"/>
      <c r="AF504" s="535"/>
      <c r="AG504" s="534"/>
      <c r="AH504" s="534"/>
      <c r="AI504" s="534"/>
      <c r="AJ504" s="534"/>
      <c r="AK504" s="535"/>
      <c r="AL504" s="535"/>
      <c r="AM504" s="535"/>
      <c r="AN504" s="535"/>
      <c r="AO504" s="535"/>
      <c r="AP504" s="535"/>
      <c r="AQ504" s="535"/>
      <c r="AR504" s="535"/>
      <c r="AS504" s="447"/>
      <c r="AT504" s="535"/>
      <c r="AU504" s="535"/>
      <c r="AV504" s="535"/>
      <c r="AW504" s="535"/>
      <c r="AX504" s="535"/>
    </row>
    <row r="505" spans="1:50" ht="13.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4"/>
      <c r="O505" s="534"/>
      <c r="P505" s="534"/>
      <c r="Q505" s="534"/>
      <c r="R505" s="534"/>
      <c r="S505" s="534"/>
      <c r="T505" s="535"/>
      <c r="U505" s="535"/>
      <c r="V505" s="535"/>
      <c r="W505" s="535"/>
      <c r="X505" s="535"/>
      <c r="Y505" s="535"/>
      <c r="Z505" s="535"/>
      <c r="AA505" s="535"/>
      <c r="AB505" s="535"/>
      <c r="AC505" s="535"/>
      <c r="AD505" s="535"/>
      <c r="AE505" s="535"/>
      <c r="AF505" s="535"/>
      <c r="AG505" s="534"/>
      <c r="AH505" s="534"/>
      <c r="AI505" s="534"/>
      <c r="AJ505" s="534"/>
      <c r="AK505" s="535"/>
      <c r="AL505" s="535"/>
      <c r="AM505" s="535"/>
      <c r="AN505" s="535"/>
      <c r="AO505" s="535"/>
      <c r="AP505" s="535"/>
      <c r="AQ505" s="535"/>
      <c r="AR505" s="535"/>
      <c r="AS505" s="447"/>
      <c r="AT505" s="535"/>
      <c r="AU505" s="535"/>
      <c r="AV505" s="535"/>
      <c r="AW505" s="535"/>
      <c r="AX505" s="535"/>
    </row>
    <row r="506" spans="1:50" ht="13.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4"/>
      <c r="O506" s="534"/>
      <c r="P506" s="534"/>
      <c r="Q506" s="534"/>
      <c r="R506" s="534"/>
      <c r="S506" s="534"/>
      <c r="T506" s="535"/>
      <c r="U506" s="535"/>
      <c r="V506" s="535"/>
      <c r="W506" s="535"/>
      <c r="X506" s="535"/>
      <c r="Y506" s="535"/>
      <c r="Z506" s="535"/>
      <c r="AA506" s="535"/>
      <c r="AB506" s="535"/>
      <c r="AC506" s="535"/>
      <c r="AD506" s="535"/>
      <c r="AE506" s="535"/>
      <c r="AF506" s="535"/>
      <c r="AG506" s="534"/>
      <c r="AH506" s="534"/>
      <c r="AI506" s="534"/>
      <c r="AJ506" s="534"/>
      <c r="AK506" s="535"/>
      <c r="AL506" s="535"/>
      <c r="AM506" s="535"/>
      <c r="AN506" s="535"/>
      <c r="AO506" s="535"/>
      <c r="AP506" s="535"/>
      <c r="AQ506" s="535"/>
      <c r="AR506" s="535"/>
      <c r="AS506" s="447"/>
      <c r="AT506" s="535"/>
      <c r="AU506" s="535"/>
      <c r="AV506" s="535"/>
      <c r="AW506" s="535"/>
      <c r="AX506" s="535"/>
    </row>
    <row r="507" spans="1:50" ht="13.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4"/>
      <c r="O507" s="534"/>
      <c r="P507" s="534"/>
      <c r="Q507" s="534"/>
      <c r="R507" s="534"/>
      <c r="S507" s="534"/>
      <c r="T507" s="535"/>
      <c r="U507" s="535"/>
      <c r="V507" s="535"/>
      <c r="W507" s="535"/>
      <c r="X507" s="535"/>
      <c r="Y507" s="535"/>
      <c r="Z507" s="535"/>
      <c r="AA507" s="535"/>
      <c r="AB507" s="535"/>
      <c r="AC507" s="535"/>
      <c r="AD507" s="535"/>
      <c r="AE507" s="535"/>
      <c r="AF507" s="535"/>
      <c r="AG507" s="534"/>
      <c r="AH507" s="534"/>
      <c r="AI507" s="534"/>
      <c r="AJ507" s="534"/>
      <c r="AK507" s="535"/>
      <c r="AL507" s="535"/>
      <c r="AM507" s="535"/>
      <c r="AN507" s="535"/>
      <c r="AO507" s="535"/>
      <c r="AP507" s="535"/>
      <c r="AQ507" s="535"/>
      <c r="AR507" s="535"/>
      <c r="AS507" s="447"/>
      <c r="AT507" s="535"/>
      <c r="AU507" s="535"/>
      <c r="AV507" s="535"/>
      <c r="AW507" s="535"/>
      <c r="AX507" s="535"/>
    </row>
    <row r="508" spans="1:50" ht="13.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4"/>
      <c r="O508" s="534"/>
      <c r="P508" s="534"/>
      <c r="Q508" s="534"/>
      <c r="R508" s="534"/>
      <c r="S508" s="534"/>
      <c r="T508" s="535"/>
      <c r="U508" s="535"/>
      <c r="V508" s="535"/>
      <c r="W508" s="535"/>
      <c r="X508" s="535"/>
      <c r="Y508" s="535"/>
      <c r="Z508" s="535"/>
      <c r="AA508" s="535"/>
      <c r="AB508" s="535"/>
      <c r="AC508" s="535"/>
      <c r="AD508" s="535"/>
      <c r="AE508" s="535"/>
      <c r="AF508" s="535"/>
      <c r="AG508" s="534"/>
      <c r="AH508" s="534"/>
      <c r="AI508" s="534"/>
      <c r="AJ508" s="534"/>
      <c r="AK508" s="535"/>
      <c r="AL508" s="535"/>
      <c r="AM508" s="535"/>
      <c r="AN508" s="535"/>
      <c r="AO508" s="535"/>
      <c r="AP508" s="535"/>
      <c r="AQ508" s="535"/>
      <c r="AR508" s="535"/>
      <c r="AS508" s="447"/>
      <c r="AT508" s="535"/>
      <c r="AU508" s="535"/>
      <c r="AV508" s="535"/>
      <c r="AW508" s="535"/>
      <c r="AX508" s="535"/>
    </row>
    <row r="509" spans="1:50" ht="13.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4"/>
      <c r="O509" s="534"/>
      <c r="P509" s="534"/>
      <c r="Q509" s="534"/>
      <c r="R509" s="534"/>
      <c r="S509" s="534"/>
      <c r="T509" s="535"/>
      <c r="U509" s="535"/>
      <c r="V509" s="535"/>
      <c r="W509" s="535"/>
      <c r="X509" s="535"/>
      <c r="Y509" s="535"/>
      <c r="Z509" s="535"/>
      <c r="AA509" s="535"/>
      <c r="AB509" s="535"/>
      <c r="AC509" s="535"/>
      <c r="AD509" s="535"/>
      <c r="AE509" s="535"/>
      <c r="AF509" s="535"/>
      <c r="AG509" s="534"/>
      <c r="AH509" s="534"/>
      <c r="AI509" s="534"/>
      <c r="AJ509" s="534"/>
      <c r="AK509" s="535"/>
      <c r="AL509" s="535"/>
      <c r="AM509" s="535"/>
      <c r="AN509" s="535"/>
      <c r="AO509" s="535"/>
      <c r="AP509" s="535"/>
      <c r="AQ509" s="535"/>
      <c r="AR509" s="535"/>
      <c r="AS509" s="447"/>
      <c r="AT509" s="535"/>
      <c r="AU509" s="535"/>
      <c r="AV509" s="535"/>
      <c r="AW509" s="535"/>
      <c r="AX509" s="535"/>
    </row>
    <row r="510" spans="1:50" ht="13.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4"/>
      <c r="O510" s="534"/>
      <c r="P510" s="534"/>
      <c r="Q510" s="534"/>
      <c r="R510" s="534"/>
      <c r="S510" s="534"/>
      <c r="T510" s="535"/>
      <c r="U510" s="535"/>
      <c r="V510" s="535"/>
      <c r="W510" s="535"/>
      <c r="X510" s="535"/>
      <c r="Y510" s="535"/>
      <c r="Z510" s="535"/>
      <c r="AA510" s="535"/>
      <c r="AB510" s="535"/>
      <c r="AC510" s="535"/>
      <c r="AD510" s="535"/>
      <c r="AE510" s="535"/>
      <c r="AF510" s="535"/>
      <c r="AG510" s="534"/>
      <c r="AH510" s="534"/>
      <c r="AI510" s="534"/>
      <c r="AJ510" s="534"/>
      <c r="AK510" s="535"/>
      <c r="AL510" s="535"/>
      <c r="AM510" s="535"/>
      <c r="AN510" s="535"/>
      <c r="AO510" s="535"/>
      <c r="AP510" s="535"/>
      <c r="AQ510" s="535"/>
      <c r="AR510" s="535"/>
      <c r="AS510" s="447"/>
      <c r="AT510" s="535"/>
      <c r="AU510" s="535"/>
      <c r="AV510" s="535"/>
      <c r="AW510" s="535"/>
      <c r="AX510" s="535"/>
    </row>
    <row r="511" spans="1:50" ht="13.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4"/>
      <c r="O511" s="534"/>
      <c r="P511" s="534"/>
      <c r="Q511" s="534"/>
      <c r="R511" s="534"/>
      <c r="S511" s="534"/>
      <c r="T511" s="535"/>
      <c r="U511" s="535"/>
      <c r="V511" s="535"/>
      <c r="W511" s="535"/>
      <c r="X511" s="535"/>
      <c r="Y511" s="535"/>
      <c r="Z511" s="535"/>
      <c r="AA511" s="535"/>
      <c r="AB511" s="535"/>
      <c r="AC511" s="535"/>
      <c r="AD511" s="535"/>
      <c r="AE511" s="535"/>
      <c r="AF511" s="535"/>
      <c r="AG511" s="534"/>
      <c r="AH511" s="534"/>
      <c r="AI511" s="534"/>
      <c r="AJ511" s="534"/>
      <c r="AK511" s="535"/>
      <c r="AL511" s="535"/>
      <c r="AM511" s="535"/>
      <c r="AN511" s="535"/>
      <c r="AO511" s="535"/>
      <c r="AP511" s="535"/>
      <c r="AQ511" s="535"/>
      <c r="AR511" s="535"/>
      <c r="AS511" s="447"/>
      <c r="AT511" s="535"/>
      <c r="AU511" s="535"/>
      <c r="AV511" s="535"/>
      <c r="AW511" s="535"/>
      <c r="AX511" s="535"/>
    </row>
    <row r="512" spans="1:50" ht="13.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4"/>
      <c r="O512" s="534"/>
      <c r="P512" s="534"/>
      <c r="Q512" s="534"/>
      <c r="R512" s="534"/>
      <c r="S512" s="534"/>
      <c r="T512" s="535"/>
      <c r="U512" s="535"/>
      <c r="V512" s="535"/>
      <c r="W512" s="535"/>
      <c r="X512" s="535"/>
      <c r="Y512" s="535"/>
      <c r="Z512" s="535"/>
      <c r="AA512" s="535"/>
      <c r="AB512" s="535"/>
      <c r="AC512" s="535"/>
      <c r="AD512" s="535"/>
      <c r="AE512" s="535"/>
      <c r="AF512" s="535"/>
      <c r="AG512" s="534"/>
      <c r="AH512" s="534"/>
      <c r="AI512" s="534"/>
      <c r="AJ512" s="534"/>
      <c r="AK512" s="535"/>
      <c r="AL512" s="535"/>
      <c r="AM512" s="535"/>
      <c r="AN512" s="535"/>
      <c r="AO512" s="535"/>
      <c r="AP512" s="535"/>
      <c r="AQ512" s="535"/>
      <c r="AR512" s="535"/>
      <c r="AS512" s="447"/>
      <c r="AT512" s="535"/>
      <c r="AU512" s="535"/>
      <c r="AV512" s="535"/>
      <c r="AW512" s="535"/>
      <c r="AX512" s="535"/>
    </row>
    <row r="513" spans="1:50" ht="13.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4"/>
      <c r="O513" s="534"/>
      <c r="P513" s="534"/>
      <c r="Q513" s="534"/>
      <c r="R513" s="534"/>
      <c r="S513" s="534"/>
      <c r="T513" s="535"/>
      <c r="U513" s="535"/>
      <c r="V513" s="535"/>
      <c r="W513" s="535"/>
      <c r="X513" s="535"/>
      <c r="Y513" s="535"/>
      <c r="Z513" s="535"/>
      <c r="AA513" s="535"/>
      <c r="AB513" s="535"/>
      <c r="AC513" s="535"/>
      <c r="AD513" s="535"/>
      <c r="AE513" s="535"/>
      <c r="AF513" s="535"/>
      <c r="AG513" s="534"/>
      <c r="AH513" s="534"/>
      <c r="AI513" s="534"/>
      <c r="AJ513" s="534"/>
      <c r="AK513" s="535"/>
      <c r="AL513" s="535"/>
      <c r="AM513" s="535"/>
      <c r="AN513" s="535"/>
      <c r="AO513" s="535"/>
      <c r="AP513" s="535"/>
      <c r="AQ513" s="535"/>
      <c r="AR513" s="535"/>
      <c r="AS513" s="447"/>
      <c r="AT513" s="535"/>
      <c r="AU513" s="535"/>
      <c r="AV513" s="535"/>
      <c r="AW513" s="535"/>
      <c r="AX513" s="535"/>
    </row>
    <row r="514" spans="1:50" ht="13.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4"/>
      <c r="O514" s="534"/>
      <c r="P514" s="534"/>
      <c r="Q514" s="534"/>
      <c r="R514" s="534"/>
      <c r="S514" s="534"/>
      <c r="T514" s="535"/>
      <c r="U514" s="535"/>
      <c r="V514" s="535"/>
      <c r="W514" s="535"/>
      <c r="X514" s="535"/>
      <c r="Y514" s="535"/>
      <c r="Z514" s="535"/>
      <c r="AA514" s="535"/>
      <c r="AB514" s="535"/>
      <c r="AC514" s="535"/>
      <c r="AD514" s="535"/>
      <c r="AE514" s="535"/>
      <c r="AF514" s="535"/>
      <c r="AG514" s="534"/>
      <c r="AH514" s="534"/>
      <c r="AI514" s="534"/>
      <c r="AJ514" s="534"/>
      <c r="AK514" s="535"/>
      <c r="AL514" s="535"/>
      <c r="AM514" s="535"/>
      <c r="AN514" s="535"/>
      <c r="AO514" s="535"/>
      <c r="AP514" s="535"/>
      <c r="AQ514" s="535"/>
      <c r="AR514" s="535"/>
      <c r="AS514" s="447"/>
      <c r="AT514" s="535"/>
      <c r="AU514" s="535"/>
      <c r="AV514" s="535"/>
      <c r="AW514" s="535"/>
      <c r="AX514" s="535"/>
    </row>
    <row r="515" spans="1:50" ht="13.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4"/>
      <c r="O515" s="534"/>
      <c r="P515" s="534"/>
      <c r="Q515" s="534"/>
      <c r="R515" s="534"/>
      <c r="S515" s="534"/>
      <c r="T515" s="535"/>
      <c r="U515" s="535"/>
      <c r="V515" s="535"/>
      <c r="W515" s="535"/>
      <c r="X515" s="535"/>
      <c r="Y515" s="535"/>
      <c r="Z515" s="535"/>
      <c r="AA515" s="535"/>
      <c r="AB515" s="535"/>
      <c r="AC515" s="535"/>
      <c r="AD515" s="535"/>
      <c r="AE515" s="535"/>
      <c r="AF515" s="535"/>
      <c r="AG515" s="534"/>
      <c r="AH515" s="534"/>
      <c r="AI515" s="534"/>
      <c r="AJ515" s="534"/>
      <c r="AK515" s="535"/>
      <c r="AL515" s="535"/>
      <c r="AM515" s="535"/>
      <c r="AN515" s="535"/>
      <c r="AO515" s="535"/>
      <c r="AP515" s="535"/>
      <c r="AQ515" s="535"/>
      <c r="AR515" s="535"/>
      <c r="AS515" s="447"/>
      <c r="AT515" s="535"/>
      <c r="AU515" s="535"/>
      <c r="AV515" s="535"/>
      <c r="AW515" s="535"/>
      <c r="AX515" s="535"/>
    </row>
    <row r="516" spans="1:50" ht="13.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4"/>
      <c r="O516" s="534"/>
      <c r="P516" s="534"/>
      <c r="Q516" s="534"/>
      <c r="R516" s="534"/>
      <c r="S516" s="534"/>
      <c r="T516" s="535"/>
      <c r="U516" s="535"/>
      <c r="V516" s="535"/>
      <c r="W516" s="535"/>
      <c r="X516" s="535"/>
      <c r="Y516" s="535"/>
      <c r="Z516" s="535"/>
      <c r="AA516" s="535"/>
      <c r="AB516" s="535"/>
      <c r="AC516" s="535"/>
      <c r="AD516" s="535"/>
      <c r="AE516" s="535"/>
      <c r="AF516" s="535"/>
      <c r="AG516" s="534"/>
      <c r="AH516" s="534"/>
      <c r="AI516" s="534"/>
      <c r="AJ516" s="534"/>
      <c r="AK516" s="535"/>
      <c r="AL516" s="535"/>
      <c r="AM516" s="535"/>
      <c r="AN516" s="535"/>
      <c r="AO516" s="535"/>
      <c r="AP516" s="535"/>
      <c r="AQ516" s="535"/>
      <c r="AR516" s="535"/>
      <c r="AS516" s="447"/>
      <c r="AT516" s="535"/>
      <c r="AU516" s="535"/>
      <c r="AV516" s="535"/>
      <c r="AW516" s="535"/>
      <c r="AX516" s="535"/>
    </row>
    <row r="517" spans="1:50" ht="13.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4"/>
      <c r="O517" s="534"/>
      <c r="P517" s="534"/>
      <c r="Q517" s="534"/>
      <c r="R517" s="534"/>
      <c r="S517" s="534"/>
      <c r="T517" s="535"/>
      <c r="U517" s="535"/>
      <c r="V517" s="535"/>
      <c r="W517" s="535"/>
      <c r="X517" s="535"/>
      <c r="Y517" s="535"/>
      <c r="Z517" s="535"/>
      <c r="AA517" s="535"/>
      <c r="AB517" s="535"/>
      <c r="AC517" s="535"/>
      <c r="AD517" s="535"/>
      <c r="AE517" s="535"/>
      <c r="AF517" s="535"/>
      <c r="AG517" s="534"/>
      <c r="AH517" s="534"/>
      <c r="AI517" s="534"/>
      <c r="AJ517" s="534"/>
      <c r="AK517" s="535"/>
      <c r="AL517" s="535"/>
      <c r="AM517" s="535"/>
      <c r="AN517" s="535"/>
      <c r="AO517" s="535"/>
      <c r="AP517" s="535"/>
      <c r="AQ517" s="535"/>
      <c r="AR517" s="535"/>
      <c r="AS517" s="447"/>
      <c r="AT517" s="535"/>
      <c r="AU517" s="535"/>
      <c r="AV517" s="535"/>
      <c r="AW517" s="535"/>
      <c r="AX517" s="535"/>
    </row>
    <row r="518" spans="1:50" ht="13.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4"/>
      <c r="O518" s="534"/>
      <c r="P518" s="534"/>
      <c r="Q518" s="534"/>
      <c r="R518" s="534"/>
      <c r="S518" s="534"/>
      <c r="T518" s="535"/>
      <c r="U518" s="535"/>
      <c r="V518" s="535"/>
      <c r="W518" s="535"/>
      <c r="X518" s="535"/>
      <c r="Y518" s="535"/>
      <c r="Z518" s="535"/>
      <c r="AA518" s="535"/>
      <c r="AB518" s="535"/>
      <c r="AC518" s="535"/>
      <c r="AD518" s="535"/>
      <c r="AE518" s="535"/>
      <c r="AF518" s="535"/>
      <c r="AG518" s="534"/>
      <c r="AH518" s="534"/>
      <c r="AI518" s="534"/>
      <c r="AJ518" s="534"/>
      <c r="AK518" s="535"/>
      <c r="AL518" s="535"/>
      <c r="AM518" s="535"/>
      <c r="AN518" s="535"/>
      <c r="AO518" s="535"/>
      <c r="AP518" s="535"/>
      <c r="AQ518" s="535"/>
      <c r="AR518" s="535"/>
      <c r="AS518" s="447"/>
      <c r="AT518" s="535"/>
      <c r="AU518" s="535"/>
      <c r="AV518" s="535"/>
      <c r="AW518" s="535"/>
      <c r="AX518" s="535"/>
    </row>
    <row r="519" spans="1:50" ht="13.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4"/>
      <c r="O519" s="534"/>
      <c r="P519" s="534"/>
      <c r="Q519" s="534"/>
      <c r="R519" s="534"/>
      <c r="S519" s="534"/>
      <c r="T519" s="535"/>
      <c r="U519" s="535"/>
      <c r="V519" s="535"/>
      <c r="W519" s="535"/>
      <c r="X519" s="535"/>
      <c r="Y519" s="535"/>
      <c r="Z519" s="535"/>
      <c r="AA519" s="535"/>
      <c r="AB519" s="535"/>
      <c r="AC519" s="535"/>
      <c r="AD519" s="535"/>
      <c r="AE519" s="535"/>
      <c r="AF519" s="535"/>
      <c r="AG519" s="534"/>
      <c r="AH519" s="534"/>
      <c r="AI519" s="534"/>
      <c r="AJ519" s="534"/>
      <c r="AK519" s="535"/>
      <c r="AL519" s="535"/>
      <c r="AM519" s="535"/>
      <c r="AN519" s="535"/>
      <c r="AO519" s="535"/>
      <c r="AP519" s="535"/>
      <c r="AQ519" s="535"/>
      <c r="AR519" s="535"/>
      <c r="AS519" s="447"/>
      <c r="AT519" s="535"/>
      <c r="AU519" s="535"/>
      <c r="AV519" s="535"/>
      <c r="AW519" s="535"/>
      <c r="AX519" s="535"/>
    </row>
    <row r="520" spans="1:50" ht="13.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4"/>
      <c r="O520" s="534"/>
      <c r="P520" s="534"/>
      <c r="Q520" s="534"/>
      <c r="R520" s="534"/>
      <c r="S520" s="534"/>
      <c r="T520" s="535"/>
      <c r="U520" s="535"/>
      <c r="V520" s="535"/>
      <c r="W520" s="535"/>
      <c r="X520" s="535"/>
      <c r="Y520" s="535"/>
      <c r="Z520" s="535"/>
      <c r="AA520" s="535"/>
      <c r="AB520" s="535"/>
      <c r="AC520" s="535"/>
      <c r="AD520" s="535"/>
      <c r="AE520" s="535"/>
      <c r="AF520" s="535"/>
      <c r="AG520" s="534"/>
      <c r="AH520" s="534"/>
      <c r="AI520" s="534"/>
      <c r="AJ520" s="534"/>
      <c r="AK520" s="535"/>
      <c r="AL520" s="535"/>
      <c r="AM520" s="535"/>
      <c r="AN520" s="535"/>
      <c r="AO520" s="535"/>
      <c r="AP520" s="535"/>
      <c r="AQ520" s="535"/>
      <c r="AR520" s="535"/>
      <c r="AS520" s="447"/>
      <c r="AT520" s="535"/>
      <c r="AU520" s="535"/>
      <c r="AV520" s="535"/>
      <c r="AW520" s="535"/>
      <c r="AX520" s="535"/>
    </row>
    <row r="521" spans="1:50" ht="13.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4"/>
      <c r="O521" s="534"/>
      <c r="P521" s="534"/>
      <c r="Q521" s="534"/>
      <c r="R521" s="534"/>
      <c r="S521" s="534"/>
      <c r="T521" s="535"/>
      <c r="U521" s="535"/>
      <c r="V521" s="535"/>
      <c r="W521" s="535"/>
      <c r="X521" s="535"/>
      <c r="Y521" s="535"/>
      <c r="Z521" s="535"/>
      <c r="AA521" s="535"/>
      <c r="AB521" s="535"/>
      <c r="AC521" s="535"/>
      <c r="AD521" s="535"/>
      <c r="AE521" s="535"/>
      <c r="AF521" s="535"/>
      <c r="AG521" s="534"/>
      <c r="AH521" s="534"/>
      <c r="AI521" s="534"/>
      <c r="AJ521" s="534"/>
      <c r="AK521" s="535"/>
      <c r="AL521" s="535"/>
      <c r="AM521" s="535"/>
      <c r="AN521" s="535"/>
      <c r="AO521" s="535"/>
      <c r="AP521" s="535"/>
      <c r="AQ521" s="535"/>
      <c r="AR521" s="535"/>
      <c r="AS521" s="447"/>
      <c r="AT521" s="535"/>
      <c r="AU521" s="535"/>
      <c r="AV521" s="535"/>
      <c r="AW521" s="535"/>
      <c r="AX521" s="535"/>
    </row>
    <row r="522" spans="1:50" ht="13.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4"/>
      <c r="O522" s="534"/>
      <c r="P522" s="534"/>
      <c r="Q522" s="534"/>
      <c r="R522" s="534"/>
      <c r="S522" s="534"/>
      <c r="T522" s="535"/>
      <c r="U522" s="535"/>
      <c r="V522" s="535"/>
      <c r="W522" s="535"/>
      <c r="X522" s="535"/>
      <c r="Y522" s="535"/>
      <c r="Z522" s="535"/>
      <c r="AA522" s="535"/>
      <c r="AB522" s="535"/>
      <c r="AC522" s="535"/>
      <c r="AD522" s="535"/>
      <c r="AE522" s="535"/>
      <c r="AF522" s="535"/>
      <c r="AG522" s="534"/>
      <c r="AH522" s="534"/>
      <c r="AI522" s="534"/>
      <c r="AJ522" s="534"/>
      <c r="AK522" s="535"/>
      <c r="AL522" s="535"/>
      <c r="AM522" s="535"/>
      <c r="AN522" s="535"/>
      <c r="AO522" s="535"/>
      <c r="AP522" s="535"/>
      <c r="AQ522" s="535"/>
      <c r="AR522" s="535"/>
      <c r="AS522" s="447"/>
      <c r="AT522" s="535"/>
      <c r="AU522" s="535"/>
      <c r="AV522" s="535"/>
      <c r="AW522" s="535"/>
      <c r="AX522" s="535"/>
    </row>
    <row r="523" spans="1:50" ht="13.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4"/>
      <c r="O523" s="534"/>
      <c r="P523" s="534"/>
      <c r="Q523" s="534"/>
      <c r="R523" s="534"/>
      <c r="S523" s="534"/>
      <c r="T523" s="535"/>
      <c r="U523" s="535"/>
      <c r="V523" s="535"/>
      <c r="W523" s="535"/>
      <c r="X523" s="535"/>
      <c r="Y523" s="535"/>
      <c r="Z523" s="535"/>
      <c r="AA523" s="535"/>
      <c r="AB523" s="535"/>
      <c r="AC523" s="535"/>
      <c r="AD523" s="535"/>
      <c r="AE523" s="535"/>
      <c r="AF523" s="535"/>
      <c r="AG523" s="534"/>
      <c r="AH523" s="534"/>
      <c r="AI523" s="534"/>
      <c r="AJ523" s="534"/>
      <c r="AK523" s="535"/>
      <c r="AL523" s="535"/>
      <c r="AM523" s="535"/>
      <c r="AN523" s="535"/>
      <c r="AO523" s="535"/>
      <c r="AP523" s="535"/>
      <c r="AQ523" s="535"/>
      <c r="AR523" s="535"/>
      <c r="AS523" s="447"/>
      <c r="AT523" s="535"/>
      <c r="AU523" s="535"/>
      <c r="AV523" s="535"/>
      <c r="AW523" s="535"/>
      <c r="AX523" s="535"/>
    </row>
    <row r="524" spans="1:50" ht="13.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4"/>
      <c r="O524" s="534"/>
      <c r="P524" s="534"/>
      <c r="Q524" s="534"/>
      <c r="R524" s="534"/>
      <c r="S524" s="534"/>
      <c r="T524" s="535"/>
      <c r="U524" s="535"/>
      <c r="V524" s="535"/>
      <c r="W524" s="535"/>
      <c r="X524" s="535"/>
      <c r="Y524" s="535"/>
      <c r="Z524" s="535"/>
      <c r="AA524" s="535"/>
      <c r="AB524" s="535"/>
      <c r="AC524" s="535"/>
      <c r="AD524" s="535"/>
      <c r="AE524" s="535"/>
      <c r="AF524" s="535"/>
      <c r="AG524" s="534"/>
      <c r="AH524" s="534"/>
      <c r="AI524" s="534"/>
      <c r="AJ524" s="534"/>
      <c r="AK524" s="535"/>
      <c r="AL524" s="535"/>
      <c r="AM524" s="535"/>
      <c r="AN524" s="535"/>
      <c r="AO524" s="535"/>
      <c r="AP524" s="535"/>
      <c r="AQ524" s="535"/>
      <c r="AR524" s="535"/>
      <c r="AS524" s="447"/>
      <c r="AT524" s="535"/>
      <c r="AU524" s="535"/>
      <c r="AV524" s="535"/>
      <c r="AW524" s="535"/>
      <c r="AX524" s="535"/>
    </row>
    <row r="525" spans="1:50" ht="13.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4"/>
      <c r="O525" s="534"/>
      <c r="P525" s="534"/>
      <c r="Q525" s="534"/>
      <c r="R525" s="534"/>
      <c r="S525" s="534"/>
      <c r="T525" s="535"/>
      <c r="U525" s="535"/>
      <c r="V525" s="535"/>
      <c r="W525" s="535"/>
      <c r="X525" s="535"/>
      <c r="Y525" s="535"/>
      <c r="Z525" s="535"/>
      <c r="AA525" s="535"/>
      <c r="AB525" s="535"/>
      <c r="AC525" s="535"/>
      <c r="AD525" s="535"/>
      <c r="AE525" s="535"/>
      <c r="AF525" s="535"/>
      <c r="AG525" s="534"/>
      <c r="AH525" s="534"/>
      <c r="AI525" s="534"/>
      <c r="AJ525" s="534"/>
      <c r="AK525" s="535"/>
      <c r="AL525" s="535"/>
      <c r="AM525" s="535"/>
      <c r="AN525" s="535"/>
      <c r="AO525" s="535"/>
      <c r="AP525" s="535"/>
      <c r="AQ525" s="535"/>
      <c r="AR525" s="535"/>
      <c r="AS525" s="447"/>
      <c r="AT525" s="535"/>
      <c r="AU525" s="535"/>
      <c r="AV525" s="535"/>
      <c r="AW525" s="535"/>
      <c r="AX525" s="535"/>
    </row>
    <row r="526" spans="1:50" ht="13.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4"/>
      <c r="O526" s="534"/>
      <c r="P526" s="534"/>
      <c r="Q526" s="534"/>
      <c r="R526" s="534"/>
      <c r="S526" s="534"/>
      <c r="T526" s="535"/>
      <c r="U526" s="535"/>
      <c r="V526" s="535"/>
      <c r="W526" s="535"/>
      <c r="X526" s="535"/>
      <c r="Y526" s="535"/>
      <c r="Z526" s="535"/>
      <c r="AA526" s="535"/>
      <c r="AB526" s="535"/>
      <c r="AC526" s="535"/>
      <c r="AD526" s="535"/>
      <c r="AE526" s="535"/>
      <c r="AF526" s="535"/>
      <c r="AG526" s="534"/>
      <c r="AH526" s="534"/>
      <c r="AI526" s="534"/>
      <c r="AJ526" s="534"/>
      <c r="AK526" s="535"/>
      <c r="AL526" s="535"/>
      <c r="AM526" s="535"/>
      <c r="AN526" s="535"/>
      <c r="AO526" s="535"/>
      <c r="AP526" s="535"/>
      <c r="AQ526" s="535"/>
      <c r="AR526" s="535"/>
      <c r="AS526" s="447"/>
      <c r="AT526" s="535"/>
      <c r="AU526" s="535"/>
      <c r="AV526" s="535"/>
      <c r="AW526" s="535"/>
      <c r="AX526" s="535"/>
    </row>
    <row r="527" spans="1:50" ht="13.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4"/>
      <c r="O527" s="534"/>
      <c r="P527" s="534"/>
      <c r="Q527" s="534"/>
      <c r="R527" s="534"/>
      <c r="S527" s="534"/>
      <c r="T527" s="535"/>
      <c r="U527" s="535"/>
      <c r="V527" s="535"/>
      <c r="W527" s="535"/>
      <c r="X527" s="535"/>
      <c r="Y527" s="535"/>
      <c r="Z527" s="535"/>
      <c r="AA527" s="535"/>
      <c r="AB527" s="535"/>
      <c r="AC527" s="535"/>
      <c r="AD527" s="535"/>
      <c r="AE527" s="535"/>
      <c r="AF527" s="535"/>
      <c r="AG527" s="534"/>
      <c r="AH527" s="534"/>
      <c r="AI527" s="534"/>
      <c r="AJ527" s="534"/>
      <c r="AK527" s="535"/>
      <c r="AL527" s="535"/>
      <c r="AM527" s="535"/>
      <c r="AN527" s="535"/>
      <c r="AO527" s="535"/>
      <c r="AP527" s="535"/>
      <c r="AQ527" s="535"/>
      <c r="AR527" s="535"/>
      <c r="AS527" s="447"/>
      <c r="AT527" s="535"/>
      <c r="AU527" s="535"/>
      <c r="AV527" s="535"/>
      <c r="AW527" s="535"/>
      <c r="AX527" s="535"/>
    </row>
    <row r="528" spans="1:50" ht="13.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4"/>
      <c r="O528" s="534"/>
      <c r="P528" s="534"/>
      <c r="Q528" s="534"/>
      <c r="R528" s="534"/>
      <c r="S528" s="534"/>
      <c r="T528" s="535"/>
      <c r="U528" s="535"/>
      <c r="V528" s="535"/>
      <c r="W528" s="535"/>
      <c r="X528" s="535"/>
      <c r="Y528" s="535"/>
      <c r="Z528" s="535"/>
      <c r="AA528" s="535"/>
      <c r="AB528" s="535"/>
      <c r="AC528" s="535"/>
      <c r="AD528" s="535"/>
      <c r="AE528" s="535"/>
      <c r="AF528" s="535"/>
      <c r="AG528" s="534"/>
      <c r="AH528" s="534"/>
      <c r="AI528" s="534"/>
      <c r="AJ528" s="534"/>
      <c r="AK528" s="535"/>
      <c r="AL528" s="535"/>
      <c r="AM528" s="535"/>
      <c r="AN528" s="535"/>
      <c r="AO528" s="535"/>
      <c r="AP528" s="535"/>
      <c r="AQ528" s="535"/>
      <c r="AR528" s="535"/>
      <c r="AS528" s="447"/>
      <c r="AT528" s="535"/>
      <c r="AU528" s="535"/>
      <c r="AV528" s="535"/>
      <c r="AW528" s="535"/>
      <c r="AX528" s="535"/>
    </row>
    <row r="529" spans="1:50" ht="13.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4"/>
      <c r="O529" s="534"/>
      <c r="P529" s="534"/>
      <c r="Q529" s="534"/>
      <c r="R529" s="534"/>
      <c r="S529" s="534"/>
      <c r="T529" s="535"/>
      <c r="U529" s="535"/>
      <c r="V529" s="535"/>
      <c r="W529" s="535"/>
      <c r="X529" s="535"/>
      <c r="Y529" s="535"/>
      <c r="Z529" s="535"/>
      <c r="AA529" s="535"/>
      <c r="AB529" s="535"/>
      <c r="AC529" s="535"/>
      <c r="AD529" s="535"/>
      <c r="AE529" s="535"/>
      <c r="AF529" s="535"/>
      <c r="AG529" s="534"/>
      <c r="AH529" s="534"/>
      <c r="AI529" s="534"/>
      <c r="AJ529" s="534"/>
      <c r="AK529" s="535"/>
      <c r="AL529" s="535"/>
      <c r="AM529" s="535"/>
      <c r="AN529" s="535"/>
      <c r="AO529" s="535"/>
      <c r="AP529" s="535"/>
      <c r="AQ529" s="535"/>
      <c r="AR529" s="535"/>
      <c r="AS529" s="447"/>
      <c r="AT529" s="535"/>
      <c r="AU529" s="535"/>
      <c r="AV529" s="535"/>
      <c r="AW529" s="535"/>
      <c r="AX529" s="535"/>
    </row>
    <row r="530" spans="1:50" ht="13.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4"/>
      <c r="O530" s="534"/>
      <c r="P530" s="534"/>
      <c r="Q530" s="534"/>
      <c r="R530" s="534"/>
      <c r="S530" s="534"/>
      <c r="T530" s="535"/>
      <c r="U530" s="535"/>
      <c r="V530" s="535"/>
      <c r="W530" s="535"/>
      <c r="X530" s="535"/>
      <c r="Y530" s="535"/>
      <c r="Z530" s="535"/>
      <c r="AA530" s="535"/>
      <c r="AB530" s="535"/>
      <c r="AC530" s="535"/>
      <c r="AD530" s="535"/>
      <c r="AE530" s="535"/>
      <c r="AF530" s="535"/>
      <c r="AG530" s="534"/>
      <c r="AH530" s="534"/>
      <c r="AI530" s="534"/>
      <c r="AJ530" s="534"/>
      <c r="AK530" s="535"/>
      <c r="AL530" s="535"/>
      <c r="AM530" s="535"/>
      <c r="AN530" s="535"/>
      <c r="AO530" s="535"/>
      <c r="AP530" s="535"/>
      <c r="AQ530" s="535"/>
      <c r="AR530" s="535"/>
      <c r="AS530" s="447"/>
      <c r="AT530" s="535"/>
      <c r="AU530" s="535"/>
      <c r="AV530" s="535"/>
      <c r="AW530" s="535"/>
      <c r="AX530" s="535"/>
    </row>
    <row r="531" spans="1:50" ht="13.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4"/>
      <c r="O531" s="534"/>
      <c r="P531" s="534"/>
      <c r="Q531" s="534"/>
      <c r="R531" s="534"/>
      <c r="S531" s="534"/>
      <c r="T531" s="535"/>
      <c r="U531" s="535"/>
      <c r="V531" s="535"/>
      <c r="W531" s="535"/>
      <c r="X531" s="535"/>
      <c r="Y531" s="535"/>
      <c r="Z531" s="535"/>
      <c r="AA531" s="535"/>
      <c r="AB531" s="535"/>
      <c r="AC531" s="535"/>
      <c r="AD531" s="535"/>
      <c r="AE531" s="535"/>
      <c r="AF531" s="535"/>
      <c r="AG531" s="534"/>
      <c r="AH531" s="534"/>
      <c r="AI531" s="534"/>
      <c r="AJ531" s="534"/>
      <c r="AK531" s="535"/>
      <c r="AL531" s="535"/>
      <c r="AM531" s="535"/>
      <c r="AN531" s="535"/>
      <c r="AO531" s="535"/>
      <c r="AP531" s="535"/>
      <c r="AQ531" s="535"/>
      <c r="AR531" s="535"/>
      <c r="AS531" s="447"/>
      <c r="AT531" s="535"/>
      <c r="AU531" s="535"/>
      <c r="AV531" s="535"/>
      <c r="AW531" s="535"/>
      <c r="AX531" s="535"/>
    </row>
    <row r="532" spans="1:50" ht="13.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4"/>
      <c r="O532" s="534"/>
      <c r="P532" s="534"/>
      <c r="Q532" s="534"/>
      <c r="R532" s="534"/>
      <c r="S532" s="534"/>
      <c r="T532" s="535"/>
      <c r="U532" s="535"/>
      <c r="V532" s="535"/>
      <c r="W532" s="535"/>
      <c r="X532" s="535"/>
      <c r="Y532" s="535"/>
      <c r="Z532" s="535"/>
      <c r="AA532" s="535"/>
      <c r="AB532" s="535"/>
      <c r="AC532" s="535"/>
      <c r="AD532" s="535"/>
      <c r="AE532" s="535"/>
      <c r="AF532" s="535"/>
      <c r="AG532" s="534"/>
      <c r="AH532" s="534"/>
      <c r="AI532" s="534"/>
      <c r="AJ532" s="534"/>
      <c r="AK532" s="535"/>
      <c r="AL532" s="535"/>
      <c r="AM532" s="535"/>
      <c r="AN532" s="535"/>
      <c r="AO532" s="535"/>
      <c r="AP532" s="535"/>
      <c r="AQ532" s="535"/>
      <c r="AR532" s="535"/>
      <c r="AS532" s="447"/>
      <c r="AT532" s="535"/>
      <c r="AU532" s="535"/>
      <c r="AV532" s="535"/>
      <c r="AW532" s="535"/>
      <c r="AX532" s="535"/>
    </row>
    <row r="533" spans="1:50" ht="13.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4"/>
      <c r="O533" s="534"/>
      <c r="P533" s="534"/>
      <c r="Q533" s="534"/>
      <c r="R533" s="534"/>
      <c r="S533" s="534"/>
      <c r="T533" s="535"/>
      <c r="U533" s="535"/>
      <c r="V533" s="535"/>
      <c r="W533" s="535"/>
      <c r="X533" s="535"/>
      <c r="Y533" s="535"/>
      <c r="Z533" s="535"/>
      <c r="AA533" s="535"/>
      <c r="AB533" s="535"/>
      <c r="AC533" s="535"/>
      <c r="AD533" s="535"/>
      <c r="AE533" s="535"/>
      <c r="AF533" s="535"/>
      <c r="AG533" s="534"/>
      <c r="AH533" s="534"/>
      <c r="AI533" s="534"/>
      <c r="AJ533" s="534"/>
      <c r="AK533" s="535"/>
      <c r="AL533" s="535"/>
      <c r="AM533" s="535"/>
      <c r="AN533" s="535"/>
      <c r="AO533" s="535"/>
      <c r="AP533" s="535"/>
      <c r="AQ533" s="535"/>
      <c r="AR533" s="535"/>
      <c r="AS533" s="447"/>
      <c r="AT533" s="535"/>
      <c r="AU533" s="535"/>
      <c r="AV533" s="535"/>
      <c r="AW533" s="535"/>
      <c r="AX533" s="535"/>
    </row>
    <row r="534" spans="1:50" ht="13.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4"/>
      <c r="O534" s="534"/>
      <c r="P534" s="534"/>
      <c r="Q534" s="534"/>
      <c r="R534" s="534"/>
      <c r="S534" s="534"/>
      <c r="T534" s="535"/>
      <c r="U534" s="535"/>
      <c r="V534" s="535"/>
      <c r="W534" s="535"/>
      <c r="X534" s="535"/>
      <c r="Y534" s="535"/>
      <c r="Z534" s="535"/>
      <c r="AA534" s="535"/>
      <c r="AB534" s="535"/>
      <c r="AC534" s="535"/>
      <c r="AD534" s="535"/>
      <c r="AE534" s="535"/>
      <c r="AF534" s="535"/>
      <c r="AG534" s="534"/>
      <c r="AH534" s="534"/>
      <c r="AI534" s="534"/>
      <c r="AJ534" s="534"/>
      <c r="AK534" s="535"/>
      <c r="AL534" s="535"/>
      <c r="AM534" s="535"/>
      <c r="AN534" s="535"/>
      <c r="AO534" s="535"/>
      <c r="AP534" s="535"/>
      <c r="AQ534" s="535"/>
      <c r="AR534" s="535"/>
      <c r="AS534" s="447"/>
      <c r="AT534" s="535"/>
      <c r="AU534" s="535"/>
      <c r="AV534" s="535"/>
      <c r="AW534" s="535"/>
      <c r="AX534" s="535"/>
    </row>
    <row r="535" spans="1:50" ht="13.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4"/>
      <c r="O535" s="534"/>
      <c r="P535" s="534"/>
      <c r="Q535" s="534"/>
      <c r="R535" s="534"/>
      <c r="S535" s="534"/>
      <c r="T535" s="535"/>
      <c r="U535" s="535"/>
      <c r="V535" s="535"/>
      <c r="W535" s="535"/>
      <c r="X535" s="535"/>
      <c r="Y535" s="535"/>
      <c r="Z535" s="535"/>
      <c r="AA535" s="535"/>
      <c r="AB535" s="535"/>
      <c r="AC535" s="535"/>
      <c r="AD535" s="535"/>
      <c r="AE535" s="535"/>
      <c r="AF535" s="535"/>
      <c r="AG535" s="534"/>
      <c r="AH535" s="534"/>
      <c r="AI535" s="534"/>
      <c r="AJ535" s="534"/>
      <c r="AK535" s="535"/>
      <c r="AL535" s="535"/>
      <c r="AM535" s="535"/>
      <c r="AN535" s="535"/>
      <c r="AO535" s="535"/>
      <c r="AP535" s="535"/>
      <c r="AQ535" s="535"/>
      <c r="AR535" s="535"/>
      <c r="AS535" s="447"/>
      <c r="AT535" s="535"/>
      <c r="AU535" s="535"/>
      <c r="AV535" s="535"/>
      <c r="AW535" s="535"/>
      <c r="AX535" s="535"/>
    </row>
    <row r="536" spans="1:50" ht="13.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4"/>
      <c r="O536" s="534"/>
      <c r="P536" s="534"/>
      <c r="Q536" s="534"/>
      <c r="R536" s="534"/>
      <c r="S536" s="534"/>
      <c r="T536" s="535"/>
      <c r="U536" s="535"/>
      <c r="V536" s="535"/>
      <c r="W536" s="535"/>
      <c r="X536" s="535"/>
      <c r="Y536" s="535"/>
      <c r="Z536" s="535"/>
      <c r="AA536" s="535"/>
      <c r="AB536" s="535"/>
      <c r="AC536" s="535"/>
      <c r="AD536" s="535"/>
      <c r="AE536" s="535"/>
      <c r="AF536" s="535"/>
      <c r="AG536" s="534"/>
      <c r="AH536" s="534"/>
      <c r="AI536" s="534"/>
      <c r="AJ536" s="534"/>
      <c r="AK536" s="535"/>
      <c r="AL536" s="535"/>
      <c r="AM536" s="535"/>
      <c r="AN536" s="535"/>
      <c r="AO536" s="535"/>
      <c r="AP536" s="535"/>
      <c r="AQ536" s="535"/>
      <c r="AR536" s="535"/>
      <c r="AS536" s="447"/>
      <c r="AT536" s="535"/>
      <c r="AU536" s="535"/>
      <c r="AV536" s="535"/>
      <c r="AW536" s="535"/>
      <c r="AX536" s="535"/>
    </row>
    <row r="537" spans="1:50" ht="13.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4"/>
      <c r="O537" s="534"/>
      <c r="P537" s="534"/>
      <c r="Q537" s="534"/>
      <c r="R537" s="534"/>
      <c r="S537" s="534"/>
      <c r="T537" s="535"/>
      <c r="U537" s="535"/>
      <c r="V537" s="535"/>
      <c r="W537" s="535"/>
      <c r="X537" s="535"/>
      <c r="Y537" s="535"/>
      <c r="Z537" s="535"/>
      <c r="AA537" s="535"/>
      <c r="AB537" s="535"/>
      <c r="AC537" s="535"/>
      <c r="AD537" s="535"/>
      <c r="AE537" s="535"/>
      <c r="AF537" s="535"/>
      <c r="AG537" s="534"/>
      <c r="AH537" s="534"/>
      <c r="AI537" s="534"/>
      <c r="AJ537" s="534"/>
      <c r="AK537" s="535"/>
      <c r="AL537" s="535"/>
      <c r="AM537" s="535"/>
      <c r="AN537" s="535"/>
      <c r="AO537" s="535"/>
      <c r="AP537" s="535"/>
      <c r="AQ537" s="535"/>
      <c r="AR537" s="535"/>
      <c r="AS537" s="447"/>
      <c r="AT537" s="535"/>
      <c r="AU537" s="535"/>
      <c r="AV537" s="535"/>
      <c r="AW537" s="535"/>
      <c r="AX537" s="535"/>
    </row>
    <row r="538" spans="1:50" ht="13.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4"/>
      <c r="O538" s="534"/>
      <c r="P538" s="534"/>
      <c r="Q538" s="534"/>
      <c r="R538" s="534"/>
      <c r="S538" s="534"/>
      <c r="T538" s="535"/>
      <c r="U538" s="535"/>
      <c r="V538" s="535"/>
      <c r="W538" s="535"/>
      <c r="X538" s="535"/>
      <c r="Y538" s="535"/>
      <c r="Z538" s="535"/>
      <c r="AA538" s="535"/>
      <c r="AB538" s="535"/>
      <c r="AC538" s="535"/>
      <c r="AD538" s="535"/>
      <c r="AE538" s="535"/>
      <c r="AF538" s="535"/>
      <c r="AG538" s="534"/>
      <c r="AH538" s="534"/>
      <c r="AI538" s="534"/>
      <c r="AJ538" s="534"/>
      <c r="AK538" s="535"/>
      <c r="AL538" s="535"/>
      <c r="AM538" s="535"/>
      <c r="AN538" s="535"/>
      <c r="AO538" s="535"/>
      <c r="AP538" s="535"/>
      <c r="AQ538" s="535"/>
      <c r="AR538" s="535"/>
      <c r="AS538" s="447"/>
      <c r="AT538" s="535"/>
      <c r="AU538" s="535"/>
      <c r="AV538" s="535"/>
      <c r="AW538" s="535"/>
      <c r="AX538" s="535"/>
    </row>
    <row r="539" spans="1:50" ht="13.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4"/>
      <c r="O539" s="534"/>
      <c r="P539" s="534"/>
      <c r="Q539" s="534"/>
      <c r="R539" s="534"/>
      <c r="S539" s="534"/>
      <c r="T539" s="535"/>
      <c r="U539" s="535"/>
      <c r="V539" s="535"/>
      <c r="W539" s="535"/>
      <c r="X539" s="535"/>
      <c r="Y539" s="535"/>
      <c r="Z539" s="535"/>
      <c r="AA539" s="535"/>
      <c r="AB539" s="535"/>
      <c r="AC539" s="535"/>
      <c r="AD539" s="535"/>
      <c r="AE539" s="535"/>
      <c r="AF539" s="535"/>
      <c r="AG539" s="534"/>
      <c r="AH539" s="534"/>
      <c r="AI539" s="534"/>
      <c r="AJ539" s="534"/>
      <c r="AK539" s="535"/>
      <c r="AL539" s="535"/>
      <c r="AM539" s="535"/>
      <c r="AN539" s="535"/>
      <c r="AO539" s="535"/>
      <c r="AP539" s="535"/>
      <c r="AQ539" s="535"/>
      <c r="AR539" s="535"/>
      <c r="AS539" s="447"/>
      <c r="AT539" s="535"/>
      <c r="AU539" s="535"/>
      <c r="AV539" s="535"/>
      <c r="AW539" s="535"/>
      <c r="AX539" s="535"/>
    </row>
    <row r="540" spans="1:50" ht="13.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4"/>
      <c r="O540" s="534"/>
      <c r="P540" s="534"/>
      <c r="Q540" s="534"/>
      <c r="R540" s="534"/>
      <c r="S540" s="534"/>
      <c r="T540" s="535"/>
      <c r="U540" s="535"/>
      <c r="V540" s="535"/>
      <c r="W540" s="535"/>
      <c r="X540" s="535"/>
      <c r="Y540" s="535"/>
      <c r="Z540" s="535"/>
      <c r="AA540" s="535"/>
      <c r="AB540" s="535"/>
      <c r="AC540" s="535"/>
      <c r="AD540" s="535"/>
      <c r="AE540" s="535"/>
      <c r="AF540" s="535"/>
      <c r="AG540" s="534"/>
      <c r="AH540" s="534"/>
      <c r="AI540" s="534"/>
      <c r="AJ540" s="534"/>
      <c r="AK540" s="535"/>
      <c r="AL540" s="535"/>
      <c r="AM540" s="535"/>
      <c r="AN540" s="535"/>
      <c r="AO540" s="535"/>
      <c r="AP540" s="535"/>
      <c r="AQ540" s="535"/>
      <c r="AR540" s="535"/>
      <c r="AS540" s="447"/>
      <c r="AT540" s="535"/>
      <c r="AU540" s="535"/>
      <c r="AV540" s="535"/>
      <c r="AW540" s="535"/>
      <c r="AX540" s="535"/>
    </row>
    <row r="541" spans="1:50" ht="13.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4"/>
      <c r="O541" s="534"/>
      <c r="P541" s="534"/>
      <c r="Q541" s="534"/>
      <c r="R541" s="534"/>
      <c r="S541" s="534"/>
      <c r="T541" s="535"/>
      <c r="U541" s="535"/>
      <c r="V541" s="535"/>
      <c r="W541" s="535"/>
      <c r="X541" s="535"/>
      <c r="Y541" s="535"/>
      <c r="Z541" s="535"/>
      <c r="AA541" s="535"/>
      <c r="AB541" s="535"/>
      <c r="AC541" s="535"/>
      <c r="AD541" s="535"/>
      <c r="AE541" s="535"/>
      <c r="AF541" s="535"/>
      <c r="AG541" s="534"/>
      <c r="AH541" s="534"/>
      <c r="AI541" s="534"/>
      <c r="AJ541" s="534"/>
      <c r="AK541" s="535"/>
      <c r="AL541" s="535"/>
      <c r="AM541" s="535"/>
      <c r="AN541" s="535"/>
      <c r="AO541" s="535"/>
      <c r="AP541" s="535"/>
      <c r="AQ541" s="535"/>
      <c r="AR541" s="535"/>
      <c r="AS541" s="447"/>
      <c r="AT541" s="535"/>
      <c r="AU541" s="535"/>
      <c r="AV541" s="535"/>
      <c r="AW541" s="535"/>
      <c r="AX541" s="535"/>
    </row>
    <row r="542" spans="1:50" ht="13.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4"/>
      <c r="O542" s="534"/>
      <c r="P542" s="534"/>
      <c r="Q542" s="534"/>
      <c r="R542" s="534"/>
      <c r="S542" s="534"/>
      <c r="T542" s="535"/>
      <c r="U542" s="535"/>
      <c r="V542" s="535"/>
      <c r="W542" s="535"/>
      <c r="X542" s="535"/>
      <c r="Y542" s="535"/>
      <c r="Z542" s="535"/>
      <c r="AA542" s="535"/>
      <c r="AB542" s="535"/>
      <c r="AC542" s="535"/>
      <c r="AD542" s="535"/>
      <c r="AE542" s="535"/>
      <c r="AF542" s="535"/>
      <c r="AG542" s="534"/>
      <c r="AH542" s="534"/>
      <c r="AI542" s="534"/>
      <c r="AJ542" s="534"/>
      <c r="AK542" s="535"/>
      <c r="AL542" s="535"/>
      <c r="AM542" s="535"/>
      <c r="AN542" s="535"/>
      <c r="AO542" s="535"/>
      <c r="AP542" s="535"/>
      <c r="AQ542" s="535"/>
      <c r="AR542" s="535"/>
      <c r="AS542" s="447"/>
      <c r="AT542" s="535"/>
      <c r="AU542" s="535"/>
      <c r="AV542" s="535"/>
      <c r="AW542" s="535"/>
      <c r="AX542" s="535"/>
    </row>
    <row r="543" spans="1:50" ht="13.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4"/>
      <c r="O543" s="534"/>
      <c r="P543" s="534"/>
      <c r="Q543" s="534"/>
      <c r="R543" s="534"/>
      <c r="S543" s="534"/>
      <c r="T543" s="535"/>
      <c r="U543" s="535"/>
      <c r="V543" s="535"/>
      <c r="W543" s="535"/>
      <c r="X543" s="535"/>
      <c r="Y543" s="535"/>
      <c r="Z543" s="535"/>
      <c r="AA543" s="535"/>
      <c r="AB543" s="535"/>
      <c r="AC543" s="535"/>
      <c r="AD543" s="535"/>
      <c r="AE543" s="535"/>
      <c r="AF543" s="535"/>
      <c r="AG543" s="534"/>
      <c r="AH543" s="534"/>
      <c r="AI543" s="534"/>
      <c r="AJ543" s="534"/>
      <c r="AK543" s="535"/>
      <c r="AL543" s="535"/>
      <c r="AM543" s="535"/>
      <c r="AN543" s="535"/>
      <c r="AO543" s="535"/>
      <c r="AP543" s="535"/>
      <c r="AQ543" s="535"/>
      <c r="AR543" s="535"/>
      <c r="AS543" s="447"/>
      <c r="AT543" s="535"/>
      <c r="AU543" s="535"/>
      <c r="AV543" s="535"/>
      <c r="AW543" s="535"/>
      <c r="AX543" s="535"/>
    </row>
    <row r="544" spans="1:50" ht="13.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4"/>
      <c r="O544" s="534"/>
      <c r="P544" s="534"/>
      <c r="Q544" s="534"/>
      <c r="R544" s="534"/>
      <c r="S544" s="534"/>
      <c r="T544" s="535"/>
      <c r="U544" s="535"/>
      <c r="V544" s="535"/>
      <c r="W544" s="535"/>
      <c r="X544" s="535"/>
      <c r="Y544" s="535"/>
      <c r="Z544" s="535"/>
      <c r="AA544" s="535"/>
      <c r="AB544" s="535"/>
      <c r="AC544" s="535"/>
      <c r="AD544" s="535"/>
      <c r="AE544" s="535"/>
      <c r="AF544" s="535"/>
      <c r="AG544" s="534"/>
      <c r="AH544" s="534"/>
      <c r="AI544" s="534"/>
      <c r="AJ544" s="534"/>
      <c r="AK544" s="535"/>
      <c r="AL544" s="535"/>
      <c r="AM544" s="535"/>
      <c r="AN544" s="535"/>
      <c r="AO544" s="535"/>
      <c r="AP544" s="535"/>
      <c r="AQ544" s="535"/>
      <c r="AR544" s="535"/>
      <c r="AS544" s="447"/>
      <c r="AT544" s="535"/>
      <c r="AU544" s="535"/>
      <c r="AV544" s="535"/>
      <c r="AW544" s="535"/>
      <c r="AX544" s="535"/>
    </row>
    <row r="545" spans="1:50" ht="13.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4"/>
      <c r="O545" s="534"/>
      <c r="P545" s="534"/>
      <c r="Q545" s="534"/>
      <c r="R545" s="534"/>
      <c r="S545" s="534"/>
      <c r="T545" s="535"/>
      <c r="U545" s="535"/>
      <c r="V545" s="535"/>
      <c r="W545" s="535"/>
      <c r="X545" s="535"/>
      <c r="Y545" s="535"/>
      <c r="Z545" s="535"/>
      <c r="AA545" s="535"/>
      <c r="AB545" s="535"/>
      <c r="AC545" s="535"/>
      <c r="AD545" s="535"/>
      <c r="AE545" s="535"/>
      <c r="AF545" s="535"/>
      <c r="AG545" s="534"/>
      <c r="AH545" s="534"/>
      <c r="AI545" s="534"/>
      <c r="AJ545" s="534"/>
      <c r="AK545" s="535"/>
      <c r="AL545" s="535"/>
      <c r="AM545" s="535"/>
      <c r="AN545" s="535"/>
      <c r="AO545" s="535"/>
      <c r="AP545" s="535"/>
      <c r="AQ545" s="535"/>
      <c r="AR545" s="535"/>
      <c r="AS545" s="447"/>
      <c r="AT545" s="535"/>
      <c r="AU545" s="535"/>
      <c r="AV545" s="535"/>
      <c r="AW545" s="535"/>
      <c r="AX545" s="535"/>
    </row>
    <row r="546" spans="1:50" ht="13.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4"/>
      <c r="O546" s="534"/>
      <c r="P546" s="534"/>
      <c r="Q546" s="534"/>
      <c r="R546" s="534"/>
      <c r="S546" s="534"/>
      <c r="T546" s="535"/>
      <c r="U546" s="535"/>
      <c r="V546" s="535"/>
      <c r="W546" s="535"/>
      <c r="X546" s="535"/>
      <c r="Y546" s="535"/>
      <c r="Z546" s="535"/>
      <c r="AA546" s="535"/>
      <c r="AB546" s="535"/>
      <c r="AC546" s="535"/>
      <c r="AD546" s="535"/>
      <c r="AE546" s="535"/>
      <c r="AF546" s="535"/>
      <c r="AG546" s="534"/>
      <c r="AH546" s="534"/>
      <c r="AI546" s="534"/>
      <c r="AJ546" s="534"/>
      <c r="AK546" s="535"/>
      <c r="AL546" s="535"/>
      <c r="AM546" s="535"/>
      <c r="AN546" s="535"/>
      <c r="AO546" s="535"/>
      <c r="AP546" s="535"/>
      <c r="AQ546" s="535"/>
      <c r="AR546" s="535"/>
      <c r="AS546" s="447"/>
      <c r="AT546" s="535"/>
      <c r="AU546" s="535"/>
      <c r="AV546" s="535"/>
      <c r="AW546" s="535"/>
      <c r="AX546" s="535"/>
    </row>
    <row r="547" spans="1:50" ht="13.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4"/>
      <c r="O547" s="534"/>
      <c r="P547" s="534"/>
      <c r="Q547" s="534"/>
      <c r="R547" s="534"/>
      <c r="S547" s="534"/>
      <c r="T547" s="535"/>
      <c r="U547" s="535"/>
      <c r="V547" s="535"/>
      <c r="W547" s="535"/>
      <c r="X547" s="535"/>
      <c r="Y547" s="535"/>
      <c r="Z547" s="535"/>
      <c r="AA547" s="535"/>
      <c r="AB547" s="535"/>
      <c r="AC547" s="535"/>
      <c r="AD547" s="535"/>
      <c r="AE547" s="535"/>
      <c r="AF547" s="535"/>
      <c r="AG547" s="534"/>
      <c r="AH547" s="534"/>
      <c r="AI547" s="534"/>
      <c r="AJ547" s="534"/>
      <c r="AK547" s="535"/>
      <c r="AL547" s="535"/>
      <c r="AM547" s="535"/>
      <c r="AN547" s="535"/>
      <c r="AO547" s="535"/>
      <c r="AP547" s="535"/>
      <c r="AQ547" s="535"/>
      <c r="AR547" s="535"/>
      <c r="AS547" s="447"/>
      <c r="AT547" s="535"/>
      <c r="AU547" s="535"/>
      <c r="AV547" s="535"/>
      <c r="AW547" s="535"/>
      <c r="AX547" s="535"/>
    </row>
    <row r="548" spans="1:50" ht="13.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4"/>
      <c r="O548" s="534"/>
      <c r="P548" s="534"/>
      <c r="Q548" s="534"/>
      <c r="R548" s="534"/>
      <c r="S548" s="534"/>
      <c r="T548" s="535"/>
      <c r="U548" s="535"/>
      <c r="V548" s="535"/>
      <c r="W548" s="535"/>
      <c r="X548" s="535"/>
      <c r="Y548" s="535"/>
      <c r="Z548" s="535"/>
      <c r="AA548" s="535"/>
      <c r="AB548" s="535"/>
      <c r="AC548" s="535"/>
      <c r="AD548" s="535"/>
      <c r="AE548" s="535"/>
      <c r="AF548" s="535"/>
      <c r="AG548" s="534"/>
      <c r="AH548" s="534"/>
      <c r="AI548" s="534"/>
      <c r="AJ548" s="534"/>
      <c r="AK548" s="535"/>
      <c r="AL548" s="535"/>
      <c r="AM548" s="535"/>
      <c r="AN548" s="535"/>
      <c r="AO548" s="535"/>
      <c r="AP548" s="535"/>
      <c r="AQ548" s="535"/>
      <c r="AR548" s="535"/>
      <c r="AS548" s="447"/>
      <c r="AT548" s="535"/>
      <c r="AU548" s="535"/>
      <c r="AV548" s="535"/>
      <c r="AW548" s="535"/>
      <c r="AX548" s="535"/>
    </row>
    <row r="549" spans="1:50" ht="13.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4"/>
      <c r="O549" s="534"/>
      <c r="P549" s="534"/>
      <c r="Q549" s="534"/>
      <c r="R549" s="534"/>
      <c r="S549" s="534"/>
      <c r="T549" s="535"/>
      <c r="U549" s="535"/>
      <c r="V549" s="535"/>
      <c r="W549" s="535"/>
      <c r="X549" s="535"/>
      <c r="Y549" s="535"/>
      <c r="Z549" s="535"/>
      <c r="AA549" s="535"/>
      <c r="AB549" s="535"/>
      <c r="AC549" s="535"/>
      <c r="AD549" s="535"/>
      <c r="AE549" s="535"/>
      <c r="AF549" s="535"/>
      <c r="AG549" s="534"/>
      <c r="AH549" s="534"/>
      <c r="AI549" s="534"/>
      <c r="AJ549" s="534"/>
      <c r="AK549" s="535"/>
      <c r="AL549" s="535"/>
      <c r="AM549" s="535"/>
      <c r="AN549" s="535"/>
      <c r="AO549" s="535"/>
      <c r="AP549" s="535"/>
      <c r="AQ549" s="535"/>
      <c r="AR549" s="535"/>
      <c r="AS549" s="447"/>
      <c r="AT549" s="535"/>
      <c r="AU549" s="535"/>
      <c r="AV549" s="535"/>
      <c r="AW549" s="535"/>
      <c r="AX549" s="535"/>
    </row>
    <row r="550" spans="1:50" ht="13.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4"/>
      <c r="O550" s="534"/>
      <c r="P550" s="534"/>
      <c r="Q550" s="534"/>
      <c r="R550" s="534"/>
      <c r="S550" s="534"/>
      <c r="T550" s="535"/>
      <c r="U550" s="535"/>
      <c r="V550" s="535"/>
      <c r="W550" s="535"/>
      <c r="X550" s="535"/>
      <c r="Y550" s="535"/>
      <c r="Z550" s="535"/>
      <c r="AA550" s="535"/>
      <c r="AB550" s="535"/>
      <c r="AC550" s="535"/>
      <c r="AD550" s="535"/>
      <c r="AE550" s="535"/>
      <c r="AF550" s="535"/>
      <c r="AG550" s="534"/>
      <c r="AH550" s="534"/>
      <c r="AI550" s="534"/>
      <c r="AJ550" s="534"/>
      <c r="AK550" s="535"/>
      <c r="AL550" s="535"/>
      <c r="AM550" s="535"/>
      <c r="AN550" s="535"/>
      <c r="AO550" s="535"/>
      <c r="AP550" s="535"/>
      <c r="AQ550" s="535"/>
      <c r="AR550" s="535"/>
      <c r="AS550" s="447"/>
      <c r="AT550" s="535"/>
      <c r="AU550" s="535"/>
      <c r="AV550" s="535"/>
      <c r="AW550" s="535"/>
      <c r="AX550" s="535"/>
    </row>
    <row r="551" spans="1:50" ht="13.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4"/>
      <c r="O551" s="534"/>
      <c r="P551" s="534"/>
      <c r="Q551" s="534"/>
      <c r="R551" s="534"/>
      <c r="S551" s="534"/>
      <c r="T551" s="535"/>
      <c r="U551" s="535"/>
      <c r="V551" s="535"/>
      <c r="W551" s="535"/>
      <c r="X551" s="535"/>
      <c r="Y551" s="535"/>
      <c r="Z551" s="535"/>
      <c r="AA551" s="535"/>
      <c r="AB551" s="535"/>
      <c r="AC551" s="535"/>
      <c r="AD551" s="535"/>
      <c r="AE551" s="535"/>
      <c r="AF551" s="535"/>
      <c r="AG551" s="534"/>
      <c r="AH551" s="534"/>
      <c r="AI551" s="534"/>
      <c r="AJ551" s="534"/>
      <c r="AK551" s="535"/>
      <c r="AL551" s="535"/>
      <c r="AM551" s="535"/>
      <c r="AN551" s="535"/>
      <c r="AO551" s="535"/>
      <c r="AP551" s="535"/>
      <c r="AQ551" s="535"/>
      <c r="AR551" s="535"/>
      <c r="AS551" s="447"/>
      <c r="AT551" s="535"/>
      <c r="AU551" s="535"/>
      <c r="AV551" s="535"/>
      <c r="AW551" s="535"/>
      <c r="AX551" s="535"/>
    </row>
    <row r="552" spans="1:50" ht="13.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4"/>
      <c r="O552" s="534"/>
      <c r="P552" s="534"/>
      <c r="Q552" s="534"/>
      <c r="R552" s="534"/>
      <c r="S552" s="534"/>
      <c r="T552" s="535"/>
      <c r="U552" s="535"/>
      <c r="V552" s="535"/>
      <c r="W552" s="535"/>
      <c r="X552" s="535"/>
      <c r="Y552" s="535"/>
      <c r="Z552" s="535"/>
      <c r="AA552" s="535"/>
      <c r="AB552" s="535"/>
      <c r="AC552" s="535"/>
      <c r="AD552" s="535"/>
      <c r="AE552" s="535"/>
      <c r="AF552" s="535"/>
      <c r="AG552" s="534"/>
      <c r="AH552" s="534"/>
      <c r="AI552" s="534"/>
      <c r="AJ552" s="534"/>
      <c r="AK552" s="535"/>
      <c r="AL552" s="535"/>
      <c r="AM552" s="535"/>
      <c r="AN552" s="535"/>
      <c r="AO552" s="535"/>
      <c r="AP552" s="535"/>
      <c r="AQ552" s="535"/>
      <c r="AR552" s="535"/>
      <c r="AS552" s="447"/>
      <c r="AT552" s="535"/>
      <c r="AU552" s="535"/>
      <c r="AV552" s="535"/>
      <c r="AW552" s="535"/>
      <c r="AX552" s="535"/>
    </row>
    <row r="553" spans="1:50" ht="13.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4"/>
      <c r="O553" s="534"/>
      <c r="P553" s="534"/>
      <c r="Q553" s="534"/>
      <c r="R553" s="534"/>
      <c r="S553" s="534"/>
      <c r="T553" s="535"/>
      <c r="U553" s="535"/>
      <c r="V553" s="535"/>
      <c r="W553" s="535"/>
      <c r="X553" s="535"/>
      <c r="Y553" s="535"/>
      <c r="Z553" s="535"/>
      <c r="AA553" s="535"/>
      <c r="AB553" s="535"/>
      <c r="AC553" s="535"/>
      <c r="AD553" s="535"/>
      <c r="AE553" s="535"/>
      <c r="AF553" s="535"/>
      <c r="AG553" s="534"/>
      <c r="AH553" s="534"/>
      <c r="AI553" s="534"/>
      <c r="AJ553" s="534"/>
      <c r="AK553" s="535"/>
      <c r="AL553" s="535"/>
      <c r="AM553" s="535"/>
      <c r="AN553" s="535"/>
      <c r="AO553" s="535"/>
      <c r="AP553" s="535"/>
      <c r="AQ553" s="535"/>
      <c r="AR553" s="535"/>
      <c r="AS553" s="447"/>
      <c r="AT553" s="535"/>
      <c r="AU553" s="535"/>
      <c r="AV553" s="535"/>
      <c r="AW553" s="535"/>
      <c r="AX553" s="535"/>
    </row>
    <row r="554" spans="1:50" ht="13.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4"/>
      <c r="O554" s="534"/>
      <c r="P554" s="534"/>
      <c r="Q554" s="534"/>
      <c r="R554" s="534"/>
      <c r="S554" s="534"/>
      <c r="T554" s="535"/>
      <c r="U554" s="535"/>
      <c r="V554" s="535"/>
      <c r="W554" s="535"/>
      <c r="X554" s="535"/>
      <c r="Y554" s="535"/>
      <c r="Z554" s="535"/>
      <c r="AA554" s="535"/>
      <c r="AB554" s="535"/>
      <c r="AC554" s="535"/>
      <c r="AD554" s="535"/>
      <c r="AE554" s="535"/>
      <c r="AF554" s="535"/>
      <c r="AG554" s="534"/>
      <c r="AH554" s="534"/>
      <c r="AI554" s="534"/>
      <c r="AJ554" s="534"/>
      <c r="AK554" s="535"/>
      <c r="AL554" s="535"/>
      <c r="AM554" s="535"/>
      <c r="AN554" s="535"/>
      <c r="AO554" s="535"/>
      <c r="AP554" s="535"/>
      <c r="AQ554" s="535"/>
      <c r="AR554" s="535"/>
      <c r="AS554" s="447"/>
      <c r="AT554" s="535"/>
      <c r="AU554" s="535"/>
      <c r="AV554" s="535"/>
      <c r="AW554" s="535"/>
      <c r="AX554" s="535"/>
    </row>
    <row r="555" spans="1:50" ht="13.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4"/>
      <c r="O555" s="534"/>
      <c r="P555" s="534"/>
      <c r="Q555" s="534"/>
      <c r="R555" s="534"/>
      <c r="S555" s="534"/>
      <c r="T555" s="535"/>
      <c r="U555" s="535"/>
      <c r="V555" s="535"/>
      <c r="W555" s="535"/>
      <c r="X555" s="535"/>
      <c r="Y555" s="535"/>
      <c r="Z555" s="535"/>
      <c r="AA555" s="535"/>
      <c r="AB555" s="535"/>
      <c r="AC555" s="535"/>
      <c r="AD555" s="535"/>
      <c r="AE555" s="535"/>
      <c r="AF555" s="535"/>
      <c r="AG555" s="534"/>
      <c r="AH555" s="534"/>
      <c r="AI555" s="534"/>
      <c r="AJ555" s="534"/>
      <c r="AK555" s="535"/>
      <c r="AL555" s="535"/>
      <c r="AM555" s="535"/>
      <c r="AN555" s="535"/>
      <c r="AO555" s="535"/>
      <c r="AP555" s="535"/>
      <c r="AQ555" s="535"/>
      <c r="AR555" s="535"/>
      <c r="AS555" s="447"/>
      <c r="AT555" s="535"/>
      <c r="AU555" s="535"/>
      <c r="AV555" s="535"/>
      <c r="AW555" s="535"/>
      <c r="AX555" s="535"/>
    </row>
    <row r="556" spans="1:50" ht="13.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4"/>
      <c r="O556" s="534"/>
      <c r="P556" s="534"/>
      <c r="Q556" s="534"/>
      <c r="R556" s="534"/>
      <c r="S556" s="534"/>
      <c r="T556" s="535"/>
      <c r="U556" s="535"/>
      <c r="V556" s="535"/>
      <c r="W556" s="535"/>
      <c r="X556" s="535"/>
      <c r="Y556" s="535"/>
      <c r="Z556" s="535"/>
      <c r="AA556" s="535"/>
      <c r="AB556" s="535"/>
      <c r="AC556" s="535"/>
      <c r="AD556" s="535"/>
      <c r="AE556" s="535"/>
      <c r="AF556" s="535"/>
      <c r="AG556" s="534"/>
      <c r="AH556" s="534"/>
      <c r="AI556" s="534"/>
      <c r="AJ556" s="534"/>
      <c r="AK556" s="535"/>
      <c r="AL556" s="535"/>
      <c r="AM556" s="535"/>
      <c r="AN556" s="535"/>
      <c r="AO556" s="535"/>
      <c r="AP556" s="535"/>
      <c r="AQ556" s="535"/>
      <c r="AR556" s="535"/>
      <c r="AS556" s="447"/>
      <c r="AT556" s="535"/>
      <c r="AU556" s="535"/>
      <c r="AV556" s="535"/>
      <c r="AW556" s="535"/>
      <c r="AX556" s="535"/>
    </row>
    <row r="557" spans="1:50" ht="13.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4"/>
      <c r="O557" s="534"/>
      <c r="P557" s="534"/>
      <c r="Q557" s="534"/>
      <c r="R557" s="534"/>
      <c r="S557" s="534"/>
      <c r="T557" s="535"/>
      <c r="U557" s="535"/>
      <c r="V557" s="535"/>
      <c r="W557" s="535"/>
      <c r="X557" s="535"/>
      <c r="Y557" s="535"/>
      <c r="Z557" s="535"/>
      <c r="AA557" s="535"/>
      <c r="AB557" s="535"/>
      <c r="AC557" s="535"/>
      <c r="AD557" s="535"/>
      <c r="AE557" s="535"/>
      <c r="AF557" s="535"/>
      <c r="AG557" s="534"/>
      <c r="AH557" s="534"/>
      <c r="AI557" s="534"/>
      <c r="AJ557" s="534"/>
      <c r="AK557" s="535"/>
      <c r="AL557" s="535"/>
      <c r="AM557" s="535"/>
      <c r="AN557" s="535"/>
      <c r="AO557" s="535"/>
      <c r="AP557" s="535"/>
      <c r="AQ557" s="535"/>
      <c r="AR557" s="535"/>
      <c r="AS557" s="447"/>
      <c r="AT557" s="535"/>
      <c r="AU557" s="535"/>
      <c r="AV557" s="535"/>
      <c r="AW557" s="535"/>
      <c r="AX557" s="535"/>
    </row>
    <row r="558" spans="1:50" ht="13.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4"/>
      <c r="O558" s="534"/>
      <c r="P558" s="534"/>
      <c r="Q558" s="534"/>
      <c r="R558" s="534"/>
      <c r="S558" s="534"/>
      <c r="T558" s="535"/>
      <c r="U558" s="535"/>
      <c r="V558" s="535"/>
      <c r="W558" s="535"/>
      <c r="X558" s="535"/>
      <c r="Y558" s="535"/>
      <c r="Z558" s="535"/>
      <c r="AA558" s="535"/>
      <c r="AB558" s="535"/>
      <c r="AC558" s="535"/>
      <c r="AD558" s="535"/>
      <c r="AE558" s="535"/>
      <c r="AF558" s="535"/>
      <c r="AG558" s="534"/>
      <c r="AH558" s="534"/>
      <c r="AI558" s="534"/>
      <c r="AJ558" s="534"/>
      <c r="AK558" s="535"/>
      <c r="AL558" s="535"/>
      <c r="AM558" s="535"/>
      <c r="AN558" s="535"/>
      <c r="AO558" s="535"/>
      <c r="AP558" s="535"/>
      <c r="AQ558" s="535"/>
      <c r="AR558" s="535"/>
      <c r="AS558" s="447"/>
      <c r="AT558" s="535"/>
      <c r="AU558" s="535"/>
      <c r="AV558" s="535"/>
      <c r="AW558" s="535"/>
      <c r="AX558" s="535"/>
    </row>
    <row r="559" spans="1:50" ht="13.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4"/>
      <c r="O559" s="534"/>
      <c r="P559" s="534"/>
      <c r="Q559" s="534"/>
      <c r="R559" s="534"/>
      <c r="S559" s="534"/>
      <c r="T559" s="535"/>
      <c r="U559" s="535"/>
      <c r="V559" s="535"/>
      <c r="W559" s="535"/>
      <c r="X559" s="535"/>
      <c r="Y559" s="535"/>
      <c r="Z559" s="535"/>
      <c r="AA559" s="535"/>
      <c r="AB559" s="535"/>
      <c r="AC559" s="535"/>
      <c r="AD559" s="535"/>
      <c r="AE559" s="535"/>
      <c r="AF559" s="535"/>
      <c r="AG559" s="534"/>
      <c r="AH559" s="534"/>
      <c r="AI559" s="534"/>
      <c r="AJ559" s="534"/>
      <c r="AK559" s="535"/>
      <c r="AL559" s="535"/>
      <c r="AM559" s="535"/>
      <c r="AN559" s="535"/>
      <c r="AO559" s="535"/>
      <c r="AP559" s="535"/>
      <c r="AQ559" s="535"/>
      <c r="AR559" s="535"/>
      <c r="AS559" s="447"/>
      <c r="AT559" s="535"/>
      <c r="AU559" s="535"/>
      <c r="AV559" s="535"/>
      <c r="AW559" s="535"/>
      <c r="AX559" s="535"/>
    </row>
    <row r="560" spans="1:50" ht="13.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4"/>
      <c r="O560" s="534"/>
      <c r="P560" s="534"/>
      <c r="Q560" s="534"/>
      <c r="R560" s="534"/>
      <c r="S560" s="534"/>
      <c r="T560" s="535"/>
      <c r="U560" s="535"/>
      <c r="V560" s="535"/>
      <c r="W560" s="535"/>
      <c r="X560" s="535"/>
      <c r="Y560" s="535"/>
      <c r="Z560" s="535"/>
      <c r="AA560" s="535"/>
      <c r="AB560" s="535"/>
      <c r="AC560" s="535"/>
      <c r="AD560" s="535"/>
      <c r="AE560" s="535"/>
      <c r="AF560" s="535"/>
      <c r="AG560" s="534"/>
      <c r="AH560" s="534"/>
      <c r="AI560" s="534"/>
      <c r="AJ560" s="534"/>
      <c r="AK560" s="535"/>
      <c r="AL560" s="535"/>
      <c r="AM560" s="535"/>
      <c r="AN560" s="535"/>
      <c r="AO560" s="535"/>
      <c r="AP560" s="535"/>
      <c r="AQ560" s="535"/>
      <c r="AR560" s="535"/>
      <c r="AS560" s="447"/>
      <c r="AT560" s="535"/>
      <c r="AU560" s="535"/>
      <c r="AV560" s="535"/>
      <c r="AW560" s="535"/>
      <c r="AX560" s="535"/>
    </row>
    <row r="561" spans="1:50" ht="13.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4"/>
      <c r="O561" s="534"/>
      <c r="P561" s="534"/>
      <c r="Q561" s="534"/>
      <c r="R561" s="534"/>
      <c r="S561" s="534"/>
      <c r="T561" s="535"/>
      <c r="U561" s="535"/>
      <c r="V561" s="535"/>
      <c r="W561" s="535"/>
      <c r="X561" s="535"/>
      <c r="Y561" s="535"/>
      <c r="Z561" s="535"/>
      <c r="AA561" s="535"/>
      <c r="AB561" s="535"/>
      <c r="AC561" s="535"/>
      <c r="AD561" s="535"/>
      <c r="AE561" s="535"/>
      <c r="AF561" s="535"/>
      <c r="AG561" s="534"/>
      <c r="AH561" s="534"/>
      <c r="AI561" s="534"/>
      <c r="AJ561" s="534"/>
      <c r="AK561" s="535"/>
      <c r="AL561" s="535"/>
      <c r="AM561" s="535"/>
      <c r="AN561" s="535"/>
      <c r="AO561" s="535"/>
      <c r="AP561" s="535"/>
      <c r="AQ561" s="535"/>
      <c r="AR561" s="535"/>
      <c r="AS561" s="447"/>
      <c r="AT561" s="535"/>
      <c r="AU561" s="535"/>
      <c r="AV561" s="535"/>
      <c r="AW561" s="535"/>
      <c r="AX561" s="535"/>
    </row>
    <row r="562" spans="1:50" ht="13.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4"/>
      <c r="O562" s="534"/>
      <c r="P562" s="534"/>
      <c r="Q562" s="534"/>
      <c r="R562" s="534"/>
      <c r="S562" s="534"/>
      <c r="T562" s="535"/>
      <c r="U562" s="535"/>
      <c r="V562" s="535"/>
      <c r="W562" s="535"/>
      <c r="X562" s="535"/>
      <c r="Y562" s="535"/>
      <c r="Z562" s="535"/>
      <c r="AA562" s="535"/>
      <c r="AB562" s="535"/>
      <c r="AC562" s="535"/>
      <c r="AD562" s="535"/>
      <c r="AE562" s="535"/>
      <c r="AF562" s="535"/>
      <c r="AG562" s="534"/>
      <c r="AH562" s="534"/>
      <c r="AI562" s="534"/>
      <c r="AJ562" s="534"/>
      <c r="AK562" s="535"/>
      <c r="AL562" s="535"/>
      <c r="AM562" s="535"/>
      <c r="AN562" s="535"/>
      <c r="AO562" s="535"/>
      <c r="AP562" s="535"/>
      <c r="AQ562" s="535"/>
      <c r="AR562" s="535"/>
      <c r="AS562" s="447"/>
      <c r="AT562" s="535"/>
      <c r="AU562" s="535"/>
      <c r="AV562" s="535"/>
      <c r="AW562" s="535"/>
      <c r="AX562" s="535"/>
    </row>
    <row r="563" spans="1:50" ht="13.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4"/>
      <c r="O563" s="534"/>
      <c r="P563" s="534"/>
      <c r="Q563" s="534"/>
      <c r="R563" s="534"/>
      <c r="S563" s="534"/>
      <c r="T563" s="535"/>
      <c r="U563" s="535"/>
      <c r="V563" s="535"/>
      <c r="W563" s="535"/>
      <c r="X563" s="535"/>
      <c r="Y563" s="535"/>
      <c r="Z563" s="535"/>
      <c r="AA563" s="535"/>
      <c r="AB563" s="535"/>
      <c r="AC563" s="535"/>
      <c r="AD563" s="535"/>
      <c r="AE563" s="535"/>
      <c r="AF563" s="535"/>
      <c r="AG563" s="534"/>
      <c r="AH563" s="534"/>
      <c r="AI563" s="534"/>
      <c r="AJ563" s="534"/>
      <c r="AK563" s="535"/>
      <c r="AL563" s="535"/>
      <c r="AM563" s="535"/>
      <c r="AN563" s="535"/>
      <c r="AO563" s="535"/>
      <c r="AP563" s="535"/>
      <c r="AQ563" s="535"/>
      <c r="AR563" s="535"/>
      <c r="AS563" s="447"/>
      <c r="AT563" s="535"/>
      <c r="AU563" s="535"/>
      <c r="AV563" s="535"/>
      <c r="AW563" s="535"/>
      <c r="AX563" s="535"/>
    </row>
    <row r="564" spans="1:50" ht="13.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4"/>
      <c r="O564" s="534"/>
      <c r="P564" s="534"/>
      <c r="Q564" s="534"/>
      <c r="R564" s="534"/>
      <c r="S564" s="534"/>
      <c r="T564" s="535"/>
      <c r="U564" s="535"/>
      <c r="V564" s="535"/>
      <c r="W564" s="535"/>
      <c r="X564" s="535"/>
      <c r="Y564" s="535"/>
      <c r="Z564" s="535"/>
      <c r="AA564" s="535"/>
      <c r="AB564" s="535"/>
      <c r="AC564" s="535"/>
      <c r="AD564" s="535"/>
      <c r="AE564" s="535"/>
      <c r="AF564" s="535"/>
      <c r="AG564" s="534"/>
      <c r="AH564" s="534"/>
      <c r="AI564" s="534"/>
      <c r="AJ564" s="534"/>
      <c r="AK564" s="535"/>
      <c r="AL564" s="535"/>
      <c r="AM564" s="535"/>
      <c r="AN564" s="535"/>
      <c r="AO564" s="535"/>
      <c r="AP564" s="535"/>
      <c r="AQ564" s="535"/>
      <c r="AR564" s="535"/>
      <c r="AS564" s="447"/>
      <c r="AT564" s="535"/>
      <c r="AU564" s="535"/>
      <c r="AV564" s="535"/>
      <c r="AW564" s="535"/>
      <c r="AX564" s="535"/>
    </row>
    <row r="565" spans="1:50" ht="13.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4"/>
      <c r="O565" s="534"/>
      <c r="P565" s="534"/>
      <c r="Q565" s="534"/>
      <c r="R565" s="534"/>
      <c r="S565" s="534"/>
      <c r="T565" s="535"/>
      <c r="U565" s="535"/>
      <c r="V565" s="535"/>
      <c r="W565" s="535"/>
      <c r="X565" s="535"/>
      <c r="Y565" s="535"/>
      <c r="Z565" s="535"/>
      <c r="AA565" s="535"/>
      <c r="AB565" s="535"/>
      <c r="AC565" s="535"/>
      <c r="AD565" s="535"/>
      <c r="AE565" s="535"/>
      <c r="AF565" s="535"/>
      <c r="AG565" s="534"/>
      <c r="AH565" s="534"/>
      <c r="AI565" s="534"/>
      <c r="AJ565" s="534"/>
      <c r="AK565" s="535"/>
      <c r="AL565" s="535"/>
      <c r="AM565" s="535"/>
      <c r="AN565" s="535"/>
      <c r="AO565" s="535"/>
      <c r="AP565" s="535"/>
      <c r="AQ565" s="535"/>
      <c r="AR565" s="535"/>
      <c r="AS565" s="447"/>
      <c r="AT565" s="535"/>
      <c r="AU565" s="535"/>
      <c r="AV565" s="535"/>
      <c r="AW565" s="535"/>
      <c r="AX565" s="535"/>
    </row>
    <row r="566" spans="1:50" ht="13.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4"/>
      <c r="O566" s="534"/>
      <c r="P566" s="534"/>
      <c r="Q566" s="534"/>
      <c r="R566" s="534"/>
      <c r="S566" s="534"/>
      <c r="T566" s="535"/>
      <c r="U566" s="535"/>
      <c r="V566" s="535"/>
      <c r="W566" s="535"/>
      <c r="X566" s="535"/>
      <c r="Y566" s="535"/>
      <c r="Z566" s="535"/>
      <c r="AA566" s="535"/>
      <c r="AB566" s="535"/>
      <c r="AC566" s="535"/>
      <c r="AD566" s="535"/>
      <c r="AE566" s="535"/>
      <c r="AF566" s="535"/>
      <c r="AG566" s="534"/>
      <c r="AH566" s="534"/>
      <c r="AI566" s="534"/>
      <c r="AJ566" s="534"/>
      <c r="AK566" s="535"/>
      <c r="AL566" s="535"/>
      <c r="AM566" s="535"/>
      <c r="AN566" s="535"/>
      <c r="AO566" s="535"/>
      <c r="AP566" s="535"/>
      <c r="AQ566" s="535"/>
      <c r="AR566" s="535"/>
      <c r="AS566" s="447"/>
      <c r="AT566" s="535"/>
      <c r="AU566" s="535"/>
      <c r="AV566" s="535"/>
      <c r="AW566" s="535"/>
      <c r="AX566" s="535"/>
    </row>
    <row r="567" spans="1:50" ht="13.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4"/>
      <c r="O567" s="534"/>
      <c r="P567" s="534"/>
      <c r="Q567" s="534"/>
      <c r="R567" s="534"/>
      <c r="S567" s="534"/>
      <c r="T567" s="535"/>
      <c r="U567" s="535"/>
      <c r="V567" s="535"/>
      <c r="W567" s="535"/>
      <c r="X567" s="535"/>
      <c r="Y567" s="535"/>
      <c r="Z567" s="535"/>
      <c r="AA567" s="535"/>
      <c r="AB567" s="535"/>
      <c r="AC567" s="535"/>
      <c r="AD567" s="535"/>
      <c r="AE567" s="535"/>
      <c r="AF567" s="535"/>
      <c r="AG567" s="534"/>
      <c r="AH567" s="534"/>
      <c r="AI567" s="534"/>
      <c r="AJ567" s="534"/>
      <c r="AK567" s="535"/>
      <c r="AL567" s="535"/>
      <c r="AM567" s="535"/>
      <c r="AN567" s="535"/>
      <c r="AO567" s="535"/>
      <c r="AP567" s="535"/>
      <c r="AQ567" s="535"/>
      <c r="AR567" s="535"/>
      <c r="AS567" s="447"/>
      <c r="AT567" s="535"/>
      <c r="AU567" s="535"/>
      <c r="AV567" s="535"/>
      <c r="AW567" s="535"/>
      <c r="AX567" s="535"/>
    </row>
    <row r="568" spans="1:50" ht="13.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4"/>
      <c r="O568" s="534"/>
      <c r="P568" s="534"/>
      <c r="Q568" s="534"/>
      <c r="R568" s="534"/>
      <c r="S568" s="534"/>
      <c r="T568" s="535"/>
      <c r="U568" s="535"/>
      <c r="V568" s="535"/>
      <c r="W568" s="535"/>
      <c r="X568" s="535"/>
      <c r="Y568" s="535"/>
      <c r="Z568" s="535"/>
      <c r="AA568" s="535"/>
      <c r="AB568" s="535"/>
      <c r="AC568" s="535"/>
      <c r="AD568" s="535"/>
      <c r="AE568" s="535"/>
      <c r="AF568" s="535"/>
      <c r="AG568" s="534"/>
      <c r="AH568" s="534"/>
      <c r="AI568" s="534"/>
      <c r="AJ568" s="534"/>
      <c r="AK568" s="535"/>
      <c r="AL568" s="535"/>
      <c r="AM568" s="535"/>
      <c r="AN568" s="535"/>
      <c r="AO568" s="535"/>
      <c r="AP568" s="535"/>
      <c r="AQ568" s="535"/>
      <c r="AR568" s="535"/>
      <c r="AS568" s="447"/>
      <c r="AT568" s="535"/>
      <c r="AU568" s="535"/>
      <c r="AV568" s="535"/>
      <c r="AW568" s="535"/>
      <c r="AX568" s="535"/>
    </row>
    <row r="569" spans="1:50" ht="13.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4"/>
      <c r="O569" s="534"/>
      <c r="P569" s="534"/>
      <c r="Q569" s="534"/>
      <c r="R569" s="534"/>
      <c r="S569" s="534"/>
      <c r="T569" s="535"/>
      <c r="U569" s="535"/>
      <c r="V569" s="535"/>
      <c r="W569" s="535"/>
      <c r="X569" s="535"/>
      <c r="Y569" s="535"/>
      <c r="Z569" s="535"/>
      <c r="AA569" s="535"/>
      <c r="AB569" s="535"/>
      <c r="AC569" s="535"/>
      <c r="AD569" s="535"/>
      <c r="AE569" s="535"/>
      <c r="AF569" s="535"/>
      <c r="AG569" s="534"/>
      <c r="AH569" s="534"/>
      <c r="AI569" s="534"/>
      <c r="AJ569" s="534"/>
      <c r="AK569" s="535"/>
      <c r="AL569" s="535"/>
      <c r="AM569" s="535"/>
      <c r="AN569" s="535"/>
      <c r="AO569" s="535"/>
      <c r="AP569" s="535"/>
      <c r="AQ569" s="535"/>
      <c r="AR569" s="535"/>
      <c r="AS569" s="447"/>
      <c r="AT569" s="535"/>
      <c r="AU569" s="535"/>
      <c r="AV569" s="535"/>
      <c r="AW569" s="535"/>
      <c r="AX569" s="535"/>
    </row>
    <row r="570" spans="1:50" ht="13.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4"/>
      <c r="O570" s="534"/>
      <c r="P570" s="534"/>
      <c r="Q570" s="534"/>
      <c r="R570" s="534"/>
      <c r="S570" s="534"/>
      <c r="T570" s="535"/>
      <c r="U570" s="535"/>
      <c r="V570" s="535"/>
      <c r="W570" s="535"/>
      <c r="X570" s="535"/>
      <c r="Y570" s="535"/>
      <c r="Z570" s="535"/>
      <c r="AA570" s="535"/>
      <c r="AB570" s="535"/>
      <c r="AC570" s="535"/>
      <c r="AD570" s="535"/>
      <c r="AE570" s="535"/>
      <c r="AF570" s="535"/>
      <c r="AG570" s="534"/>
      <c r="AH570" s="534"/>
      <c r="AI570" s="534"/>
      <c r="AJ570" s="534"/>
      <c r="AK570" s="535"/>
      <c r="AL570" s="535"/>
      <c r="AM570" s="535"/>
      <c r="AN570" s="535"/>
      <c r="AO570" s="535"/>
      <c r="AP570" s="535"/>
      <c r="AQ570" s="535"/>
      <c r="AR570" s="535"/>
      <c r="AS570" s="447"/>
      <c r="AT570" s="535"/>
      <c r="AU570" s="535"/>
      <c r="AV570" s="535"/>
      <c r="AW570" s="535"/>
      <c r="AX570" s="535"/>
    </row>
    <row r="571" spans="1:50" ht="13.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4"/>
      <c r="O571" s="534"/>
      <c r="P571" s="534"/>
      <c r="Q571" s="534"/>
      <c r="R571" s="534"/>
      <c r="S571" s="534"/>
      <c r="T571" s="535"/>
      <c r="U571" s="535"/>
      <c r="V571" s="535"/>
      <c r="W571" s="535"/>
      <c r="X571" s="535"/>
      <c r="Y571" s="535"/>
      <c r="Z571" s="535"/>
      <c r="AA571" s="535"/>
      <c r="AB571" s="535"/>
      <c r="AC571" s="535"/>
      <c r="AD571" s="535"/>
      <c r="AE571" s="535"/>
      <c r="AF571" s="535"/>
      <c r="AG571" s="534"/>
      <c r="AH571" s="534"/>
      <c r="AI571" s="534"/>
      <c r="AJ571" s="534"/>
      <c r="AK571" s="535"/>
      <c r="AL571" s="535"/>
      <c r="AM571" s="535"/>
      <c r="AN571" s="535"/>
      <c r="AO571" s="535"/>
      <c r="AP571" s="535"/>
      <c r="AQ571" s="535"/>
      <c r="AR571" s="535"/>
      <c r="AS571" s="447"/>
      <c r="AT571" s="535"/>
      <c r="AU571" s="535"/>
      <c r="AV571" s="535"/>
      <c r="AW571" s="535"/>
      <c r="AX571" s="535"/>
    </row>
    <row r="572" spans="1:50" ht="13.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4"/>
      <c r="O572" s="534"/>
      <c r="P572" s="534"/>
      <c r="Q572" s="534"/>
      <c r="R572" s="534"/>
      <c r="S572" s="534"/>
      <c r="T572" s="535"/>
      <c r="U572" s="535"/>
      <c r="V572" s="535"/>
      <c r="W572" s="535"/>
      <c r="X572" s="535"/>
      <c r="Y572" s="535"/>
      <c r="Z572" s="535"/>
      <c r="AA572" s="535"/>
      <c r="AB572" s="535"/>
      <c r="AC572" s="535"/>
      <c r="AD572" s="535"/>
      <c r="AE572" s="535"/>
      <c r="AF572" s="535"/>
      <c r="AG572" s="534"/>
      <c r="AH572" s="534"/>
      <c r="AI572" s="534"/>
      <c r="AJ572" s="534"/>
      <c r="AK572" s="535"/>
      <c r="AL572" s="535"/>
      <c r="AM572" s="535"/>
      <c r="AN572" s="535"/>
      <c r="AO572" s="535"/>
      <c r="AP572" s="535"/>
      <c r="AQ572" s="535"/>
      <c r="AR572" s="535"/>
      <c r="AS572" s="447"/>
      <c r="AT572" s="535"/>
      <c r="AU572" s="535"/>
      <c r="AV572" s="535"/>
      <c r="AW572" s="535"/>
      <c r="AX572" s="535"/>
    </row>
    <row r="573" spans="1:50" ht="13.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4"/>
      <c r="O573" s="534"/>
      <c r="P573" s="534"/>
      <c r="Q573" s="534"/>
      <c r="R573" s="534"/>
      <c r="S573" s="534"/>
      <c r="T573" s="535"/>
      <c r="U573" s="535"/>
      <c r="V573" s="535"/>
      <c r="W573" s="535"/>
      <c r="X573" s="535"/>
      <c r="Y573" s="535"/>
      <c r="Z573" s="535"/>
      <c r="AA573" s="535"/>
      <c r="AB573" s="535"/>
      <c r="AC573" s="535"/>
      <c r="AD573" s="535"/>
      <c r="AE573" s="535"/>
      <c r="AF573" s="535"/>
      <c r="AG573" s="534"/>
      <c r="AH573" s="534"/>
      <c r="AI573" s="534"/>
      <c r="AJ573" s="534"/>
      <c r="AK573" s="535"/>
      <c r="AL573" s="535"/>
      <c r="AM573" s="535"/>
      <c r="AN573" s="535"/>
      <c r="AO573" s="535"/>
      <c r="AP573" s="535"/>
      <c r="AQ573" s="535"/>
      <c r="AR573" s="535"/>
      <c r="AS573" s="447"/>
      <c r="AT573" s="535"/>
      <c r="AU573" s="535"/>
      <c r="AV573" s="535"/>
      <c r="AW573" s="535"/>
      <c r="AX573" s="535"/>
    </row>
    <row r="574" spans="1:50" ht="13.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4"/>
      <c r="O574" s="534"/>
      <c r="P574" s="534"/>
      <c r="Q574" s="534"/>
      <c r="R574" s="534"/>
      <c r="S574" s="534"/>
      <c r="T574" s="535"/>
      <c r="U574" s="535"/>
      <c r="V574" s="535"/>
      <c r="W574" s="535"/>
      <c r="X574" s="535"/>
      <c r="Y574" s="535"/>
      <c r="Z574" s="535"/>
      <c r="AA574" s="535"/>
      <c r="AB574" s="535"/>
      <c r="AC574" s="535"/>
      <c r="AD574" s="535"/>
      <c r="AE574" s="535"/>
      <c r="AF574" s="535"/>
      <c r="AG574" s="534"/>
      <c r="AH574" s="534"/>
      <c r="AI574" s="534"/>
      <c r="AJ574" s="534"/>
      <c r="AK574" s="535"/>
      <c r="AL574" s="535"/>
      <c r="AM574" s="535"/>
      <c r="AN574" s="535"/>
      <c r="AO574" s="535"/>
      <c r="AP574" s="535"/>
      <c r="AQ574" s="535"/>
      <c r="AR574" s="535"/>
      <c r="AS574" s="447"/>
      <c r="AT574" s="535"/>
      <c r="AU574" s="535"/>
      <c r="AV574" s="535"/>
      <c r="AW574" s="535"/>
      <c r="AX574" s="535"/>
    </row>
    <row r="575" spans="1:50" ht="13.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4"/>
      <c r="O575" s="534"/>
      <c r="P575" s="534"/>
      <c r="Q575" s="534"/>
      <c r="R575" s="534"/>
      <c r="S575" s="534"/>
      <c r="T575" s="535"/>
      <c r="U575" s="535"/>
      <c r="V575" s="535"/>
      <c r="W575" s="535"/>
      <c r="X575" s="535"/>
      <c r="Y575" s="535"/>
      <c r="Z575" s="535"/>
      <c r="AA575" s="535"/>
      <c r="AB575" s="535"/>
      <c r="AC575" s="535"/>
      <c r="AD575" s="535"/>
      <c r="AE575" s="535"/>
      <c r="AF575" s="535"/>
      <c r="AG575" s="534"/>
      <c r="AH575" s="534"/>
      <c r="AI575" s="534"/>
      <c r="AJ575" s="534"/>
      <c r="AK575" s="535"/>
      <c r="AL575" s="535"/>
      <c r="AM575" s="535"/>
      <c r="AN575" s="535"/>
      <c r="AO575" s="535"/>
      <c r="AP575" s="535"/>
      <c r="AQ575" s="535"/>
      <c r="AR575" s="535"/>
      <c r="AS575" s="447"/>
      <c r="AT575" s="535"/>
      <c r="AU575" s="535"/>
      <c r="AV575" s="535"/>
      <c r="AW575" s="535"/>
      <c r="AX575" s="535"/>
    </row>
    <row r="576" spans="1:50" ht="13.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4"/>
      <c r="O576" s="534"/>
      <c r="P576" s="534"/>
      <c r="Q576" s="534"/>
      <c r="R576" s="534"/>
      <c r="S576" s="534"/>
      <c r="T576" s="535"/>
      <c r="U576" s="535"/>
      <c r="V576" s="535"/>
      <c r="W576" s="535"/>
      <c r="X576" s="535"/>
      <c r="Y576" s="535"/>
      <c r="Z576" s="535"/>
      <c r="AA576" s="535"/>
      <c r="AB576" s="535"/>
      <c r="AC576" s="535"/>
      <c r="AD576" s="535"/>
      <c r="AE576" s="535"/>
      <c r="AF576" s="535"/>
      <c r="AG576" s="534"/>
      <c r="AH576" s="534"/>
      <c r="AI576" s="534"/>
      <c r="AJ576" s="534"/>
      <c r="AK576" s="535"/>
      <c r="AL576" s="535"/>
      <c r="AM576" s="535"/>
      <c r="AN576" s="535"/>
      <c r="AO576" s="535"/>
      <c r="AP576" s="535"/>
      <c r="AQ576" s="535"/>
      <c r="AR576" s="535"/>
      <c r="AS576" s="447"/>
      <c r="AT576" s="535"/>
      <c r="AU576" s="535"/>
      <c r="AV576" s="535"/>
      <c r="AW576" s="535"/>
      <c r="AX576" s="535"/>
    </row>
    <row r="577" spans="1:50" ht="13.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4"/>
      <c r="O577" s="534"/>
      <c r="P577" s="534"/>
      <c r="Q577" s="534"/>
      <c r="R577" s="534"/>
      <c r="S577" s="534"/>
      <c r="T577" s="535"/>
      <c r="U577" s="535"/>
      <c r="V577" s="535"/>
      <c r="W577" s="535"/>
      <c r="X577" s="535"/>
      <c r="Y577" s="535"/>
      <c r="Z577" s="535"/>
      <c r="AA577" s="535"/>
      <c r="AB577" s="535"/>
      <c r="AC577" s="535"/>
      <c r="AD577" s="535"/>
      <c r="AE577" s="535"/>
      <c r="AF577" s="535"/>
      <c r="AG577" s="534"/>
      <c r="AH577" s="534"/>
      <c r="AI577" s="534"/>
      <c r="AJ577" s="534"/>
      <c r="AK577" s="535"/>
      <c r="AL577" s="535"/>
      <c r="AM577" s="535"/>
      <c r="AN577" s="535"/>
      <c r="AO577" s="535"/>
      <c r="AP577" s="535"/>
      <c r="AQ577" s="535"/>
      <c r="AR577" s="535"/>
      <c r="AS577" s="447"/>
      <c r="AT577" s="535"/>
      <c r="AU577" s="535"/>
      <c r="AV577" s="535"/>
      <c r="AW577" s="535"/>
      <c r="AX577" s="535"/>
    </row>
    <row r="578" spans="1:50" ht="13.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4"/>
      <c r="O578" s="534"/>
      <c r="P578" s="534"/>
      <c r="Q578" s="534"/>
      <c r="R578" s="534"/>
      <c r="S578" s="534"/>
      <c r="T578" s="535"/>
      <c r="U578" s="535"/>
      <c r="V578" s="535"/>
      <c r="W578" s="535"/>
      <c r="X578" s="535"/>
      <c r="Y578" s="535"/>
      <c r="Z578" s="535"/>
      <c r="AA578" s="535"/>
      <c r="AB578" s="535"/>
      <c r="AC578" s="535"/>
      <c r="AD578" s="535"/>
      <c r="AE578" s="535"/>
      <c r="AF578" s="535"/>
      <c r="AG578" s="534"/>
      <c r="AH578" s="534"/>
      <c r="AI578" s="534"/>
      <c r="AJ578" s="534"/>
      <c r="AK578" s="535"/>
      <c r="AL578" s="535"/>
      <c r="AM578" s="535"/>
      <c r="AN578" s="535"/>
      <c r="AO578" s="535"/>
      <c r="AP578" s="535"/>
      <c r="AQ578" s="535"/>
      <c r="AR578" s="535"/>
      <c r="AS578" s="447"/>
      <c r="AT578" s="535"/>
      <c r="AU578" s="535"/>
      <c r="AV578" s="535"/>
      <c r="AW578" s="535"/>
      <c r="AX578" s="535"/>
    </row>
    <row r="579" spans="1:50" ht="13.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4"/>
      <c r="O579" s="534"/>
      <c r="P579" s="534"/>
      <c r="Q579" s="534"/>
      <c r="R579" s="534"/>
      <c r="S579" s="534"/>
      <c r="T579" s="535"/>
      <c r="U579" s="535"/>
      <c r="V579" s="535"/>
      <c r="W579" s="535"/>
      <c r="X579" s="535"/>
      <c r="Y579" s="535"/>
      <c r="Z579" s="535"/>
      <c r="AA579" s="535"/>
      <c r="AB579" s="535"/>
      <c r="AC579" s="535"/>
      <c r="AD579" s="535"/>
      <c r="AE579" s="535"/>
      <c r="AF579" s="535"/>
      <c r="AG579" s="534"/>
      <c r="AH579" s="534"/>
      <c r="AI579" s="534"/>
      <c r="AJ579" s="534"/>
      <c r="AK579" s="535"/>
      <c r="AL579" s="535"/>
      <c r="AM579" s="535"/>
      <c r="AN579" s="535"/>
      <c r="AO579" s="535"/>
      <c r="AP579" s="535"/>
      <c r="AQ579" s="535"/>
      <c r="AR579" s="535"/>
      <c r="AS579" s="447"/>
      <c r="AT579" s="535"/>
      <c r="AU579" s="535"/>
      <c r="AV579" s="535"/>
      <c r="AW579" s="535"/>
      <c r="AX579" s="535"/>
    </row>
    <row r="580" spans="1:50" ht="13.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4"/>
      <c r="O580" s="534"/>
      <c r="P580" s="534"/>
      <c r="Q580" s="534"/>
      <c r="R580" s="534"/>
      <c r="S580" s="534"/>
      <c r="T580" s="535"/>
      <c r="U580" s="535"/>
      <c r="V580" s="535"/>
      <c r="W580" s="535"/>
      <c r="X580" s="535"/>
      <c r="Y580" s="535"/>
      <c r="Z580" s="535"/>
      <c r="AA580" s="535"/>
      <c r="AB580" s="535"/>
      <c r="AC580" s="535"/>
      <c r="AD580" s="535"/>
      <c r="AE580" s="535"/>
      <c r="AF580" s="535"/>
      <c r="AG580" s="534"/>
      <c r="AH580" s="534"/>
      <c r="AI580" s="534"/>
      <c r="AJ580" s="534"/>
      <c r="AK580" s="535"/>
      <c r="AL580" s="535"/>
      <c r="AM580" s="535"/>
      <c r="AN580" s="535"/>
      <c r="AO580" s="535"/>
      <c r="AP580" s="535"/>
      <c r="AQ580" s="535"/>
      <c r="AR580" s="535"/>
      <c r="AS580" s="447"/>
      <c r="AT580" s="535"/>
      <c r="AU580" s="535"/>
      <c r="AV580" s="535"/>
      <c r="AW580" s="535"/>
      <c r="AX580" s="535"/>
    </row>
    <row r="581" spans="1:50" ht="13.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4"/>
      <c r="O581" s="534"/>
      <c r="P581" s="534"/>
      <c r="Q581" s="534"/>
      <c r="R581" s="534"/>
      <c r="S581" s="534"/>
      <c r="T581" s="535"/>
      <c r="U581" s="535"/>
      <c r="V581" s="535"/>
      <c r="W581" s="535"/>
      <c r="X581" s="535"/>
      <c r="Y581" s="535"/>
      <c r="Z581" s="535"/>
      <c r="AA581" s="535"/>
      <c r="AB581" s="535"/>
      <c r="AC581" s="535"/>
      <c r="AD581" s="535"/>
      <c r="AE581" s="535"/>
      <c r="AF581" s="535"/>
      <c r="AG581" s="534"/>
      <c r="AH581" s="534"/>
      <c r="AI581" s="534"/>
      <c r="AJ581" s="534"/>
      <c r="AK581" s="535"/>
      <c r="AL581" s="535"/>
      <c r="AM581" s="535"/>
      <c r="AN581" s="535"/>
      <c r="AO581" s="535"/>
      <c r="AP581" s="535"/>
      <c r="AQ581" s="535"/>
      <c r="AR581" s="535"/>
      <c r="AS581" s="447"/>
      <c r="AT581" s="535"/>
      <c r="AU581" s="535"/>
      <c r="AV581" s="535"/>
      <c r="AW581" s="535"/>
      <c r="AX581" s="535"/>
    </row>
    <row r="582" spans="1:50" ht="13.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4"/>
      <c r="O582" s="534"/>
      <c r="P582" s="534"/>
      <c r="Q582" s="534"/>
      <c r="R582" s="534"/>
      <c r="S582" s="534"/>
      <c r="T582" s="535"/>
      <c r="U582" s="535"/>
      <c r="V582" s="535"/>
      <c r="W582" s="535"/>
      <c r="X582" s="535"/>
      <c r="Y582" s="535"/>
      <c r="Z582" s="535"/>
      <c r="AA582" s="535"/>
      <c r="AB582" s="535"/>
      <c r="AC582" s="535"/>
      <c r="AD582" s="535"/>
      <c r="AE582" s="535"/>
      <c r="AF582" s="535"/>
      <c r="AG582" s="534"/>
      <c r="AH582" s="534"/>
      <c r="AI582" s="534"/>
      <c r="AJ582" s="534"/>
      <c r="AK582" s="535"/>
      <c r="AL582" s="535"/>
      <c r="AM582" s="535"/>
      <c r="AN582" s="535"/>
      <c r="AO582" s="535"/>
      <c r="AP582" s="535"/>
      <c r="AQ582" s="535"/>
      <c r="AR582" s="535"/>
      <c r="AS582" s="447"/>
      <c r="AT582" s="535"/>
      <c r="AU582" s="535"/>
      <c r="AV582" s="535"/>
      <c r="AW582" s="535"/>
      <c r="AX582" s="535"/>
    </row>
    <row r="583" spans="1:50" ht="13.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4"/>
      <c r="O583" s="534"/>
      <c r="P583" s="534"/>
      <c r="Q583" s="534"/>
      <c r="R583" s="534"/>
      <c r="S583" s="534"/>
      <c r="T583" s="535"/>
      <c r="U583" s="535"/>
      <c r="V583" s="535"/>
      <c r="W583" s="535"/>
      <c r="X583" s="535"/>
      <c r="Y583" s="535"/>
      <c r="Z583" s="535"/>
      <c r="AA583" s="535"/>
      <c r="AB583" s="535"/>
      <c r="AC583" s="535"/>
      <c r="AD583" s="535"/>
      <c r="AE583" s="535"/>
      <c r="AF583" s="535"/>
      <c r="AG583" s="534"/>
      <c r="AH583" s="534"/>
      <c r="AI583" s="534"/>
      <c r="AJ583" s="534"/>
      <c r="AK583" s="535"/>
      <c r="AL583" s="535"/>
      <c r="AM583" s="535"/>
      <c r="AN583" s="535"/>
      <c r="AO583" s="535"/>
      <c r="AP583" s="535"/>
      <c r="AQ583" s="535"/>
      <c r="AR583" s="535"/>
      <c r="AS583" s="447"/>
      <c r="AT583" s="535"/>
      <c r="AU583" s="535"/>
      <c r="AV583" s="535"/>
      <c r="AW583" s="535"/>
      <c r="AX583" s="535"/>
    </row>
    <row r="584" spans="1:50" ht="13.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4"/>
      <c r="O584" s="534"/>
      <c r="P584" s="534"/>
      <c r="Q584" s="534"/>
      <c r="R584" s="534"/>
      <c r="S584" s="534"/>
      <c r="T584" s="535"/>
      <c r="U584" s="535"/>
      <c r="V584" s="535"/>
      <c r="W584" s="535"/>
      <c r="X584" s="535"/>
      <c r="Y584" s="535"/>
      <c r="Z584" s="535"/>
      <c r="AA584" s="535"/>
      <c r="AB584" s="535"/>
      <c r="AC584" s="535"/>
      <c r="AD584" s="535"/>
      <c r="AE584" s="535"/>
      <c r="AF584" s="535"/>
      <c r="AG584" s="534"/>
      <c r="AH584" s="534"/>
      <c r="AI584" s="534"/>
      <c r="AJ584" s="534"/>
      <c r="AK584" s="535"/>
      <c r="AL584" s="535"/>
      <c r="AM584" s="535"/>
      <c r="AN584" s="535"/>
      <c r="AO584" s="535"/>
      <c r="AP584" s="535"/>
      <c r="AQ584" s="535"/>
      <c r="AR584" s="535"/>
      <c r="AS584" s="447"/>
      <c r="AT584" s="535"/>
      <c r="AU584" s="535"/>
      <c r="AV584" s="535"/>
      <c r="AW584" s="535"/>
      <c r="AX584" s="535"/>
    </row>
    <row r="585" spans="1:50" ht="13.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4"/>
      <c r="O585" s="534"/>
      <c r="P585" s="534"/>
      <c r="Q585" s="534"/>
      <c r="R585" s="534"/>
      <c r="S585" s="534"/>
      <c r="T585" s="535"/>
      <c r="U585" s="535"/>
      <c r="V585" s="535"/>
      <c r="W585" s="535"/>
      <c r="X585" s="535"/>
      <c r="Y585" s="535"/>
      <c r="Z585" s="535"/>
      <c r="AA585" s="535"/>
      <c r="AB585" s="535"/>
      <c r="AC585" s="535"/>
      <c r="AD585" s="535"/>
      <c r="AE585" s="535"/>
      <c r="AF585" s="535"/>
      <c r="AG585" s="534"/>
      <c r="AH585" s="534"/>
      <c r="AI585" s="534"/>
      <c r="AJ585" s="534"/>
      <c r="AK585" s="535"/>
      <c r="AL585" s="535"/>
      <c r="AM585" s="535"/>
      <c r="AN585" s="535"/>
      <c r="AO585" s="535"/>
      <c r="AP585" s="535"/>
      <c r="AQ585" s="535"/>
      <c r="AR585" s="535"/>
      <c r="AS585" s="447"/>
      <c r="AT585" s="535"/>
      <c r="AU585" s="535"/>
      <c r="AV585" s="535"/>
      <c r="AW585" s="535"/>
      <c r="AX585" s="535"/>
    </row>
    <row r="586" spans="1:50" ht="13.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4"/>
      <c r="O586" s="534"/>
      <c r="P586" s="534"/>
      <c r="Q586" s="534"/>
      <c r="R586" s="534"/>
      <c r="S586" s="534"/>
      <c r="T586" s="535"/>
      <c r="U586" s="535"/>
      <c r="V586" s="535"/>
      <c r="W586" s="535"/>
      <c r="X586" s="535"/>
      <c r="Y586" s="535"/>
      <c r="Z586" s="535"/>
      <c r="AA586" s="535"/>
      <c r="AB586" s="535"/>
      <c r="AC586" s="535"/>
      <c r="AD586" s="535"/>
      <c r="AE586" s="535"/>
      <c r="AF586" s="535"/>
      <c r="AG586" s="534"/>
      <c r="AH586" s="534"/>
      <c r="AI586" s="534"/>
      <c r="AJ586" s="534"/>
      <c r="AK586" s="535"/>
      <c r="AL586" s="535"/>
      <c r="AM586" s="535"/>
      <c r="AN586" s="535"/>
      <c r="AO586" s="535"/>
      <c r="AP586" s="535"/>
      <c r="AQ586" s="535"/>
      <c r="AR586" s="535"/>
      <c r="AS586" s="447"/>
      <c r="AT586" s="535"/>
      <c r="AU586" s="535"/>
      <c r="AV586" s="535"/>
      <c r="AW586" s="535"/>
      <c r="AX586" s="535"/>
    </row>
    <row r="587" spans="1:50" ht="13.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4"/>
      <c r="O587" s="534"/>
      <c r="P587" s="534"/>
      <c r="Q587" s="534"/>
      <c r="R587" s="534"/>
      <c r="S587" s="534"/>
      <c r="T587" s="535"/>
      <c r="U587" s="535"/>
      <c r="V587" s="535"/>
      <c r="W587" s="535"/>
      <c r="X587" s="535"/>
      <c r="Y587" s="535"/>
      <c r="Z587" s="535"/>
      <c r="AA587" s="535"/>
      <c r="AB587" s="535"/>
      <c r="AC587" s="535"/>
      <c r="AD587" s="535"/>
      <c r="AE587" s="535"/>
      <c r="AF587" s="535"/>
      <c r="AG587" s="534"/>
      <c r="AH587" s="534"/>
      <c r="AI587" s="534"/>
      <c r="AJ587" s="534"/>
      <c r="AK587" s="535"/>
      <c r="AL587" s="535"/>
      <c r="AM587" s="535"/>
      <c r="AN587" s="535"/>
      <c r="AO587" s="535"/>
      <c r="AP587" s="535"/>
      <c r="AQ587" s="535"/>
      <c r="AR587" s="535"/>
      <c r="AS587" s="447"/>
      <c r="AT587" s="535"/>
      <c r="AU587" s="535"/>
      <c r="AV587" s="535"/>
      <c r="AW587" s="535"/>
      <c r="AX587" s="535"/>
    </row>
    <row r="588" spans="1:50" ht="13.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4"/>
      <c r="O588" s="534"/>
      <c r="P588" s="534"/>
      <c r="Q588" s="534"/>
      <c r="R588" s="534"/>
      <c r="S588" s="534"/>
      <c r="T588" s="535"/>
      <c r="U588" s="535"/>
      <c r="V588" s="535"/>
      <c r="W588" s="535"/>
      <c r="X588" s="535"/>
      <c r="Y588" s="535"/>
      <c r="Z588" s="535"/>
      <c r="AA588" s="535"/>
      <c r="AB588" s="535"/>
      <c r="AC588" s="535"/>
      <c r="AD588" s="535"/>
      <c r="AE588" s="535"/>
      <c r="AF588" s="535"/>
      <c r="AG588" s="534"/>
      <c r="AH588" s="534"/>
      <c r="AI588" s="534"/>
      <c r="AJ588" s="534"/>
      <c r="AK588" s="535"/>
      <c r="AL588" s="535"/>
      <c r="AM588" s="535"/>
      <c r="AN588" s="535"/>
      <c r="AO588" s="535"/>
      <c r="AP588" s="535"/>
      <c r="AQ588" s="535"/>
      <c r="AR588" s="535"/>
      <c r="AS588" s="447"/>
      <c r="AT588" s="535"/>
      <c r="AU588" s="535"/>
      <c r="AV588" s="535"/>
      <c r="AW588" s="535"/>
      <c r="AX588" s="535"/>
    </row>
    <row r="589" spans="1:50" ht="13.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4"/>
      <c r="O589" s="534"/>
      <c r="P589" s="534"/>
      <c r="Q589" s="534"/>
      <c r="R589" s="534"/>
      <c r="S589" s="534"/>
      <c r="T589" s="535"/>
      <c r="U589" s="535"/>
      <c r="V589" s="535"/>
      <c r="W589" s="535"/>
      <c r="X589" s="535"/>
      <c r="Y589" s="535"/>
      <c r="Z589" s="535"/>
      <c r="AA589" s="535"/>
      <c r="AB589" s="535"/>
      <c r="AC589" s="535"/>
      <c r="AD589" s="535"/>
      <c r="AE589" s="535"/>
      <c r="AF589" s="535"/>
      <c r="AG589" s="534"/>
      <c r="AH589" s="534"/>
      <c r="AI589" s="534"/>
      <c r="AJ589" s="534"/>
      <c r="AK589" s="535"/>
      <c r="AL589" s="535"/>
      <c r="AM589" s="535"/>
      <c r="AN589" s="535"/>
      <c r="AO589" s="535"/>
      <c r="AP589" s="535"/>
      <c r="AQ589" s="535"/>
      <c r="AR589" s="535"/>
      <c r="AS589" s="447"/>
      <c r="AT589" s="535"/>
      <c r="AU589" s="535"/>
      <c r="AV589" s="535"/>
      <c r="AW589" s="535"/>
      <c r="AX589" s="535"/>
    </row>
    <row r="590" spans="1:50" ht="13.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4"/>
      <c r="O590" s="534"/>
      <c r="P590" s="534"/>
      <c r="Q590" s="534"/>
      <c r="R590" s="534"/>
      <c r="S590" s="534"/>
      <c r="T590" s="535"/>
      <c r="U590" s="535"/>
      <c r="V590" s="535"/>
      <c r="W590" s="535"/>
      <c r="X590" s="535"/>
      <c r="Y590" s="535"/>
      <c r="Z590" s="535"/>
      <c r="AA590" s="535"/>
      <c r="AB590" s="535"/>
      <c r="AC590" s="535"/>
      <c r="AD590" s="535"/>
      <c r="AE590" s="535"/>
      <c r="AF590" s="535"/>
      <c r="AG590" s="534"/>
      <c r="AH590" s="534"/>
      <c r="AI590" s="534"/>
      <c r="AJ590" s="534"/>
      <c r="AK590" s="535"/>
      <c r="AL590" s="535"/>
      <c r="AM590" s="535"/>
      <c r="AN590" s="535"/>
      <c r="AO590" s="535"/>
      <c r="AP590" s="535"/>
      <c r="AQ590" s="535"/>
      <c r="AR590" s="535"/>
      <c r="AS590" s="447"/>
      <c r="AT590" s="535"/>
      <c r="AU590" s="535"/>
      <c r="AV590" s="535"/>
      <c r="AW590" s="535"/>
      <c r="AX590" s="535"/>
    </row>
    <row r="591" spans="1:50" ht="13.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4"/>
      <c r="O591" s="534"/>
      <c r="P591" s="534"/>
      <c r="Q591" s="534"/>
      <c r="R591" s="534"/>
      <c r="S591" s="534"/>
      <c r="T591" s="535"/>
      <c r="U591" s="535"/>
      <c r="V591" s="535"/>
      <c r="W591" s="535"/>
      <c r="X591" s="535"/>
      <c r="Y591" s="535"/>
      <c r="Z591" s="535"/>
      <c r="AA591" s="535"/>
      <c r="AB591" s="535"/>
      <c r="AC591" s="535"/>
      <c r="AD591" s="535"/>
      <c r="AE591" s="535"/>
      <c r="AF591" s="535"/>
      <c r="AG591" s="534"/>
      <c r="AH591" s="534"/>
      <c r="AI591" s="534"/>
      <c r="AJ591" s="534"/>
      <c r="AK591" s="535"/>
      <c r="AL591" s="535"/>
      <c r="AM591" s="535"/>
      <c r="AN591" s="535"/>
      <c r="AO591" s="535"/>
      <c r="AP591" s="535"/>
      <c r="AQ591" s="535"/>
      <c r="AR591" s="535"/>
      <c r="AS591" s="447"/>
      <c r="AT591" s="535"/>
      <c r="AU591" s="535"/>
      <c r="AV591" s="535"/>
      <c r="AW591" s="535"/>
      <c r="AX591" s="535"/>
    </row>
    <row r="592" spans="1:50" ht="13.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4"/>
      <c r="O592" s="534"/>
      <c r="P592" s="534"/>
      <c r="Q592" s="534"/>
      <c r="R592" s="534"/>
      <c r="S592" s="534"/>
      <c r="T592" s="535"/>
      <c r="U592" s="535"/>
      <c r="V592" s="535"/>
      <c r="W592" s="535"/>
      <c r="X592" s="535"/>
      <c r="Y592" s="535"/>
      <c r="Z592" s="535"/>
      <c r="AA592" s="535"/>
      <c r="AB592" s="535"/>
      <c r="AC592" s="535"/>
      <c r="AD592" s="535"/>
      <c r="AE592" s="535"/>
      <c r="AF592" s="535"/>
      <c r="AG592" s="534"/>
      <c r="AH592" s="534"/>
      <c r="AI592" s="534"/>
      <c r="AJ592" s="534"/>
      <c r="AK592" s="535"/>
      <c r="AL592" s="535"/>
      <c r="AM592" s="535"/>
      <c r="AN592" s="535"/>
      <c r="AO592" s="535"/>
      <c r="AP592" s="535"/>
      <c r="AQ592" s="535"/>
      <c r="AR592" s="535"/>
      <c r="AS592" s="447"/>
      <c r="AT592" s="535"/>
      <c r="AU592" s="535"/>
      <c r="AV592" s="535"/>
      <c r="AW592" s="535"/>
      <c r="AX592" s="535"/>
    </row>
    <row r="593" spans="1:50" ht="13.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4"/>
      <c r="O593" s="534"/>
      <c r="P593" s="534"/>
      <c r="Q593" s="534"/>
      <c r="R593" s="534"/>
      <c r="S593" s="534"/>
      <c r="T593" s="535"/>
      <c r="U593" s="535"/>
      <c r="V593" s="535"/>
      <c r="W593" s="535"/>
      <c r="X593" s="535"/>
      <c r="Y593" s="535"/>
      <c r="Z593" s="535"/>
      <c r="AA593" s="535"/>
      <c r="AB593" s="535"/>
      <c r="AC593" s="535"/>
      <c r="AD593" s="535"/>
      <c r="AE593" s="535"/>
      <c r="AF593" s="535"/>
      <c r="AG593" s="534"/>
      <c r="AH593" s="534"/>
      <c r="AI593" s="534"/>
      <c r="AJ593" s="534"/>
      <c r="AK593" s="535"/>
      <c r="AL593" s="535"/>
      <c r="AM593" s="535"/>
      <c r="AN593" s="535"/>
      <c r="AO593" s="535"/>
      <c r="AP593" s="535"/>
      <c r="AQ593" s="535"/>
      <c r="AR593" s="535"/>
      <c r="AS593" s="447"/>
      <c r="AT593" s="535"/>
      <c r="AU593" s="535"/>
      <c r="AV593" s="535"/>
      <c r="AW593" s="535"/>
      <c r="AX593" s="535"/>
    </row>
    <row r="594" spans="1:50" ht="13.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4"/>
      <c r="O594" s="534"/>
      <c r="P594" s="534"/>
      <c r="Q594" s="534"/>
      <c r="R594" s="534"/>
      <c r="S594" s="534"/>
      <c r="T594" s="535"/>
      <c r="U594" s="535"/>
      <c r="V594" s="535"/>
      <c r="W594" s="535"/>
      <c r="X594" s="535"/>
      <c r="Y594" s="535"/>
      <c r="Z594" s="535"/>
      <c r="AA594" s="535"/>
      <c r="AB594" s="535"/>
      <c r="AC594" s="535"/>
      <c r="AD594" s="535"/>
      <c r="AE594" s="535"/>
      <c r="AF594" s="535"/>
      <c r="AG594" s="534"/>
      <c r="AH594" s="534"/>
      <c r="AI594" s="534"/>
      <c r="AJ594" s="534"/>
      <c r="AK594" s="535"/>
      <c r="AL594" s="535"/>
      <c r="AM594" s="535"/>
      <c r="AN594" s="535"/>
      <c r="AO594" s="535"/>
      <c r="AP594" s="535"/>
      <c r="AQ594" s="535"/>
      <c r="AR594" s="535"/>
      <c r="AS594" s="447"/>
      <c r="AT594" s="535"/>
      <c r="AU594" s="535"/>
      <c r="AV594" s="535"/>
      <c r="AW594" s="535"/>
      <c r="AX594" s="535"/>
    </row>
    <row r="595" spans="1:50" ht="13.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4"/>
      <c r="O595" s="534"/>
      <c r="P595" s="534"/>
      <c r="Q595" s="534"/>
      <c r="R595" s="534"/>
      <c r="S595" s="534"/>
      <c r="T595" s="535"/>
      <c r="U595" s="535"/>
      <c r="V595" s="535"/>
      <c r="W595" s="535"/>
      <c r="X595" s="535"/>
      <c r="Y595" s="535"/>
      <c r="Z595" s="535"/>
      <c r="AA595" s="535"/>
      <c r="AB595" s="535"/>
      <c r="AC595" s="535"/>
      <c r="AD595" s="535"/>
      <c r="AE595" s="535"/>
      <c r="AF595" s="535"/>
      <c r="AG595" s="534"/>
      <c r="AH595" s="534"/>
      <c r="AI595" s="534"/>
      <c r="AJ595" s="534"/>
      <c r="AK595" s="535"/>
      <c r="AL595" s="535"/>
      <c r="AM595" s="535"/>
      <c r="AN595" s="535"/>
      <c r="AO595" s="535"/>
      <c r="AP595" s="535"/>
      <c r="AQ595" s="535"/>
      <c r="AR595" s="535"/>
      <c r="AS595" s="447"/>
      <c r="AT595" s="535"/>
      <c r="AU595" s="535"/>
      <c r="AV595" s="535"/>
      <c r="AW595" s="535"/>
      <c r="AX595" s="535"/>
    </row>
    <row r="596" spans="1:50" ht="13.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4"/>
      <c r="O596" s="534"/>
      <c r="P596" s="534"/>
      <c r="Q596" s="534"/>
      <c r="R596" s="534"/>
      <c r="S596" s="534"/>
      <c r="T596" s="535"/>
      <c r="U596" s="535"/>
      <c r="V596" s="535"/>
      <c r="W596" s="535"/>
      <c r="X596" s="535"/>
      <c r="Y596" s="535"/>
      <c r="Z596" s="535"/>
      <c r="AA596" s="535"/>
      <c r="AB596" s="535"/>
      <c r="AC596" s="535"/>
      <c r="AD596" s="535"/>
      <c r="AE596" s="535"/>
      <c r="AF596" s="535"/>
      <c r="AG596" s="534"/>
      <c r="AH596" s="534"/>
      <c r="AI596" s="534"/>
      <c r="AJ596" s="534"/>
      <c r="AK596" s="535"/>
      <c r="AL596" s="535"/>
      <c r="AM596" s="535"/>
      <c r="AN596" s="535"/>
      <c r="AO596" s="535"/>
      <c r="AP596" s="535"/>
      <c r="AQ596" s="535"/>
      <c r="AR596" s="535"/>
      <c r="AS596" s="447"/>
      <c r="AT596" s="535"/>
      <c r="AU596" s="535"/>
      <c r="AV596" s="535"/>
      <c r="AW596" s="535"/>
      <c r="AX596" s="535"/>
    </row>
    <row r="597" spans="1:50" ht="13.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4"/>
      <c r="O597" s="534"/>
      <c r="P597" s="534"/>
      <c r="Q597" s="534"/>
      <c r="R597" s="534"/>
      <c r="S597" s="534"/>
      <c r="T597" s="535"/>
      <c r="U597" s="535"/>
      <c r="V597" s="535"/>
      <c r="W597" s="535"/>
      <c r="X597" s="535"/>
      <c r="Y597" s="535"/>
      <c r="Z597" s="535"/>
      <c r="AA597" s="535"/>
      <c r="AB597" s="535"/>
      <c r="AC597" s="535"/>
      <c r="AD597" s="535"/>
      <c r="AE597" s="535"/>
      <c r="AF597" s="535"/>
      <c r="AG597" s="534"/>
      <c r="AH597" s="534"/>
      <c r="AI597" s="534"/>
      <c r="AJ597" s="534"/>
      <c r="AK597" s="535"/>
      <c r="AL597" s="535"/>
      <c r="AM597" s="535"/>
      <c r="AN597" s="535"/>
      <c r="AO597" s="535"/>
      <c r="AP597" s="535"/>
      <c r="AQ597" s="535"/>
      <c r="AR597" s="535"/>
      <c r="AS597" s="447"/>
      <c r="AT597" s="535"/>
      <c r="AU597" s="535"/>
      <c r="AV597" s="535"/>
      <c r="AW597" s="535"/>
      <c r="AX597" s="535"/>
    </row>
    <row r="598" spans="1:50" ht="13.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4"/>
      <c r="O598" s="534"/>
      <c r="P598" s="534"/>
      <c r="Q598" s="534"/>
      <c r="R598" s="534"/>
      <c r="S598" s="534"/>
      <c r="T598" s="535"/>
      <c r="U598" s="535"/>
      <c r="V598" s="535"/>
      <c r="W598" s="535"/>
      <c r="X598" s="535"/>
      <c r="Y598" s="535"/>
      <c r="Z598" s="535"/>
      <c r="AA598" s="535"/>
      <c r="AB598" s="535"/>
      <c r="AC598" s="535"/>
      <c r="AD598" s="535"/>
      <c r="AE598" s="535"/>
      <c r="AF598" s="535"/>
      <c r="AG598" s="534"/>
      <c r="AH598" s="534"/>
      <c r="AI598" s="534"/>
      <c r="AJ598" s="534"/>
      <c r="AK598" s="535"/>
      <c r="AL598" s="535"/>
      <c r="AM598" s="535"/>
      <c r="AN598" s="535"/>
      <c r="AO598" s="535"/>
      <c r="AP598" s="535"/>
      <c r="AQ598" s="535"/>
      <c r="AR598" s="535"/>
      <c r="AS598" s="447"/>
      <c r="AT598" s="535"/>
      <c r="AU598" s="535"/>
      <c r="AV598" s="535"/>
      <c r="AW598" s="535"/>
      <c r="AX598" s="535"/>
    </row>
    <row r="599" spans="1:50" ht="13.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4"/>
      <c r="O599" s="534"/>
      <c r="P599" s="534"/>
      <c r="Q599" s="534"/>
      <c r="R599" s="534"/>
      <c r="S599" s="534"/>
      <c r="T599" s="535"/>
      <c r="U599" s="535"/>
      <c r="V599" s="535"/>
      <c r="W599" s="535"/>
      <c r="X599" s="535"/>
      <c r="Y599" s="535"/>
      <c r="Z599" s="535"/>
      <c r="AA599" s="535"/>
      <c r="AB599" s="535"/>
      <c r="AC599" s="535"/>
      <c r="AD599" s="535"/>
      <c r="AE599" s="535"/>
      <c r="AF599" s="535"/>
      <c r="AG599" s="534"/>
      <c r="AH599" s="534"/>
      <c r="AI599" s="534"/>
      <c r="AJ599" s="534"/>
      <c r="AK599" s="535"/>
      <c r="AL599" s="535"/>
      <c r="AM599" s="535"/>
      <c r="AN599" s="535"/>
      <c r="AO599" s="535"/>
      <c r="AP599" s="535"/>
      <c r="AQ599" s="535"/>
      <c r="AR599" s="535"/>
      <c r="AS599" s="447"/>
      <c r="AT599" s="535"/>
      <c r="AU599" s="535"/>
      <c r="AV599" s="535"/>
      <c r="AW599" s="535"/>
      <c r="AX599" s="535"/>
    </row>
    <row r="600" spans="1:50" ht="13.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4"/>
      <c r="O600" s="534"/>
      <c r="P600" s="534"/>
      <c r="Q600" s="534"/>
      <c r="R600" s="534"/>
      <c r="S600" s="534"/>
      <c r="T600" s="535"/>
      <c r="U600" s="535"/>
      <c r="V600" s="535"/>
      <c r="W600" s="535"/>
      <c r="X600" s="535"/>
      <c r="Y600" s="535"/>
      <c r="Z600" s="535"/>
      <c r="AA600" s="535"/>
      <c r="AB600" s="535"/>
      <c r="AC600" s="535"/>
      <c r="AD600" s="535"/>
      <c r="AE600" s="535"/>
      <c r="AF600" s="535"/>
      <c r="AG600" s="534"/>
      <c r="AH600" s="534"/>
      <c r="AI600" s="534"/>
      <c r="AJ600" s="534"/>
      <c r="AK600" s="535"/>
      <c r="AL600" s="535"/>
      <c r="AM600" s="535"/>
      <c r="AN600" s="535"/>
      <c r="AO600" s="535"/>
      <c r="AP600" s="535"/>
      <c r="AQ600" s="535"/>
      <c r="AR600" s="535"/>
      <c r="AS600" s="447"/>
      <c r="AT600" s="535"/>
      <c r="AU600" s="535"/>
      <c r="AV600" s="535"/>
      <c r="AW600" s="535"/>
      <c r="AX600" s="535"/>
    </row>
    <row r="601" spans="1:50" ht="13.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4"/>
      <c r="O601" s="534"/>
      <c r="P601" s="534"/>
      <c r="Q601" s="534"/>
      <c r="R601" s="534"/>
      <c r="S601" s="534"/>
      <c r="T601" s="535"/>
      <c r="U601" s="535"/>
      <c r="V601" s="535"/>
      <c r="W601" s="535"/>
      <c r="X601" s="535"/>
      <c r="Y601" s="535"/>
      <c r="Z601" s="535"/>
      <c r="AA601" s="535"/>
      <c r="AB601" s="535"/>
      <c r="AC601" s="535"/>
      <c r="AD601" s="535"/>
      <c r="AE601" s="535"/>
      <c r="AF601" s="535"/>
      <c r="AG601" s="534"/>
      <c r="AH601" s="534"/>
      <c r="AI601" s="534"/>
      <c r="AJ601" s="534"/>
      <c r="AK601" s="535"/>
      <c r="AL601" s="535"/>
      <c r="AM601" s="535"/>
      <c r="AN601" s="535"/>
      <c r="AO601" s="535"/>
      <c r="AP601" s="535"/>
      <c r="AQ601" s="535"/>
      <c r="AR601" s="535"/>
      <c r="AS601" s="447"/>
      <c r="AT601" s="535"/>
      <c r="AU601" s="535"/>
      <c r="AV601" s="535"/>
      <c r="AW601" s="535"/>
      <c r="AX601" s="535"/>
    </row>
    <row r="602" spans="1:50" ht="13.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4"/>
      <c r="O602" s="534"/>
      <c r="P602" s="534"/>
      <c r="Q602" s="534"/>
      <c r="R602" s="534"/>
      <c r="S602" s="534"/>
      <c r="T602" s="535"/>
      <c r="U602" s="535"/>
      <c r="V602" s="535"/>
      <c r="W602" s="535"/>
      <c r="X602" s="535"/>
      <c r="Y602" s="535"/>
      <c r="Z602" s="535"/>
      <c r="AA602" s="535"/>
      <c r="AB602" s="535"/>
      <c r="AC602" s="535"/>
      <c r="AD602" s="535"/>
      <c r="AE602" s="535"/>
      <c r="AF602" s="535"/>
      <c r="AG602" s="534"/>
      <c r="AH602" s="534"/>
      <c r="AI602" s="534"/>
      <c r="AJ602" s="534"/>
      <c r="AK602" s="535"/>
      <c r="AL602" s="535"/>
      <c r="AM602" s="535"/>
      <c r="AN602" s="535"/>
      <c r="AO602" s="535"/>
      <c r="AP602" s="535"/>
      <c r="AQ602" s="535"/>
      <c r="AR602" s="535"/>
      <c r="AS602" s="447"/>
      <c r="AT602" s="535"/>
      <c r="AU602" s="535"/>
      <c r="AV602" s="535"/>
      <c r="AW602" s="535"/>
      <c r="AX602" s="535"/>
    </row>
    <row r="603" spans="1:50" ht="13.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4"/>
      <c r="O603" s="534"/>
      <c r="P603" s="534"/>
      <c r="Q603" s="534"/>
      <c r="R603" s="534"/>
      <c r="S603" s="534"/>
      <c r="T603" s="535"/>
      <c r="U603" s="535"/>
      <c r="V603" s="535"/>
      <c r="W603" s="535"/>
      <c r="X603" s="535"/>
      <c r="Y603" s="535"/>
      <c r="Z603" s="535"/>
      <c r="AA603" s="535"/>
      <c r="AB603" s="535"/>
      <c r="AC603" s="535"/>
      <c r="AD603" s="535"/>
      <c r="AE603" s="535"/>
      <c r="AF603" s="535"/>
      <c r="AG603" s="534"/>
      <c r="AH603" s="534"/>
      <c r="AI603" s="534"/>
      <c r="AJ603" s="534"/>
      <c r="AK603" s="535"/>
      <c r="AL603" s="535"/>
      <c r="AM603" s="535"/>
      <c r="AN603" s="535"/>
      <c r="AO603" s="535"/>
      <c r="AP603" s="535"/>
      <c r="AQ603" s="535"/>
      <c r="AR603" s="535"/>
      <c r="AS603" s="447"/>
      <c r="AT603" s="535"/>
      <c r="AU603" s="535"/>
      <c r="AV603" s="535"/>
      <c r="AW603" s="535"/>
      <c r="AX603" s="535"/>
    </row>
    <row r="604" spans="1:50" ht="13.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4"/>
      <c r="O604" s="534"/>
      <c r="P604" s="534"/>
      <c r="Q604" s="534"/>
      <c r="R604" s="534"/>
      <c r="S604" s="534"/>
      <c r="T604" s="535"/>
      <c r="U604" s="535"/>
      <c r="V604" s="535"/>
      <c r="W604" s="535"/>
      <c r="X604" s="535"/>
      <c r="Y604" s="535"/>
      <c r="Z604" s="535"/>
      <c r="AA604" s="535"/>
      <c r="AB604" s="535"/>
      <c r="AC604" s="535"/>
      <c r="AD604" s="535"/>
      <c r="AE604" s="535"/>
      <c r="AF604" s="535"/>
      <c r="AG604" s="534"/>
      <c r="AH604" s="534"/>
      <c r="AI604" s="534"/>
      <c r="AJ604" s="534"/>
      <c r="AK604" s="535"/>
      <c r="AL604" s="535"/>
      <c r="AM604" s="535"/>
      <c r="AN604" s="535"/>
      <c r="AO604" s="535"/>
      <c r="AP604" s="535"/>
      <c r="AQ604" s="535"/>
      <c r="AR604" s="535"/>
      <c r="AS604" s="447"/>
      <c r="AT604" s="535"/>
      <c r="AU604" s="535"/>
      <c r="AV604" s="535"/>
      <c r="AW604" s="535"/>
      <c r="AX604" s="535"/>
    </row>
    <row r="605" spans="1:50" ht="13.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4"/>
      <c r="O605" s="534"/>
      <c r="P605" s="534"/>
      <c r="Q605" s="534"/>
      <c r="R605" s="534"/>
      <c r="S605" s="534"/>
      <c r="T605" s="535"/>
      <c r="U605" s="535"/>
      <c r="V605" s="535"/>
      <c r="W605" s="535"/>
      <c r="X605" s="535"/>
      <c r="Y605" s="535"/>
      <c r="Z605" s="535"/>
      <c r="AA605" s="535"/>
      <c r="AB605" s="535"/>
      <c r="AC605" s="535"/>
      <c r="AD605" s="535"/>
      <c r="AE605" s="535"/>
      <c r="AF605" s="535"/>
      <c r="AG605" s="534"/>
      <c r="AH605" s="534"/>
      <c r="AI605" s="534"/>
      <c r="AJ605" s="534"/>
      <c r="AK605" s="535"/>
      <c r="AL605" s="535"/>
      <c r="AM605" s="535"/>
      <c r="AN605" s="535"/>
      <c r="AO605" s="535"/>
      <c r="AP605" s="535"/>
      <c r="AQ605" s="535"/>
      <c r="AR605" s="535"/>
      <c r="AS605" s="447"/>
      <c r="AT605" s="535"/>
      <c r="AU605" s="535"/>
      <c r="AV605" s="535"/>
      <c r="AW605" s="535"/>
      <c r="AX605" s="535"/>
    </row>
    <row r="606" spans="1:50" ht="13.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4"/>
      <c r="O606" s="534"/>
      <c r="P606" s="534"/>
      <c r="Q606" s="534"/>
      <c r="R606" s="534"/>
      <c r="S606" s="534"/>
      <c r="T606" s="535"/>
      <c r="U606" s="535"/>
      <c r="V606" s="535"/>
      <c r="W606" s="535"/>
      <c r="X606" s="535"/>
      <c r="Y606" s="535"/>
      <c r="Z606" s="535"/>
      <c r="AA606" s="535"/>
      <c r="AB606" s="535"/>
      <c r="AC606" s="535"/>
      <c r="AD606" s="535"/>
      <c r="AE606" s="535"/>
      <c r="AF606" s="535"/>
      <c r="AG606" s="534"/>
      <c r="AH606" s="534"/>
      <c r="AI606" s="534"/>
      <c r="AJ606" s="534"/>
      <c r="AK606" s="535"/>
      <c r="AL606" s="535"/>
      <c r="AM606" s="535"/>
      <c r="AN606" s="535"/>
      <c r="AO606" s="535"/>
      <c r="AP606" s="535"/>
      <c r="AQ606" s="535"/>
      <c r="AR606" s="535"/>
      <c r="AS606" s="447"/>
      <c r="AT606" s="535"/>
      <c r="AU606" s="535"/>
      <c r="AV606" s="535"/>
      <c r="AW606" s="535"/>
      <c r="AX606" s="535"/>
    </row>
    <row r="607" spans="1:50" ht="13.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4"/>
      <c r="O607" s="534"/>
      <c r="P607" s="534"/>
      <c r="Q607" s="534"/>
      <c r="R607" s="534"/>
      <c r="S607" s="534"/>
      <c r="T607" s="535"/>
      <c r="U607" s="535"/>
      <c r="V607" s="535"/>
      <c r="W607" s="535"/>
      <c r="X607" s="535"/>
      <c r="Y607" s="535"/>
      <c r="Z607" s="535"/>
      <c r="AA607" s="535"/>
      <c r="AB607" s="535"/>
      <c r="AC607" s="535"/>
      <c r="AD607" s="535"/>
      <c r="AE607" s="535"/>
      <c r="AF607" s="535"/>
      <c r="AG607" s="534"/>
      <c r="AH607" s="534"/>
      <c r="AI607" s="534"/>
      <c r="AJ607" s="534"/>
      <c r="AK607" s="535"/>
      <c r="AL607" s="535"/>
      <c r="AM607" s="535"/>
      <c r="AN607" s="535"/>
      <c r="AO607" s="535"/>
      <c r="AP607" s="535"/>
      <c r="AQ607" s="535"/>
      <c r="AR607" s="535"/>
      <c r="AS607" s="447"/>
      <c r="AT607" s="535"/>
      <c r="AU607" s="535"/>
      <c r="AV607" s="535"/>
      <c r="AW607" s="535"/>
      <c r="AX607" s="535"/>
    </row>
    <row r="608" spans="1:50" ht="13.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4"/>
      <c r="O608" s="534"/>
      <c r="P608" s="534"/>
      <c r="Q608" s="534"/>
      <c r="R608" s="534"/>
      <c r="S608" s="534"/>
      <c r="T608" s="535"/>
      <c r="U608" s="535"/>
      <c r="V608" s="535"/>
      <c r="W608" s="535"/>
      <c r="X608" s="535"/>
      <c r="Y608" s="535"/>
      <c r="Z608" s="535"/>
      <c r="AA608" s="535"/>
      <c r="AB608" s="535"/>
      <c r="AC608" s="535"/>
      <c r="AD608" s="535"/>
      <c r="AE608" s="535"/>
      <c r="AF608" s="535"/>
      <c r="AG608" s="534"/>
      <c r="AH608" s="534"/>
      <c r="AI608" s="534"/>
      <c r="AJ608" s="534"/>
      <c r="AK608" s="535"/>
      <c r="AL608" s="535"/>
      <c r="AM608" s="535"/>
      <c r="AN608" s="535"/>
      <c r="AO608" s="535"/>
      <c r="AP608" s="535"/>
      <c r="AQ608" s="535"/>
      <c r="AR608" s="535"/>
      <c r="AS608" s="447"/>
      <c r="AT608" s="535"/>
      <c r="AU608" s="535"/>
      <c r="AV608" s="535"/>
      <c r="AW608" s="535"/>
      <c r="AX608" s="535"/>
    </row>
    <row r="609" spans="1:50" ht="13.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4"/>
      <c r="O609" s="534"/>
      <c r="P609" s="534"/>
      <c r="Q609" s="534"/>
      <c r="R609" s="534"/>
      <c r="S609" s="534"/>
      <c r="T609" s="535"/>
      <c r="U609" s="535"/>
      <c r="V609" s="535"/>
      <c r="W609" s="535"/>
      <c r="X609" s="535"/>
      <c r="Y609" s="535"/>
      <c r="Z609" s="535"/>
      <c r="AA609" s="535"/>
      <c r="AB609" s="535"/>
      <c r="AC609" s="535"/>
      <c r="AD609" s="535"/>
      <c r="AE609" s="535"/>
      <c r="AF609" s="535"/>
      <c r="AG609" s="534"/>
      <c r="AH609" s="534"/>
      <c r="AI609" s="534"/>
      <c r="AJ609" s="534"/>
      <c r="AK609" s="535"/>
      <c r="AL609" s="535"/>
      <c r="AM609" s="535"/>
      <c r="AN609" s="535"/>
      <c r="AO609" s="535"/>
      <c r="AP609" s="535"/>
      <c r="AQ609" s="535"/>
      <c r="AR609" s="535"/>
      <c r="AS609" s="447"/>
      <c r="AT609" s="535"/>
      <c r="AU609" s="535"/>
      <c r="AV609" s="535"/>
      <c r="AW609" s="535"/>
      <c r="AX609" s="535"/>
    </row>
    <row r="610" spans="1:50" ht="13.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4"/>
      <c r="O610" s="534"/>
      <c r="P610" s="534"/>
      <c r="Q610" s="534"/>
      <c r="R610" s="534"/>
      <c r="S610" s="534"/>
      <c r="T610" s="535"/>
      <c r="U610" s="535"/>
      <c r="V610" s="535"/>
      <c r="W610" s="535"/>
      <c r="X610" s="535"/>
      <c r="Y610" s="535"/>
      <c r="Z610" s="535"/>
      <c r="AA610" s="535"/>
      <c r="AB610" s="535"/>
      <c r="AC610" s="535"/>
      <c r="AD610" s="535"/>
      <c r="AE610" s="535"/>
      <c r="AF610" s="535"/>
      <c r="AG610" s="534"/>
      <c r="AH610" s="534"/>
      <c r="AI610" s="534"/>
      <c r="AJ610" s="534"/>
      <c r="AK610" s="535"/>
      <c r="AL610" s="535"/>
      <c r="AM610" s="535"/>
      <c r="AN610" s="535"/>
      <c r="AO610" s="535"/>
      <c r="AP610" s="535"/>
      <c r="AQ610" s="535"/>
      <c r="AR610" s="535"/>
      <c r="AS610" s="447"/>
      <c r="AT610" s="535"/>
      <c r="AU610" s="535"/>
      <c r="AV610" s="535"/>
      <c r="AW610" s="535"/>
      <c r="AX610" s="535"/>
    </row>
    <row r="611" spans="1:50" ht="13.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4"/>
      <c r="O611" s="534"/>
      <c r="P611" s="534"/>
      <c r="Q611" s="534"/>
      <c r="R611" s="534"/>
      <c r="S611" s="534"/>
      <c r="T611" s="535"/>
      <c r="U611" s="535"/>
      <c r="V611" s="535"/>
      <c r="W611" s="535"/>
      <c r="X611" s="535"/>
      <c r="Y611" s="535"/>
      <c r="Z611" s="535"/>
      <c r="AA611" s="535"/>
      <c r="AB611" s="535"/>
      <c r="AC611" s="535"/>
      <c r="AD611" s="535"/>
      <c r="AE611" s="535"/>
      <c r="AF611" s="535"/>
      <c r="AG611" s="534"/>
      <c r="AH611" s="534"/>
      <c r="AI611" s="534"/>
      <c r="AJ611" s="534"/>
      <c r="AK611" s="535"/>
      <c r="AL611" s="535"/>
      <c r="AM611" s="535"/>
      <c r="AN611" s="535"/>
      <c r="AO611" s="535"/>
      <c r="AP611" s="535"/>
      <c r="AQ611" s="535"/>
      <c r="AR611" s="535"/>
      <c r="AS611" s="447"/>
      <c r="AT611" s="535"/>
      <c r="AU611" s="535"/>
      <c r="AV611" s="535"/>
      <c r="AW611" s="535"/>
      <c r="AX611" s="535"/>
    </row>
    <row r="612" spans="1:50" ht="13.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4"/>
      <c r="O612" s="534"/>
      <c r="P612" s="534"/>
      <c r="Q612" s="534"/>
      <c r="R612" s="534"/>
      <c r="S612" s="534"/>
      <c r="T612" s="535"/>
      <c r="U612" s="535"/>
      <c r="V612" s="535"/>
      <c r="W612" s="535"/>
      <c r="X612" s="535"/>
      <c r="Y612" s="535"/>
      <c r="Z612" s="535"/>
      <c r="AA612" s="535"/>
      <c r="AB612" s="535"/>
      <c r="AC612" s="535"/>
      <c r="AD612" s="535"/>
      <c r="AE612" s="535"/>
      <c r="AF612" s="535"/>
      <c r="AG612" s="534"/>
      <c r="AH612" s="534"/>
      <c r="AI612" s="534"/>
      <c r="AJ612" s="534"/>
      <c r="AK612" s="535"/>
      <c r="AL612" s="535"/>
      <c r="AM612" s="535"/>
      <c r="AN612" s="535"/>
      <c r="AO612" s="535"/>
      <c r="AP612" s="535"/>
      <c r="AQ612" s="535"/>
      <c r="AR612" s="535"/>
      <c r="AS612" s="447"/>
      <c r="AT612" s="535"/>
      <c r="AU612" s="535"/>
      <c r="AV612" s="535"/>
      <c r="AW612" s="535"/>
      <c r="AX612" s="535"/>
    </row>
    <row r="613" spans="1:50" ht="13.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4"/>
      <c r="O613" s="534"/>
      <c r="P613" s="534"/>
      <c r="Q613" s="534"/>
      <c r="R613" s="534"/>
      <c r="S613" s="534"/>
      <c r="T613" s="535"/>
      <c r="U613" s="535"/>
      <c r="V613" s="535"/>
      <c r="W613" s="535"/>
      <c r="X613" s="535"/>
      <c r="Y613" s="535"/>
      <c r="Z613" s="535"/>
      <c r="AA613" s="535"/>
      <c r="AB613" s="535"/>
      <c r="AC613" s="535"/>
      <c r="AD613" s="535"/>
      <c r="AE613" s="535"/>
      <c r="AF613" s="535"/>
      <c r="AG613" s="534"/>
      <c r="AH613" s="534"/>
      <c r="AI613" s="534"/>
      <c r="AJ613" s="534"/>
      <c r="AK613" s="535"/>
      <c r="AL613" s="535"/>
      <c r="AM613" s="535"/>
      <c r="AN613" s="535"/>
      <c r="AO613" s="535"/>
      <c r="AP613" s="535"/>
      <c r="AQ613" s="535"/>
      <c r="AR613" s="535"/>
      <c r="AS613" s="447"/>
      <c r="AT613" s="535"/>
      <c r="AU613" s="535"/>
      <c r="AV613" s="535"/>
      <c r="AW613" s="535"/>
      <c r="AX613" s="535"/>
    </row>
    <row r="614" spans="1:50" ht="13.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4"/>
      <c r="O614" s="534"/>
      <c r="P614" s="534"/>
      <c r="Q614" s="534"/>
      <c r="R614" s="534"/>
      <c r="S614" s="534"/>
      <c r="T614" s="535"/>
      <c r="U614" s="535"/>
      <c r="V614" s="535"/>
      <c r="W614" s="535"/>
      <c r="X614" s="535"/>
      <c r="Y614" s="535"/>
      <c r="Z614" s="535"/>
      <c r="AA614" s="535"/>
      <c r="AB614" s="535"/>
      <c r="AC614" s="535"/>
      <c r="AD614" s="535"/>
      <c r="AE614" s="535"/>
      <c r="AF614" s="535"/>
      <c r="AG614" s="534"/>
      <c r="AH614" s="534"/>
      <c r="AI614" s="534"/>
      <c r="AJ614" s="534"/>
      <c r="AK614" s="535"/>
      <c r="AL614" s="535"/>
      <c r="AM614" s="535"/>
      <c r="AN614" s="535"/>
      <c r="AO614" s="535"/>
      <c r="AP614" s="535"/>
      <c r="AQ614" s="535"/>
      <c r="AR614" s="535"/>
      <c r="AS614" s="447"/>
      <c r="AT614" s="535"/>
      <c r="AU614" s="535"/>
      <c r="AV614" s="535"/>
      <c r="AW614" s="535"/>
      <c r="AX614" s="535"/>
    </row>
    <row r="615" spans="1:50" ht="13.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4"/>
      <c r="O615" s="534"/>
      <c r="P615" s="534"/>
      <c r="Q615" s="534"/>
      <c r="R615" s="534"/>
      <c r="S615" s="534"/>
      <c r="T615" s="535"/>
      <c r="U615" s="535"/>
      <c r="V615" s="535"/>
      <c r="W615" s="535"/>
      <c r="X615" s="535"/>
      <c r="Y615" s="535"/>
      <c r="Z615" s="535"/>
      <c r="AA615" s="535"/>
      <c r="AB615" s="535"/>
      <c r="AC615" s="535"/>
      <c r="AD615" s="535"/>
      <c r="AE615" s="535"/>
      <c r="AF615" s="535"/>
      <c r="AG615" s="534"/>
      <c r="AH615" s="534"/>
      <c r="AI615" s="534"/>
      <c r="AJ615" s="534"/>
      <c r="AK615" s="535"/>
      <c r="AL615" s="535"/>
      <c r="AM615" s="535"/>
      <c r="AN615" s="535"/>
      <c r="AO615" s="535"/>
      <c r="AP615" s="535"/>
      <c r="AQ615" s="535"/>
      <c r="AR615" s="535"/>
      <c r="AS615" s="447"/>
      <c r="AT615" s="535"/>
      <c r="AU615" s="535"/>
      <c r="AV615" s="535"/>
      <c r="AW615" s="535"/>
      <c r="AX615" s="535"/>
    </row>
    <row r="616" spans="1:50" ht="13.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4"/>
      <c r="O616" s="534"/>
      <c r="P616" s="534"/>
      <c r="Q616" s="534"/>
      <c r="R616" s="534"/>
      <c r="S616" s="534"/>
      <c r="T616" s="535"/>
      <c r="U616" s="535"/>
      <c r="V616" s="535"/>
      <c r="W616" s="535"/>
      <c r="X616" s="535"/>
      <c r="Y616" s="535"/>
      <c r="Z616" s="535"/>
      <c r="AA616" s="535"/>
      <c r="AB616" s="535"/>
      <c r="AC616" s="535"/>
      <c r="AD616" s="535"/>
      <c r="AE616" s="535"/>
      <c r="AF616" s="535"/>
      <c r="AG616" s="534"/>
      <c r="AH616" s="534"/>
      <c r="AI616" s="534"/>
      <c r="AJ616" s="534"/>
      <c r="AK616" s="535"/>
      <c r="AL616" s="535"/>
      <c r="AM616" s="535"/>
      <c r="AN616" s="535"/>
      <c r="AO616" s="535"/>
      <c r="AP616" s="535"/>
      <c r="AQ616" s="535"/>
      <c r="AR616" s="535"/>
      <c r="AS616" s="447"/>
      <c r="AT616" s="535"/>
      <c r="AU616" s="535"/>
      <c r="AV616" s="535"/>
      <c r="AW616" s="535"/>
      <c r="AX616" s="535"/>
    </row>
    <row r="617" spans="1:50" ht="13.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4"/>
      <c r="O617" s="534"/>
      <c r="P617" s="534"/>
      <c r="Q617" s="534"/>
      <c r="R617" s="534"/>
      <c r="S617" s="534"/>
      <c r="T617" s="535"/>
      <c r="U617" s="535"/>
      <c r="V617" s="535"/>
      <c r="W617" s="535"/>
      <c r="X617" s="535"/>
      <c r="Y617" s="535"/>
      <c r="Z617" s="535"/>
      <c r="AA617" s="535"/>
      <c r="AB617" s="535"/>
      <c r="AC617" s="535"/>
      <c r="AD617" s="535"/>
      <c r="AE617" s="535"/>
      <c r="AF617" s="535"/>
      <c r="AG617" s="534"/>
      <c r="AH617" s="534"/>
      <c r="AI617" s="534"/>
      <c r="AJ617" s="534"/>
      <c r="AK617" s="535"/>
      <c r="AL617" s="535"/>
      <c r="AM617" s="535"/>
      <c r="AN617" s="535"/>
      <c r="AO617" s="535"/>
      <c r="AP617" s="535"/>
      <c r="AQ617" s="535"/>
      <c r="AR617" s="535"/>
      <c r="AS617" s="447"/>
      <c r="AT617" s="535"/>
      <c r="AU617" s="535"/>
      <c r="AV617" s="535"/>
      <c r="AW617" s="535"/>
      <c r="AX617" s="535"/>
    </row>
    <row r="618" spans="1:50" ht="13.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4"/>
      <c r="O618" s="534"/>
      <c r="P618" s="534"/>
      <c r="Q618" s="534"/>
      <c r="R618" s="534"/>
      <c r="S618" s="534"/>
      <c r="T618" s="535"/>
      <c r="U618" s="535"/>
      <c r="V618" s="535"/>
      <c r="W618" s="535"/>
      <c r="X618" s="535"/>
      <c r="Y618" s="535"/>
      <c r="Z618" s="535"/>
      <c r="AA618" s="535"/>
      <c r="AB618" s="535"/>
      <c r="AC618" s="535"/>
      <c r="AD618" s="535"/>
      <c r="AE618" s="535"/>
      <c r="AF618" s="535"/>
      <c r="AG618" s="534"/>
      <c r="AH618" s="534"/>
      <c r="AI618" s="534"/>
      <c r="AJ618" s="534"/>
      <c r="AK618" s="535"/>
      <c r="AL618" s="535"/>
      <c r="AM618" s="535"/>
      <c r="AN618" s="535"/>
      <c r="AO618" s="535"/>
      <c r="AP618" s="535"/>
      <c r="AQ618" s="535"/>
      <c r="AR618" s="535"/>
      <c r="AS618" s="447"/>
      <c r="AT618" s="535"/>
      <c r="AU618" s="535"/>
      <c r="AV618" s="535"/>
      <c r="AW618" s="535"/>
      <c r="AX618" s="535"/>
    </row>
    <row r="619" spans="1:50" ht="13.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4"/>
      <c r="O619" s="534"/>
      <c r="P619" s="534"/>
      <c r="Q619" s="534"/>
      <c r="R619" s="534"/>
      <c r="S619" s="534"/>
      <c r="T619" s="535"/>
      <c r="U619" s="535"/>
      <c r="V619" s="535"/>
      <c r="W619" s="535"/>
      <c r="X619" s="535"/>
      <c r="Y619" s="535"/>
      <c r="Z619" s="535"/>
      <c r="AA619" s="535"/>
      <c r="AB619" s="535"/>
      <c r="AC619" s="535"/>
      <c r="AD619" s="535"/>
      <c r="AE619" s="535"/>
      <c r="AF619" s="535"/>
      <c r="AG619" s="534"/>
      <c r="AH619" s="534"/>
      <c r="AI619" s="534"/>
      <c r="AJ619" s="534"/>
      <c r="AK619" s="535"/>
      <c r="AL619" s="535"/>
      <c r="AM619" s="535"/>
      <c r="AN619" s="535"/>
      <c r="AO619" s="535"/>
      <c r="AP619" s="535"/>
      <c r="AQ619" s="535"/>
      <c r="AR619" s="535"/>
      <c r="AS619" s="447"/>
      <c r="AT619" s="535"/>
      <c r="AU619" s="535"/>
      <c r="AV619" s="535"/>
      <c r="AW619" s="535"/>
      <c r="AX619" s="535"/>
    </row>
    <row r="620" spans="1:50" ht="13.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4"/>
      <c r="O620" s="534"/>
      <c r="P620" s="534"/>
      <c r="Q620" s="534"/>
      <c r="R620" s="534"/>
      <c r="S620" s="534"/>
      <c r="T620" s="535"/>
      <c r="U620" s="535"/>
      <c r="V620" s="535"/>
      <c r="W620" s="535"/>
      <c r="X620" s="535"/>
      <c r="Y620" s="535"/>
      <c r="Z620" s="535"/>
      <c r="AA620" s="535"/>
      <c r="AB620" s="535"/>
      <c r="AC620" s="535"/>
      <c r="AD620" s="535"/>
      <c r="AE620" s="535"/>
      <c r="AF620" s="535"/>
      <c r="AG620" s="534"/>
      <c r="AH620" s="534"/>
      <c r="AI620" s="534"/>
      <c r="AJ620" s="534"/>
      <c r="AK620" s="535"/>
      <c r="AL620" s="535"/>
      <c r="AM620" s="535"/>
      <c r="AN620" s="535"/>
      <c r="AO620" s="535"/>
      <c r="AP620" s="535"/>
      <c r="AQ620" s="535"/>
      <c r="AR620" s="535"/>
      <c r="AS620" s="447"/>
      <c r="AT620" s="535"/>
      <c r="AU620" s="535"/>
      <c r="AV620" s="535"/>
      <c r="AW620" s="535"/>
      <c r="AX620" s="535"/>
    </row>
    <row r="621" spans="1:50" ht="13.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4"/>
      <c r="O621" s="534"/>
      <c r="P621" s="534"/>
      <c r="Q621" s="534"/>
      <c r="R621" s="534"/>
      <c r="S621" s="534"/>
      <c r="T621" s="535"/>
      <c r="U621" s="535"/>
      <c r="V621" s="535"/>
      <c r="W621" s="535"/>
      <c r="X621" s="535"/>
      <c r="Y621" s="535"/>
      <c r="Z621" s="535"/>
      <c r="AA621" s="535"/>
      <c r="AB621" s="535"/>
      <c r="AC621" s="535"/>
      <c r="AD621" s="535"/>
      <c r="AE621" s="535"/>
      <c r="AF621" s="535"/>
      <c r="AG621" s="534"/>
      <c r="AH621" s="534"/>
      <c r="AI621" s="534"/>
      <c r="AJ621" s="534"/>
      <c r="AK621" s="535"/>
      <c r="AL621" s="535"/>
      <c r="AM621" s="535"/>
      <c r="AN621" s="535"/>
      <c r="AO621" s="535"/>
      <c r="AP621" s="535"/>
      <c r="AQ621" s="535"/>
      <c r="AR621" s="535"/>
      <c r="AS621" s="447"/>
      <c r="AT621" s="535"/>
      <c r="AU621" s="535"/>
      <c r="AV621" s="535"/>
      <c r="AW621" s="535"/>
      <c r="AX621" s="535"/>
    </row>
    <row r="622" spans="1:50" ht="13.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4"/>
      <c r="O622" s="534"/>
      <c r="P622" s="534"/>
      <c r="Q622" s="534"/>
      <c r="R622" s="534"/>
      <c r="S622" s="534"/>
      <c r="T622" s="535"/>
      <c r="U622" s="535"/>
      <c r="V622" s="535"/>
      <c r="W622" s="535"/>
      <c r="X622" s="535"/>
      <c r="Y622" s="535"/>
      <c r="Z622" s="535"/>
      <c r="AA622" s="535"/>
      <c r="AB622" s="535"/>
      <c r="AC622" s="535"/>
      <c r="AD622" s="535"/>
      <c r="AE622" s="535"/>
      <c r="AF622" s="535"/>
      <c r="AG622" s="534"/>
      <c r="AH622" s="534"/>
      <c r="AI622" s="534"/>
      <c r="AJ622" s="534"/>
      <c r="AK622" s="535"/>
      <c r="AL622" s="535"/>
      <c r="AM622" s="535"/>
      <c r="AN622" s="535"/>
      <c r="AO622" s="535"/>
      <c r="AP622" s="535"/>
      <c r="AQ622" s="535"/>
      <c r="AR622" s="535"/>
      <c r="AS622" s="447"/>
      <c r="AT622" s="535"/>
      <c r="AU622" s="535"/>
      <c r="AV622" s="535"/>
      <c r="AW622" s="535"/>
      <c r="AX622" s="535"/>
    </row>
    <row r="623" spans="1:50" ht="13.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4"/>
      <c r="O623" s="534"/>
      <c r="P623" s="534"/>
      <c r="Q623" s="534"/>
      <c r="R623" s="534"/>
      <c r="S623" s="534"/>
      <c r="T623" s="535"/>
      <c r="U623" s="535"/>
      <c r="V623" s="535"/>
      <c r="W623" s="535"/>
      <c r="X623" s="535"/>
      <c r="Y623" s="535"/>
      <c r="Z623" s="535"/>
      <c r="AA623" s="535"/>
      <c r="AB623" s="535"/>
      <c r="AC623" s="535"/>
      <c r="AD623" s="535"/>
      <c r="AE623" s="535"/>
      <c r="AF623" s="535"/>
      <c r="AG623" s="534"/>
      <c r="AH623" s="534"/>
      <c r="AI623" s="534"/>
      <c r="AJ623" s="534"/>
      <c r="AK623" s="535"/>
      <c r="AL623" s="535"/>
      <c r="AM623" s="535"/>
      <c r="AN623" s="535"/>
      <c r="AO623" s="535"/>
      <c r="AP623" s="535"/>
      <c r="AQ623" s="535"/>
      <c r="AR623" s="535"/>
      <c r="AS623" s="447"/>
      <c r="AT623" s="535"/>
      <c r="AU623" s="535"/>
      <c r="AV623" s="535"/>
      <c r="AW623" s="535"/>
      <c r="AX623" s="535"/>
    </row>
    <row r="624" spans="1:50" ht="13.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4"/>
      <c r="O624" s="534"/>
      <c r="P624" s="534"/>
      <c r="Q624" s="534"/>
      <c r="R624" s="534"/>
      <c r="S624" s="534"/>
      <c r="T624" s="535"/>
      <c r="U624" s="535"/>
      <c r="V624" s="535"/>
      <c r="W624" s="535"/>
      <c r="X624" s="535"/>
      <c r="Y624" s="535"/>
      <c r="Z624" s="535"/>
      <c r="AA624" s="535"/>
      <c r="AB624" s="535"/>
      <c r="AC624" s="535"/>
      <c r="AD624" s="535"/>
      <c r="AE624" s="535"/>
      <c r="AF624" s="535"/>
      <c r="AG624" s="534"/>
      <c r="AH624" s="534"/>
      <c r="AI624" s="534"/>
      <c r="AJ624" s="534"/>
      <c r="AK624" s="535"/>
      <c r="AL624" s="535"/>
      <c r="AM624" s="535"/>
      <c r="AN624" s="535"/>
      <c r="AO624" s="535"/>
      <c r="AP624" s="535"/>
      <c r="AQ624" s="535"/>
      <c r="AR624" s="535"/>
      <c r="AS624" s="447"/>
      <c r="AT624" s="535"/>
      <c r="AU624" s="535"/>
      <c r="AV624" s="535"/>
      <c r="AW624" s="535"/>
      <c r="AX624" s="535"/>
    </row>
    <row r="625" spans="1:50" ht="13.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4"/>
      <c r="O625" s="534"/>
      <c r="P625" s="534"/>
      <c r="Q625" s="534"/>
      <c r="R625" s="534"/>
      <c r="S625" s="534"/>
      <c r="T625" s="535"/>
      <c r="U625" s="535"/>
      <c r="V625" s="535"/>
      <c r="W625" s="535"/>
      <c r="X625" s="535"/>
      <c r="Y625" s="535"/>
      <c r="Z625" s="535"/>
      <c r="AA625" s="535"/>
      <c r="AB625" s="535"/>
      <c r="AC625" s="535"/>
      <c r="AD625" s="535"/>
      <c r="AE625" s="535"/>
      <c r="AF625" s="535"/>
      <c r="AG625" s="534"/>
      <c r="AH625" s="534"/>
      <c r="AI625" s="534"/>
      <c r="AJ625" s="534"/>
      <c r="AK625" s="535"/>
      <c r="AL625" s="535"/>
      <c r="AM625" s="535"/>
      <c r="AN625" s="535"/>
      <c r="AO625" s="535"/>
      <c r="AP625" s="535"/>
      <c r="AQ625" s="535"/>
      <c r="AR625" s="535"/>
      <c r="AS625" s="447"/>
      <c r="AT625" s="535"/>
      <c r="AU625" s="535"/>
      <c r="AV625" s="535"/>
      <c r="AW625" s="535"/>
      <c r="AX625" s="535"/>
    </row>
    <row r="626" spans="1:50" ht="13.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4"/>
      <c r="O626" s="534"/>
      <c r="P626" s="534"/>
      <c r="Q626" s="534"/>
      <c r="R626" s="534"/>
      <c r="S626" s="534"/>
      <c r="T626" s="535"/>
      <c r="U626" s="535"/>
      <c r="V626" s="535"/>
      <c r="W626" s="535"/>
      <c r="X626" s="535"/>
      <c r="Y626" s="535"/>
      <c r="Z626" s="535"/>
      <c r="AA626" s="535"/>
      <c r="AB626" s="535"/>
      <c r="AC626" s="535"/>
      <c r="AD626" s="535"/>
      <c r="AE626" s="535"/>
      <c r="AF626" s="535"/>
      <c r="AG626" s="534"/>
      <c r="AH626" s="534"/>
      <c r="AI626" s="534"/>
      <c r="AJ626" s="534"/>
      <c r="AK626" s="535"/>
      <c r="AL626" s="535"/>
      <c r="AM626" s="535"/>
      <c r="AN626" s="535"/>
      <c r="AO626" s="535"/>
      <c r="AP626" s="535"/>
      <c r="AQ626" s="535"/>
      <c r="AR626" s="535"/>
      <c r="AS626" s="447"/>
      <c r="AT626" s="535"/>
      <c r="AU626" s="535"/>
      <c r="AV626" s="535"/>
      <c r="AW626" s="535"/>
      <c r="AX626" s="535"/>
    </row>
    <row r="627" spans="1:50" ht="13.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4"/>
      <c r="O627" s="534"/>
      <c r="P627" s="534"/>
      <c r="Q627" s="534"/>
      <c r="R627" s="534"/>
      <c r="S627" s="534"/>
      <c r="T627" s="535"/>
      <c r="U627" s="535"/>
      <c r="V627" s="535"/>
      <c r="W627" s="535"/>
      <c r="X627" s="535"/>
      <c r="Y627" s="535"/>
      <c r="Z627" s="535"/>
      <c r="AA627" s="535"/>
      <c r="AB627" s="535"/>
      <c r="AC627" s="535"/>
      <c r="AD627" s="535"/>
      <c r="AE627" s="535"/>
      <c r="AF627" s="535"/>
      <c r="AG627" s="534"/>
      <c r="AH627" s="534"/>
      <c r="AI627" s="534"/>
      <c r="AJ627" s="534"/>
      <c r="AK627" s="535"/>
      <c r="AL627" s="535"/>
      <c r="AM627" s="535"/>
      <c r="AN627" s="535"/>
      <c r="AO627" s="535"/>
      <c r="AP627" s="535"/>
      <c r="AQ627" s="535"/>
      <c r="AR627" s="535"/>
      <c r="AS627" s="447"/>
      <c r="AT627" s="535"/>
      <c r="AU627" s="535"/>
      <c r="AV627" s="535"/>
      <c r="AW627" s="535"/>
      <c r="AX627" s="535"/>
    </row>
    <row r="628" spans="1:50" ht="13.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4"/>
      <c r="O628" s="534"/>
      <c r="P628" s="534"/>
      <c r="Q628" s="534"/>
      <c r="R628" s="534"/>
      <c r="S628" s="534"/>
      <c r="T628" s="535"/>
      <c r="U628" s="535"/>
      <c r="V628" s="535"/>
      <c r="W628" s="535"/>
      <c r="X628" s="535"/>
      <c r="Y628" s="535"/>
      <c r="Z628" s="535"/>
      <c r="AA628" s="535"/>
      <c r="AB628" s="535"/>
      <c r="AC628" s="535"/>
      <c r="AD628" s="535"/>
      <c r="AE628" s="535"/>
      <c r="AF628" s="535"/>
      <c r="AG628" s="534"/>
      <c r="AH628" s="534"/>
      <c r="AI628" s="534"/>
      <c r="AJ628" s="534"/>
      <c r="AK628" s="535"/>
      <c r="AL628" s="535"/>
      <c r="AM628" s="535"/>
      <c r="AN628" s="535"/>
      <c r="AO628" s="535"/>
      <c r="AP628" s="535"/>
      <c r="AQ628" s="535"/>
      <c r="AR628" s="535"/>
      <c r="AS628" s="447"/>
      <c r="AT628" s="535"/>
      <c r="AU628" s="535"/>
      <c r="AV628" s="535"/>
      <c r="AW628" s="535"/>
      <c r="AX628" s="535"/>
    </row>
    <row r="629" spans="1:50" ht="13.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4"/>
      <c r="O629" s="534"/>
      <c r="P629" s="534"/>
      <c r="Q629" s="534"/>
      <c r="R629" s="534"/>
      <c r="S629" s="534"/>
      <c r="T629" s="535"/>
      <c r="U629" s="535"/>
      <c r="V629" s="535"/>
      <c r="W629" s="535"/>
      <c r="X629" s="535"/>
      <c r="Y629" s="535"/>
      <c r="Z629" s="535"/>
      <c r="AA629" s="535"/>
      <c r="AB629" s="535"/>
      <c r="AC629" s="535"/>
      <c r="AD629" s="535"/>
      <c r="AE629" s="535"/>
      <c r="AF629" s="535"/>
      <c r="AG629" s="534"/>
      <c r="AH629" s="534"/>
      <c r="AI629" s="534"/>
      <c r="AJ629" s="534"/>
      <c r="AK629" s="535"/>
      <c r="AL629" s="535"/>
      <c r="AM629" s="535"/>
      <c r="AN629" s="535"/>
      <c r="AO629" s="535"/>
      <c r="AP629" s="535"/>
      <c r="AQ629" s="535"/>
      <c r="AR629" s="535"/>
      <c r="AS629" s="447"/>
      <c r="AT629" s="535"/>
      <c r="AU629" s="535"/>
      <c r="AV629" s="535"/>
      <c r="AW629" s="535"/>
      <c r="AX629" s="535"/>
    </row>
    <row r="630" spans="1:50" ht="13.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4"/>
      <c r="O630" s="534"/>
      <c r="P630" s="534"/>
      <c r="Q630" s="534"/>
      <c r="R630" s="534"/>
      <c r="S630" s="534"/>
      <c r="T630" s="535"/>
      <c r="U630" s="535"/>
      <c r="V630" s="535"/>
      <c r="W630" s="535"/>
      <c r="X630" s="535"/>
      <c r="Y630" s="535"/>
      <c r="Z630" s="535"/>
      <c r="AA630" s="535"/>
      <c r="AB630" s="535"/>
      <c r="AC630" s="535"/>
      <c r="AD630" s="535"/>
      <c r="AE630" s="535"/>
      <c r="AF630" s="535"/>
      <c r="AG630" s="534"/>
      <c r="AH630" s="534"/>
      <c r="AI630" s="534"/>
      <c r="AJ630" s="534"/>
      <c r="AK630" s="535"/>
      <c r="AL630" s="535"/>
      <c r="AM630" s="535"/>
      <c r="AN630" s="535"/>
      <c r="AO630" s="535"/>
      <c r="AP630" s="535"/>
      <c r="AQ630" s="535"/>
      <c r="AR630" s="535"/>
      <c r="AS630" s="447"/>
      <c r="AT630" s="535"/>
      <c r="AU630" s="535"/>
      <c r="AV630" s="535"/>
      <c r="AW630" s="535"/>
      <c r="AX630" s="535"/>
    </row>
    <row r="631" spans="1:50" ht="13.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4"/>
      <c r="O631" s="534"/>
      <c r="P631" s="534"/>
      <c r="Q631" s="534"/>
      <c r="R631" s="534"/>
      <c r="S631" s="534"/>
      <c r="T631" s="535"/>
      <c r="U631" s="535"/>
      <c r="V631" s="535"/>
      <c r="W631" s="535"/>
      <c r="X631" s="535"/>
      <c r="Y631" s="535"/>
      <c r="Z631" s="535"/>
      <c r="AA631" s="535"/>
      <c r="AB631" s="535"/>
      <c r="AC631" s="535"/>
      <c r="AD631" s="535"/>
      <c r="AE631" s="535"/>
      <c r="AF631" s="535"/>
      <c r="AG631" s="534"/>
      <c r="AH631" s="534"/>
      <c r="AI631" s="534"/>
      <c r="AJ631" s="534"/>
      <c r="AK631" s="535"/>
      <c r="AL631" s="535"/>
      <c r="AM631" s="535"/>
      <c r="AN631" s="535"/>
      <c r="AO631" s="535"/>
      <c r="AP631" s="535"/>
      <c r="AQ631" s="535"/>
      <c r="AR631" s="535"/>
      <c r="AS631" s="447"/>
      <c r="AT631" s="535"/>
      <c r="AU631" s="535"/>
      <c r="AV631" s="535"/>
      <c r="AW631" s="535"/>
      <c r="AX631" s="535"/>
    </row>
    <row r="632" spans="1:50" ht="13.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4"/>
      <c r="O632" s="534"/>
      <c r="P632" s="534"/>
      <c r="Q632" s="534"/>
      <c r="R632" s="534"/>
      <c r="S632" s="534"/>
      <c r="T632" s="535"/>
      <c r="U632" s="535"/>
      <c r="V632" s="535"/>
      <c r="W632" s="535"/>
      <c r="X632" s="535"/>
      <c r="Y632" s="535"/>
      <c r="Z632" s="535"/>
      <c r="AA632" s="535"/>
      <c r="AB632" s="535"/>
      <c r="AC632" s="535"/>
      <c r="AD632" s="535"/>
      <c r="AE632" s="535"/>
      <c r="AF632" s="535"/>
      <c r="AG632" s="534"/>
      <c r="AH632" s="534"/>
      <c r="AI632" s="534"/>
      <c r="AJ632" s="534"/>
      <c r="AK632" s="535"/>
      <c r="AL632" s="535"/>
      <c r="AM632" s="535"/>
      <c r="AN632" s="535"/>
      <c r="AO632" s="535"/>
      <c r="AP632" s="535"/>
      <c r="AQ632" s="535"/>
      <c r="AR632" s="535"/>
      <c r="AS632" s="447"/>
      <c r="AT632" s="535"/>
      <c r="AU632" s="535"/>
      <c r="AV632" s="535"/>
      <c r="AW632" s="535"/>
      <c r="AX632" s="535"/>
    </row>
    <row r="633" spans="1:50" ht="13.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4"/>
      <c r="O633" s="534"/>
      <c r="P633" s="534"/>
      <c r="Q633" s="534"/>
      <c r="R633" s="534"/>
      <c r="S633" s="534"/>
      <c r="T633" s="535"/>
      <c r="U633" s="535"/>
      <c r="V633" s="535"/>
      <c r="W633" s="535"/>
      <c r="X633" s="535"/>
      <c r="Y633" s="535"/>
      <c r="Z633" s="535"/>
      <c r="AA633" s="535"/>
      <c r="AB633" s="535"/>
      <c r="AC633" s="535"/>
      <c r="AD633" s="535"/>
      <c r="AE633" s="535"/>
      <c r="AF633" s="535"/>
      <c r="AG633" s="534"/>
      <c r="AH633" s="534"/>
      <c r="AI633" s="534"/>
      <c r="AJ633" s="534"/>
      <c r="AK633" s="535"/>
      <c r="AL633" s="535"/>
      <c r="AM633" s="535"/>
      <c r="AN633" s="535"/>
      <c r="AO633" s="535"/>
      <c r="AP633" s="535"/>
      <c r="AQ633" s="535"/>
      <c r="AR633" s="535"/>
      <c r="AS633" s="447"/>
      <c r="AT633" s="535"/>
      <c r="AU633" s="535"/>
      <c r="AV633" s="535"/>
      <c r="AW633" s="535"/>
      <c r="AX633" s="535"/>
    </row>
    <row r="634" spans="1:50" ht="13.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4"/>
      <c r="O634" s="534"/>
      <c r="P634" s="534"/>
      <c r="Q634" s="534"/>
      <c r="R634" s="534"/>
      <c r="S634" s="534"/>
      <c r="T634" s="535"/>
      <c r="U634" s="535"/>
      <c r="V634" s="535"/>
      <c r="W634" s="535"/>
      <c r="X634" s="535"/>
      <c r="Y634" s="535"/>
      <c r="Z634" s="535"/>
      <c r="AA634" s="535"/>
      <c r="AB634" s="535"/>
      <c r="AC634" s="535"/>
      <c r="AD634" s="535"/>
      <c r="AE634" s="535"/>
      <c r="AF634" s="535"/>
      <c r="AG634" s="534"/>
      <c r="AH634" s="534"/>
      <c r="AI634" s="534"/>
      <c r="AJ634" s="534"/>
      <c r="AK634" s="535"/>
      <c r="AL634" s="535"/>
      <c r="AM634" s="535"/>
      <c r="AN634" s="535"/>
      <c r="AO634" s="535"/>
      <c r="AP634" s="535"/>
      <c r="AQ634" s="535"/>
      <c r="AR634" s="535"/>
      <c r="AS634" s="447"/>
      <c r="AT634" s="535"/>
      <c r="AU634" s="535"/>
      <c r="AV634" s="535"/>
      <c r="AW634" s="535"/>
      <c r="AX634" s="535"/>
    </row>
    <row r="635" spans="1:50" ht="13.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4"/>
      <c r="O635" s="534"/>
      <c r="P635" s="534"/>
      <c r="Q635" s="534"/>
      <c r="R635" s="534"/>
      <c r="S635" s="534"/>
      <c r="T635" s="535"/>
      <c r="U635" s="535"/>
      <c r="V635" s="535"/>
      <c r="W635" s="535"/>
      <c r="X635" s="535"/>
      <c r="Y635" s="535"/>
      <c r="Z635" s="535"/>
      <c r="AA635" s="535"/>
      <c r="AB635" s="535"/>
      <c r="AC635" s="535"/>
      <c r="AD635" s="535"/>
      <c r="AE635" s="535"/>
      <c r="AF635" s="535"/>
      <c r="AG635" s="534"/>
      <c r="AH635" s="534"/>
      <c r="AI635" s="534"/>
      <c r="AJ635" s="534"/>
      <c r="AK635" s="535"/>
      <c r="AL635" s="535"/>
      <c r="AM635" s="535"/>
      <c r="AN635" s="535"/>
      <c r="AO635" s="535"/>
      <c r="AP635" s="535"/>
      <c r="AQ635" s="535"/>
      <c r="AR635" s="535"/>
      <c r="AS635" s="447"/>
      <c r="AT635" s="535"/>
      <c r="AU635" s="535"/>
      <c r="AV635" s="535"/>
      <c r="AW635" s="535"/>
      <c r="AX635" s="535"/>
    </row>
    <row r="636" spans="1:50" ht="13.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4"/>
      <c r="O636" s="534"/>
      <c r="P636" s="534"/>
      <c r="Q636" s="534"/>
      <c r="R636" s="534"/>
      <c r="S636" s="534"/>
      <c r="T636" s="535"/>
      <c r="U636" s="535"/>
      <c r="V636" s="535"/>
      <c r="W636" s="535"/>
      <c r="X636" s="535"/>
      <c r="Y636" s="535"/>
      <c r="Z636" s="535"/>
      <c r="AA636" s="535"/>
      <c r="AB636" s="535"/>
      <c r="AC636" s="535"/>
      <c r="AD636" s="535"/>
      <c r="AE636" s="535"/>
      <c r="AF636" s="535"/>
      <c r="AG636" s="534"/>
      <c r="AH636" s="534"/>
      <c r="AI636" s="534"/>
      <c r="AJ636" s="534"/>
      <c r="AK636" s="535"/>
      <c r="AL636" s="535"/>
      <c r="AM636" s="535"/>
      <c r="AN636" s="535"/>
      <c r="AO636" s="535"/>
      <c r="AP636" s="535"/>
      <c r="AQ636" s="535"/>
      <c r="AR636" s="535"/>
      <c r="AS636" s="447"/>
      <c r="AT636" s="535"/>
      <c r="AU636" s="535"/>
      <c r="AV636" s="535"/>
      <c r="AW636" s="535"/>
      <c r="AX636" s="535"/>
    </row>
    <row r="637" spans="1:50" ht="13.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4"/>
      <c r="O637" s="534"/>
      <c r="P637" s="534"/>
      <c r="Q637" s="534"/>
      <c r="R637" s="534"/>
      <c r="S637" s="534"/>
      <c r="T637" s="535"/>
      <c r="U637" s="535"/>
      <c r="V637" s="535"/>
      <c r="W637" s="535"/>
      <c r="X637" s="535"/>
      <c r="Y637" s="535"/>
      <c r="Z637" s="535"/>
      <c r="AA637" s="535"/>
      <c r="AB637" s="535"/>
      <c r="AC637" s="535"/>
      <c r="AD637" s="535"/>
      <c r="AE637" s="535"/>
      <c r="AF637" s="535"/>
      <c r="AG637" s="534"/>
      <c r="AH637" s="534"/>
      <c r="AI637" s="534"/>
      <c r="AJ637" s="534"/>
      <c r="AK637" s="535"/>
      <c r="AL637" s="535"/>
      <c r="AM637" s="535"/>
      <c r="AN637" s="535"/>
      <c r="AO637" s="535"/>
      <c r="AP637" s="535"/>
      <c r="AQ637" s="535"/>
      <c r="AR637" s="535"/>
      <c r="AS637" s="447"/>
      <c r="AT637" s="535"/>
      <c r="AU637" s="535"/>
      <c r="AV637" s="535"/>
      <c r="AW637" s="535"/>
      <c r="AX637" s="535"/>
    </row>
    <row r="638" spans="1:50" ht="13.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4"/>
      <c r="O638" s="534"/>
      <c r="P638" s="534"/>
      <c r="Q638" s="534"/>
      <c r="R638" s="534"/>
      <c r="S638" s="534"/>
      <c r="T638" s="535"/>
      <c r="U638" s="535"/>
      <c r="V638" s="535"/>
      <c r="W638" s="535"/>
      <c r="X638" s="535"/>
      <c r="Y638" s="535"/>
      <c r="Z638" s="535"/>
      <c r="AA638" s="535"/>
      <c r="AB638" s="535"/>
      <c r="AC638" s="535"/>
      <c r="AD638" s="535"/>
      <c r="AE638" s="535"/>
      <c r="AF638" s="535"/>
      <c r="AG638" s="534"/>
      <c r="AH638" s="534"/>
      <c r="AI638" s="534"/>
      <c r="AJ638" s="534"/>
      <c r="AK638" s="535"/>
      <c r="AL638" s="535"/>
      <c r="AM638" s="535"/>
      <c r="AN638" s="535"/>
      <c r="AO638" s="535"/>
      <c r="AP638" s="535"/>
      <c r="AQ638" s="535"/>
      <c r="AR638" s="535"/>
      <c r="AS638" s="447"/>
      <c r="AT638" s="535"/>
      <c r="AU638" s="535"/>
      <c r="AV638" s="535"/>
      <c r="AW638" s="535"/>
      <c r="AX638" s="535"/>
    </row>
    <row r="639" spans="1:50" ht="13.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4"/>
      <c r="O639" s="534"/>
      <c r="P639" s="534"/>
      <c r="Q639" s="534"/>
      <c r="R639" s="534"/>
      <c r="S639" s="534"/>
      <c r="T639" s="535"/>
      <c r="U639" s="535"/>
      <c r="V639" s="535"/>
      <c r="W639" s="535"/>
      <c r="X639" s="535"/>
      <c r="Y639" s="535"/>
      <c r="Z639" s="535"/>
      <c r="AA639" s="535"/>
      <c r="AB639" s="535"/>
      <c r="AC639" s="535"/>
      <c r="AD639" s="535"/>
      <c r="AE639" s="535"/>
      <c r="AF639" s="535"/>
      <c r="AG639" s="534"/>
      <c r="AH639" s="534"/>
      <c r="AI639" s="534"/>
      <c r="AJ639" s="534"/>
      <c r="AK639" s="535"/>
      <c r="AL639" s="535"/>
      <c r="AM639" s="535"/>
      <c r="AN639" s="535"/>
      <c r="AO639" s="535"/>
      <c r="AP639" s="535"/>
      <c r="AQ639" s="535"/>
      <c r="AR639" s="535"/>
      <c r="AS639" s="447"/>
      <c r="AT639" s="535"/>
      <c r="AU639" s="535"/>
      <c r="AV639" s="535"/>
      <c r="AW639" s="535"/>
      <c r="AX639" s="535"/>
    </row>
    <row r="640" spans="1:50" ht="13.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4"/>
      <c r="O640" s="534"/>
      <c r="P640" s="534"/>
      <c r="Q640" s="534"/>
      <c r="R640" s="534"/>
      <c r="S640" s="534"/>
      <c r="T640" s="535"/>
      <c r="U640" s="535"/>
      <c r="V640" s="535"/>
      <c r="W640" s="535"/>
      <c r="X640" s="535"/>
      <c r="Y640" s="535"/>
      <c r="Z640" s="535"/>
      <c r="AA640" s="535"/>
      <c r="AB640" s="535"/>
      <c r="AC640" s="535"/>
      <c r="AD640" s="535"/>
      <c r="AE640" s="535"/>
      <c r="AF640" s="535"/>
      <c r="AG640" s="534"/>
      <c r="AH640" s="534"/>
      <c r="AI640" s="534"/>
      <c r="AJ640" s="534"/>
      <c r="AK640" s="535"/>
      <c r="AL640" s="535"/>
      <c r="AM640" s="535"/>
      <c r="AN640" s="535"/>
      <c r="AO640" s="535"/>
      <c r="AP640" s="535"/>
      <c r="AQ640" s="535"/>
      <c r="AR640" s="535"/>
      <c r="AS640" s="447"/>
      <c r="AT640" s="535"/>
      <c r="AU640" s="535"/>
      <c r="AV640" s="535"/>
      <c r="AW640" s="535"/>
      <c r="AX640" s="535"/>
    </row>
    <row r="641" spans="1:50" ht="13.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4"/>
      <c r="O641" s="534"/>
      <c r="P641" s="534"/>
      <c r="Q641" s="534"/>
      <c r="R641" s="534"/>
      <c r="S641" s="534"/>
      <c r="T641" s="535"/>
      <c r="U641" s="535"/>
      <c r="V641" s="535"/>
      <c r="W641" s="535"/>
      <c r="X641" s="535"/>
      <c r="Y641" s="535"/>
      <c r="Z641" s="535"/>
      <c r="AA641" s="535"/>
      <c r="AB641" s="535"/>
      <c r="AC641" s="535"/>
      <c r="AD641" s="535"/>
      <c r="AE641" s="535"/>
      <c r="AF641" s="535"/>
      <c r="AG641" s="534"/>
      <c r="AH641" s="534"/>
      <c r="AI641" s="534"/>
      <c r="AJ641" s="534"/>
      <c r="AK641" s="535"/>
      <c r="AL641" s="535"/>
      <c r="AM641" s="535"/>
      <c r="AN641" s="535"/>
      <c r="AO641" s="535"/>
      <c r="AP641" s="535"/>
      <c r="AQ641" s="535"/>
      <c r="AR641" s="535"/>
      <c r="AS641" s="447"/>
      <c r="AT641" s="535"/>
      <c r="AU641" s="535"/>
      <c r="AV641" s="535"/>
      <c r="AW641" s="535"/>
      <c r="AX641" s="535"/>
    </row>
    <row r="642" spans="1:50" ht="13.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4"/>
      <c r="O642" s="534"/>
      <c r="P642" s="534"/>
      <c r="Q642" s="534"/>
      <c r="R642" s="534"/>
      <c r="S642" s="534"/>
      <c r="T642" s="535"/>
      <c r="U642" s="535"/>
      <c r="V642" s="535"/>
      <c r="W642" s="535"/>
      <c r="X642" s="535"/>
      <c r="Y642" s="535"/>
      <c r="Z642" s="535"/>
      <c r="AA642" s="535"/>
      <c r="AB642" s="535"/>
      <c r="AC642" s="535"/>
      <c r="AD642" s="535"/>
      <c r="AE642" s="535"/>
      <c r="AF642" s="535"/>
      <c r="AG642" s="534"/>
      <c r="AH642" s="534"/>
      <c r="AI642" s="534"/>
      <c r="AJ642" s="534"/>
      <c r="AK642" s="535"/>
      <c r="AL642" s="535"/>
      <c r="AM642" s="535"/>
      <c r="AN642" s="535"/>
      <c r="AO642" s="535"/>
      <c r="AP642" s="535"/>
      <c r="AQ642" s="535"/>
      <c r="AR642" s="535"/>
      <c r="AS642" s="447"/>
      <c r="AT642" s="535"/>
      <c r="AU642" s="535"/>
      <c r="AV642" s="535"/>
      <c r="AW642" s="535"/>
      <c r="AX642" s="535"/>
    </row>
    <row r="643" spans="1:50" ht="13.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4"/>
      <c r="O643" s="534"/>
      <c r="P643" s="534"/>
      <c r="Q643" s="534"/>
      <c r="R643" s="534"/>
      <c r="S643" s="534"/>
      <c r="T643" s="535"/>
      <c r="U643" s="535"/>
      <c r="V643" s="535"/>
      <c r="W643" s="535"/>
      <c r="X643" s="535"/>
      <c r="Y643" s="535"/>
      <c r="Z643" s="535"/>
      <c r="AA643" s="535"/>
      <c r="AB643" s="535"/>
      <c r="AC643" s="535"/>
      <c r="AD643" s="535"/>
      <c r="AE643" s="535"/>
      <c r="AF643" s="535"/>
      <c r="AG643" s="534"/>
      <c r="AH643" s="534"/>
      <c r="AI643" s="534"/>
      <c r="AJ643" s="534"/>
      <c r="AK643" s="535"/>
      <c r="AL643" s="535"/>
      <c r="AM643" s="535"/>
      <c r="AN643" s="535"/>
      <c r="AO643" s="535"/>
      <c r="AP643" s="535"/>
      <c r="AQ643" s="535"/>
      <c r="AR643" s="535"/>
      <c r="AS643" s="447"/>
      <c r="AT643" s="535"/>
      <c r="AU643" s="535"/>
      <c r="AV643" s="535"/>
      <c r="AW643" s="535"/>
      <c r="AX643" s="535"/>
    </row>
    <row r="644" spans="1:50" ht="13.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4"/>
      <c r="O644" s="534"/>
      <c r="P644" s="534"/>
      <c r="Q644" s="534"/>
      <c r="R644" s="534"/>
      <c r="S644" s="534"/>
      <c r="T644" s="535"/>
      <c r="U644" s="535"/>
      <c r="V644" s="535"/>
      <c r="W644" s="535"/>
      <c r="X644" s="535"/>
      <c r="Y644" s="535"/>
      <c r="Z644" s="535"/>
      <c r="AA644" s="535"/>
      <c r="AB644" s="535"/>
      <c r="AC644" s="535"/>
      <c r="AD644" s="535"/>
      <c r="AE644" s="535"/>
      <c r="AF644" s="535"/>
      <c r="AG644" s="534"/>
      <c r="AH644" s="534"/>
      <c r="AI644" s="534"/>
      <c r="AJ644" s="534"/>
      <c r="AK644" s="535"/>
      <c r="AL644" s="535"/>
      <c r="AM644" s="535"/>
      <c r="AN644" s="535"/>
      <c r="AO644" s="535"/>
      <c r="AP644" s="535"/>
      <c r="AQ644" s="535"/>
      <c r="AR644" s="535"/>
      <c r="AS644" s="447"/>
      <c r="AT644" s="535"/>
      <c r="AU644" s="535"/>
      <c r="AV644" s="535"/>
      <c r="AW644" s="535"/>
      <c r="AX644" s="535"/>
    </row>
    <row r="645" spans="1:50" ht="13.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4"/>
      <c r="O645" s="534"/>
      <c r="P645" s="534"/>
      <c r="Q645" s="534"/>
      <c r="R645" s="534"/>
      <c r="S645" s="534"/>
      <c r="T645" s="535"/>
      <c r="U645" s="535"/>
      <c r="V645" s="535"/>
      <c r="W645" s="535"/>
      <c r="X645" s="535"/>
      <c r="Y645" s="535"/>
      <c r="Z645" s="535"/>
      <c r="AA645" s="535"/>
      <c r="AB645" s="535"/>
      <c r="AC645" s="535"/>
      <c r="AD645" s="535"/>
      <c r="AE645" s="535"/>
      <c r="AF645" s="535"/>
      <c r="AG645" s="534"/>
      <c r="AH645" s="534"/>
      <c r="AI645" s="534"/>
      <c r="AJ645" s="534"/>
      <c r="AK645" s="535"/>
      <c r="AL645" s="535"/>
      <c r="AM645" s="535"/>
      <c r="AN645" s="535"/>
      <c r="AO645" s="535"/>
      <c r="AP645" s="535"/>
      <c r="AQ645" s="535"/>
      <c r="AR645" s="535"/>
      <c r="AS645" s="447"/>
      <c r="AT645" s="535"/>
      <c r="AU645" s="535"/>
      <c r="AV645" s="535"/>
      <c r="AW645" s="535"/>
      <c r="AX645" s="535"/>
    </row>
    <row r="646" spans="1:50" ht="13.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4"/>
      <c r="O646" s="534"/>
      <c r="P646" s="534"/>
      <c r="Q646" s="534"/>
      <c r="R646" s="534"/>
      <c r="S646" s="534"/>
      <c r="T646" s="535"/>
      <c r="U646" s="535"/>
      <c r="V646" s="535"/>
      <c r="W646" s="535"/>
      <c r="X646" s="535"/>
      <c r="Y646" s="535"/>
      <c r="Z646" s="535"/>
      <c r="AA646" s="535"/>
      <c r="AB646" s="535"/>
      <c r="AC646" s="535"/>
      <c r="AD646" s="535"/>
      <c r="AE646" s="535"/>
      <c r="AF646" s="535"/>
      <c r="AG646" s="534"/>
      <c r="AH646" s="534"/>
      <c r="AI646" s="534"/>
      <c r="AJ646" s="534"/>
      <c r="AK646" s="535"/>
      <c r="AL646" s="535"/>
      <c r="AM646" s="535"/>
      <c r="AN646" s="535"/>
      <c r="AO646" s="535"/>
      <c r="AP646" s="535"/>
      <c r="AQ646" s="535"/>
      <c r="AR646" s="535"/>
      <c r="AS646" s="447"/>
      <c r="AT646" s="535"/>
      <c r="AU646" s="535"/>
      <c r="AV646" s="535"/>
      <c r="AW646" s="535"/>
      <c r="AX646" s="535"/>
    </row>
    <row r="647" spans="1:50" ht="13.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4"/>
      <c r="O647" s="534"/>
      <c r="P647" s="534"/>
      <c r="Q647" s="534"/>
      <c r="R647" s="534"/>
      <c r="S647" s="534"/>
      <c r="T647" s="535"/>
      <c r="U647" s="535"/>
      <c r="V647" s="535"/>
      <c r="W647" s="535"/>
      <c r="X647" s="535"/>
      <c r="Y647" s="535"/>
      <c r="Z647" s="535"/>
      <c r="AA647" s="535"/>
      <c r="AB647" s="535"/>
      <c r="AC647" s="535"/>
      <c r="AD647" s="535"/>
      <c r="AE647" s="535"/>
      <c r="AF647" s="535"/>
      <c r="AG647" s="534"/>
      <c r="AH647" s="534"/>
      <c r="AI647" s="534"/>
      <c r="AJ647" s="534"/>
      <c r="AK647" s="535"/>
      <c r="AL647" s="535"/>
      <c r="AM647" s="535"/>
      <c r="AN647" s="535"/>
      <c r="AO647" s="535"/>
      <c r="AP647" s="535"/>
      <c r="AQ647" s="535"/>
      <c r="AR647" s="535"/>
      <c r="AS647" s="447"/>
      <c r="AT647" s="535"/>
      <c r="AU647" s="535"/>
      <c r="AV647" s="535"/>
      <c r="AW647" s="535"/>
      <c r="AX647" s="535"/>
    </row>
    <row r="648" spans="1:50" ht="13.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4"/>
      <c r="O648" s="534"/>
      <c r="P648" s="534"/>
      <c r="Q648" s="534"/>
      <c r="R648" s="534"/>
      <c r="S648" s="534"/>
      <c r="T648" s="535"/>
      <c r="U648" s="535"/>
      <c r="V648" s="535"/>
      <c r="W648" s="535"/>
      <c r="X648" s="535"/>
      <c r="Y648" s="535"/>
      <c r="Z648" s="535"/>
      <c r="AA648" s="535"/>
      <c r="AB648" s="535"/>
      <c r="AC648" s="535"/>
      <c r="AD648" s="535"/>
      <c r="AE648" s="535"/>
      <c r="AF648" s="535"/>
      <c r="AG648" s="534"/>
      <c r="AH648" s="534"/>
      <c r="AI648" s="534"/>
      <c r="AJ648" s="534"/>
      <c r="AK648" s="535"/>
      <c r="AL648" s="535"/>
      <c r="AM648" s="535"/>
      <c r="AN648" s="535"/>
      <c r="AO648" s="535"/>
      <c r="AP648" s="535"/>
      <c r="AQ648" s="535"/>
      <c r="AR648" s="535"/>
      <c r="AS648" s="447"/>
      <c r="AT648" s="535"/>
      <c r="AU648" s="535"/>
      <c r="AV648" s="535"/>
      <c r="AW648" s="535"/>
      <c r="AX648" s="535"/>
    </row>
    <row r="649" spans="1:50" ht="13.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4"/>
      <c r="O649" s="534"/>
      <c r="P649" s="534"/>
      <c r="Q649" s="534"/>
      <c r="R649" s="534"/>
      <c r="S649" s="534"/>
      <c r="T649" s="535"/>
      <c r="U649" s="535"/>
      <c r="V649" s="535"/>
      <c r="W649" s="535"/>
      <c r="X649" s="535"/>
      <c r="Y649" s="535"/>
      <c r="Z649" s="535"/>
      <c r="AA649" s="535"/>
      <c r="AB649" s="535"/>
      <c r="AC649" s="535"/>
      <c r="AD649" s="535"/>
      <c r="AE649" s="535"/>
      <c r="AF649" s="535"/>
      <c r="AG649" s="534"/>
      <c r="AH649" s="534"/>
      <c r="AI649" s="534"/>
      <c r="AJ649" s="534"/>
      <c r="AK649" s="535"/>
      <c r="AL649" s="535"/>
      <c r="AM649" s="535"/>
      <c r="AN649" s="535"/>
      <c r="AO649" s="535"/>
      <c r="AP649" s="535"/>
      <c r="AQ649" s="535"/>
      <c r="AR649" s="535"/>
      <c r="AS649" s="447"/>
      <c r="AT649" s="535"/>
      <c r="AU649" s="535"/>
      <c r="AV649" s="535"/>
      <c r="AW649" s="535"/>
      <c r="AX649" s="535"/>
    </row>
    <row r="650" spans="1:50" ht="13.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4"/>
      <c r="O650" s="534"/>
      <c r="P650" s="534"/>
      <c r="Q650" s="534"/>
      <c r="R650" s="534"/>
      <c r="S650" s="534"/>
      <c r="T650" s="535"/>
      <c r="U650" s="535"/>
      <c r="V650" s="535"/>
      <c r="W650" s="535"/>
      <c r="X650" s="535"/>
      <c r="Y650" s="535"/>
      <c r="Z650" s="535"/>
      <c r="AA650" s="535"/>
      <c r="AB650" s="535"/>
      <c r="AC650" s="535"/>
      <c r="AD650" s="535"/>
      <c r="AE650" s="535"/>
      <c r="AF650" s="535"/>
      <c r="AG650" s="534"/>
      <c r="AH650" s="534"/>
      <c r="AI650" s="534"/>
      <c r="AJ650" s="534"/>
      <c r="AK650" s="535"/>
      <c r="AL650" s="535"/>
      <c r="AM650" s="535"/>
      <c r="AN650" s="535"/>
      <c r="AO650" s="535"/>
      <c r="AP650" s="535"/>
      <c r="AQ650" s="535"/>
      <c r="AR650" s="535"/>
      <c r="AS650" s="447"/>
      <c r="AT650" s="535"/>
      <c r="AU650" s="535"/>
      <c r="AV650" s="535"/>
      <c r="AW650" s="535"/>
      <c r="AX650" s="535"/>
    </row>
    <row r="651" spans="1:50" ht="13.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4"/>
      <c r="O651" s="534"/>
      <c r="P651" s="534"/>
      <c r="Q651" s="534"/>
      <c r="R651" s="534"/>
      <c r="S651" s="534"/>
      <c r="T651" s="535"/>
      <c r="U651" s="535"/>
      <c r="V651" s="535"/>
      <c r="W651" s="535"/>
      <c r="X651" s="535"/>
      <c r="Y651" s="535"/>
      <c r="Z651" s="535"/>
      <c r="AA651" s="535"/>
      <c r="AB651" s="535"/>
      <c r="AC651" s="535"/>
      <c r="AD651" s="535"/>
      <c r="AE651" s="535"/>
      <c r="AF651" s="535"/>
      <c r="AG651" s="534"/>
      <c r="AH651" s="534"/>
      <c r="AI651" s="534"/>
      <c r="AJ651" s="534"/>
      <c r="AK651" s="535"/>
      <c r="AL651" s="535"/>
      <c r="AM651" s="535"/>
      <c r="AN651" s="535"/>
      <c r="AO651" s="535"/>
      <c r="AP651" s="535"/>
      <c r="AQ651" s="535"/>
      <c r="AR651" s="535"/>
      <c r="AS651" s="447"/>
      <c r="AT651" s="535"/>
      <c r="AU651" s="535"/>
      <c r="AV651" s="535"/>
      <c r="AW651" s="535"/>
      <c r="AX651" s="535"/>
    </row>
    <row r="652" spans="1:50" ht="13.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4"/>
      <c r="O652" s="534"/>
      <c r="P652" s="534"/>
      <c r="Q652" s="534"/>
      <c r="R652" s="534"/>
      <c r="S652" s="534"/>
      <c r="T652" s="535"/>
      <c r="U652" s="535"/>
      <c r="V652" s="535"/>
      <c r="W652" s="535"/>
      <c r="X652" s="535"/>
      <c r="Y652" s="535"/>
      <c r="Z652" s="535"/>
      <c r="AA652" s="535"/>
      <c r="AB652" s="535"/>
      <c r="AC652" s="535"/>
      <c r="AD652" s="535"/>
      <c r="AE652" s="535"/>
      <c r="AF652" s="535"/>
      <c r="AG652" s="534"/>
      <c r="AH652" s="534"/>
      <c r="AI652" s="534"/>
      <c r="AJ652" s="534"/>
      <c r="AK652" s="535"/>
      <c r="AL652" s="535"/>
      <c r="AM652" s="535"/>
      <c r="AN652" s="535"/>
      <c r="AO652" s="535"/>
      <c r="AP652" s="535"/>
      <c r="AQ652" s="535"/>
      <c r="AR652" s="535"/>
      <c r="AS652" s="447"/>
      <c r="AT652" s="535"/>
      <c r="AU652" s="535"/>
      <c r="AV652" s="535"/>
      <c r="AW652" s="535"/>
      <c r="AX652" s="535"/>
    </row>
    <row r="653" spans="1:50" ht="13.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4"/>
      <c r="O653" s="534"/>
      <c r="P653" s="534"/>
      <c r="Q653" s="534"/>
      <c r="R653" s="534"/>
      <c r="S653" s="534"/>
      <c r="T653" s="535"/>
      <c r="U653" s="535"/>
      <c r="V653" s="535"/>
      <c r="W653" s="535"/>
      <c r="X653" s="535"/>
      <c r="Y653" s="535"/>
      <c r="Z653" s="535"/>
      <c r="AA653" s="535"/>
      <c r="AB653" s="535"/>
      <c r="AC653" s="535"/>
      <c r="AD653" s="535"/>
      <c r="AE653" s="535"/>
      <c r="AF653" s="535"/>
      <c r="AG653" s="534"/>
      <c r="AH653" s="534"/>
      <c r="AI653" s="534"/>
      <c r="AJ653" s="534"/>
      <c r="AK653" s="535"/>
      <c r="AL653" s="535"/>
      <c r="AM653" s="535"/>
      <c r="AN653" s="535"/>
      <c r="AO653" s="535"/>
      <c r="AP653" s="535"/>
      <c r="AQ653" s="535"/>
      <c r="AR653" s="535"/>
      <c r="AS653" s="447"/>
      <c r="AT653" s="535"/>
      <c r="AU653" s="535"/>
      <c r="AV653" s="535"/>
      <c r="AW653" s="535"/>
      <c r="AX653" s="535"/>
    </row>
    <row r="654" spans="1:50" ht="13.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4"/>
      <c r="O654" s="534"/>
      <c r="P654" s="534"/>
      <c r="Q654" s="534"/>
      <c r="R654" s="534"/>
      <c r="S654" s="534"/>
      <c r="T654" s="535"/>
      <c r="U654" s="535"/>
      <c r="V654" s="535"/>
      <c r="W654" s="535"/>
      <c r="X654" s="535"/>
      <c r="Y654" s="535"/>
      <c r="Z654" s="535"/>
      <c r="AA654" s="535"/>
      <c r="AB654" s="535"/>
      <c r="AC654" s="535"/>
      <c r="AD654" s="535"/>
      <c r="AE654" s="535"/>
      <c r="AF654" s="535"/>
      <c r="AG654" s="534"/>
      <c r="AH654" s="534"/>
      <c r="AI654" s="534"/>
      <c r="AJ654" s="534"/>
      <c r="AK654" s="535"/>
      <c r="AL654" s="535"/>
      <c r="AM654" s="535"/>
      <c r="AN654" s="535"/>
      <c r="AO654" s="535"/>
      <c r="AP654" s="535"/>
      <c r="AQ654" s="535"/>
      <c r="AR654" s="535"/>
      <c r="AS654" s="447"/>
      <c r="AT654" s="535"/>
      <c r="AU654" s="535"/>
      <c r="AV654" s="535"/>
      <c r="AW654" s="535"/>
      <c r="AX654" s="535"/>
    </row>
    <row r="655" spans="1:50" ht="13.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4"/>
      <c r="O655" s="534"/>
      <c r="P655" s="534"/>
      <c r="Q655" s="534"/>
      <c r="R655" s="534"/>
      <c r="S655" s="534"/>
      <c r="T655" s="535"/>
      <c r="U655" s="535"/>
      <c r="V655" s="535"/>
      <c r="W655" s="535"/>
      <c r="X655" s="535"/>
      <c r="Y655" s="535"/>
      <c r="Z655" s="535"/>
      <c r="AA655" s="535"/>
      <c r="AB655" s="535"/>
      <c r="AC655" s="535"/>
      <c r="AD655" s="535"/>
      <c r="AE655" s="535"/>
      <c r="AF655" s="535"/>
      <c r="AG655" s="534"/>
      <c r="AH655" s="534"/>
      <c r="AI655" s="534"/>
      <c r="AJ655" s="534"/>
      <c r="AK655" s="535"/>
      <c r="AL655" s="535"/>
      <c r="AM655" s="535"/>
      <c r="AN655" s="535"/>
      <c r="AO655" s="535"/>
      <c r="AP655" s="535"/>
      <c r="AQ655" s="535"/>
      <c r="AR655" s="535"/>
      <c r="AS655" s="447"/>
      <c r="AT655" s="535"/>
      <c r="AU655" s="535"/>
      <c r="AV655" s="535"/>
      <c r="AW655" s="535"/>
      <c r="AX655" s="535"/>
    </row>
    <row r="656" spans="1:50" ht="13.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4"/>
      <c r="O656" s="534"/>
      <c r="P656" s="534"/>
      <c r="Q656" s="534"/>
      <c r="R656" s="534"/>
      <c r="S656" s="534"/>
      <c r="T656" s="535"/>
      <c r="U656" s="535"/>
      <c r="V656" s="535"/>
      <c r="W656" s="535"/>
      <c r="X656" s="535"/>
      <c r="Y656" s="535"/>
      <c r="Z656" s="535"/>
      <c r="AA656" s="535"/>
      <c r="AB656" s="535"/>
      <c r="AC656" s="535"/>
      <c r="AD656" s="535"/>
      <c r="AE656" s="535"/>
      <c r="AF656" s="535"/>
      <c r="AG656" s="534"/>
      <c r="AH656" s="534"/>
      <c r="AI656" s="534"/>
      <c r="AJ656" s="534"/>
      <c r="AK656" s="535"/>
      <c r="AL656" s="535"/>
      <c r="AM656" s="535"/>
      <c r="AN656" s="535"/>
      <c r="AO656" s="535"/>
      <c r="AP656" s="535"/>
      <c r="AQ656" s="535"/>
      <c r="AR656" s="535"/>
      <c r="AS656" s="447"/>
      <c r="AT656" s="535"/>
      <c r="AU656" s="535"/>
      <c r="AV656" s="535"/>
      <c r="AW656" s="535"/>
      <c r="AX656" s="535"/>
    </row>
    <row r="657" spans="1:50" ht="13.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4"/>
      <c r="O657" s="534"/>
      <c r="P657" s="534"/>
      <c r="Q657" s="534"/>
      <c r="R657" s="534"/>
      <c r="S657" s="534"/>
      <c r="T657" s="535"/>
      <c r="U657" s="535"/>
      <c r="V657" s="535"/>
      <c r="W657" s="535"/>
      <c r="X657" s="535"/>
      <c r="Y657" s="535"/>
      <c r="Z657" s="535"/>
      <c r="AA657" s="535"/>
      <c r="AB657" s="535"/>
      <c r="AC657" s="535"/>
      <c r="AD657" s="535"/>
      <c r="AE657" s="535"/>
      <c r="AF657" s="535"/>
      <c r="AG657" s="534"/>
      <c r="AH657" s="534"/>
      <c r="AI657" s="534"/>
      <c r="AJ657" s="534"/>
      <c r="AK657" s="535"/>
      <c r="AL657" s="535"/>
      <c r="AM657" s="535"/>
      <c r="AN657" s="535"/>
      <c r="AO657" s="535"/>
      <c r="AP657" s="535"/>
      <c r="AQ657" s="535"/>
      <c r="AR657" s="535"/>
      <c r="AS657" s="447"/>
      <c r="AT657" s="535"/>
      <c r="AU657" s="535"/>
      <c r="AV657" s="535"/>
      <c r="AW657" s="535"/>
      <c r="AX657" s="535"/>
    </row>
    <row r="658" spans="1:50" ht="13.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4"/>
      <c r="O658" s="534"/>
      <c r="P658" s="534"/>
      <c r="Q658" s="534"/>
      <c r="R658" s="534"/>
      <c r="S658" s="534"/>
      <c r="T658" s="535"/>
      <c r="U658" s="535"/>
      <c r="V658" s="535"/>
      <c r="W658" s="535"/>
      <c r="X658" s="535"/>
      <c r="Y658" s="535"/>
      <c r="Z658" s="535"/>
      <c r="AA658" s="535"/>
      <c r="AB658" s="535"/>
      <c r="AC658" s="535"/>
      <c r="AD658" s="535"/>
      <c r="AE658" s="535"/>
      <c r="AF658" s="535"/>
      <c r="AG658" s="534"/>
      <c r="AH658" s="534"/>
      <c r="AI658" s="534"/>
      <c r="AJ658" s="534"/>
      <c r="AK658" s="535"/>
      <c r="AL658" s="535"/>
      <c r="AM658" s="535"/>
      <c r="AN658" s="535"/>
      <c r="AO658" s="535"/>
      <c r="AP658" s="535"/>
      <c r="AQ658" s="535"/>
      <c r="AR658" s="535"/>
      <c r="AS658" s="447"/>
      <c r="AT658" s="535"/>
      <c r="AU658" s="535"/>
      <c r="AV658" s="535"/>
      <c r="AW658" s="535"/>
      <c r="AX658" s="535"/>
    </row>
    <row r="659" spans="1:50" ht="13.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4"/>
      <c r="O659" s="534"/>
      <c r="P659" s="534"/>
      <c r="Q659" s="534"/>
      <c r="R659" s="534"/>
      <c r="S659" s="534"/>
      <c r="T659" s="535"/>
      <c r="U659" s="535"/>
      <c r="V659" s="535"/>
      <c r="W659" s="535"/>
      <c r="X659" s="535"/>
      <c r="Y659" s="535"/>
      <c r="Z659" s="535"/>
      <c r="AA659" s="535"/>
      <c r="AB659" s="535"/>
      <c r="AC659" s="535"/>
      <c r="AD659" s="535"/>
      <c r="AE659" s="535"/>
      <c r="AF659" s="535"/>
      <c r="AG659" s="534"/>
      <c r="AH659" s="534"/>
      <c r="AI659" s="534"/>
      <c r="AJ659" s="534"/>
      <c r="AK659" s="535"/>
      <c r="AL659" s="535"/>
      <c r="AM659" s="535"/>
      <c r="AN659" s="535"/>
      <c r="AO659" s="535"/>
      <c r="AP659" s="535"/>
      <c r="AQ659" s="535"/>
      <c r="AR659" s="535"/>
      <c r="AS659" s="447"/>
      <c r="AT659" s="535"/>
      <c r="AU659" s="535"/>
      <c r="AV659" s="535"/>
      <c r="AW659" s="535"/>
      <c r="AX659" s="535"/>
    </row>
    <row r="660" spans="1:50" ht="13.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4"/>
      <c r="O660" s="534"/>
      <c r="P660" s="534"/>
      <c r="Q660" s="534"/>
      <c r="R660" s="534"/>
      <c r="S660" s="534"/>
      <c r="T660" s="535"/>
      <c r="U660" s="535"/>
      <c r="V660" s="535"/>
      <c r="W660" s="535"/>
      <c r="X660" s="535"/>
      <c r="Y660" s="535"/>
      <c r="Z660" s="535"/>
      <c r="AA660" s="535"/>
      <c r="AB660" s="535"/>
      <c r="AC660" s="535"/>
      <c r="AD660" s="535"/>
      <c r="AE660" s="535"/>
      <c r="AF660" s="535"/>
      <c r="AG660" s="534"/>
      <c r="AH660" s="534"/>
      <c r="AI660" s="534"/>
      <c r="AJ660" s="534"/>
      <c r="AK660" s="535"/>
      <c r="AL660" s="535"/>
      <c r="AM660" s="535"/>
      <c r="AN660" s="535"/>
      <c r="AO660" s="535"/>
      <c r="AP660" s="535"/>
      <c r="AQ660" s="535"/>
      <c r="AR660" s="535"/>
      <c r="AS660" s="447"/>
      <c r="AT660" s="535"/>
      <c r="AU660" s="535"/>
      <c r="AV660" s="535"/>
      <c r="AW660" s="535"/>
      <c r="AX660" s="535"/>
    </row>
    <row r="661" spans="1:50" ht="13.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4"/>
      <c r="O661" s="534"/>
      <c r="P661" s="534"/>
      <c r="Q661" s="534"/>
      <c r="R661" s="534"/>
      <c r="S661" s="534"/>
      <c r="T661" s="535"/>
      <c r="U661" s="535"/>
      <c r="V661" s="535"/>
      <c r="W661" s="535"/>
      <c r="X661" s="535"/>
      <c r="Y661" s="535"/>
      <c r="Z661" s="535"/>
      <c r="AA661" s="535"/>
      <c r="AB661" s="535"/>
      <c r="AC661" s="535"/>
      <c r="AD661" s="535"/>
      <c r="AE661" s="535"/>
      <c r="AF661" s="535"/>
      <c r="AG661" s="534"/>
      <c r="AH661" s="534"/>
      <c r="AI661" s="534"/>
      <c r="AJ661" s="534"/>
      <c r="AK661" s="535"/>
      <c r="AL661" s="535"/>
      <c r="AM661" s="535"/>
      <c r="AN661" s="535"/>
      <c r="AO661" s="535"/>
      <c r="AP661" s="535"/>
      <c r="AQ661" s="535"/>
      <c r="AR661" s="535"/>
      <c r="AS661" s="447"/>
      <c r="AT661" s="535"/>
      <c r="AU661" s="535"/>
      <c r="AV661" s="535"/>
      <c r="AW661" s="535"/>
      <c r="AX661" s="535"/>
    </row>
    <row r="662" spans="1:50" ht="13.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4"/>
      <c r="O662" s="534"/>
      <c r="P662" s="534"/>
      <c r="Q662" s="534"/>
      <c r="R662" s="534"/>
      <c r="S662" s="534"/>
      <c r="T662" s="535"/>
      <c r="U662" s="535"/>
      <c r="V662" s="535"/>
      <c r="W662" s="535"/>
      <c r="X662" s="535"/>
      <c r="Y662" s="535"/>
      <c r="Z662" s="535"/>
      <c r="AA662" s="535"/>
      <c r="AB662" s="535"/>
      <c r="AC662" s="535"/>
      <c r="AD662" s="535"/>
      <c r="AE662" s="535"/>
      <c r="AF662" s="535"/>
      <c r="AG662" s="534"/>
      <c r="AH662" s="534"/>
      <c r="AI662" s="534"/>
      <c r="AJ662" s="534"/>
      <c r="AK662" s="535"/>
      <c r="AL662" s="535"/>
      <c r="AM662" s="535"/>
      <c r="AN662" s="535"/>
      <c r="AO662" s="535"/>
      <c r="AP662" s="535"/>
      <c r="AQ662" s="535"/>
      <c r="AR662" s="535"/>
      <c r="AS662" s="447"/>
      <c r="AT662" s="535"/>
      <c r="AU662" s="535"/>
      <c r="AV662" s="535"/>
      <c r="AW662" s="535"/>
      <c r="AX662" s="535"/>
    </row>
    <row r="663" spans="1:50" ht="13.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4"/>
      <c r="O663" s="534"/>
      <c r="P663" s="534"/>
      <c r="Q663" s="534"/>
      <c r="R663" s="534"/>
      <c r="S663" s="534"/>
      <c r="T663" s="535"/>
      <c r="U663" s="535"/>
      <c r="V663" s="535"/>
      <c r="W663" s="535"/>
      <c r="X663" s="535"/>
      <c r="Y663" s="535"/>
      <c r="Z663" s="535"/>
      <c r="AA663" s="535"/>
      <c r="AB663" s="535"/>
      <c r="AC663" s="535"/>
      <c r="AD663" s="535"/>
      <c r="AE663" s="535"/>
      <c r="AF663" s="535"/>
      <c r="AG663" s="534"/>
      <c r="AH663" s="534"/>
      <c r="AI663" s="534"/>
      <c r="AJ663" s="534"/>
      <c r="AK663" s="535"/>
      <c r="AL663" s="535"/>
      <c r="AM663" s="535"/>
      <c r="AN663" s="535"/>
      <c r="AO663" s="535"/>
      <c r="AP663" s="535"/>
      <c r="AQ663" s="535"/>
      <c r="AR663" s="535"/>
      <c r="AS663" s="447"/>
      <c r="AT663" s="535"/>
      <c r="AU663" s="535"/>
      <c r="AV663" s="535"/>
      <c r="AW663" s="535"/>
      <c r="AX663" s="535"/>
    </row>
    <row r="664" spans="1:50" ht="13.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4"/>
      <c r="O664" s="534"/>
      <c r="P664" s="534"/>
      <c r="Q664" s="534"/>
      <c r="R664" s="534"/>
      <c r="S664" s="534"/>
      <c r="T664" s="535"/>
      <c r="U664" s="535"/>
      <c r="V664" s="535"/>
      <c r="W664" s="535"/>
      <c r="X664" s="535"/>
      <c r="Y664" s="535"/>
      <c r="Z664" s="535"/>
      <c r="AA664" s="535"/>
      <c r="AB664" s="535"/>
      <c r="AC664" s="535"/>
      <c r="AD664" s="535"/>
      <c r="AE664" s="535"/>
      <c r="AF664" s="535"/>
      <c r="AG664" s="534"/>
      <c r="AH664" s="534"/>
      <c r="AI664" s="534"/>
      <c r="AJ664" s="534"/>
      <c r="AK664" s="535"/>
      <c r="AL664" s="535"/>
      <c r="AM664" s="535"/>
      <c r="AN664" s="535"/>
      <c r="AO664" s="535"/>
      <c r="AP664" s="535"/>
      <c r="AQ664" s="535"/>
      <c r="AR664" s="535"/>
      <c r="AS664" s="447"/>
      <c r="AT664" s="535"/>
      <c r="AU664" s="535"/>
      <c r="AV664" s="535"/>
      <c r="AW664" s="535"/>
      <c r="AX664" s="535"/>
    </row>
    <row r="665" spans="1:50" ht="13.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4"/>
      <c r="O665" s="534"/>
      <c r="P665" s="534"/>
      <c r="Q665" s="534"/>
      <c r="R665" s="534"/>
      <c r="S665" s="534"/>
      <c r="T665" s="535"/>
      <c r="U665" s="535"/>
      <c r="V665" s="535"/>
      <c r="W665" s="535"/>
      <c r="X665" s="535"/>
      <c r="Y665" s="535"/>
      <c r="Z665" s="535"/>
      <c r="AA665" s="535"/>
      <c r="AB665" s="535"/>
      <c r="AC665" s="535"/>
      <c r="AD665" s="535"/>
      <c r="AE665" s="535"/>
      <c r="AF665" s="535"/>
      <c r="AG665" s="534"/>
      <c r="AH665" s="534"/>
      <c r="AI665" s="534"/>
      <c r="AJ665" s="534"/>
      <c r="AK665" s="535"/>
      <c r="AL665" s="535"/>
      <c r="AM665" s="535"/>
      <c r="AN665" s="535"/>
      <c r="AO665" s="535"/>
      <c r="AP665" s="535"/>
      <c r="AQ665" s="535"/>
      <c r="AR665" s="535"/>
      <c r="AS665" s="447"/>
      <c r="AT665" s="535"/>
      <c r="AU665" s="535"/>
      <c r="AV665" s="535"/>
      <c r="AW665" s="535"/>
      <c r="AX665" s="535"/>
    </row>
    <row r="666" spans="1:50" ht="13.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4"/>
      <c r="O666" s="534"/>
      <c r="P666" s="534"/>
      <c r="Q666" s="534"/>
      <c r="R666" s="534"/>
      <c r="S666" s="534"/>
      <c r="T666" s="535"/>
      <c r="U666" s="535"/>
      <c r="V666" s="535"/>
      <c r="W666" s="535"/>
      <c r="X666" s="535"/>
      <c r="Y666" s="535"/>
      <c r="Z666" s="535"/>
      <c r="AA666" s="535"/>
      <c r="AB666" s="535"/>
      <c r="AC666" s="535"/>
      <c r="AD666" s="535"/>
      <c r="AE666" s="535"/>
      <c r="AF666" s="535"/>
      <c r="AG666" s="534"/>
      <c r="AH666" s="534"/>
      <c r="AI666" s="534"/>
      <c r="AJ666" s="534"/>
      <c r="AK666" s="535"/>
      <c r="AL666" s="535"/>
      <c r="AM666" s="535"/>
      <c r="AN666" s="535"/>
      <c r="AO666" s="535"/>
      <c r="AP666" s="535"/>
      <c r="AQ666" s="535"/>
      <c r="AR666" s="535"/>
      <c r="AS666" s="447"/>
      <c r="AT666" s="535"/>
      <c r="AU666" s="535"/>
      <c r="AV666" s="535"/>
      <c r="AW666" s="535"/>
      <c r="AX666" s="535"/>
    </row>
    <row r="667" spans="1:50" ht="13.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4"/>
      <c r="O667" s="534"/>
      <c r="P667" s="534"/>
      <c r="Q667" s="534"/>
      <c r="R667" s="534"/>
      <c r="S667" s="534"/>
      <c r="T667" s="535"/>
      <c r="U667" s="535"/>
      <c r="V667" s="535"/>
      <c r="W667" s="535"/>
      <c r="X667" s="535"/>
      <c r="Y667" s="535"/>
      <c r="Z667" s="535"/>
      <c r="AA667" s="535"/>
      <c r="AB667" s="535"/>
      <c r="AC667" s="535"/>
      <c r="AD667" s="535"/>
      <c r="AE667" s="535"/>
      <c r="AF667" s="535"/>
      <c r="AG667" s="534"/>
      <c r="AH667" s="534"/>
      <c r="AI667" s="534"/>
      <c r="AJ667" s="534"/>
      <c r="AK667" s="535"/>
      <c r="AL667" s="535"/>
      <c r="AM667" s="535"/>
      <c r="AN667" s="535"/>
      <c r="AO667" s="535"/>
      <c r="AP667" s="535"/>
      <c r="AQ667" s="535"/>
      <c r="AR667" s="535"/>
      <c r="AS667" s="447"/>
      <c r="AT667" s="535"/>
      <c r="AU667" s="535"/>
      <c r="AV667" s="535"/>
      <c r="AW667" s="535"/>
      <c r="AX667" s="535"/>
    </row>
    <row r="668" spans="1:50" ht="13.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4"/>
      <c r="O668" s="534"/>
      <c r="P668" s="534"/>
      <c r="Q668" s="534"/>
      <c r="R668" s="534"/>
      <c r="S668" s="534"/>
      <c r="T668" s="535"/>
      <c r="U668" s="535"/>
      <c r="V668" s="535"/>
      <c r="W668" s="535"/>
      <c r="X668" s="535"/>
      <c r="Y668" s="535"/>
      <c r="Z668" s="535"/>
      <c r="AA668" s="535"/>
      <c r="AB668" s="535"/>
      <c r="AC668" s="535"/>
      <c r="AD668" s="535"/>
      <c r="AE668" s="535"/>
      <c r="AF668" s="535"/>
      <c r="AG668" s="534"/>
      <c r="AH668" s="534"/>
      <c r="AI668" s="534"/>
      <c r="AJ668" s="534"/>
      <c r="AK668" s="535"/>
      <c r="AL668" s="535"/>
      <c r="AM668" s="535"/>
      <c r="AN668" s="535"/>
      <c r="AO668" s="535"/>
      <c r="AP668" s="535"/>
      <c r="AQ668" s="535"/>
      <c r="AR668" s="535"/>
      <c r="AS668" s="447"/>
      <c r="AT668" s="535"/>
      <c r="AU668" s="535"/>
      <c r="AV668" s="535"/>
      <c r="AW668" s="535"/>
      <c r="AX668" s="535"/>
    </row>
    <row r="669" spans="1:50" ht="13.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4"/>
      <c r="O669" s="534"/>
      <c r="P669" s="534"/>
      <c r="Q669" s="534"/>
      <c r="R669" s="534"/>
      <c r="S669" s="534"/>
      <c r="T669" s="535"/>
      <c r="U669" s="535"/>
      <c r="V669" s="535"/>
      <c r="W669" s="535"/>
      <c r="X669" s="535"/>
      <c r="Y669" s="535"/>
      <c r="Z669" s="535"/>
      <c r="AA669" s="535"/>
      <c r="AB669" s="535"/>
      <c r="AC669" s="535"/>
      <c r="AD669" s="535"/>
      <c r="AE669" s="535"/>
      <c r="AF669" s="535"/>
      <c r="AG669" s="534"/>
      <c r="AH669" s="534"/>
      <c r="AI669" s="534"/>
      <c r="AJ669" s="534"/>
      <c r="AK669" s="535"/>
      <c r="AL669" s="535"/>
      <c r="AM669" s="535"/>
      <c r="AN669" s="535"/>
      <c r="AO669" s="535"/>
      <c r="AP669" s="535"/>
      <c r="AQ669" s="535"/>
      <c r="AR669" s="535"/>
      <c r="AS669" s="447"/>
      <c r="AT669" s="535"/>
      <c r="AU669" s="535"/>
      <c r="AV669" s="535"/>
      <c r="AW669" s="535"/>
      <c r="AX669" s="535"/>
    </row>
    <row r="670" spans="1:50" ht="13.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4"/>
      <c r="O670" s="534"/>
      <c r="P670" s="534"/>
      <c r="Q670" s="534"/>
      <c r="R670" s="534"/>
      <c r="S670" s="534"/>
      <c r="T670" s="535"/>
      <c r="U670" s="535"/>
      <c r="V670" s="535"/>
      <c r="W670" s="535"/>
      <c r="X670" s="535"/>
      <c r="Y670" s="535"/>
      <c r="Z670" s="535"/>
      <c r="AA670" s="535"/>
      <c r="AB670" s="535"/>
      <c r="AC670" s="535"/>
      <c r="AD670" s="535"/>
      <c r="AE670" s="535"/>
      <c r="AF670" s="535"/>
      <c r="AG670" s="534"/>
      <c r="AH670" s="534"/>
      <c r="AI670" s="534"/>
      <c r="AJ670" s="534"/>
      <c r="AK670" s="535"/>
      <c r="AL670" s="535"/>
      <c r="AM670" s="535"/>
      <c r="AN670" s="535"/>
      <c r="AO670" s="535"/>
      <c r="AP670" s="535"/>
      <c r="AQ670" s="535"/>
      <c r="AR670" s="535"/>
      <c r="AS670" s="447"/>
      <c r="AT670" s="535"/>
      <c r="AU670" s="535"/>
      <c r="AV670" s="535"/>
      <c r="AW670" s="535"/>
      <c r="AX670" s="535"/>
    </row>
    <row r="671" spans="1:50" ht="13.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4"/>
      <c r="O671" s="534"/>
      <c r="P671" s="534"/>
      <c r="Q671" s="534"/>
      <c r="R671" s="534"/>
      <c r="S671" s="534"/>
      <c r="T671" s="535"/>
      <c r="U671" s="535"/>
      <c r="V671" s="535"/>
      <c r="W671" s="535"/>
      <c r="X671" s="535"/>
      <c r="Y671" s="535"/>
      <c r="Z671" s="535"/>
      <c r="AA671" s="535"/>
      <c r="AB671" s="535"/>
      <c r="AC671" s="535"/>
      <c r="AD671" s="535"/>
      <c r="AE671" s="535"/>
      <c r="AF671" s="535"/>
      <c r="AG671" s="534"/>
      <c r="AH671" s="534"/>
      <c r="AI671" s="534"/>
      <c r="AJ671" s="534"/>
      <c r="AK671" s="535"/>
      <c r="AL671" s="535"/>
      <c r="AM671" s="535"/>
      <c r="AN671" s="535"/>
      <c r="AO671" s="535"/>
      <c r="AP671" s="535"/>
      <c r="AQ671" s="535"/>
      <c r="AR671" s="535"/>
      <c r="AS671" s="447"/>
      <c r="AT671" s="535"/>
      <c r="AU671" s="535"/>
      <c r="AV671" s="535"/>
      <c r="AW671" s="535"/>
      <c r="AX671" s="535"/>
    </row>
    <row r="672" spans="1:50" ht="13.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4"/>
      <c r="O672" s="534"/>
      <c r="P672" s="534"/>
      <c r="Q672" s="534"/>
      <c r="R672" s="534"/>
      <c r="S672" s="534"/>
      <c r="T672" s="535"/>
      <c r="U672" s="535"/>
      <c r="V672" s="535"/>
      <c r="W672" s="535"/>
      <c r="X672" s="535"/>
      <c r="Y672" s="535"/>
      <c r="Z672" s="535"/>
      <c r="AA672" s="535"/>
      <c r="AB672" s="535"/>
      <c r="AC672" s="535"/>
      <c r="AD672" s="535"/>
      <c r="AE672" s="535"/>
      <c r="AF672" s="535"/>
      <c r="AG672" s="534"/>
      <c r="AH672" s="534"/>
      <c r="AI672" s="534"/>
      <c r="AJ672" s="534"/>
      <c r="AK672" s="535"/>
      <c r="AL672" s="535"/>
      <c r="AM672" s="535"/>
      <c r="AN672" s="535"/>
      <c r="AO672" s="535"/>
      <c r="AP672" s="535"/>
      <c r="AQ672" s="535"/>
      <c r="AR672" s="535"/>
      <c r="AS672" s="447"/>
      <c r="AT672" s="535"/>
      <c r="AU672" s="535"/>
      <c r="AV672" s="535"/>
      <c r="AW672" s="535"/>
      <c r="AX672" s="535"/>
    </row>
    <row r="673" spans="1:50" ht="13.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4"/>
      <c r="O673" s="534"/>
      <c r="P673" s="534"/>
      <c r="Q673" s="534"/>
      <c r="R673" s="534"/>
      <c r="S673" s="534"/>
      <c r="T673" s="535"/>
      <c r="U673" s="535"/>
      <c r="V673" s="535"/>
      <c r="W673" s="535"/>
      <c r="X673" s="535"/>
      <c r="Y673" s="535"/>
      <c r="Z673" s="535"/>
      <c r="AA673" s="535"/>
      <c r="AB673" s="535"/>
      <c r="AC673" s="535"/>
      <c r="AD673" s="535"/>
      <c r="AE673" s="535"/>
      <c r="AF673" s="535"/>
      <c r="AG673" s="534"/>
      <c r="AH673" s="534"/>
      <c r="AI673" s="534"/>
      <c r="AJ673" s="534"/>
      <c r="AK673" s="535"/>
      <c r="AL673" s="535"/>
      <c r="AM673" s="535"/>
      <c r="AN673" s="535"/>
      <c r="AO673" s="535"/>
      <c r="AP673" s="535"/>
      <c r="AQ673" s="535"/>
      <c r="AR673" s="535"/>
      <c r="AS673" s="447"/>
      <c r="AT673" s="535"/>
      <c r="AU673" s="535"/>
      <c r="AV673" s="535"/>
      <c r="AW673" s="535"/>
      <c r="AX673" s="535"/>
    </row>
    <row r="674" spans="1:50" ht="13.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4"/>
      <c r="O674" s="534"/>
      <c r="P674" s="534"/>
      <c r="Q674" s="534"/>
      <c r="R674" s="534"/>
      <c r="S674" s="534"/>
      <c r="T674" s="535"/>
      <c r="U674" s="535"/>
      <c r="V674" s="535"/>
      <c r="W674" s="535"/>
      <c r="X674" s="535"/>
      <c r="Y674" s="535"/>
      <c r="Z674" s="535"/>
      <c r="AA674" s="535"/>
      <c r="AB674" s="535"/>
      <c r="AC674" s="535"/>
      <c r="AD674" s="535"/>
      <c r="AE674" s="535"/>
      <c r="AF674" s="535"/>
      <c r="AG674" s="534"/>
      <c r="AH674" s="534"/>
      <c r="AI674" s="534"/>
      <c r="AJ674" s="534"/>
      <c r="AK674" s="535"/>
      <c r="AL674" s="535"/>
      <c r="AM674" s="535"/>
      <c r="AN674" s="535"/>
      <c r="AO674" s="535"/>
      <c r="AP674" s="535"/>
      <c r="AQ674" s="535"/>
      <c r="AR674" s="535"/>
      <c r="AS674" s="447"/>
      <c r="AT674" s="535"/>
      <c r="AU674" s="535"/>
      <c r="AV674" s="535"/>
      <c r="AW674" s="535"/>
      <c r="AX674" s="535"/>
    </row>
    <row r="675" spans="1:50" ht="13.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4"/>
      <c r="O675" s="534"/>
      <c r="P675" s="534"/>
      <c r="Q675" s="534"/>
      <c r="R675" s="534"/>
      <c r="S675" s="534"/>
      <c r="T675" s="535"/>
      <c r="U675" s="535"/>
      <c r="V675" s="535"/>
      <c r="W675" s="535"/>
      <c r="X675" s="535"/>
      <c r="Y675" s="535"/>
      <c r="Z675" s="535"/>
      <c r="AA675" s="535"/>
      <c r="AB675" s="535"/>
      <c r="AC675" s="535"/>
      <c r="AD675" s="535"/>
      <c r="AE675" s="535"/>
      <c r="AF675" s="535"/>
      <c r="AG675" s="534"/>
      <c r="AH675" s="534"/>
      <c r="AI675" s="534"/>
      <c r="AJ675" s="534"/>
      <c r="AK675" s="535"/>
      <c r="AL675" s="535"/>
      <c r="AM675" s="535"/>
      <c r="AN675" s="535"/>
      <c r="AO675" s="535"/>
      <c r="AP675" s="535"/>
      <c r="AQ675" s="535"/>
      <c r="AR675" s="535"/>
      <c r="AS675" s="447"/>
      <c r="AT675" s="535"/>
      <c r="AU675" s="535"/>
      <c r="AV675" s="535"/>
      <c r="AW675" s="535"/>
      <c r="AX675" s="535"/>
    </row>
    <row r="676" spans="1:50" ht="13.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4"/>
      <c r="O676" s="534"/>
      <c r="P676" s="534"/>
      <c r="Q676" s="534"/>
      <c r="R676" s="534"/>
      <c r="S676" s="534"/>
      <c r="T676" s="535"/>
      <c r="U676" s="535"/>
      <c r="V676" s="535"/>
      <c r="W676" s="535"/>
      <c r="X676" s="535"/>
      <c r="Y676" s="535"/>
      <c r="Z676" s="535"/>
      <c r="AA676" s="535"/>
      <c r="AB676" s="535"/>
      <c r="AC676" s="535"/>
      <c r="AD676" s="535"/>
      <c r="AE676" s="535"/>
      <c r="AF676" s="535"/>
      <c r="AG676" s="534"/>
      <c r="AH676" s="534"/>
      <c r="AI676" s="534"/>
      <c r="AJ676" s="534"/>
      <c r="AK676" s="535"/>
      <c r="AL676" s="535"/>
      <c r="AM676" s="535"/>
      <c r="AN676" s="535"/>
      <c r="AO676" s="535"/>
      <c r="AP676" s="535"/>
      <c r="AQ676" s="535"/>
      <c r="AR676" s="535"/>
      <c r="AS676" s="447"/>
      <c r="AT676" s="535"/>
      <c r="AU676" s="535"/>
      <c r="AV676" s="535"/>
      <c r="AW676" s="535"/>
      <c r="AX676" s="535"/>
    </row>
    <row r="677" spans="1:50" ht="13.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4"/>
      <c r="O677" s="534"/>
      <c r="P677" s="534"/>
      <c r="Q677" s="534"/>
      <c r="R677" s="534"/>
      <c r="S677" s="534"/>
      <c r="T677" s="535"/>
      <c r="U677" s="535"/>
      <c r="V677" s="535"/>
      <c r="W677" s="535"/>
      <c r="X677" s="535"/>
      <c r="Y677" s="535"/>
      <c r="Z677" s="535"/>
      <c r="AA677" s="535"/>
      <c r="AB677" s="535"/>
      <c r="AC677" s="535"/>
      <c r="AD677" s="535"/>
      <c r="AE677" s="535"/>
      <c r="AF677" s="535"/>
      <c r="AG677" s="534"/>
      <c r="AH677" s="534"/>
      <c r="AI677" s="534"/>
      <c r="AJ677" s="534"/>
      <c r="AK677" s="535"/>
      <c r="AL677" s="535"/>
      <c r="AM677" s="535"/>
      <c r="AN677" s="535"/>
      <c r="AO677" s="535"/>
      <c r="AP677" s="535"/>
      <c r="AQ677" s="535"/>
      <c r="AR677" s="535"/>
      <c r="AS677" s="447"/>
      <c r="AT677" s="535"/>
      <c r="AU677" s="535"/>
      <c r="AV677" s="535"/>
      <c r="AW677" s="535"/>
      <c r="AX677" s="535"/>
    </row>
    <row r="678" spans="1:50" ht="13.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4"/>
      <c r="O678" s="534"/>
      <c r="P678" s="534"/>
      <c r="Q678" s="534"/>
      <c r="R678" s="534"/>
      <c r="S678" s="534"/>
      <c r="T678" s="535"/>
      <c r="U678" s="535"/>
      <c r="V678" s="535"/>
      <c r="W678" s="535"/>
      <c r="X678" s="535"/>
      <c r="Y678" s="535"/>
      <c r="Z678" s="535"/>
      <c r="AA678" s="535"/>
      <c r="AB678" s="535"/>
      <c r="AC678" s="535"/>
      <c r="AD678" s="535"/>
      <c r="AE678" s="535"/>
      <c r="AF678" s="535"/>
      <c r="AG678" s="534"/>
      <c r="AH678" s="534"/>
      <c r="AI678" s="534"/>
      <c r="AJ678" s="534"/>
      <c r="AK678" s="535"/>
      <c r="AL678" s="535"/>
      <c r="AM678" s="535"/>
      <c r="AN678" s="535"/>
      <c r="AO678" s="535"/>
      <c r="AP678" s="535"/>
      <c r="AQ678" s="535"/>
      <c r="AR678" s="535"/>
      <c r="AS678" s="447"/>
      <c r="AT678" s="535"/>
      <c r="AU678" s="535"/>
      <c r="AV678" s="535"/>
      <c r="AW678" s="535"/>
      <c r="AX678" s="535"/>
    </row>
    <row r="679" spans="1:50" ht="13.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4"/>
      <c r="O679" s="534"/>
      <c r="P679" s="534"/>
      <c r="Q679" s="534"/>
      <c r="R679" s="534"/>
      <c r="S679" s="534"/>
      <c r="T679" s="535"/>
      <c r="U679" s="535"/>
      <c r="V679" s="535"/>
      <c r="W679" s="535"/>
      <c r="X679" s="535"/>
      <c r="Y679" s="535"/>
      <c r="Z679" s="535"/>
      <c r="AA679" s="535"/>
      <c r="AB679" s="535"/>
      <c r="AC679" s="535"/>
      <c r="AD679" s="535"/>
      <c r="AE679" s="535"/>
      <c r="AF679" s="535"/>
      <c r="AG679" s="534"/>
      <c r="AH679" s="534"/>
      <c r="AI679" s="534"/>
      <c r="AJ679" s="534"/>
      <c r="AK679" s="535"/>
      <c r="AL679" s="535"/>
      <c r="AM679" s="535"/>
      <c r="AN679" s="535"/>
      <c r="AO679" s="535"/>
      <c r="AP679" s="535"/>
      <c r="AQ679" s="535"/>
      <c r="AR679" s="535"/>
      <c r="AS679" s="447"/>
      <c r="AT679" s="535"/>
      <c r="AU679" s="535"/>
      <c r="AV679" s="535"/>
      <c r="AW679" s="535"/>
      <c r="AX679" s="535"/>
    </row>
    <row r="680" spans="1:50" ht="13.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4"/>
      <c r="O680" s="534"/>
      <c r="P680" s="534"/>
      <c r="Q680" s="534"/>
      <c r="R680" s="534"/>
      <c r="S680" s="534"/>
      <c r="T680" s="535"/>
      <c r="U680" s="535"/>
      <c r="V680" s="535"/>
      <c r="W680" s="535"/>
      <c r="X680" s="535"/>
      <c r="Y680" s="535"/>
      <c r="Z680" s="535"/>
      <c r="AA680" s="535"/>
      <c r="AB680" s="535"/>
      <c r="AC680" s="535"/>
      <c r="AD680" s="535"/>
      <c r="AE680" s="535"/>
      <c r="AF680" s="535"/>
      <c r="AG680" s="534"/>
      <c r="AH680" s="534"/>
      <c r="AI680" s="534"/>
      <c r="AJ680" s="534"/>
      <c r="AK680" s="535"/>
      <c r="AL680" s="535"/>
      <c r="AM680" s="535"/>
      <c r="AN680" s="535"/>
      <c r="AO680" s="535"/>
      <c r="AP680" s="535"/>
      <c r="AQ680" s="535"/>
      <c r="AR680" s="535"/>
      <c r="AS680" s="447"/>
      <c r="AT680" s="535"/>
      <c r="AU680" s="535"/>
      <c r="AV680" s="535"/>
      <c r="AW680" s="535"/>
      <c r="AX680" s="535"/>
    </row>
    <row r="681" spans="1:50" ht="13.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4"/>
      <c r="O681" s="534"/>
      <c r="P681" s="534"/>
      <c r="Q681" s="534"/>
      <c r="R681" s="534"/>
      <c r="S681" s="534"/>
      <c r="T681" s="535"/>
      <c r="U681" s="535"/>
      <c r="V681" s="535"/>
      <c r="W681" s="535"/>
      <c r="X681" s="535"/>
      <c r="Y681" s="535"/>
      <c r="Z681" s="535"/>
      <c r="AA681" s="535"/>
      <c r="AB681" s="535"/>
      <c r="AC681" s="535"/>
      <c r="AD681" s="535"/>
      <c r="AE681" s="535"/>
      <c r="AF681" s="535"/>
      <c r="AG681" s="534"/>
      <c r="AH681" s="534"/>
      <c r="AI681" s="534"/>
      <c r="AJ681" s="534"/>
      <c r="AK681" s="535"/>
      <c r="AL681" s="535"/>
      <c r="AM681" s="535"/>
      <c r="AN681" s="535"/>
      <c r="AO681" s="535"/>
      <c r="AP681" s="535"/>
      <c r="AQ681" s="535"/>
      <c r="AR681" s="535"/>
      <c r="AS681" s="447"/>
      <c r="AT681" s="535"/>
      <c r="AU681" s="535"/>
      <c r="AV681" s="535"/>
      <c r="AW681" s="535"/>
      <c r="AX681" s="535"/>
    </row>
    <row r="682" spans="1:50" ht="13.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4"/>
      <c r="O682" s="534"/>
      <c r="P682" s="534"/>
      <c r="Q682" s="534"/>
      <c r="R682" s="534"/>
      <c r="S682" s="534"/>
      <c r="T682" s="535"/>
      <c r="U682" s="535"/>
      <c r="V682" s="535"/>
      <c r="W682" s="535"/>
      <c r="X682" s="535"/>
      <c r="Y682" s="535"/>
      <c r="Z682" s="535"/>
      <c r="AA682" s="535"/>
      <c r="AB682" s="535"/>
      <c r="AC682" s="535"/>
      <c r="AD682" s="535"/>
      <c r="AE682" s="535"/>
      <c r="AF682" s="535"/>
      <c r="AG682" s="534"/>
      <c r="AH682" s="534"/>
      <c r="AI682" s="534"/>
      <c r="AJ682" s="534"/>
      <c r="AK682" s="535"/>
      <c r="AL682" s="535"/>
      <c r="AM682" s="535"/>
      <c r="AN682" s="535"/>
      <c r="AO682" s="535"/>
      <c r="AP682" s="535"/>
      <c r="AQ682" s="535"/>
      <c r="AR682" s="535"/>
      <c r="AS682" s="447"/>
      <c r="AT682" s="535"/>
      <c r="AU682" s="535"/>
      <c r="AV682" s="535"/>
      <c r="AW682" s="535"/>
      <c r="AX682" s="535"/>
    </row>
    <row r="683" spans="1:50" ht="13.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4"/>
      <c r="O683" s="534"/>
      <c r="P683" s="534"/>
      <c r="Q683" s="534"/>
      <c r="R683" s="534"/>
      <c r="S683" s="534"/>
      <c r="T683" s="535"/>
      <c r="U683" s="535"/>
      <c r="V683" s="535"/>
      <c r="W683" s="535"/>
      <c r="X683" s="535"/>
      <c r="Y683" s="535"/>
      <c r="Z683" s="535"/>
      <c r="AA683" s="535"/>
      <c r="AB683" s="535"/>
      <c r="AC683" s="535"/>
      <c r="AD683" s="535"/>
      <c r="AE683" s="535"/>
      <c r="AF683" s="535"/>
      <c r="AG683" s="534"/>
      <c r="AH683" s="534"/>
      <c r="AI683" s="534"/>
      <c r="AJ683" s="534"/>
      <c r="AK683" s="535"/>
      <c r="AL683" s="535"/>
      <c r="AM683" s="535"/>
      <c r="AN683" s="535"/>
      <c r="AO683" s="535"/>
      <c r="AP683" s="535"/>
      <c r="AQ683" s="535"/>
      <c r="AR683" s="535"/>
      <c r="AS683" s="447"/>
      <c r="AT683" s="535"/>
      <c r="AU683" s="535"/>
      <c r="AV683" s="535"/>
      <c r="AW683" s="535"/>
      <c r="AX683" s="535"/>
    </row>
    <row r="684" spans="1:50" ht="13.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4"/>
      <c r="O684" s="534"/>
      <c r="P684" s="534"/>
      <c r="Q684" s="534"/>
      <c r="R684" s="534"/>
      <c r="S684" s="534"/>
      <c r="T684" s="535"/>
      <c r="U684" s="535"/>
      <c r="V684" s="535"/>
      <c r="W684" s="535"/>
      <c r="X684" s="535"/>
      <c r="Y684" s="535"/>
      <c r="Z684" s="535"/>
      <c r="AA684" s="535"/>
      <c r="AB684" s="535"/>
      <c r="AC684" s="535"/>
      <c r="AD684" s="535"/>
      <c r="AE684" s="535"/>
      <c r="AF684" s="535"/>
      <c r="AG684" s="534"/>
      <c r="AH684" s="534"/>
      <c r="AI684" s="534"/>
      <c r="AJ684" s="534"/>
      <c r="AK684" s="535"/>
      <c r="AL684" s="535"/>
      <c r="AM684" s="535"/>
      <c r="AN684" s="535"/>
      <c r="AO684" s="535"/>
      <c r="AP684" s="535"/>
      <c r="AQ684" s="535"/>
      <c r="AR684" s="535"/>
      <c r="AS684" s="447"/>
      <c r="AT684" s="535"/>
      <c r="AU684" s="535"/>
      <c r="AV684" s="535"/>
      <c r="AW684" s="535"/>
      <c r="AX684" s="535"/>
    </row>
    <row r="685" spans="1:50" ht="13.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4"/>
      <c r="O685" s="534"/>
      <c r="P685" s="534"/>
      <c r="Q685" s="534"/>
      <c r="R685" s="534"/>
      <c r="S685" s="534"/>
      <c r="T685" s="535"/>
      <c r="U685" s="535"/>
      <c r="V685" s="535"/>
      <c r="W685" s="535"/>
      <c r="X685" s="535"/>
      <c r="Y685" s="535"/>
      <c r="Z685" s="535"/>
      <c r="AA685" s="535"/>
      <c r="AB685" s="535"/>
      <c r="AC685" s="535"/>
      <c r="AD685" s="535"/>
      <c r="AE685" s="535"/>
      <c r="AF685" s="535"/>
      <c r="AG685" s="534"/>
      <c r="AH685" s="534"/>
      <c r="AI685" s="534"/>
      <c r="AJ685" s="534"/>
      <c r="AK685" s="535"/>
      <c r="AL685" s="535"/>
      <c r="AM685" s="535"/>
      <c r="AN685" s="535"/>
      <c r="AO685" s="535"/>
      <c r="AP685" s="535"/>
      <c r="AQ685" s="535"/>
      <c r="AR685" s="535"/>
      <c r="AS685" s="447"/>
      <c r="AT685" s="535"/>
      <c r="AU685" s="535"/>
      <c r="AV685" s="535"/>
      <c r="AW685" s="535"/>
      <c r="AX685" s="535"/>
    </row>
    <row r="686" spans="1:50" ht="13.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4"/>
      <c r="O686" s="534"/>
      <c r="P686" s="534"/>
      <c r="Q686" s="534"/>
      <c r="R686" s="534"/>
      <c r="S686" s="534"/>
      <c r="T686" s="535"/>
      <c r="U686" s="535"/>
      <c r="V686" s="535"/>
      <c r="W686" s="535"/>
      <c r="X686" s="535"/>
      <c r="Y686" s="535"/>
      <c r="Z686" s="535"/>
      <c r="AA686" s="535"/>
      <c r="AB686" s="535"/>
      <c r="AC686" s="535"/>
      <c r="AD686" s="535"/>
      <c r="AE686" s="535"/>
      <c r="AF686" s="535"/>
      <c r="AG686" s="534"/>
      <c r="AH686" s="534"/>
      <c r="AI686" s="534"/>
      <c r="AJ686" s="534"/>
      <c r="AK686" s="535"/>
      <c r="AL686" s="535"/>
      <c r="AM686" s="535"/>
      <c r="AN686" s="535"/>
      <c r="AO686" s="535"/>
      <c r="AP686" s="535"/>
      <c r="AQ686" s="535"/>
      <c r="AR686" s="535"/>
      <c r="AS686" s="447"/>
      <c r="AT686" s="535"/>
      <c r="AU686" s="535"/>
      <c r="AV686" s="535"/>
      <c r="AW686" s="535"/>
      <c r="AX686" s="535"/>
    </row>
    <row r="687" spans="1:50" ht="13.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4"/>
      <c r="O687" s="534"/>
      <c r="P687" s="534"/>
      <c r="Q687" s="534"/>
      <c r="R687" s="534"/>
      <c r="S687" s="534"/>
      <c r="T687" s="535"/>
      <c r="U687" s="535"/>
      <c r="V687" s="535"/>
      <c r="W687" s="535"/>
      <c r="X687" s="535"/>
      <c r="Y687" s="535"/>
      <c r="Z687" s="535"/>
      <c r="AA687" s="535"/>
      <c r="AB687" s="535"/>
      <c r="AC687" s="535"/>
      <c r="AD687" s="535"/>
      <c r="AE687" s="535"/>
      <c r="AF687" s="535"/>
      <c r="AG687" s="534"/>
      <c r="AH687" s="534"/>
      <c r="AI687" s="534"/>
      <c r="AJ687" s="534"/>
      <c r="AK687" s="535"/>
      <c r="AL687" s="535"/>
      <c r="AM687" s="535"/>
      <c r="AN687" s="535"/>
      <c r="AO687" s="535"/>
      <c r="AP687" s="535"/>
      <c r="AQ687" s="535"/>
      <c r="AR687" s="535"/>
      <c r="AS687" s="447"/>
      <c r="AT687" s="535"/>
      <c r="AU687" s="535"/>
      <c r="AV687" s="535"/>
      <c r="AW687" s="535"/>
      <c r="AX687" s="535"/>
    </row>
    <row r="688" spans="1:50" ht="13.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4"/>
      <c r="O688" s="534"/>
      <c r="P688" s="534"/>
      <c r="Q688" s="534"/>
      <c r="R688" s="534"/>
      <c r="S688" s="534"/>
      <c r="T688" s="535"/>
      <c r="U688" s="535"/>
      <c r="V688" s="535"/>
      <c r="W688" s="535"/>
      <c r="X688" s="535"/>
      <c r="Y688" s="535"/>
      <c r="Z688" s="535"/>
      <c r="AA688" s="535"/>
      <c r="AB688" s="535"/>
      <c r="AC688" s="535"/>
      <c r="AD688" s="535"/>
      <c r="AE688" s="535"/>
      <c r="AF688" s="535"/>
      <c r="AG688" s="534"/>
      <c r="AH688" s="534"/>
      <c r="AI688" s="534"/>
      <c r="AJ688" s="534"/>
      <c r="AK688" s="535"/>
      <c r="AL688" s="535"/>
      <c r="AM688" s="535"/>
      <c r="AN688" s="535"/>
      <c r="AO688" s="535"/>
      <c r="AP688" s="535"/>
      <c r="AQ688" s="535"/>
      <c r="AR688" s="535"/>
      <c r="AS688" s="447"/>
      <c r="AT688" s="535"/>
      <c r="AU688" s="535"/>
      <c r="AV688" s="535"/>
      <c r="AW688" s="535"/>
      <c r="AX688" s="535"/>
    </row>
    <row r="689" spans="1:50" ht="13.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4"/>
      <c r="O689" s="534"/>
      <c r="P689" s="534"/>
      <c r="Q689" s="534"/>
      <c r="R689" s="534"/>
      <c r="S689" s="534"/>
      <c r="T689" s="535"/>
      <c r="U689" s="535"/>
      <c r="V689" s="535"/>
      <c r="W689" s="535"/>
      <c r="X689" s="535"/>
      <c r="Y689" s="535"/>
      <c r="Z689" s="535"/>
      <c r="AA689" s="535"/>
      <c r="AB689" s="535"/>
      <c r="AC689" s="535"/>
      <c r="AD689" s="535"/>
      <c r="AE689" s="535"/>
      <c r="AF689" s="535"/>
      <c r="AG689" s="534"/>
      <c r="AH689" s="534"/>
      <c r="AI689" s="534"/>
      <c r="AJ689" s="534"/>
      <c r="AK689" s="535"/>
      <c r="AL689" s="535"/>
      <c r="AM689" s="535"/>
      <c r="AN689" s="535"/>
      <c r="AO689" s="535"/>
      <c r="AP689" s="535"/>
      <c r="AQ689" s="535"/>
      <c r="AR689" s="535"/>
      <c r="AS689" s="447"/>
      <c r="AT689" s="535"/>
      <c r="AU689" s="535"/>
      <c r="AV689" s="535"/>
      <c r="AW689" s="535"/>
      <c r="AX689" s="535"/>
    </row>
    <row r="690" spans="1:50" ht="13.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4"/>
      <c r="O690" s="534"/>
      <c r="P690" s="534"/>
      <c r="Q690" s="534"/>
      <c r="R690" s="534"/>
      <c r="S690" s="534"/>
      <c r="T690" s="535"/>
      <c r="U690" s="535"/>
      <c r="V690" s="535"/>
      <c r="W690" s="535"/>
      <c r="X690" s="535"/>
      <c r="Y690" s="535"/>
      <c r="Z690" s="535"/>
      <c r="AA690" s="535"/>
      <c r="AB690" s="535"/>
      <c r="AC690" s="535"/>
      <c r="AD690" s="535"/>
      <c r="AE690" s="535"/>
      <c r="AF690" s="535"/>
      <c r="AG690" s="534"/>
      <c r="AH690" s="534"/>
      <c r="AI690" s="534"/>
      <c r="AJ690" s="534"/>
      <c r="AK690" s="535"/>
      <c r="AL690" s="535"/>
      <c r="AM690" s="535"/>
      <c r="AN690" s="535"/>
      <c r="AO690" s="535"/>
      <c r="AP690" s="535"/>
      <c r="AQ690" s="535"/>
      <c r="AR690" s="535"/>
      <c r="AS690" s="447"/>
      <c r="AT690" s="535"/>
      <c r="AU690" s="535"/>
      <c r="AV690" s="535"/>
      <c r="AW690" s="535"/>
      <c r="AX690" s="535"/>
    </row>
    <row r="691" spans="1:50" ht="13.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4"/>
      <c r="O691" s="534"/>
      <c r="P691" s="534"/>
      <c r="Q691" s="534"/>
      <c r="R691" s="534"/>
      <c r="S691" s="534"/>
      <c r="T691" s="535"/>
      <c r="U691" s="535"/>
      <c r="V691" s="535"/>
      <c r="W691" s="535"/>
      <c r="X691" s="535"/>
      <c r="Y691" s="535"/>
      <c r="Z691" s="535"/>
      <c r="AA691" s="535"/>
      <c r="AB691" s="535"/>
      <c r="AC691" s="535"/>
      <c r="AD691" s="535"/>
      <c r="AE691" s="535"/>
      <c r="AF691" s="535"/>
      <c r="AG691" s="534"/>
      <c r="AH691" s="534"/>
      <c r="AI691" s="534"/>
      <c r="AJ691" s="534"/>
      <c r="AK691" s="535"/>
      <c r="AL691" s="535"/>
      <c r="AM691" s="535"/>
      <c r="AN691" s="535"/>
      <c r="AO691" s="535"/>
      <c r="AP691" s="535"/>
      <c r="AQ691" s="535"/>
      <c r="AR691" s="535"/>
      <c r="AS691" s="447"/>
      <c r="AT691" s="535"/>
      <c r="AU691" s="535"/>
      <c r="AV691" s="535"/>
      <c r="AW691" s="535"/>
      <c r="AX691" s="535"/>
    </row>
    <row r="692" spans="1:50" ht="13.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4"/>
      <c r="O692" s="534"/>
      <c r="P692" s="534"/>
      <c r="Q692" s="534"/>
      <c r="R692" s="534"/>
      <c r="S692" s="534"/>
      <c r="T692" s="535"/>
      <c r="U692" s="535"/>
      <c r="V692" s="535"/>
      <c r="W692" s="535"/>
      <c r="X692" s="535"/>
      <c r="Y692" s="535"/>
      <c r="Z692" s="535"/>
      <c r="AA692" s="535"/>
      <c r="AB692" s="535"/>
      <c r="AC692" s="535"/>
      <c r="AD692" s="535"/>
      <c r="AE692" s="535"/>
      <c r="AF692" s="535"/>
      <c r="AG692" s="534"/>
      <c r="AH692" s="534"/>
      <c r="AI692" s="534"/>
      <c r="AJ692" s="534"/>
      <c r="AK692" s="535"/>
      <c r="AL692" s="535"/>
      <c r="AM692" s="535"/>
      <c r="AN692" s="535"/>
      <c r="AO692" s="535"/>
      <c r="AP692" s="535"/>
      <c r="AQ692" s="535"/>
      <c r="AR692" s="535"/>
      <c r="AS692" s="447"/>
      <c r="AT692" s="535"/>
      <c r="AU692" s="535"/>
      <c r="AV692" s="535"/>
      <c r="AW692" s="535"/>
      <c r="AX692" s="535"/>
    </row>
    <row r="693" spans="1:50" ht="13.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4"/>
      <c r="O693" s="534"/>
      <c r="P693" s="534"/>
      <c r="Q693" s="534"/>
      <c r="R693" s="534"/>
      <c r="S693" s="534"/>
      <c r="T693" s="535"/>
      <c r="U693" s="535"/>
      <c r="V693" s="535"/>
      <c r="W693" s="535"/>
      <c r="X693" s="535"/>
      <c r="Y693" s="535"/>
      <c r="Z693" s="535"/>
      <c r="AA693" s="535"/>
      <c r="AB693" s="535"/>
      <c r="AC693" s="535"/>
      <c r="AD693" s="535"/>
      <c r="AE693" s="535"/>
      <c r="AF693" s="535"/>
      <c r="AG693" s="534"/>
      <c r="AH693" s="534"/>
      <c r="AI693" s="534"/>
      <c r="AJ693" s="534"/>
      <c r="AK693" s="535"/>
      <c r="AL693" s="535"/>
      <c r="AM693" s="535"/>
      <c r="AN693" s="535"/>
      <c r="AO693" s="535"/>
      <c r="AP693" s="535"/>
      <c r="AQ693" s="535"/>
      <c r="AR693" s="535"/>
      <c r="AS693" s="447"/>
      <c r="AT693" s="535"/>
      <c r="AU693" s="535"/>
      <c r="AV693" s="535"/>
      <c r="AW693" s="535"/>
      <c r="AX693" s="535"/>
    </row>
    <row r="694" spans="1:50" ht="13.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4"/>
      <c r="O694" s="534"/>
      <c r="P694" s="534"/>
      <c r="Q694" s="534"/>
      <c r="R694" s="534"/>
      <c r="S694" s="534"/>
      <c r="T694" s="535"/>
      <c r="U694" s="535"/>
      <c r="V694" s="535"/>
      <c r="W694" s="535"/>
      <c r="X694" s="535"/>
      <c r="Y694" s="535"/>
      <c r="Z694" s="535"/>
      <c r="AA694" s="535"/>
      <c r="AB694" s="535"/>
      <c r="AC694" s="535"/>
      <c r="AD694" s="535"/>
      <c r="AE694" s="535"/>
      <c r="AF694" s="535"/>
      <c r="AG694" s="534"/>
      <c r="AH694" s="534"/>
      <c r="AI694" s="534"/>
      <c r="AJ694" s="534"/>
      <c r="AK694" s="535"/>
      <c r="AL694" s="535"/>
      <c r="AM694" s="535"/>
      <c r="AN694" s="535"/>
      <c r="AO694" s="535"/>
      <c r="AP694" s="535"/>
      <c r="AQ694" s="535"/>
      <c r="AR694" s="535"/>
      <c r="AS694" s="447"/>
      <c r="AT694" s="535"/>
      <c r="AU694" s="535"/>
      <c r="AV694" s="535"/>
      <c r="AW694" s="535"/>
      <c r="AX694" s="535"/>
    </row>
    <row r="695" spans="1:50" ht="13.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4"/>
      <c r="O695" s="534"/>
      <c r="P695" s="534"/>
      <c r="Q695" s="534"/>
      <c r="R695" s="534"/>
      <c r="S695" s="534"/>
      <c r="T695" s="535"/>
      <c r="U695" s="535"/>
      <c r="V695" s="535"/>
      <c r="W695" s="535"/>
      <c r="X695" s="535"/>
      <c r="Y695" s="535"/>
      <c r="Z695" s="535"/>
      <c r="AA695" s="535"/>
      <c r="AB695" s="535"/>
      <c r="AC695" s="535"/>
      <c r="AD695" s="535"/>
      <c r="AE695" s="535"/>
      <c r="AF695" s="535"/>
      <c r="AG695" s="534"/>
      <c r="AH695" s="534"/>
      <c r="AI695" s="534"/>
      <c r="AJ695" s="534"/>
      <c r="AK695" s="535"/>
      <c r="AL695" s="535"/>
      <c r="AM695" s="535"/>
      <c r="AN695" s="535"/>
      <c r="AO695" s="535"/>
      <c r="AP695" s="535"/>
      <c r="AQ695" s="535"/>
      <c r="AR695" s="535"/>
      <c r="AS695" s="447"/>
      <c r="AT695" s="535"/>
      <c r="AU695" s="535"/>
      <c r="AV695" s="535"/>
      <c r="AW695" s="535"/>
      <c r="AX695" s="535"/>
    </row>
    <row r="696" spans="1:50" ht="13.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4"/>
      <c r="O696" s="534"/>
      <c r="P696" s="534"/>
      <c r="Q696" s="534"/>
      <c r="R696" s="534"/>
      <c r="S696" s="534"/>
      <c r="T696" s="535"/>
      <c r="U696" s="535"/>
      <c r="V696" s="535"/>
      <c r="W696" s="535"/>
      <c r="X696" s="535"/>
      <c r="Y696" s="535"/>
      <c r="Z696" s="535"/>
      <c r="AA696" s="535"/>
      <c r="AB696" s="535"/>
      <c r="AC696" s="535"/>
      <c r="AD696" s="535"/>
      <c r="AE696" s="535"/>
      <c r="AF696" s="535"/>
      <c r="AG696" s="534"/>
      <c r="AH696" s="534"/>
      <c r="AI696" s="534"/>
      <c r="AJ696" s="534"/>
      <c r="AK696" s="535"/>
      <c r="AL696" s="535"/>
      <c r="AM696" s="535"/>
      <c r="AN696" s="535"/>
      <c r="AO696" s="535"/>
      <c r="AP696" s="535"/>
      <c r="AQ696" s="535"/>
      <c r="AR696" s="535"/>
      <c r="AS696" s="447"/>
      <c r="AT696" s="535"/>
      <c r="AU696" s="535"/>
      <c r="AV696" s="535"/>
      <c r="AW696" s="535"/>
      <c r="AX696" s="535"/>
    </row>
    <row r="697" spans="1:50" ht="13.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4"/>
      <c r="O697" s="534"/>
      <c r="P697" s="534"/>
      <c r="Q697" s="534"/>
      <c r="R697" s="534"/>
      <c r="S697" s="534"/>
      <c r="T697" s="535"/>
      <c r="U697" s="535"/>
      <c r="V697" s="535"/>
      <c r="W697" s="535"/>
      <c r="X697" s="535"/>
      <c r="Y697" s="535"/>
      <c r="Z697" s="535"/>
      <c r="AA697" s="535"/>
      <c r="AB697" s="535"/>
      <c r="AC697" s="535"/>
      <c r="AD697" s="535"/>
      <c r="AE697" s="535"/>
      <c r="AF697" s="535"/>
      <c r="AG697" s="534"/>
      <c r="AH697" s="534"/>
      <c r="AI697" s="534"/>
      <c r="AJ697" s="534"/>
      <c r="AK697" s="535"/>
      <c r="AL697" s="535"/>
      <c r="AM697" s="535"/>
      <c r="AN697" s="535"/>
      <c r="AO697" s="535"/>
      <c r="AP697" s="535"/>
      <c r="AQ697" s="535"/>
      <c r="AR697" s="535"/>
      <c r="AS697" s="447"/>
      <c r="AT697" s="535"/>
      <c r="AU697" s="535"/>
      <c r="AV697" s="535"/>
      <c r="AW697" s="535"/>
      <c r="AX697" s="535"/>
    </row>
    <row r="698" spans="1:50" ht="13.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4"/>
      <c r="O698" s="534"/>
      <c r="P698" s="534"/>
      <c r="Q698" s="534"/>
      <c r="R698" s="534"/>
      <c r="S698" s="534"/>
      <c r="T698" s="535"/>
      <c r="U698" s="535"/>
      <c r="V698" s="535"/>
      <c r="W698" s="535"/>
      <c r="X698" s="535"/>
      <c r="Y698" s="535"/>
      <c r="Z698" s="535"/>
      <c r="AA698" s="535"/>
      <c r="AB698" s="535"/>
      <c r="AC698" s="535"/>
      <c r="AD698" s="535"/>
      <c r="AE698" s="535"/>
      <c r="AF698" s="535"/>
      <c r="AG698" s="534"/>
      <c r="AH698" s="534"/>
      <c r="AI698" s="534"/>
      <c r="AJ698" s="534"/>
      <c r="AK698" s="535"/>
      <c r="AL698" s="535"/>
      <c r="AM698" s="535"/>
      <c r="AN698" s="535"/>
      <c r="AO698" s="535"/>
      <c r="AP698" s="535"/>
      <c r="AQ698" s="535"/>
      <c r="AR698" s="535"/>
      <c r="AS698" s="447"/>
      <c r="AT698" s="535"/>
      <c r="AU698" s="535"/>
      <c r="AV698" s="535"/>
      <c r="AW698" s="535"/>
      <c r="AX698" s="535"/>
    </row>
    <row r="699" spans="1:50" ht="13.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4"/>
      <c r="O699" s="534"/>
      <c r="P699" s="534"/>
      <c r="Q699" s="534"/>
      <c r="R699" s="534"/>
      <c r="S699" s="534"/>
      <c r="T699" s="535"/>
      <c r="U699" s="535"/>
      <c r="V699" s="535"/>
      <c r="W699" s="535"/>
      <c r="X699" s="535"/>
      <c r="Y699" s="535"/>
      <c r="Z699" s="535"/>
      <c r="AA699" s="535"/>
      <c r="AB699" s="535"/>
      <c r="AC699" s="535"/>
      <c r="AD699" s="535"/>
      <c r="AE699" s="535"/>
      <c r="AF699" s="535"/>
      <c r="AG699" s="534"/>
      <c r="AH699" s="534"/>
      <c r="AI699" s="534"/>
      <c r="AJ699" s="534"/>
      <c r="AK699" s="535"/>
      <c r="AL699" s="535"/>
      <c r="AM699" s="535"/>
      <c r="AN699" s="535"/>
      <c r="AO699" s="535"/>
      <c r="AP699" s="535"/>
      <c r="AQ699" s="535"/>
      <c r="AR699" s="535"/>
      <c r="AS699" s="447"/>
      <c r="AT699" s="535"/>
      <c r="AU699" s="535"/>
      <c r="AV699" s="535"/>
      <c r="AW699" s="535"/>
      <c r="AX699" s="535"/>
    </row>
    <row r="700" spans="1:50" ht="13.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4"/>
      <c r="O700" s="534"/>
      <c r="P700" s="534"/>
      <c r="Q700" s="534"/>
      <c r="R700" s="534"/>
      <c r="S700" s="534"/>
      <c r="T700" s="535"/>
      <c r="U700" s="535"/>
      <c r="V700" s="535"/>
      <c r="W700" s="535"/>
      <c r="X700" s="535"/>
      <c r="Y700" s="535"/>
      <c r="Z700" s="535"/>
      <c r="AA700" s="535"/>
      <c r="AB700" s="535"/>
      <c r="AC700" s="535"/>
      <c r="AD700" s="535"/>
      <c r="AE700" s="535"/>
      <c r="AF700" s="535"/>
      <c r="AG700" s="534"/>
      <c r="AH700" s="534"/>
      <c r="AI700" s="534"/>
      <c r="AJ700" s="534"/>
      <c r="AK700" s="535"/>
      <c r="AL700" s="535"/>
      <c r="AM700" s="535"/>
      <c r="AN700" s="535"/>
      <c r="AO700" s="535"/>
      <c r="AP700" s="535"/>
      <c r="AQ700" s="535"/>
      <c r="AR700" s="535"/>
      <c r="AS700" s="447"/>
      <c r="AT700" s="535"/>
      <c r="AU700" s="535"/>
      <c r="AV700" s="535"/>
      <c r="AW700" s="535"/>
      <c r="AX700" s="535"/>
    </row>
    <row r="701" spans="1:50" ht="13.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4"/>
      <c r="O701" s="534"/>
      <c r="P701" s="534"/>
      <c r="Q701" s="534"/>
      <c r="R701" s="534"/>
      <c r="S701" s="534"/>
      <c r="T701" s="535"/>
      <c r="U701" s="535"/>
      <c r="V701" s="535"/>
      <c r="W701" s="535"/>
      <c r="X701" s="535"/>
      <c r="Y701" s="535"/>
      <c r="Z701" s="535"/>
      <c r="AA701" s="535"/>
      <c r="AB701" s="535"/>
      <c r="AC701" s="535"/>
      <c r="AD701" s="535"/>
      <c r="AE701" s="535"/>
      <c r="AF701" s="535"/>
      <c r="AG701" s="534"/>
      <c r="AH701" s="534"/>
      <c r="AI701" s="534"/>
      <c r="AJ701" s="534"/>
      <c r="AK701" s="535"/>
      <c r="AL701" s="535"/>
      <c r="AM701" s="535"/>
      <c r="AN701" s="535"/>
      <c r="AO701" s="535"/>
      <c r="AP701" s="535"/>
      <c r="AQ701" s="535"/>
      <c r="AR701" s="535"/>
      <c r="AS701" s="447"/>
      <c r="AT701" s="535"/>
      <c r="AU701" s="535"/>
      <c r="AV701" s="535"/>
      <c r="AW701" s="535"/>
      <c r="AX701" s="535"/>
    </row>
    <row r="702" spans="1:50" ht="13.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4"/>
      <c r="O702" s="534"/>
      <c r="P702" s="534"/>
      <c r="Q702" s="534"/>
      <c r="R702" s="534"/>
      <c r="S702" s="534"/>
      <c r="T702" s="535"/>
      <c r="U702" s="535"/>
      <c r="V702" s="535"/>
      <c r="W702" s="535"/>
      <c r="X702" s="535"/>
      <c r="Y702" s="535"/>
      <c r="Z702" s="535"/>
      <c r="AA702" s="535"/>
      <c r="AB702" s="535"/>
      <c r="AC702" s="535"/>
      <c r="AD702" s="535"/>
      <c r="AE702" s="535"/>
      <c r="AF702" s="535"/>
      <c r="AG702" s="534"/>
      <c r="AH702" s="534"/>
      <c r="AI702" s="534"/>
      <c r="AJ702" s="534"/>
      <c r="AK702" s="535"/>
      <c r="AL702" s="535"/>
      <c r="AM702" s="535"/>
      <c r="AN702" s="535"/>
      <c r="AO702" s="535"/>
      <c r="AP702" s="535"/>
      <c r="AQ702" s="535"/>
      <c r="AR702" s="535"/>
      <c r="AS702" s="447"/>
      <c r="AT702" s="535"/>
      <c r="AU702" s="535"/>
      <c r="AV702" s="535"/>
      <c r="AW702" s="535"/>
      <c r="AX702" s="535"/>
    </row>
    <row r="703" spans="1:50" ht="13.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4"/>
      <c r="O703" s="534"/>
      <c r="P703" s="534"/>
      <c r="Q703" s="534"/>
      <c r="R703" s="534"/>
      <c r="S703" s="534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535"/>
      <c r="AD703" s="535"/>
      <c r="AE703" s="535"/>
      <c r="AF703" s="535"/>
      <c r="AG703" s="534"/>
      <c r="AH703" s="534"/>
      <c r="AI703" s="534"/>
      <c r="AJ703" s="534"/>
      <c r="AK703" s="535"/>
      <c r="AL703" s="535"/>
      <c r="AM703" s="535"/>
      <c r="AN703" s="535"/>
      <c r="AO703" s="535"/>
      <c r="AP703" s="535"/>
      <c r="AQ703" s="535"/>
      <c r="AR703" s="535"/>
      <c r="AS703" s="447"/>
      <c r="AT703" s="535"/>
      <c r="AU703" s="535"/>
      <c r="AV703" s="535"/>
      <c r="AW703" s="535"/>
      <c r="AX703" s="535"/>
    </row>
    <row r="704" spans="1:50" ht="13.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4"/>
      <c r="O704" s="534"/>
      <c r="P704" s="534"/>
      <c r="Q704" s="534"/>
      <c r="R704" s="534"/>
      <c r="S704" s="534"/>
      <c r="T704" s="535"/>
      <c r="U704" s="535"/>
      <c r="V704" s="535"/>
      <c r="W704" s="535"/>
      <c r="X704" s="535"/>
      <c r="Y704" s="535"/>
      <c r="Z704" s="535"/>
      <c r="AA704" s="535"/>
      <c r="AB704" s="535"/>
      <c r="AC704" s="535"/>
      <c r="AD704" s="535"/>
      <c r="AE704" s="535"/>
      <c r="AF704" s="535"/>
      <c r="AG704" s="534"/>
      <c r="AH704" s="534"/>
      <c r="AI704" s="534"/>
      <c r="AJ704" s="534"/>
      <c r="AK704" s="535"/>
      <c r="AL704" s="535"/>
      <c r="AM704" s="535"/>
      <c r="AN704" s="535"/>
      <c r="AO704" s="535"/>
      <c r="AP704" s="535"/>
      <c r="AQ704" s="535"/>
      <c r="AR704" s="535"/>
      <c r="AS704" s="447"/>
      <c r="AT704" s="535"/>
      <c r="AU704" s="535"/>
      <c r="AV704" s="535"/>
      <c r="AW704" s="535"/>
      <c r="AX704" s="535"/>
    </row>
    <row r="705" spans="1:50" ht="13.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4"/>
      <c r="O705" s="534"/>
      <c r="P705" s="534"/>
      <c r="Q705" s="534"/>
      <c r="R705" s="534"/>
      <c r="S705" s="534"/>
      <c r="T705" s="535"/>
      <c r="U705" s="535"/>
      <c r="V705" s="535"/>
      <c r="W705" s="535"/>
      <c r="X705" s="535"/>
      <c r="Y705" s="535"/>
      <c r="Z705" s="535"/>
      <c r="AA705" s="535"/>
      <c r="AB705" s="535"/>
      <c r="AC705" s="535"/>
      <c r="AD705" s="535"/>
      <c r="AE705" s="535"/>
      <c r="AF705" s="535"/>
      <c r="AG705" s="534"/>
      <c r="AH705" s="534"/>
      <c r="AI705" s="534"/>
      <c r="AJ705" s="534"/>
      <c r="AK705" s="535"/>
      <c r="AL705" s="535"/>
      <c r="AM705" s="535"/>
      <c r="AN705" s="535"/>
      <c r="AO705" s="535"/>
      <c r="AP705" s="535"/>
      <c r="AQ705" s="535"/>
      <c r="AR705" s="535"/>
      <c r="AS705" s="447"/>
      <c r="AT705" s="535"/>
      <c r="AU705" s="535"/>
      <c r="AV705" s="535"/>
      <c r="AW705" s="535"/>
      <c r="AX705" s="535"/>
    </row>
    <row r="706" spans="1:50" ht="13.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4"/>
      <c r="O706" s="534"/>
      <c r="P706" s="534"/>
      <c r="Q706" s="534"/>
      <c r="R706" s="534"/>
      <c r="S706" s="534"/>
      <c r="T706" s="535"/>
      <c r="U706" s="535"/>
      <c r="V706" s="535"/>
      <c r="W706" s="535"/>
      <c r="X706" s="535"/>
      <c r="Y706" s="535"/>
      <c r="Z706" s="535"/>
      <c r="AA706" s="535"/>
      <c r="AB706" s="535"/>
      <c r="AC706" s="535"/>
      <c r="AD706" s="535"/>
      <c r="AE706" s="535"/>
      <c r="AF706" s="535"/>
      <c r="AG706" s="534"/>
      <c r="AH706" s="534"/>
      <c r="AI706" s="534"/>
      <c r="AJ706" s="534"/>
      <c r="AK706" s="535"/>
      <c r="AL706" s="535"/>
      <c r="AM706" s="535"/>
      <c r="AN706" s="535"/>
      <c r="AO706" s="535"/>
      <c r="AP706" s="535"/>
      <c r="AQ706" s="535"/>
      <c r="AR706" s="535"/>
      <c r="AS706" s="447"/>
      <c r="AT706" s="535"/>
      <c r="AU706" s="535"/>
      <c r="AV706" s="535"/>
      <c r="AW706" s="535"/>
      <c r="AX706" s="535"/>
    </row>
    <row r="707" spans="1:50" ht="13.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4"/>
      <c r="O707" s="534"/>
      <c r="P707" s="534"/>
      <c r="Q707" s="534"/>
      <c r="R707" s="534"/>
      <c r="S707" s="534"/>
      <c r="T707" s="535"/>
      <c r="U707" s="535"/>
      <c r="V707" s="535"/>
      <c r="W707" s="535"/>
      <c r="X707" s="535"/>
      <c r="Y707" s="535"/>
      <c r="Z707" s="535"/>
      <c r="AA707" s="535"/>
      <c r="AB707" s="535"/>
      <c r="AC707" s="535"/>
      <c r="AD707" s="535"/>
      <c r="AE707" s="535"/>
      <c r="AF707" s="535"/>
      <c r="AG707" s="534"/>
      <c r="AH707" s="534"/>
      <c r="AI707" s="534"/>
      <c r="AJ707" s="534"/>
      <c r="AK707" s="535"/>
      <c r="AL707" s="535"/>
      <c r="AM707" s="535"/>
      <c r="AN707" s="535"/>
      <c r="AO707" s="535"/>
      <c r="AP707" s="535"/>
      <c r="AQ707" s="535"/>
      <c r="AR707" s="535"/>
      <c r="AS707" s="447"/>
      <c r="AT707" s="535"/>
      <c r="AU707" s="535"/>
      <c r="AV707" s="535"/>
      <c r="AW707" s="535"/>
      <c r="AX707" s="535"/>
    </row>
    <row r="708" spans="1:50" ht="13.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4"/>
      <c r="O708" s="534"/>
      <c r="P708" s="534"/>
      <c r="Q708" s="534"/>
      <c r="R708" s="534"/>
      <c r="S708" s="534"/>
      <c r="T708" s="535"/>
      <c r="U708" s="535"/>
      <c r="V708" s="535"/>
      <c r="W708" s="535"/>
      <c r="X708" s="535"/>
      <c r="Y708" s="535"/>
      <c r="Z708" s="535"/>
      <c r="AA708" s="535"/>
      <c r="AB708" s="535"/>
      <c r="AC708" s="535"/>
      <c r="AD708" s="535"/>
      <c r="AE708" s="535"/>
      <c r="AF708" s="535"/>
      <c r="AG708" s="534"/>
      <c r="AH708" s="534"/>
      <c r="AI708" s="534"/>
      <c r="AJ708" s="534"/>
      <c r="AK708" s="535"/>
      <c r="AL708" s="535"/>
      <c r="AM708" s="535"/>
      <c r="AN708" s="535"/>
      <c r="AO708" s="535"/>
      <c r="AP708" s="535"/>
      <c r="AQ708" s="535"/>
      <c r="AR708" s="535"/>
      <c r="AS708" s="447"/>
      <c r="AT708" s="535"/>
      <c r="AU708" s="535"/>
      <c r="AV708" s="535"/>
      <c r="AW708" s="535"/>
      <c r="AX708" s="535"/>
    </row>
    <row r="709" spans="1:50" ht="13.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4"/>
      <c r="O709" s="534"/>
      <c r="P709" s="534"/>
      <c r="Q709" s="534"/>
      <c r="R709" s="534"/>
      <c r="S709" s="534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535"/>
      <c r="AD709" s="535"/>
      <c r="AE709" s="535"/>
      <c r="AF709" s="535"/>
      <c r="AG709" s="534"/>
      <c r="AH709" s="534"/>
      <c r="AI709" s="534"/>
      <c r="AJ709" s="534"/>
      <c r="AK709" s="535"/>
      <c r="AL709" s="535"/>
      <c r="AM709" s="535"/>
      <c r="AN709" s="535"/>
      <c r="AO709" s="535"/>
      <c r="AP709" s="535"/>
      <c r="AQ709" s="535"/>
      <c r="AR709" s="535"/>
      <c r="AS709" s="447"/>
      <c r="AT709" s="535"/>
      <c r="AU709" s="535"/>
      <c r="AV709" s="535"/>
      <c r="AW709" s="535"/>
      <c r="AX709" s="535"/>
    </row>
    <row r="710" spans="1:50" ht="13.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4"/>
      <c r="O710" s="534"/>
      <c r="P710" s="534"/>
      <c r="Q710" s="534"/>
      <c r="R710" s="534"/>
      <c r="S710" s="534"/>
      <c r="T710" s="535"/>
      <c r="U710" s="535"/>
      <c r="V710" s="535"/>
      <c r="W710" s="535"/>
      <c r="X710" s="535"/>
      <c r="Y710" s="535"/>
      <c r="Z710" s="535"/>
      <c r="AA710" s="535"/>
      <c r="AB710" s="535"/>
      <c r="AC710" s="535"/>
      <c r="AD710" s="535"/>
      <c r="AE710" s="535"/>
      <c r="AF710" s="535"/>
      <c r="AG710" s="534"/>
      <c r="AH710" s="534"/>
      <c r="AI710" s="534"/>
      <c r="AJ710" s="534"/>
      <c r="AK710" s="535"/>
      <c r="AL710" s="535"/>
      <c r="AM710" s="535"/>
      <c r="AN710" s="535"/>
      <c r="AO710" s="535"/>
      <c r="AP710" s="535"/>
      <c r="AQ710" s="535"/>
      <c r="AR710" s="535"/>
      <c r="AS710" s="447"/>
      <c r="AT710" s="535"/>
      <c r="AU710" s="535"/>
      <c r="AV710" s="535"/>
      <c r="AW710" s="535"/>
      <c r="AX710" s="535"/>
    </row>
    <row r="711" spans="1:50" ht="13.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4"/>
      <c r="O711" s="534"/>
      <c r="P711" s="534"/>
      <c r="Q711" s="534"/>
      <c r="R711" s="534"/>
      <c r="S711" s="534"/>
      <c r="T711" s="535"/>
      <c r="U711" s="535"/>
      <c r="V711" s="535"/>
      <c r="W711" s="535"/>
      <c r="X711" s="535"/>
      <c r="Y711" s="535"/>
      <c r="Z711" s="535"/>
      <c r="AA711" s="535"/>
      <c r="AB711" s="535"/>
      <c r="AC711" s="535"/>
      <c r="AD711" s="535"/>
      <c r="AE711" s="535"/>
      <c r="AF711" s="535"/>
      <c r="AG711" s="534"/>
      <c r="AH711" s="534"/>
      <c r="AI711" s="534"/>
      <c r="AJ711" s="534"/>
      <c r="AK711" s="535"/>
      <c r="AL711" s="535"/>
      <c r="AM711" s="535"/>
      <c r="AN711" s="535"/>
      <c r="AO711" s="535"/>
      <c r="AP711" s="535"/>
      <c r="AQ711" s="535"/>
      <c r="AR711" s="535"/>
      <c r="AS711" s="447"/>
      <c r="AT711" s="535"/>
      <c r="AU711" s="535"/>
      <c r="AV711" s="535"/>
      <c r="AW711" s="535"/>
      <c r="AX711" s="535"/>
    </row>
    <row r="712" spans="1:50" ht="13.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4"/>
      <c r="O712" s="534"/>
      <c r="P712" s="534"/>
      <c r="Q712" s="534"/>
      <c r="R712" s="534"/>
      <c r="S712" s="534"/>
      <c r="T712" s="535"/>
      <c r="U712" s="535"/>
      <c r="V712" s="535"/>
      <c r="W712" s="535"/>
      <c r="X712" s="535"/>
      <c r="Y712" s="535"/>
      <c r="Z712" s="535"/>
      <c r="AA712" s="535"/>
      <c r="AB712" s="535"/>
      <c r="AC712" s="535"/>
      <c r="AD712" s="535"/>
      <c r="AE712" s="535"/>
      <c r="AF712" s="535"/>
      <c r="AG712" s="534"/>
      <c r="AH712" s="534"/>
      <c r="AI712" s="534"/>
      <c r="AJ712" s="534"/>
      <c r="AK712" s="535"/>
      <c r="AL712" s="535"/>
      <c r="AM712" s="535"/>
      <c r="AN712" s="535"/>
      <c r="AO712" s="535"/>
      <c r="AP712" s="535"/>
      <c r="AQ712" s="535"/>
      <c r="AR712" s="535"/>
      <c r="AS712" s="447"/>
      <c r="AT712" s="535"/>
      <c r="AU712" s="535"/>
      <c r="AV712" s="535"/>
      <c r="AW712" s="535"/>
      <c r="AX712" s="535"/>
    </row>
    <row r="713" spans="1:50" ht="13.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4"/>
      <c r="O713" s="534"/>
      <c r="P713" s="534"/>
      <c r="Q713" s="534"/>
      <c r="R713" s="534"/>
      <c r="S713" s="534"/>
      <c r="T713" s="535"/>
      <c r="U713" s="535"/>
      <c r="V713" s="535"/>
      <c r="W713" s="535"/>
      <c r="X713" s="535"/>
      <c r="Y713" s="535"/>
      <c r="Z713" s="535"/>
      <c r="AA713" s="535"/>
      <c r="AB713" s="535"/>
      <c r="AC713" s="535"/>
      <c r="AD713" s="535"/>
      <c r="AE713" s="535"/>
      <c r="AF713" s="535"/>
      <c r="AG713" s="534"/>
      <c r="AH713" s="534"/>
      <c r="AI713" s="534"/>
      <c r="AJ713" s="534"/>
      <c r="AK713" s="535"/>
      <c r="AL713" s="535"/>
      <c r="AM713" s="535"/>
      <c r="AN713" s="535"/>
      <c r="AO713" s="535"/>
      <c r="AP713" s="535"/>
      <c r="AQ713" s="535"/>
      <c r="AR713" s="535"/>
      <c r="AS713" s="447"/>
      <c r="AT713" s="535"/>
      <c r="AU713" s="535"/>
      <c r="AV713" s="535"/>
      <c r="AW713" s="535"/>
      <c r="AX713" s="535"/>
    </row>
    <row r="714" spans="1:50" ht="13.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4"/>
      <c r="O714" s="534"/>
      <c r="P714" s="534"/>
      <c r="Q714" s="534"/>
      <c r="R714" s="534"/>
      <c r="S714" s="534"/>
      <c r="T714" s="535"/>
      <c r="U714" s="535"/>
      <c r="V714" s="535"/>
      <c r="W714" s="535"/>
      <c r="X714" s="535"/>
      <c r="Y714" s="535"/>
      <c r="Z714" s="535"/>
      <c r="AA714" s="535"/>
      <c r="AB714" s="535"/>
      <c r="AC714" s="535"/>
      <c r="AD714" s="535"/>
      <c r="AE714" s="535"/>
      <c r="AF714" s="535"/>
      <c r="AG714" s="534"/>
      <c r="AH714" s="534"/>
      <c r="AI714" s="534"/>
      <c r="AJ714" s="534"/>
      <c r="AK714" s="535"/>
      <c r="AL714" s="535"/>
      <c r="AM714" s="535"/>
      <c r="AN714" s="535"/>
      <c r="AO714" s="535"/>
      <c r="AP714" s="535"/>
      <c r="AQ714" s="535"/>
      <c r="AR714" s="535"/>
      <c r="AS714" s="447"/>
      <c r="AT714" s="535"/>
      <c r="AU714" s="535"/>
      <c r="AV714" s="535"/>
      <c r="AW714" s="535"/>
      <c r="AX714" s="535"/>
    </row>
    <row r="715" spans="1:50" ht="13.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4"/>
      <c r="O715" s="534"/>
      <c r="P715" s="534"/>
      <c r="Q715" s="534"/>
      <c r="R715" s="534"/>
      <c r="S715" s="534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535"/>
      <c r="AD715" s="535"/>
      <c r="AE715" s="535"/>
      <c r="AF715" s="535"/>
      <c r="AG715" s="534"/>
      <c r="AH715" s="534"/>
      <c r="AI715" s="534"/>
      <c r="AJ715" s="534"/>
      <c r="AK715" s="535"/>
      <c r="AL715" s="535"/>
      <c r="AM715" s="535"/>
      <c r="AN715" s="535"/>
      <c r="AO715" s="535"/>
      <c r="AP715" s="535"/>
      <c r="AQ715" s="535"/>
      <c r="AR715" s="535"/>
      <c r="AS715" s="447"/>
      <c r="AT715" s="535"/>
      <c r="AU715" s="535"/>
      <c r="AV715" s="535"/>
      <c r="AW715" s="535"/>
      <c r="AX715" s="535"/>
    </row>
    <row r="716" spans="1:50" ht="13.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4"/>
      <c r="O716" s="534"/>
      <c r="P716" s="534"/>
      <c r="Q716" s="534"/>
      <c r="R716" s="534"/>
      <c r="S716" s="534"/>
      <c r="T716" s="535"/>
      <c r="U716" s="535"/>
      <c r="V716" s="535"/>
      <c r="W716" s="535"/>
      <c r="X716" s="535"/>
      <c r="Y716" s="535"/>
      <c r="Z716" s="535"/>
      <c r="AA716" s="535"/>
      <c r="AB716" s="535"/>
      <c r="AC716" s="535"/>
      <c r="AD716" s="535"/>
      <c r="AE716" s="535"/>
      <c r="AF716" s="535"/>
      <c r="AG716" s="534"/>
      <c r="AH716" s="534"/>
      <c r="AI716" s="534"/>
      <c r="AJ716" s="534"/>
      <c r="AK716" s="535"/>
      <c r="AL716" s="535"/>
      <c r="AM716" s="535"/>
      <c r="AN716" s="535"/>
      <c r="AO716" s="535"/>
      <c r="AP716" s="535"/>
      <c r="AQ716" s="535"/>
      <c r="AR716" s="535"/>
      <c r="AS716" s="447"/>
      <c r="AT716" s="535"/>
      <c r="AU716" s="535"/>
      <c r="AV716" s="535"/>
      <c r="AW716" s="535"/>
      <c r="AX716" s="535"/>
    </row>
    <row r="717" spans="1:50" ht="13.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4"/>
      <c r="O717" s="534"/>
      <c r="P717" s="534"/>
      <c r="Q717" s="534"/>
      <c r="R717" s="534"/>
      <c r="S717" s="534"/>
      <c r="T717" s="535"/>
      <c r="U717" s="535"/>
      <c r="V717" s="535"/>
      <c r="W717" s="535"/>
      <c r="X717" s="535"/>
      <c r="Y717" s="535"/>
      <c r="Z717" s="535"/>
      <c r="AA717" s="535"/>
      <c r="AB717" s="535"/>
      <c r="AC717" s="535"/>
      <c r="AD717" s="535"/>
      <c r="AE717" s="535"/>
      <c r="AF717" s="535"/>
      <c r="AG717" s="534"/>
      <c r="AH717" s="534"/>
      <c r="AI717" s="534"/>
      <c r="AJ717" s="534"/>
      <c r="AK717" s="535"/>
      <c r="AL717" s="535"/>
      <c r="AM717" s="535"/>
      <c r="AN717" s="535"/>
      <c r="AO717" s="535"/>
      <c r="AP717" s="535"/>
      <c r="AQ717" s="535"/>
      <c r="AR717" s="535"/>
      <c r="AS717" s="447"/>
      <c r="AT717" s="535"/>
      <c r="AU717" s="535"/>
      <c r="AV717" s="535"/>
      <c r="AW717" s="535"/>
      <c r="AX717" s="535"/>
    </row>
    <row r="718" spans="1:50" ht="13.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4"/>
      <c r="O718" s="534"/>
      <c r="P718" s="534"/>
      <c r="Q718" s="534"/>
      <c r="R718" s="534"/>
      <c r="S718" s="534"/>
      <c r="T718" s="535"/>
      <c r="U718" s="535"/>
      <c r="V718" s="535"/>
      <c r="W718" s="535"/>
      <c r="X718" s="535"/>
      <c r="Y718" s="535"/>
      <c r="Z718" s="535"/>
      <c r="AA718" s="535"/>
      <c r="AB718" s="535"/>
      <c r="AC718" s="535"/>
      <c r="AD718" s="535"/>
      <c r="AE718" s="535"/>
      <c r="AF718" s="535"/>
      <c r="AG718" s="534"/>
      <c r="AH718" s="534"/>
      <c r="AI718" s="534"/>
      <c r="AJ718" s="534"/>
      <c r="AK718" s="535"/>
      <c r="AL718" s="535"/>
      <c r="AM718" s="535"/>
      <c r="AN718" s="535"/>
      <c r="AO718" s="535"/>
      <c r="AP718" s="535"/>
      <c r="AQ718" s="535"/>
      <c r="AR718" s="535"/>
      <c r="AS718" s="447"/>
      <c r="AT718" s="535"/>
      <c r="AU718" s="535"/>
      <c r="AV718" s="535"/>
      <c r="AW718" s="535"/>
      <c r="AX718" s="535"/>
    </row>
    <row r="719" spans="1:50" ht="13.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4"/>
      <c r="O719" s="534"/>
      <c r="P719" s="534"/>
      <c r="Q719" s="534"/>
      <c r="R719" s="534"/>
      <c r="S719" s="534"/>
      <c r="T719" s="535"/>
      <c r="U719" s="535"/>
      <c r="V719" s="535"/>
      <c r="W719" s="535"/>
      <c r="X719" s="535"/>
      <c r="Y719" s="535"/>
      <c r="Z719" s="535"/>
      <c r="AA719" s="535"/>
      <c r="AB719" s="535"/>
      <c r="AC719" s="535"/>
      <c r="AD719" s="535"/>
      <c r="AE719" s="535"/>
      <c r="AF719" s="535"/>
      <c r="AG719" s="534"/>
      <c r="AH719" s="534"/>
      <c r="AI719" s="534"/>
      <c r="AJ719" s="534"/>
      <c r="AK719" s="535"/>
      <c r="AL719" s="535"/>
      <c r="AM719" s="535"/>
      <c r="AN719" s="535"/>
      <c r="AO719" s="535"/>
      <c r="AP719" s="535"/>
      <c r="AQ719" s="535"/>
      <c r="AR719" s="535"/>
      <c r="AS719" s="447"/>
      <c r="AT719" s="535"/>
      <c r="AU719" s="535"/>
      <c r="AV719" s="535"/>
      <c r="AW719" s="535"/>
      <c r="AX719" s="535"/>
    </row>
    <row r="720" spans="1:50" ht="13.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4"/>
      <c r="O720" s="534"/>
      <c r="P720" s="534"/>
      <c r="Q720" s="534"/>
      <c r="R720" s="534"/>
      <c r="S720" s="534"/>
      <c r="T720" s="535"/>
      <c r="U720" s="535"/>
      <c r="V720" s="535"/>
      <c r="W720" s="535"/>
      <c r="X720" s="535"/>
      <c r="Y720" s="535"/>
      <c r="Z720" s="535"/>
      <c r="AA720" s="535"/>
      <c r="AB720" s="535"/>
      <c r="AC720" s="535"/>
      <c r="AD720" s="535"/>
      <c r="AE720" s="535"/>
      <c r="AF720" s="535"/>
      <c r="AG720" s="534"/>
      <c r="AH720" s="534"/>
      <c r="AI720" s="534"/>
      <c r="AJ720" s="534"/>
      <c r="AK720" s="535"/>
      <c r="AL720" s="535"/>
      <c r="AM720" s="535"/>
      <c r="AN720" s="535"/>
      <c r="AO720" s="535"/>
      <c r="AP720" s="535"/>
      <c r="AQ720" s="535"/>
      <c r="AR720" s="535"/>
      <c r="AS720" s="447"/>
      <c r="AT720" s="535"/>
      <c r="AU720" s="535"/>
      <c r="AV720" s="535"/>
      <c r="AW720" s="535"/>
      <c r="AX720" s="535"/>
    </row>
    <row r="721" spans="1:50" ht="13.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4"/>
      <c r="O721" s="534"/>
      <c r="P721" s="534"/>
      <c r="Q721" s="534"/>
      <c r="R721" s="534"/>
      <c r="S721" s="534"/>
      <c r="T721" s="535"/>
      <c r="U721" s="535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4"/>
      <c r="AH721" s="534"/>
      <c r="AI721" s="534"/>
      <c r="AJ721" s="534"/>
      <c r="AK721" s="535"/>
      <c r="AL721" s="535"/>
      <c r="AM721" s="535"/>
      <c r="AN721" s="535"/>
      <c r="AO721" s="535"/>
      <c r="AP721" s="535"/>
      <c r="AQ721" s="535"/>
      <c r="AR721" s="535"/>
      <c r="AS721" s="447"/>
      <c r="AT721" s="535"/>
      <c r="AU721" s="535"/>
      <c r="AV721" s="535"/>
      <c r="AW721" s="535"/>
      <c r="AX721" s="535"/>
    </row>
    <row r="722" spans="1:50" ht="13.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4"/>
      <c r="O722" s="534"/>
      <c r="P722" s="534"/>
      <c r="Q722" s="534"/>
      <c r="R722" s="534"/>
      <c r="S722" s="534"/>
      <c r="T722" s="535"/>
      <c r="U722" s="535"/>
      <c r="V722" s="535"/>
      <c r="W722" s="535"/>
      <c r="X722" s="535"/>
      <c r="Y722" s="535"/>
      <c r="Z722" s="535"/>
      <c r="AA722" s="535"/>
      <c r="AB722" s="535"/>
      <c r="AC722" s="535"/>
      <c r="AD722" s="535"/>
      <c r="AE722" s="535"/>
      <c r="AF722" s="535"/>
      <c r="AG722" s="534"/>
      <c r="AH722" s="534"/>
      <c r="AI722" s="534"/>
      <c r="AJ722" s="534"/>
      <c r="AK722" s="535"/>
      <c r="AL722" s="535"/>
      <c r="AM722" s="535"/>
      <c r="AN722" s="535"/>
      <c r="AO722" s="535"/>
      <c r="AP722" s="535"/>
      <c r="AQ722" s="535"/>
      <c r="AR722" s="535"/>
      <c r="AS722" s="447"/>
      <c r="AT722" s="535"/>
      <c r="AU722" s="535"/>
      <c r="AV722" s="535"/>
      <c r="AW722" s="535"/>
      <c r="AX722" s="535"/>
    </row>
    <row r="723" spans="1:50" ht="13.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4"/>
      <c r="O723" s="534"/>
      <c r="P723" s="534"/>
      <c r="Q723" s="534"/>
      <c r="R723" s="534"/>
      <c r="S723" s="534"/>
      <c r="T723" s="535"/>
      <c r="U723" s="535"/>
      <c r="V723" s="535"/>
      <c r="W723" s="535"/>
      <c r="X723" s="535"/>
      <c r="Y723" s="535"/>
      <c r="Z723" s="535"/>
      <c r="AA723" s="535"/>
      <c r="AB723" s="535"/>
      <c r="AC723" s="535"/>
      <c r="AD723" s="535"/>
      <c r="AE723" s="535"/>
      <c r="AF723" s="535"/>
      <c r="AG723" s="534"/>
      <c r="AH723" s="534"/>
      <c r="AI723" s="534"/>
      <c r="AJ723" s="534"/>
      <c r="AK723" s="535"/>
      <c r="AL723" s="535"/>
      <c r="AM723" s="535"/>
      <c r="AN723" s="535"/>
      <c r="AO723" s="535"/>
      <c r="AP723" s="535"/>
      <c r="AQ723" s="535"/>
      <c r="AR723" s="535"/>
      <c r="AS723" s="447"/>
      <c r="AT723" s="535"/>
      <c r="AU723" s="535"/>
      <c r="AV723" s="535"/>
      <c r="AW723" s="535"/>
      <c r="AX723" s="535"/>
    </row>
    <row r="724" spans="1:50" ht="13.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4"/>
      <c r="O724" s="534"/>
      <c r="P724" s="534"/>
      <c r="Q724" s="534"/>
      <c r="R724" s="534"/>
      <c r="S724" s="534"/>
      <c r="T724" s="535"/>
      <c r="U724" s="535"/>
      <c r="V724" s="535"/>
      <c r="W724" s="535"/>
      <c r="X724" s="535"/>
      <c r="Y724" s="535"/>
      <c r="Z724" s="535"/>
      <c r="AA724" s="535"/>
      <c r="AB724" s="535"/>
      <c r="AC724" s="535"/>
      <c r="AD724" s="535"/>
      <c r="AE724" s="535"/>
      <c r="AF724" s="535"/>
      <c r="AG724" s="534"/>
      <c r="AH724" s="534"/>
      <c r="AI724" s="534"/>
      <c r="AJ724" s="534"/>
      <c r="AK724" s="535"/>
      <c r="AL724" s="535"/>
      <c r="AM724" s="535"/>
      <c r="AN724" s="535"/>
      <c r="AO724" s="535"/>
      <c r="AP724" s="535"/>
      <c r="AQ724" s="535"/>
      <c r="AR724" s="535"/>
      <c r="AS724" s="447"/>
      <c r="AT724" s="535"/>
      <c r="AU724" s="535"/>
      <c r="AV724" s="535"/>
      <c r="AW724" s="535"/>
      <c r="AX724" s="535"/>
    </row>
    <row r="725" spans="1:50" ht="13.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4"/>
      <c r="O725" s="534"/>
      <c r="P725" s="534"/>
      <c r="Q725" s="534"/>
      <c r="R725" s="534"/>
      <c r="S725" s="534"/>
      <c r="T725" s="535"/>
      <c r="U725" s="535"/>
      <c r="V725" s="535"/>
      <c r="W725" s="535"/>
      <c r="X725" s="535"/>
      <c r="Y725" s="535"/>
      <c r="Z725" s="535"/>
      <c r="AA725" s="535"/>
      <c r="AB725" s="535"/>
      <c r="AC725" s="535"/>
      <c r="AD725" s="535"/>
      <c r="AE725" s="535"/>
      <c r="AF725" s="535"/>
      <c r="AG725" s="534"/>
      <c r="AH725" s="534"/>
      <c r="AI725" s="534"/>
      <c r="AJ725" s="534"/>
      <c r="AK725" s="535"/>
      <c r="AL725" s="535"/>
      <c r="AM725" s="535"/>
      <c r="AN725" s="535"/>
      <c r="AO725" s="535"/>
      <c r="AP725" s="535"/>
      <c r="AQ725" s="535"/>
      <c r="AR725" s="535"/>
      <c r="AS725" s="447"/>
      <c r="AT725" s="535"/>
      <c r="AU725" s="535"/>
      <c r="AV725" s="535"/>
      <c r="AW725" s="535"/>
      <c r="AX725" s="535"/>
    </row>
    <row r="726" spans="1:50" ht="13.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4"/>
      <c r="O726" s="534"/>
      <c r="P726" s="534"/>
      <c r="Q726" s="534"/>
      <c r="R726" s="534"/>
      <c r="S726" s="534"/>
      <c r="T726" s="535"/>
      <c r="U726" s="535"/>
      <c r="V726" s="535"/>
      <c r="W726" s="535"/>
      <c r="X726" s="535"/>
      <c r="Y726" s="535"/>
      <c r="Z726" s="535"/>
      <c r="AA726" s="535"/>
      <c r="AB726" s="535"/>
      <c r="AC726" s="535"/>
      <c r="AD726" s="535"/>
      <c r="AE726" s="535"/>
      <c r="AF726" s="535"/>
      <c r="AG726" s="534"/>
      <c r="AH726" s="534"/>
      <c r="AI726" s="534"/>
      <c r="AJ726" s="534"/>
      <c r="AK726" s="535"/>
      <c r="AL726" s="535"/>
      <c r="AM726" s="535"/>
      <c r="AN726" s="535"/>
      <c r="AO726" s="535"/>
      <c r="AP726" s="535"/>
      <c r="AQ726" s="535"/>
      <c r="AR726" s="535"/>
      <c r="AS726" s="447"/>
      <c r="AT726" s="535"/>
      <c r="AU726" s="535"/>
      <c r="AV726" s="535"/>
      <c r="AW726" s="535"/>
      <c r="AX726" s="535"/>
    </row>
    <row r="727" spans="1:50" ht="13.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4"/>
      <c r="O727" s="534"/>
      <c r="P727" s="534"/>
      <c r="Q727" s="534"/>
      <c r="R727" s="534"/>
      <c r="S727" s="534"/>
      <c r="T727" s="535"/>
      <c r="U727" s="535"/>
      <c r="V727" s="535"/>
      <c r="W727" s="535"/>
      <c r="X727" s="535"/>
      <c r="Y727" s="535"/>
      <c r="Z727" s="535"/>
      <c r="AA727" s="535"/>
      <c r="AB727" s="535"/>
      <c r="AC727" s="535"/>
      <c r="AD727" s="535"/>
      <c r="AE727" s="535"/>
      <c r="AF727" s="535"/>
      <c r="AG727" s="534"/>
      <c r="AH727" s="534"/>
      <c r="AI727" s="534"/>
      <c r="AJ727" s="534"/>
      <c r="AK727" s="535"/>
      <c r="AL727" s="535"/>
      <c r="AM727" s="535"/>
      <c r="AN727" s="535"/>
      <c r="AO727" s="535"/>
      <c r="AP727" s="535"/>
      <c r="AQ727" s="535"/>
      <c r="AR727" s="535"/>
      <c r="AS727" s="447"/>
      <c r="AT727" s="535"/>
      <c r="AU727" s="535"/>
      <c r="AV727" s="535"/>
      <c r="AW727" s="535"/>
      <c r="AX727" s="535"/>
    </row>
    <row r="728" spans="1:50" ht="13.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4"/>
      <c r="O728" s="534"/>
      <c r="P728" s="534"/>
      <c r="Q728" s="534"/>
      <c r="R728" s="534"/>
      <c r="S728" s="534"/>
      <c r="T728" s="535"/>
      <c r="U728" s="535"/>
      <c r="V728" s="535"/>
      <c r="W728" s="535"/>
      <c r="X728" s="535"/>
      <c r="Y728" s="535"/>
      <c r="Z728" s="535"/>
      <c r="AA728" s="535"/>
      <c r="AB728" s="535"/>
      <c r="AC728" s="535"/>
      <c r="AD728" s="535"/>
      <c r="AE728" s="535"/>
      <c r="AF728" s="535"/>
      <c r="AG728" s="534"/>
      <c r="AH728" s="534"/>
      <c r="AI728" s="534"/>
      <c r="AJ728" s="534"/>
      <c r="AK728" s="535"/>
      <c r="AL728" s="535"/>
      <c r="AM728" s="535"/>
      <c r="AN728" s="535"/>
      <c r="AO728" s="535"/>
      <c r="AP728" s="535"/>
      <c r="AQ728" s="535"/>
      <c r="AR728" s="535"/>
      <c r="AS728" s="447"/>
      <c r="AT728" s="535"/>
      <c r="AU728" s="535"/>
      <c r="AV728" s="535"/>
      <c r="AW728" s="535"/>
      <c r="AX728" s="535"/>
    </row>
    <row r="729" spans="1:50" ht="13.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4"/>
      <c r="O729" s="534"/>
      <c r="P729" s="534"/>
      <c r="Q729" s="534"/>
      <c r="R729" s="534"/>
      <c r="S729" s="534"/>
      <c r="T729" s="535"/>
      <c r="U729" s="535"/>
      <c r="V729" s="535"/>
      <c r="W729" s="535"/>
      <c r="X729" s="535"/>
      <c r="Y729" s="535"/>
      <c r="Z729" s="535"/>
      <c r="AA729" s="535"/>
      <c r="AB729" s="535"/>
      <c r="AC729" s="535"/>
      <c r="AD729" s="535"/>
      <c r="AE729" s="535"/>
      <c r="AF729" s="535"/>
      <c r="AG729" s="534"/>
      <c r="AH729" s="534"/>
      <c r="AI729" s="534"/>
      <c r="AJ729" s="534"/>
      <c r="AK729" s="535"/>
      <c r="AL729" s="535"/>
      <c r="AM729" s="535"/>
      <c r="AN729" s="535"/>
      <c r="AO729" s="535"/>
      <c r="AP729" s="535"/>
      <c r="AQ729" s="535"/>
      <c r="AR729" s="535"/>
      <c r="AS729" s="447"/>
      <c r="AT729" s="535"/>
      <c r="AU729" s="535"/>
      <c r="AV729" s="535"/>
      <c r="AW729" s="535"/>
      <c r="AX729" s="535"/>
    </row>
    <row r="730" spans="1:50" ht="13.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4"/>
      <c r="O730" s="534"/>
      <c r="P730" s="534"/>
      <c r="Q730" s="534"/>
      <c r="R730" s="534"/>
      <c r="S730" s="534"/>
      <c r="T730" s="535"/>
      <c r="U730" s="535"/>
      <c r="V730" s="535"/>
      <c r="W730" s="535"/>
      <c r="X730" s="535"/>
      <c r="Y730" s="535"/>
      <c r="Z730" s="535"/>
      <c r="AA730" s="535"/>
      <c r="AB730" s="535"/>
      <c r="AC730" s="535"/>
      <c r="AD730" s="535"/>
      <c r="AE730" s="535"/>
      <c r="AF730" s="535"/>
      <c r="AG730" s="534"/>
      <c r="AH730" s="534"/>
      <c r="AI730" s="534"/>
      <c r="AJ730" s="534"/>
      <c r="AK730" s="535"/>
      <c r="AL730" s="535"/>
      <c r="AM730" s="535"/>
      <c r="AN730" s="535"/>
      <c r="AO730" s="535"/>
      <c r="AP730" s="535"/>
      <c r="AQ730" s="535"/>
      <c r="AR730" s="535"/>
      <c r="AS730" s="447"/>
      <c r="AT730" s="535"/>
      <c r="AU730" s="535"/>
      <c r="AV730" s="535"/>
      <c r="AW730" s="535"/>
      <c r="AX730" s="535"/>
    </row>
    <row r="731" spans="1:50" ht="13.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4"/>
      <c r="O731" s="534"/>
      <c r="P731" s="534"/>
      <c r="Q731" s="534"/>
      <c r="R731" s="534"/>
      <c r="S731" s="534"/>
      <c r="T731" s="535"/>
      <c r="U731" s="535"/>
      <c r="V731" s="535"/>
      <c r="W731" s="535"/>
      <c r="X731" s="535"/>
      <c r="Y731" s="535"/>
      <c r="Z731" s="535"/>
      <c r="AA731" s="535"/>
      <c r="AB731" s="535"/>
      <c r="AC731" s="535"/>
      <c r="AD731" s="535"/>
      <c r="AE731" s="535"/>
      <c r="AF731" s="535"/>
      <c r="AG731" s="534"/>
      <c r="AH731" s="534"/>
      <c r="AI731" s="534"/>
      <c r="AJ731" s="534"/>
      <c r="AK731" s="535"/>
      <c r="AL731" s="535"/>
      <c r="AM731" s="535"/>
      <c r="AN731" s="535"/>
      <c r="AO731" s="535"/>
      <c r="AP731" s="535"/>
      <c r="AQ731" s="535"/>
      <c r="AR731" s="535"/>
      <c r="AS731" s="447"/>
      <c r="AT731" s="535"/>
      <c r="AU731" s="535"/>
      <c r="AV731" s="535"/>
      <c r="AW731" s="535"/>
      <c r="AX731" s="535"/>
    </row>
    <row r="732" spans="1:50" ht="13.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4"/>
      <c r="O732" s="534"/>
      <c r="P732" s="534"/>
      <c r="Q732" s="534"/>
      <c r="R732" s="534"/>
      <c r="S732" s="534"/>
      <c r="T732" s="535"/>
      <c r="U732" s="535"/>
      <c r="V732" s="535"/>
      <c r="W732" s="535"/>
      <c r="X732" s="535"/>
      <c r="Y732" s="535"/>
      <c r="Z732" s="535"/>
      <c r="AA732" s="535"/>
      <c r="AB732" s="535"/>
      <c r="AC732" s="535"/>
      <c r="AD732" s="535"/>
      <c r="AE732" s="535"/>
      <c r="AF732" s="535"/>
      <c r="AG732" s="534"/>
      <c r="AH732" s="534"/>
      <c r="AI732" s="534"/>
      <c r="AJ732" s="534"/>
      <c r="AK732" s="535"/>
      <c r="AL732" s="535"/>
      <c r="AM732" s="535"/>
      <c r="AN732" s="535"/>
      <c r="AO732" s="535"/>
      <c r="AP732" s="535"/>
      <c r="AQ732" s="535"/>
      <c r="AR732" s="535"/>
      <c r="AS732" s="447"/>
      <c r="AT732" s="535"/>
      <c r="AU732" s="535"/>
      <c r="AV732" s="535"/>
      <c r="AW732" s="535"/>
      <c r="AX732" s="535"/>
    </row>
    <row r="733" spans="1:50" ht="13.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4"/>
      <c r="O733" s="534"/>
      <c r="P733" s="534"/>
      <c r="Q733" s="534"/>
      <c r="R733" s="534"/>
      <c r="S733" s="534"/>
      <c r="T733" s="535"/>
      <c r="U733" s="535"/>
      <c r="V733" s="535"/>
      <c r="W733" s="535"/>
      <c r="X733" s="535"/>
      <c r="Y733" s="535"/>
      <c r="Z733" s="535"/>
      <c r="AA733" s="535"/>
      <c r="AB733" s="535"/>
      <c r="AC733" s="535"/>
      <c r="AD733" s="535"/>
      <c r="AE733" s="535"/>
      <c r="AF733" s="535"/>
      <c r="AG733" s="534"/>
      <c r="AH733" s="534"/>
      <c r="AI733" s="534"/>
      <c r="AJ733" s="534"/>
      <c r="AK733" s="535"/>
      <c r="AL733" s="535"/>
      <c r="AM733" s="535"/>
      <c r="AN733" s="535"/>
      <c r="AO733" s="535"/>
      <c r="AP733" s="535"/>
      <c r="AQ733" s="535"/>
      <c r="AR733" s="535"/>
      <c r="AS733" s="447"/>
      <c r="AT733" s="535"/>
      <c r="AU733" s="535"/>
      <c r="AV733" s="535"/>
      <c r="AW733" s="535"/>
      <c r="AX733" s="535"/>
    </row>
    <row r="734" spans="1:50" ht="13.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4"/>
      <c r="O734" s="534"/>
      <c r="P734" s="534"/>
      <c r="Q734" s="534"/>
      <c r="R734" s="534"/>
      <c r="S734" s="534"/>
      <c r="T734" s="535"/>
      <c r="U734" s="535"/>
      <c r="V734" s="535"/>
      <c r="W734" s="535"/>
      <c r="X734" s="535"/>
      <c r="Y734" s="535"/>
      <c r="Z734" s="535"/>
      <c r="AA734" s="535"/>
      <c r="AB734" s="535"/>
      <c r="AC734" s="535"/>
      <c r="AD734" s="535"/>
      <c r="AE734" s="535"/>
      <c r="AF734" s="535"/>
      <c r="AG734" s="534"/>
      <c r="AH734" s="534"/>
      <c r="AI734" s="534"/>
      <c r="AJ734" s="534"/>
      <c r="AK734" s="535"/>
      <c r="AL734" s="535"/>
      <c r="AM734" s="535"/>
      <c r="AN734" s="535"/>
      <c r="AO734" s="535"/>
      <c r="AP734" s="535"/>
      <c r="AQ734" s="535"/>
      <c r="AR734" s="535"/>
      <c r="AS734" s="447"/>
      <c r="AT734" s="535"/>
      <c r="AU734" s="535"/>
      <c r="AV734" s="535"/>
      <c r="AW734" s="535"/>
      <c r="AX734" s="535"/>
    </row>
    <row r="735" spans="1:50" ht="13.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4"/>
      <c r="O735" s="534"/>
      <c r="P735" s="534"/>
      <c r="Q735" s="534"/>
      <c r="R735" s="534"/>
      <c r="S735" s="534"/>
      <c r="T735" s="535"/>
      <c r="U735" s="535"/>
      <c r="V735" s="535"/>
      <c r="W735" s="535"/>
      <c r="X735" s="535"/>
      <c r="Y735" s="535"/>
      <c r="Z735" s="535"/>
      <c r="AA735" s="535"/>
      <c r="AB735" s="535"/>
      <c r="AC735" s="535"/>
      <c r="AD735" s="535"/>
      <c r="AE735" s="535"/>
      <c r="AF735" s="535"/>
      <c r="AG735" s="534"/>
      <c r="AH735" s="534"/>
      <c r="AI735" s="534"/>
      <c r="AJ735" s="534"/>
      <c r="AK735" s="535"/>
      <c r="AL735" s="535"/>
      <c r="AM735" s="535"/>
      <c r="AN735" s="535"/>
      <c r="AO735" s="535"/>
      <c r="AP735" s="535"/>
      <c r="AQ735" s="535"/>
      <c r="AR735" s="535"/>
      <c r="AS735" s="447"/>
      <c r="AT735" s="535"/>
      <c r="AU735" s="535"/>
      <c r="AV735" s="535"/>
      <c r="AW735" s="535"/>
      <c r="AX735" s="535"/>
    </row>
    <row r="736" spans="1:50" ht="13.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4"/>
      <c r="O736" s="534"/>
      <c r="P736" s="534"/>
      <c r="Q736" s="534"/>
      <c r="R736" s="534"/>
      <c r="S736" s="534"/>
      <c r="T736" s="535"/>
      <c r="U736" s="535"/>
      <c r="V736" s="535"/>
      <c r="W736" s="535"/>
      <c r="X736" s="535"/>
      <c r="Y736" s="535"/>
      <c r="Z736" s="535"/>
      <c r="AA736" s="535"/>
      <c r="AB736" s="535"/>
      <c r="AC736" s="535"/>
      <c r="AD736" s="535"/>
      <c r="AE736" s="535"/>
      <c r="AF736" s="535"/>
      <c r="AG736" s="534"/>
      <c r="AH736" s="534"/>
      <c r="AI736" s="534"/>
      <c r="AJ736" s="534"/>
      <c r="AK736" s="535"/>
      <c r="AL736" s="535"/>
      <c r="AM736" s="535"/>
      <c r="AN736" s="535"/>
      <c r="AO736" s="535"/>
      <c r="AP736" s="535"/>
      <c r="AQ736" s="535"/>
      <c r="AR736" s="535"/>
      <c r="AS736" s="447"/>
      <c r="AT736" s="535"/>
      <c r="AU736" s="535"/>
      <c r="AV736" s="535"/>
      <c r="AW736" s="535"/>
      <c r="AX736" s="535"/>
    </row>
    <row r="737" spans="1:50" ht="13.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4"/>
      <c r="O737" s="534"/>
      <c r="P737" s="534"/>
      <c r="Q737" s="534"/>
      <c r="R737" s="534"/>
      <c r="S737" s="534"/>
      <c r="T737" s="535"/>
      <c r="U737" s="535"/>
      <c r="V737" s="535"/>
      <c r="W737" s="535"/>
      <c r="X737" s="535"/>
      <c r="Y737" s="535"/>
      <c r="Z737" s="535"/>
      <c r="AA737" s="535"/>
      <c r="AB737" s="535"/>
      <c r="AC737" s="535"/>
      <c r="AD737" s="535"/>
      <c r="AE737" s="535"/>
      <c r="AF737" s="535"/>
      <c r="AG737" s="534"/>
      <c r="AH737" s="534"/>
      <c r="AI737" s="534"/>
      <c r="AJ737" s="534"/>
      <c r="AK737" s="535"/>
      <c r="AL737" s="535"/>
      <c r="AM737" s="535"/>
      <c r="AN737" s="535"/>
      <c r="AO737" s="535"/>
      <c r="AP737" s="535"/>
      <c r="AQ737" s="535"/>
      <c r="AR737" s="535"/>
      <c r="AS737" s="447"/>
      <c r="AT737" s="535"/>
      <c r="AU737" s="535"/>
      <c r="AV737" s="535"/>
      <c r="AW737" s="535"/>
      <c r="AX737" s="535"/>
    </row>
    <row r="738" spans="1:50" ht="13.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4"/>
      <c r="O738" s="534"/>
      <c r="P738" s="534"/>
      <c r="Q738" s="534"/>
      <c r="R738" s="534"/>
      <c r="S738" s="534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535"/>
      <c r="AD738" s="535"/>
      <c r="AE738" s="535"/>
      <c r="AF738" s="535"/>
      <c r="AG738" s="534"/>
      <c r="AH738" s="534"/>
      <c r="AI738" s="534"/>
      <c r="AJ738" s="534"/>
      <c r="AK738" s="535"/>
      <c r="AL738" s="535"/>
      <c r="AM738" s="535"/>
      <c r="AN738" s="535"/>
      <c r="AO738" s="535"/>
      <c r="AP738" s="535"/>
      <c r="AQ738" s="535"/>
      <c r="AR738" s="535"/>
      <c r="AS738" s="447"/>
      <c r="AT738" s="535"/>
      <c r="AU738" s="535"/>
      <c r="AV738" s="535"/>
      <c r="AW738" s="535"/>
      <c r="AX738" s="535"/>
    </row>
    <row r="739" spans="1:50" ht="13.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4"/>
      <c r="O739" s="534"/>
      <c r="P739" s="534"/>
      <c r="Q739" s="534"/>
      <c r="R739" s="534"/>
      <c r="S739" s="534"/>
      <c r="T739" s="535"/>
      <c r="U739" s="535"/>
      <c r="V739" s="535"/>
      <c r="W739" s="535"/>
      <c r="X739" s="535"/>
      <c r="Y739" s="535"/>
      <c r="Z739" s="535"/>
      <c r="AA739" s="535"/>
      <c r="AB739" s="535"/>
      <c r="AC739" s="535"/>
      <c r="AD739" s="535"/>
      <c r="AE739" s="535"/>
      <c r="AF739" s="535"/>
      <c r="AG739" s="534"/>
      <c r="AH739" s="534"/>
      <c r="AI739" s="534"/>
      <c r="AJ739" s="534"/>
      <c r="AK739" s="535"/>
      <c r="AL739" s="535"/>
      <c r="AM739" s="535"/>
      <c r="AN739" s="535"/>
      <c r="AO739" s="535"/>
      <c r="AP739" s="535"/>
      <c r="AQ739" s="535"/>
      <c r="AR739" s="535"/>
      <c r="AS739" s="447"/>
      <c r="AT739" s="535"/>
      <c r="AU739" s="535"/>
      <c r="AV739" s="535"/>
      <c r="AW739" s="535"/>
      <c r="AX739" s="535"/>
    </row>
    <row r="740" spans="1:50" ht="13.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4"/>
      <c r="O740" s="534"/>
      <c r="P740" s="534"/>
      <c r="Q740" s="534"/>
      <c r="R740" s="534"/>
      <c r="S740" s="534"/>
      <c r="T740" s="535"/>
      <c r="U740" s="535"/>
      <c r="V740" s="535"/>
      <c r="W740" s="535"/>
      <c r="X740" s="535"/>
      <c r="Y740" s="535"/>
      <c r="Z740" s="535"/>
      <c r="AA740" s="535"/>
      <c r="AB740" s="535"/>
      <c r="AC740" s="535"/>
      <c r="AD740" s="535"/>
      <c r="AE740" s="535"/>
      <c r="AF740" s="535"/>
      <c r="AG740" s="534"/>
      <c r="AH740" s="534"/>
      <c r="AI740" s="534"/>
      <c r="AJ740" s="534"/>
      <c r="AK740" s="535"/>
      <c r="AL740" s="535"/>
      <c r="AM740" s="535"/>
      <c r="AN740" s="535"/>
      <c r="AO740" s="535"/>
      <c r="AP740" s="535"/>
      <c r="AQ740" s="535"/>
      <c r="AR740" s="535"/>
      <c r="AS740" s="447"/>
      <c r="AT740" s="535"/>
      <c r="AU740" s="535"/>
      <c r="AV740" s="535"/>
      <c r="AW740" s="535"/>
      <c r="AX740" s="535"/>
    </row>
    <row r="741" spans="1:50" ht="13.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4"/>
      <c r="O741" s="534"/>
      <c r="P741" s="534"/>
      <c r="Q741" s="534"/>
      <c r="R741" s="534"/>
      <c r="S741" s="534"/>
      <c r="T741" s="535"/>
      <c r="U741" s="535"/>
      <c r="V741" s="535"/>
      <c r="W741" s="535"/>
      <c r="X741" s="535"/>
      <c r="Y741" s="535"/>
      <c r="Z741" s="535"/>
      <c r="AA741" s="535"/>
      <c r="AB741" s="535"/>
      <c r="AC741" s="535"/>
      <c r="AD741" s="535"/>
      <c r="AE741" s="535"/>
      <c r="AF741" s="535"/>
      <c r="AG741" s="534"/>
      <c r="AH741" s="534"/>
      <c r="AI741" s="534"/>
      <c r="AJ741" s="534"/>
      <c r="AK741" s="535"/>
      <c r="AL741" s="535"/>
      <c r="AM741" s="535"/>
      <c r="AN741" s="535"/>
      <c r="AO741" s="535"/>
      <c r="AP741" s="535"/>
      <c r="AQ741" s="535"/>
      <c r="AR741" s="535"/>
      <c r="AS741" s="447"/>
      <c r="AT741" s="535"/>
      <c r="AU741" s="535"/>
      <c r="AV741" s="535"/>
      <c r="AW741" s="535"/>
      <c r="AX741" s="535"/>
    </row>
    <row r="742" spans="1:50" ht="13.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4"/>
      <c r="O742" s="534"/>
      <c r="P742" s="534"/>
      <c r="Q742" s="534"/>
      <c r="R742" s="534"/>
      <c r="S742" s="534"/>
      <c r="T742" s="535"/>
      <c r="U742" s="535"/>
      <c r="V742" s="535"/>
      <c r="W742" s="535"/>
      <c r="X742" s="535"/>
      <c r="Y742" s="535"/>
      <c r="Z742" s="535"/>
      <c r="AA742" s="535"/>
      <c r="AB742" s="535"/>
      <c r="AC742" s="535"/>
      <c r="AD742" s="535"/>
      <c r="AE742" s="535"/>
      <c r="AF742" s="535"/>
      <c r="AG742" s="534"/>
      <c r="AH742" s="534"/>
      <c r="AI742" s="534"/>
      <c r="AJ742" s="534"/>
      <c r="AK742" s="535"/>
      <c r="AL742" s="535"/>
      <c r="AM742" s="535"/>
      <c r="AN742" s="535"/>
      <c r="AO742" s="535"/>
      <c r="AP742" s="535"/>
      <c r="AQ742" s="535"/>
      <c r="AR742" s="535"/>
      <c r="AS742" s="447"/>
      <c r="AT742" s="535"/>
      <c r="AU742" s="535"/>
      <c r="AV742" s="535"/>
      <c r="AW742" s="535"/>
      <c r="AX742" s="535"/>
    </row>
    <row r="743" spans="1:50" ht="13.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4"/>
      <c r="O743" s="534"/>
      <c r="P743" s="534"/>
      <c r="Q743" s="534"/>
      <c r="R743" s="534"/>
      <c r="S743" s="534"/>
      <c r="T743" s="535"/>
      <c r="U743" s="535"/>
      <c r="V743" s="535"/>
      <c r="W743" s="535"/>
      <c r="X743" s="535"/>
      <c r="Y743" s="535"/>
      <c r="Z743" s="535"/>
      <c r="AA743" s="535"/>
      <c r="AB743" s="535"/>
      <c r="AC743" s="535"/>
      <c r="AD743" s="535"/>
      <c r="AE743" s="535"/>
      <c r="AF743" s="535"/>
      <c r="AG743" s="534"/>
      <c r="AH743" s="534"/>
      <c r="AI743" s="534"/>
      <c r="AJ743" s="534"/>
      <c r="AK743" s="535"/>
      <c r="AL743" s="535"/>
      <c r="AM743" s="535"/>
      <c r="AN743" s="535"/>
      <c r="AO743" s="535"/>
      <c r="AP743" s="535"/>
      <c r="AQ743" s="535"/>
      <c r="AR743" s="535"/>
      <c r="AS743" s="447"/>
      <c r="AT743" s="535"/>
      <c r="AU743" s="535"/>
      <c r="AV743" s="535"/>
      <c r="AW743" s="535"/>
      <c r="AX743" s="535"/>
    </row>
    <row r="744" spans="1:50" ht="13.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4"/>
      <c r="O744" s="534"/>
      <c r="P744" s="534"/>
      <c r="Q744" s="534"/>
      <c r="R744" s="534"/>
      <c r="S744" s="534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535"/>
      <c r="AD744" s="535"/>
      <c r="AE744" s="535"/>
      <c r="AF744" s="535"/>
      <c r="AG744" s="534"/>
      <c r="AH744" s="534"/>
      <c r="AI744" s="534"/>
      <c r="AJ744" s="534"/>
      <c r="AK744" s="535"/>
      <c r="AL744" s="535"/>
      <c r="AM744" s="535"/>
      <c r="AN744" s="535"/>
      <c r="AO744" s="535"/>
      <c r="AP744" s="535"/>
      <c r="AQ744" s="535"/>
      <c r="AR744" s="535"/>
      <c r="AS744" s="447"/>
      <c r="AT744" s="535"/>
      <c r="AU744" s="535"/>
      <c r="AV744" s="535"/>
      <c r="AW744" s="535"/>
      <c r="AX744" s="535"/>
    </row>
    <row r="745" spans="1:50" ht="13.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4"/>
      <c r="O745" s="534"/>
      <c r="P745" s="534"/>
      <c r="Q745" s="534"/>
      <c r="R745" s="534"/>
      <c r="S745" s="534"/>
      <c r="T745" s="535"/>
      <c r="U745" s="535"/>
      <c r="V745" s="535"/>
      <c r="W745" s="535"/>
      <c r="X745" s="535"/>
      <c r="Y745" s="535"/>
      <c r="Z745" s="535"/>
      <c r="AA745" s="535"/>
      <c r="AB745" s="535"/>
      <c r="AC745" s="535"/>
      <c r="AD745" s="535"/>
      <c r="AE745" s="535"/>
      <c r="AF745" s="535"/>
      <c r="AG745" s="534"/>
      <c r="AH745" s="534"/>
      <c r="AI745" s="534"/>
      <c r="AJ745" s="534"/>
      <c r="AK745" s="535"/>
      <c r="AL745" s="535"/>
      <c r="AM745" s="535"/>
      <c r="AN745" s="535"/>
      <c r="AO745" s="535"/>
      <c r="AP745" s="535"/>
      <c r="AQ745" s="535"/>
      <c r="AR745" s="535"/>
      <c r="AS745" s="447"/>
      <c r="AT745" s="535"/>
      <c r="AU745" s="535"/>
      <c r="AV745" s="535"/>
      <c r="AW745" s="535"/>
      <c r="AX745" s="535"/>
    </row>
    <row r="746" spans="1:50" ht="13.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4"/>
      <c r="O746" s="534"/>
      <c r="P746" s="534"/>
      <c r="Q746" s="534"/>
      <c r="R746" s="534"/>
      <c r="S746" s="534"/>
      <c r="T746" s="535"/>
      <c r="U746" s="535"/>
      <c r="V746" s="535"/>
      <c r="W746" s="535"/>
      <c r="X746" s="535"/>
      <c r="Y746" s="535"/>
      <c r="Z746" s="535"/>
      <c r="AA746" s="535"/>
      <c r="AB746" s="535"/>
      <c r="AC746" s="535"/>
      <c r="AD746" s="535"/>
      <c r="AE746" s="535"/>
      <c r="AF746" s="535"/>
      <c r="AG746" s="534"/>
      <c r="AH746" s="534"/>
      <c r="AI746" s="534"/>
      <c r="AJ746" s="534"/>
      <c r="AK746" s="535"/>
      <c r="AL746" s="535"/>
      <c r="AM746" s="535"/>
      <c r="AN746" s="535"/>
      <c r="AO746" s="535"/>
      <c r="AP746" s="535"/>
      <c r="AQ746" s="535"/>
      <c r="AR746" s="535"/>
      <c r="AS746" s="447"/>
      <c r="AT746" s="535"/>
      <c r="AU746" s="535"/>
      <c r="AV746" s="535"/>
      <c r="AW746" s="535"/>
      <c r="AX746" s="535"/>
    </row>
    <row r="747" spans="1:50" ht="13.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4"/>
      <c r="O747" s="534"/>
      <c r="P747" s="534"/>
      <c r="Q747" s="534"/>
      <c r="R747" s="534"/>
      <c r="S747" s="534"/>
      <c r="T747" s="535"/>
      <c r="U747" s="535"/>
      <c r="V747" s="535"/>
      <c r="W747" s="535"/>
      <c r="X747" s="535"/>
      <c r="Y747" s="535"/>
      <c r="Z747" s="535"/>
      <c r="AA747" s="535"/>
      <c r="AB747" s="535"/>
      <c r="AC747" s="535"/>
      <c r="AD747" s="535"/>
      <c r="AE747" s="535"/>
      <c r="AF747" s="535"/>
      <c r="AG747" s="534"/>
      <c r="AH747" s="534"/>
      <c r="AI747" s="534"/>
      <c r="AJ747" s="534"/>
      <c r="AK747" s="535"/>
      <c r="AL747" s="535"/>
      <c r="AM747" s="535"/>
      <c r="AN747" s="535"/>
      <c r="AO747" s="535"/>
      <c r="AP747" s="535"/>
      <c r="AQ747" s="535"/>
      <c r="AR747" s="535"/>
      <c r="AS747" s="447"/>
      <c r="AT747" s="535"/>
      <c r="AU747" s="535"/>
      <c r="AV747" s="535"/>
      <c r="AW747" s="535"/>
      <c r="AX747" s="535"/>
    </row>
    <row r="748" spans="1:50" ht="13.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4"/>
      <c r="O748" s="534"/>
      <c r="P748" s="534"/>
      <c r="Q748" s="534"/>
      <c r="R748" s="534"/>
      <c r="S748" s="534"/>
      <c r="T748" s="535"/>
      <c r="U748" s="535"/>
      <c r="V748" s="535"/>
      <c r="W748" s="535"/>
      <c r="X748" s="535"/>
      <c r="Y748" s="535"/>
      <c r="Z748" s="535"/>
      <c r="AA748" s="535"/>
      <c r="AB748" s="535"/>
      <c r="AC748" s="535"/>
      <c r="AD748" s="535"/>
      <c r="AE748" s="535"/>
      <c r="AF748" s="535"/>
      <c r="AG748" s="534"/>
      <c r="AH748" s="534"/>
      <c r="AI748" s="534"/>
      <c r="AJ748" s="534"/>
      <c r="AK748" s="535"/>
      <c r="AL748" s="535"/>
      <c r="AM748" s="535"/>
      <c r="AN748" s="535"/>
      <c r="AO748" s="535"/>
      <c r="AP748" s="535"/>
      <c r="AQ748" s="535"/>
      <c r="AR748" s="535"/>
      <c r="AS748" s="447"/>
      <c r="AT748" s="535"/>
      <c r="AU748" s="535"/>
      <c r="AV748" s="535"/>
      <c r="AW748" s="535"/>
      <c r="AX748" s="535"/>
    </row>
    <row r="749" spans="1:50" ht="13.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4"/>
      <c r="O749" s="534"/>
      <c r="P749" s="534"/>
      <c r="Q749" s="534"/>
      <c r="R749" s="534"/>
      <c r="S749" s="534"/>
      <c r="T749" s="535"/>
      <c r="U749" s="535"/>
      <c r="V749" s="535"/>
      <c r="W749" s="535"/>
      <c r="X749" s="535"/>
      <c r="Y749" s="535"/>
      <c r="Z749" s="535"/>
      <c r="AA749" s="535"/>
      <c r="AB749" s="535"/>
      <c r="AC749" s="535"/>
      <c r="AD749" s="535"/>
      <c r="AE749" s="535"/>
      <c r="AF749" s="535"/>
      <c r="AG749" s="534"/>
      <c r="AH749" s="534"/>
      <c r="AI749" s="534"/>
      <c r="AJ749" s="534"/>
      <c r="AK749" s="535"/>
      <c r="AL749" s="535"/>
      <c r="AM749" s="535"/>
      <c r="AN749" s="535"/>
      <c r="AO749" s="535"/>
      <c r="AP749" s="535"/>
      <c r="AQ749" s="535"/>
      <c r="AR749" s="535"/>
      <c r="AS749" s="447"/>
      <c r="AT749" s="535"/>
      <c r="AU749" s="535"/>
      <c r="AV749" s="535"/>
      <c r="AW749" s="535"/>
      <c r="AX749" s="535"/>
    </row>
    <row r="750" spans="1:50" ht="13.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4"/>
      <c r="O750" s="534"/>
      <c r="P750" s="534"/>
      <c r="Q750" s="534"/>
      <c r="R750" s="534"/>
      <c r="S750" s="534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535"/>
      <c r="AD750" s="535"/>
      <c r="AE750" s="535"/>
      <c r="AF750" s="535"/>
      <c r="AG750" s="534"/>
      <c r="AH750" s="534"/>
      <c r="AI750" s="534"/>
      <c r="AJ750" s="534"/>
      <c r="AK750" s="535"/>
      <c r="AL750" s="535"/>
      <c r="AM750" s="535"/>
      <c r="AN750" s="535"/>
      <c r="AO750" s="535"/>
      <c r="AP750" s="535"/>
      <c r="AQ750" s="535"/>
      <c r="AR750" s="535"/>
      <c r="AS750" s="447"/>
      <c r="AT750" s="535"/>
      <c r="AU750" s="535"/>
      <c r="AV750" s="535"/>
      <c r="AW750" s="535"/>
      <c r="AX750" s="535"/>
    </row>
    <row r="751" spans="1:50" ht="13.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4"/>
      <c r="O751" s="534"/>
      <c r="P751" s="534"/>
      <c r="Q751" s="534"/>
      <c r="R751" s="534"/>
      <c r="S751" s="534"/>
      <c r="T751" s="535"/>
      <c r="U751" s="535"/>
      <c r="V751" s="535"/>
      <c r="W751" s="535"/>
      <c r="X751" s="535"/>
      <c r="Y751" s="535"/>
      <c r="Z751" s="535"/>
      <c r="AA751" s="535"/>
      <c r="AB751" s="535"/>
      <c r="AC751" s="535"/>
      <c r="AD751" s="535"/>
      <c r="AE751" s="535"/>
      <c r="AF751" s="535"/>
      <c r="AG751" s="534"/>
      <c r="AH751" s="534"/>
      <c r="AI751" s="534"/>
      <c r="AJ751" s="534"/>
      <c r="AK751" s="535"/>
      <c r="AL751" s="535"/>
      <c r="AM751" s="535"/>
      <c r="AN751" s="535"/>
      <c r="AO751" s="535"/>
      <c r="AP751" s="535"/>
      <c r="AQ751" s="535"/>
      <c r="AR751" s="535"/>
      <c r="AS751" s="447"/>
      <c r="AT751" s="535"/>
      <c r="AU751" s="535"/>
      <c r="AV751" s="535"/>
      <c r="AW751" s="535"/>
      <c r="AX751" s="535"/>
    </row>
    <row r="752" spans="1:50" ht="13.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4"/>
      <c r="O752" s="534"/>
      <c r="P752" s="534"/>
      <c r="Q752" s="534"/>
      <c r="R752" s="534"/>
      <c r="S752" s="534"/>
      <c r="T752" s="535"/>
      <c r="U752" s="535"/>
      <c r="V752" s="535"/>
      <c r="W752" s="535"/>
      <c r="X752" s="535"/>
      <c r="Y752" s="535"/>
      <c r="Z752" s="535"/>
      <c r="AA752" s="535"/>
      <c r="AB752" s="535"/>
      <c r="AC752" s="535"/>
      <c r="AD752" s="535"/>
      <c r="AE752" s="535"/>
      <c r="AF752" s="535"/>
      <c r="AG752" s="534"/>
      <c r="AH752" s="534"/>
      <c r="AI752" s="534"/>
      <c r="AJ752" s="534"/>
      <c r="AK752" s="535"/>
      <c r="AL752" s="535"/>
      <c r="AM752" s="535"/>
      <c r="AN752" s="535"/>
      <c r="AO752" s="535"/>
      <c r="AP752" s="535"/>
      <c r="AQ752" s="535"/>
      <c r="AR752" s="535"/>
      <c r="AS752" s="447"/>
      <c r="AT752" s="535"/>
      <c r="AU752" s="535"/>
      <c r="AV752" s="535"/>
      <c r="AW752" s="535"/>
      <c r="AX752" s="535"/>
    </row>
    <row r="753" spans="1:50" ht="13.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4"/>
      <c r="O753" s="534"/>
      <c r="P753" s="534"/>
      <c r="Q753" s="534"/>
      <c r="R753" s="534"/>
      <c r="S753" s="534"/>
      <c r="T753" s="535"/>
      <c r="U753" s="535"/>
      <c r="V753" s="535"/>
      <c r="W753" s="535"/>
      <c r="X753" s="535"/>
      <c r="Y753" s="535"/>
      <c r="Z753" s="535"/>
      <c r="AA753" s="535"/>
      <c r="AB753" s="535"/>
      <c r="AC753" s="535"/>
      <c r="AD753" s="535"/>
      <c r="AE753" s="535"/>
      <c r="AF753" s="535"/>
      <c r="AG753" s="534"/>
      <c r="AH753" s="534"/>
      <c r="AI753" s="534"/>
      <c r="AJ753" s="534"/>
      <c r="AK753" s="535"/>
      <c r="AL753" s="535"/>
      <c r="AM753" s="535"/>
      <c r="AN753" s="535"/>
      <c r="AO753" s="535"/>
      <c r="AP753" s="535"/>
      <c r="AQ753" s="535"/>
      <c r="AR753" s="535"/>
      <c r="AS753" s="447"/>
      <c r="AT753" s="535"/>
      <c r="AU753" s="535"/>
      <c r="AV753" s="535"/>
      <c r="AW753" s="535"/>
      <c r="AX753" s="535"/>
    </row>
    <row r="754" spans="1:50" ht="13.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4"/>
      <c r="O754" s="534"/>
      <c r="P754" s="534"/>
      <c r="Q754" s="534"/>
      <c r="R754" s="534"/>
      <c r="S754" s="534"/>
      <c r="T754" s="535"/>
      <c r="U754" s="535"/>
      <c r="V754" s="535"/>
      <c r="W754" s="535"/>
      <c r="X754" s="535"/>
      <c r="Y754" s="535"/>
      <c r="Z754" s="535"/>
      <c r="AA754" s="535"/>
      <c r="AB754" s="535"/>
      <c r="AC754" s="535"/>
      <c r="AD754" s="535"/>
      <c r="AE754" s="535"/>
      <c r="AF754" s="535"/>
      <c r="AG754" s="534"/>
      <c r="AH754" s="534"/>
      <c r="AI754" s="534"/>
      <c r="AJ754" s="534"/>
      <c r="AK754" s="535"/>
      <c r="AL754" s="535"/>
      <c r="AM754" s="535"/>
      <c r="AN754" s="535"/>
      <c r="AO754" s="535"/>
      <c r="AP754" s="535"/>
      <c r="AQ754" s="535"/>
      <c r="AR754" s="535"/>
      <c r="AS754" s="447"/>
      <c r="AT754" s="535"/>
      <c r="AU754" s="535"/>
      <c r="AV754" s="535"/>
      <c r="AW754" s="535"/>
      <c r="AX754" s="535"/>
    </row>
    <row r="755" spans="1:50" ht="13.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4"/>
      <c r="O755" s="534"/>
      <c r="P755" s="534"/>
      <c r="Q755" s="534"/>
      <c r="R755" s="534"/>
      <c r="S755" s="534"/>
      <c r="T755" s="535"/>
      <c r="U755" s="535"/>
      <c r="V755" s="535"/>
      <c r="W755" s="535"/>
      <c r="X755" s="535"/>
      <c r="Y755" s="535"/>
      <c r="Z755" s="535"/>
      <c r="AA755" s="535"/>
      <c r="AB755" s="535"/>
      <c r="AC755" s="535"/>
      <c r="AD755" s="535"/>
      <c r="AE755" s="535"/>
      <c r="AF755" s="535"/>
      <c r="AG755" s="534"/>
      <c r="AH755" s="534"/>
      <c r="AI755" s="534"/>
      <c r="AJ755" s="534"/>
      <c r="AK755" s="535"/>
      <c r="AL755" s="535"/>
      <c r="AM755" s="535"/>
      <c r="AN755" s="535"/>
      <c r="AO755" s="535"/>
      <c r="AP755" s="535"/>
      <c r="AQ755" s="535"/>
      <c r="AR755" s="535"/>
      <c r="AS755" s="447"/>
      <c r="AT755" s="535"/>
      <c r="AU755" s="535"/>
      <c r="AV755" s="535"/>
      <c r="AW755" s="535"/>
      <c r="AX755" s="535"/>
    </row>
    <row r="756" spans="1:50" ht="13.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4"/>
      <c r="O756" s="534"/>
      <c r="P756" s="534"/>
      <c r="Q756" s="534"/>
      <c r="R756" s="534"/>
      <c r="S756" s="534"/>
      <c r="T756" s="535"/>
      <c r="U756" s="535"/>
      <c r="V756" s="535"/>
      <c r="W756" s="535"/>
      <c r="X756" s="535"/>
      <c r="Y756" s="535"/>
      <c r="Z756" s="535"/>
      <c r="AA756" s="535"/>
      <c r="AB756" s="535"/>
      <c r="AC756" s="535"/>
      <c r="AD756" s="535"/>
      <c r="AE756" s="535"/>
      <c r="AF756" s="535"/>
      <c r="AG756" s="534"/>
      <c r="AH756" s="534"/>
      <c r="AI756" s="534"/>
      <c r="AJ756" s="534"/>
      <c r="AK756" s="535"/>
      <c r="AL756" s="535"/>
      <c r="AM756" s="535"/>
      <c r="AN756" s="535"/>
      <c r="AO756" s="535"/>
      <c r="AP756" s="535"/>
      <c r="AQ756" s="535"/>
      <c r="AR756" s="535"/>
      <c r="AS756" s="447"/>
      <c r="AT756" s="535"/>
      <c r="AU756" s="535"/>
      <c r="AV756" s="535"/>
      <c r="AW756" s="535"/>
      <c r="AX756" s="535"/>
    </row>
    <row r="757" spans="1:50" ht="13.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4"/>
      <c r="O757" s="534"/>
      <c r="P757" s="534"/>
      <c r="Q757" s="534"/>
      <c r="R757" s="534"/>
      <c r="S757" s="534"/>
      <c r="T757" s="535"/>
      <c r="U757" s="535"/>
      <c r="V757" s="535"/>
      <c r="W757" s="535"/>
      <c r="X757" s="535"/>
      <c r="Y757" s="535"/>
      <c r="Z757" s="535"/>
      <c r="AA757" s="535"/>
      <c r="AB757" s="535"/>
      <c r="AC757" s="535"/>
      <c r="AD757" s="535"/>
      <c r="AE757" s="535"/>
      <c r="AF757" s="535"/>
      <c r="AG757" s="534"/>
      <c r="AH757" s="534"/>
      <c r="AI757" s="534"/>
      <c r="AJ757" s="534"/>
      <c r="AK757" s="535"/>
      <c r="AL757" s="535"/>
      <c r="AM757" s="535"/>
      <c r="AN757" s="535"/>
      <c r="AO757" s="535"/>
      <c r="AP757" s="535"/>
      <c r="AQ757" s="535"/>
      <c r="AR757" s="535"/>
      <c r="AS757" s="447"/>
      <c r="AT757" s="535"/>
      <c r="AU757" s="535"/>
      <c r="AV757" s="535"/>
      <c r="AW757" s="535"/>
      <c r="AX757" s="535"/>
    </row>
    <row r="758" spans="1:50" ht="13.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4"/>
      <c r="O758" s="534"/>
      <c r="P758" s="534"/>
      <c r="Q758" s="534"/>
      <c r="R758" s="534"/>
      <c r="S758" s="534"/>
      <c r="T758" s="535"/>
      <c r="U758" s="535"/>
      <c r="V758" s="535"/>
      <c r="W758" s="535"/>
      <c r="X758" s="535"/>
      <c r="Y758" s="535"/>
      <c r="Z758" s="535"/>
      <c r="AA758" s="535"/>
      <c r="AB758" s="535"/>
      <c r="AC758" s="535"/>
      <c r="AD758" s="535"/>
      <c r="AE758" s="535"/>
      <c r="AF758" s="535"/>
      <c r="AG758" s="534"/>
      <c r="AH758" s="534"/>
      <c r="AI758" s="534"/>
      <c r="AJ758" s="534"/>
      <c r="AK758" s="535"/>
      <c r="AL758" s="535"/>
      <c r="AM758" s="535"/>
      <c r="AN758" s="535"/>
      <c r="AO758" s="535"/>
      <c r="AP758" s="535"/>
      <c r="AQ758" s="535"/>
      <c r="AR758" s="535"/>
      <c r="AS758" s="447"/>
      <c r="AT758" s="535"/>
      <c r="AU758" s="535"/>
      <c r="AV758" s="535"/>
      <c r="AW758" s="535"/>
      <c r="AX758" s="535"/>
    </row>
    <row r="759" spans="1:50" ht="13.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4"/>
      <c r="O759" s="534"/>
      <c r="P759" s="534"/>
      <c r="Q759" s="534"/>
      <c r="R759" s="534"/>
      <c r="S759" s="534"/>
      <c r="T759" s="535"/>
      <c r="U759" s="535"/>
      <c r="V759" s="535"/>
      <c r="W759" s="535"/>
      <c r="X759" s="535"/>
      <c r="Y759" s="535"/>
      <c r="Z759" s="535"/>
      <c r="AA759" s="535"/>
      <c r="AB759" s="535"/>
      <c r="AC759" s="535"/>
      <c r="AD759" s="535"/>
      <c r="AE759" s="535"/>
      <c r="AF759" s="535"/>
      <c r="AG759" s="534"/>
      <c r="AH759" s="534"/>
      <c r="AI759" s="534"/>
      <c r="AJ759" s="534"/>
      <c r="AK759" s="535"/>
      <c r="AL759" s="535"/>
      <c r="AM759" s="535"/>
      <c r="AN759" s="535"/>
      <c r="AO759" s="535"/>
      <c r="AP759" s="535"/>
      <c r="AQ759" s="535"/>
      <c r="AR759" s="535"/>
      <c r="AS759" s="447"/>
      <c r="AT759" s="535"/>
      <c r="AU759" s="535"/>
      <c r="AV759" s="535"/>
      <c r="AW759" s="535"/>
      <c r="AX759" s="535"/>
    </row>
    <row r="760" spans="1:50" ht="13.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4"/>
      <c r="O760" s="534"/>
      <c r="P760" s="534"/>
      <c r="Q760" s="534"/>
      <c r="R760" s="534"/>
      <c r="S760" s="534"/>
      <c r="T760" s="535"/>
      <c r="U760" s="535"/>
      <c r="V760" s="535"/>
      <c r="W760" s="535"/>
      <c r="X760" s="535"/>
      <c r="Y760" s="535"/>
      <c r="Z760" s="535"/>
      <c r="AA760" s="535"/>
      <c r="AB760" s="535"/>
      <c r="AC760" s="535"/>
      <c r="AD760" s="535"/>
      <c r="AE760" s="535"/>
      <c r="AF760" s="535"/>
      <c r="AG760" s="534"/>
      <c r="AH760" s="534"/>
      <c r="AI760" s="534"/>
      <c r="AJ760" s="534"/>
      <c r="AK760" s="535"/>
      <c r="AL760" s="535"/>
      <c r="AM760" s="535"/>
      <c r="AN760" s="535"/>
      <c r="AO760" s="535"/>
      <c r="AP760" s="535"/>
      <c r="AQ760" s="535"/>
      <c r="AR760" s="535"/>
      <c r="AS760" s="447"/>
      <c r="AT760" s="535"/>
      <c r="AU760" s="535"/>
      <c r="AV760" s="535"/>
      <c r="AW760" s="535"/>
      <c r="AX760" s="535"/>
    </row>
    <row r="761" spans="1:50" ht="13.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4"/>
      <c r="O761" s="534"/>
      <c r="P761" s="534"/>
      <c r="Q761" s="534"/>
      <c r="R761" s="534"/>
      <c r="S761" s="534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535"/>
      <c r="AD761" s="535"/>
      <c r="AE761" s="535"/>
      <c r="AF761" s="535"/>
      <c r="AG761" s="534"/>
      <c r="AH761" s="534"/>
      <c r="AI761" s="534"/>
      <c r="AJ761" s="534"/>
      <c r="AK761" s="535"/>
      <c r="AL761" s="535"/>
      <c r="AM761" s="535"/>
      <c r="AN761" s="535"/>
      <c r="AO761" s="535"/>
      <c r="AP761" s="535"/>
      <c r="AQ761" s="535"/>
      <c r="AR761" s="535"/>
      <c r="AS761" s="447"/>
      <c r="AT761" s="535"/>
      <c r="AU761" s="535"/>
      <c r="AV761" s="535"/>
      <c r="AW761" s="535"/>
      <c r="AX761" s="535"/>
    </row>
    <row r="762" spans="1:50" ht="13.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4"/>
      <c r="O762" s="534"/>
      <c r="P762" s="534"/>
      <c r="Q762" s="534"/>
      <c r="R762" s="534"/>
      <c r="S762" s="534"/>
      <c r="T762" s="535"/>
      <c r="U762" s="535"/>
      <c r="V762" s="535"/>
      <c r="W762" s="535"/>
      <c r="X762" s="535"/>
      <c r="Y762" s="535"/>
      <c r="Z762" s="535"/>
      <c r="AA762" s="535"/>
      <c r="AB762" s="535"/>
      <c r="AC762" s="535"/>
      <c r="AD762" s="535"/>
      <c r="AE762" s="535"/>
      <c r="AF762" s="535"/>
      <c r="AG762" s="534"/>
      <c r="AH762" s="534"/>
      <c r="AI762" s="534"/>
      <c r="AJ762" s="534"/>
      <c r="AK762" s="535"/>
      <c r="AL762" s="535"/>
      <c r="AM762" s="535"/>
      <c r="AN762" s="535"/>
      <c r="AO762" s="535"/>
      <c r="AP762" s="535"/>
      <c r="AQ762" s="535"/>
      <c r="AR762" s="535"/>
      <c r="AS762" s="447"/>
      <c r="AT762" s="535"/>
      <c r="AU762" s="535"/>
      <c r="AV762" s="535"/>
      <c r="AW762" s="535"/>
      <c r="AX762" s="535"/>
    </row>
    <row r="763" spans="1:50" ht="13.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4"/>
      <c r="O763" s="534"/>
      <c r="P763" s="534"/>
      <c r="Q763" s="534"/>
      <c r="R763" s="534"/>
      <c r="S763" s="534"/>
      <c r="T763" s="535"/>
      <c r="U763" s="535"/>
      <c r="V763" s="535"/>
      <c r="W763" s="535"/>
      <c r="X763" s="535"/>
      <c r="Y763" s="535"/>
      <c r="Z763" s="535"/>
      <c r="AA763" s="535"/>
      <c r="AB763" s="535"/>
      <c r="AC763" s="535"/>
      <c r="AD763" s="535"/>
      <c r="AE763" s="535"/>
      <c r="AF763" s="535"/>
      <c r="AG763" s="534"/>
      <c r="AH763" s="534"/>
      <c r="AI763" s="534"/>
      <c r="AJ763" s="534"/>
      <c r="AK763" s="535"/>
      <c r="AL763" s="535"/>
      <c r="AM763" s="535"/>
      <c r="AN763" s="535"/>
      <c r="AO763" s="535"/>
      <c r="AP763" s="535"/>
      <c r="AQ763" s="535"/>
      <c r="AR763" s="535"/>
      <c r="AS763" s="447"/>
      <c r="AT763" s="535"/>
      <c r="AU763" s="535"/>
      <c r="AV763" s="535"/>
      <c r="AW763" s="535"/>
      <c r="AX763" s="535"/>
    </row>
    <row r="764" spans="1:50" ht="13.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4"/>
      <c r="O764" s="534"/>
      <c r="P764" s="534"/>
      <c r="Q764" s="534"/>
      <c r="R764" s="534"/>
      <c r="S764" s="534"/>
      <c r="T764" s="535"/>
      <c r="U764" s="535"/>
      <c r="V764" s="535"/>
      <c r="W764" s="535"/>
      <c r="X764" s="535"/>
      <c r="Y764" s="535"/>
      <c r="Z764" s="535"/>
      <c r="AA764" s="535"/>
      <c r="AB764" s="535"/>
      <c r="AC764" s="535"/>
      <c r="AD764" s="535"/>
      <c r="AE764" s="535"/>
      <c r="AF764" s="535"/>
      <c r="AG764" s="534"/>
      <c r="AH764" s="534"/>
      <c r="AI764" s="534"/>
      <c r="AJ764" s="534"/>
      <c r="AK764" s="535"/>
      <c r="AL764" s="535"/>
      <c r="AM764" s="535"/>
      <c r="AN764" s="535"/>
      <c r="AO764" s="535"/>
      <c r="AP764" s="535"/>
      <c r="AQ764" s="535"/>
      <c r="AR764" s="535"/>
      <c r="AS764" s="447"/>
      <c r="AT764" s="535"/>
      <c r="AU764" s="535"/>
      <c r="AV764" s="535"/>
      <c r="AW764" s="535"/>
      <c r="AX764" s="535"/>
    </row>
    <row r="765" spans="1:50" ht="13.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4"/>
      <c r="O765" s="534"/>
      <c r="P765" s="534"/>
      <c r="Q765" s="534"/>
      <c r="R765" s="534"/>
      <c r="S765" s="534"/>
      <c r="T765" s="535"/>
      <c r="U765" s="535"/>
      <c r="V765" s="535"/>
      <c r="W765" s="535"/>
      <c r="X765" s="535"/>
      <c r="Y765" s="535"/>
      <c r="Z765" s="535"/>
      <c r="AA765" s="535"/>
      <c r="AB765" s="535"/>
      <c r="AC765" s="535"/>
      <c r="AD765" s="535"/>
      <c r="AE765" s="535"/>
      <c r="AF765" s="535"/>
      <c r="AG765" s="534"/>
      <c r="AH765" s="534"/>
      <c r="AI765" s="534"/>
      <c r="AJ765" s="534"/>
      <c r="AK765" s="535"/>
      <c r="AL765" s="535"/>
      <c r="AM765" s="535"/>
      <c r="AN765" s="535"/>
      <c r="AO765" s="535"/>
      <c r="AP765" s="535"/>
      <c r="AQ765" s="535"/>
      <c r="AR765" s="535"/>
      <c r="AS765" s="447"/>
      <c r="AT765" s="535"/>
      <c r="AU765" s="535"/>
      <c r="AV765" s="535"/>
      <c r="AW765" s="535"/>
      <c r="AX765" s="535"/>
    </row>
    <row r="766" spans="1:50" ht="13.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4"/>
      <c r="O766" s="534"/>
      <c r="P766" s="534"/>
      <c r="Q766" s="534"/>
      <c r="R766" s="534"/>
      <c r="S766" s="534"/>
      <c r="T766" s="535"/>
      <c r="U766" s="535"/>
      <c r="V766" s="535"/>
      <c r="W766" s="535"/>
      <c r="X766" s="535"/>
      <c r="Y766" s="535"/>
      <c r="Z766" s="535"/>
      <c r="AA766" s="535"/>
      <c r="AB766" s="535"/>
      <c r="AC766" s="535"/>
      <c r="AD766" s="535"/>
      <c r="AE766" s="535"/>
      <c r="AF766" s="535"/>
      <c r="AG766" s="534"/>
      <c r="AH766" s="534"/>
      <c r="AI766" s="534"/>
      <c r="AJ766" s="534"/>
      <c r="AK766" s="535"/>
      <c r="AL766" s="535"/>
      <c r="AM766" s="535"/>
      <c r="AN766" s="535"/>
      <c r="AO766" s="535"/>
      <c r="AP766" s="535"/>
      <c r="AQ766" s="535"/>
      <c r="AR766" s="535"/>
      <c r="AS766" s="447"/>
      <c r="AT766" s="535"/>
      <c r="AU766" s="535"/>
      <c r="AV766" s="535"/>
      <c r="AW766" s="535"/>
      <c r="AX766" s="535"/>
    </row>
    <row r="767" spans="1:50" ht="13.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4"/>
      <c r="O767" s="534"/>
      <c r="P767" s="534"/>
      <c r="Q767" s="534"/>
      <c r="R767" s="534"/>
      <c r="S767" s="534"/>
      <c r="T767" s="535"/>
      <c r="U767" s="535"/>
      <c r="V767" s="535"/>
      <c r="W767" s="535"/>
      <c r="X767" s="535"/>
      <c r="Y767" s="535"/>
      <c r="Z767" s="535"/>
      <c r="AA767" s="535"/>
      <c r="AB767" s="535"/>
      <c r="AC767" s="535"/>
      <c r="AD767" s="535"/>
      <c r="AE767" s="535"/>
      <c r="AF767" s="535"/>
      <c r="AG767" s="534"/>
      <c r="AH767" s="534"/>
      <c r="AI767" s="534"/>
      <c r="AJ767" s="534"/>
      <c r="AK767" s="535"/>
      <c r="AL767" s="535"/>
      <c r="AM767" s="535"/>
      <c r="AN767" s="535"/>
      <c r="AO767" s="535"/>
      <c r="AP767" s="535"/>
      <c r="AQ767" s="535"/>
      <c r="AR767" s="535"/>
      <c r="AS767" s="447"/>
      <c r="AT767" s="535"/>
      <c r="AU767" s="535"/>
      <c r="AV767" s="535"/>
      <c r="AW767" s="535"/>
      <c r="AX767" s="535"/>
    </row>
    <row r="768" spans="1:50" ht="13.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4"/>
      <c r="O768" s="534"/>
      <c r="P768" s="534"/>
      <c r="Q768" s="534"/>
      <c r="R768" s="534"/>
      <c r="S768" s="534"/>
      <c r="T768" s="535"/>
      <c r="U768" s="535"/>
      <c r="V768" s="535"/>
      <c r="W768" s="535"/>
      <c r="X768" s="535"/>
      <c r="Y768" s="535"/>
      <c r="Z768" s="535"/>
      <c r="AA768" s="535"/>
      <c r="AB768" s="535"/>
      <c r="AC768" s="535"/>
      <c r="AD768" s="535"/>
      <c r="AE768" s="535"/>
      <c r="AF768" s="535"/>
      <c r="AG768" s="534"/>
      <c r="AH768" s="534"/>
      <c r="AI768" s="534"/>
      <c r="AJ768" s="534"/>
      <c r="AK768" s="535"/>
      <c r="AL768" s="535"/>
      <c r="AM768" s="535"/>
      <c r="AN768" s="535"/>
      <c r="AO768" s="535"/>
      <c r="AP768" s="535"/>
      <c r="AQ768" s="535"/>
      <c r="AR768" s="535"/>
      <c r="AS768" s="447"/>
      <c r="AT768" s="535"/>
      <c r="AU768" s="535"/>
      <c r="AV768" s="535"/>
      <c r="AW768" s="535"/>
      <c r="AX768" s="535"/>
    </row>
    <row r="769" spans="1:50" ht="13.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4"/>
      <c r="O769" s="534"/>
      <c r="P769" s="534"/>
      <c r="Q769" s="534"/>
      <c r="R769" s="534"/>
      <c r="S769" s="534"/>
      <c r="T769" s="535"/>
      <c r="U769" s="535"/>
      <c r="V769" s="535"/>
      <c r="W769" s="535"/>
      <c r="X769" s="535"/>
      <c r="Y769" s="535"/>
      <c r="Z769" s="535"/>
      <c r="AA769" s="535"/>
      <c r="AB769" s="535"/>
      <c r="AC769" s="535"/>
      <c r="AD769" s="535"/>
      <c r="AE769" s="535"/>
      <c r="AF769" s="535"/>
      <c r="AG769" s="534"/>
      <c r="AH769" s="534"/>
      <c r="AI769" s="534"/>
      <c r="AJ769" s="534"/>
      <c r="AK769" s="535"/>
      <c r="AL769" s="535"/>
      <c r="AM769" s="535"/>
      <c r="AN769" s="535"/>
      <c r="AO769" s="535"/>
      <c r="AP769" s="535"/>
      <c r="AQ769" s="535"/>
      <c r="AR769" s="535"/>
      <c r="AS769" s="447"/>
      <c r="AT769" s="535"/>
      <c r="AU769" s="535"/>
      <c r="AV769" s="535"/>
      <c r="AW769" s="535"/>
      <c r="AX769" s="535"/>
    </row>
    <row r="770" spans="1:50" ht="13.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4"/>
      <c r="O770" s="534"/>
      <c r="P770" s="534"/>
      <c r="Q770" s="534"/>
      <c r="R770" s="534"/>
      <c r="S770" s="534"/>
      <c r="T770" s="535"/>
      <c r="U770" s="535"/>
      <c r="V770" s="535"/>
      <c r="W770" s="535"/>
      <c r="X770" s="535"/>
      <c r="Y770" s="535"/>
      <c r="Z770" s="535"/>
      <c r="AA770" s="535"/>
      <c r="AB770" s="535"/>
      <c r="AC770" s="535"/>
      <c r="AD770" s="535"/>
      <c r="AE770" s="535"/>
      <c r="AF770" s="535"/>
      <c r="AG770" s="534"/>
      <c r="AH770" s="534"/>
      <c r="AI770" s="534"/>
      <c r="AJ770" s="534"/>
      <c r="AK770" s="535"/>
      <c r="AL770" s="535"/>
      <c r="AM770" s="535"/>
      <c r="AN770" s="535"/>
      <c r="AO770" s="535"/>
      <c r="AP770" s="535"/>
      <c r="AQ770" s="535"/>
      <c r="AR770" s="535"/>
      <c r="AS770" s="447"/>
      <c r="AT770" s="535"/>
      <c r="AU770" s="535"/>
      <c r="AV770" s="535"/>
      <c r="AW770" s="535"/>
      <c r="AX770" s="535"/>
    </row>
    <row r="771" spans="1:50" ht="13.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4"/>
      <c r="O771" s="534"/>
      <c r="P771" s="534"/>
      <c r="Q771" s="534"/>
      <c r="R771" s="534"/>
      <c r="S771" s="534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535"/>
      <c r="AD771" s="535"/>
      <c r="AE771" s="535"/>
      <c r="AF771" s="535"/>
      <c r="AG771" s="534"/>
      <c r="AH771" s="534"/>
      <c r="AI771" s="534"/>
      <c r="AJ771" s="534"/>
      <c r="AK771" s="535"/>
      <c r="AL771" s="535"/>
      <c r="AM771" s="535"/>
      <c r="AN771" s="535"/>
      <c r="AO771" s="535"/>
      <c r="AP771" s="535"/>
      <c r="AQ771" s="535"/>
      <c r="AR771" s="535"/>
      <c r="AS771" s="447"/>
      <c r="AT771" s="535"/>
      <c r="AU771" s="535"/>
      <c r="AV771" s="535"/>
      <c r="AW771" s="535"/>
      <c r="AX771" s="535"/>
    </row>
    <row r="772" spans="1:50" ht="13.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4"/>
      <c r="O772" s="534"/>
      <c r="P772" s="534"/>
      <c r="Q772" s="534"/>
      <c r="R772" s="534"/>
      <c r="S772" s="534"/>
      <c r="T772" s="535"/>
      <c r="U772" s="535"/>
      <c r="V772" s="535"/>
      <c r="W772" s="535"/>
      <c r="X772" s="535"/>
      <c r="Y772" s="535"/>
      <c r="Z772" s="535"/>
      <c r="AA772" s="535"/>
      <c r="AB772" s="535"/>
      <c r="AC772" s="535"/>
      <c r="AD772" s="535"/>
      <c r="AE772" s="535"/>
      <c r="AF772" s="535"/>
      <c r="AG772" s="534"/>
      <c r="AH772" s="534"/>
      <c r="AI772" s="534"/>
      <c r="AJ772" s="534"/>
      <c r="AK772" s="535"/>
      <c r="AL772" s="535"/>
      <c r="AM772" s="535"/>
      <c r="AN772" s="535"/>
      <c r="AO772" s="535"/>
      <c r="AP772" s="535"/>
      <c r="AQ772" s="535"/>
      <c r="AR772" s="535"/>
      <c r="AS772" s="447"/>
      <c r="AT772" s="535"/>
      <c r="AU772" s="535"/>
      <c r="AV772" s="535"/>
      <c r="AW772" s="535"/>
      <c r="AX772" s="535"/>
    </row>
    <row r="773" spans="1:50" ht="13.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4"/>
      <c r="O773" s="534"/>
      <c r="P773" s="534"/>
      <c r="Q773" s="534"/>
      <c r="R773" s="534"/>
      <c r="S773" s="534"/>
      <c r="T773" s="535"/>
      <c r="U773" s="535"/>
      <c r="V773" s="535"/>
      <c r="W773" s="535"/>
      <c r="X773" s="535"/>
      <c r="Y773" s="535"/>
      <c r="Z773" s="535"/>
      <c r="AA773" s="535"/>
      <c r="AB773" s="535"/>
      <c r="AC773" s="535"/>
      <c r="AD773" s="535"/>
      <c r="AE773" s="535"/>
      <c r="AF773" s="535"/>
      <c r="AG773" s="534"/>
      <c r="AH773" s="534"/>
      <c r="AI773" s="534"/>
      <c r="AJ773" s="534"/>
      <c r="AK773" s="535"/>
      <c r="AL773" s="535"/>
      <c r="AM773" s="535"/>
      <c r="AN773" s="535"/>
      <c r="AO773" s="535"/>
      <c r="AP773" s="535"/>
      <c r="AQ773" s="535"/>
      <c r="AR773" s="535"/>
      <c r="AS773" s="447"/>
      <c r="AT773" s="535"/>
      <c r="AU773" s="535"/>
      <c r="AV773" s="535"/>
      <c r="AW773" s="535"/>
      <c r="AX773" s="535"/>
    </row>
    <row r="774" spans="1:50" ht="13.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4"/>
      <c r="O774" s="534"/>
      <c r="P774" s="534"/>
      <c r="Q774" s="534"/>
      <c r="R774" s="534"/>
      <c r="S774" s="534"/>
      <c r="T774" s="535"/>
      <c r="U774" s="535"/>
      <c r="V774" s="535"/>
      <c r="W774" s="535"/>
      <c r="X774" s="535"/>
      <c r="Y774" s="535"/>
      <c r="Z774" s="535"/>
      <c r="AA774" s="535"/>
      <c r="AB774" s="535"/>
      <c r="AC774" s="535"/>
      <c r="AD774" s="535"/>
      <c r="AE774" s="535"/>
      <c r="AF774" s="535"/>
      <c r="AG774" s="534"/>
      <c r="AH774" s="534"/>
      <c r="AI774" s="534"/>
      <c r="AJ774" s="534"/>
      <c r="AK774" s="535"/>
      <c r="AL774" s="535"/>
      <c r="AM774" s="535"/>
      <c r="AN774" s="535"/>
      <c r="AO774" s="535"/>
      <c r="AP774" s="535"/>
      <c r="AQ774" s="535"/>
      <c r="AR774" s="535"/>
      <c r="AS774" s="447"/>
      <c r="AT774" s="535"/>
      <c r="AU774" s="535"/>
      <c r="AV774" s="535"/>
      <c r="AW774" s="535"/>
      <c r="AX774" s="535"/>
    </row>
    <row r="775" spans="1:50" ht="13.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4"/>
      <c r="O775" s="534"/>
      <c r="P775" s="534"/>
      <c r="Q775" s="534"/>
      <c r="R775" s="534"/>
      <c r="S775" s="534"/>
      <c r="T775" s="535"/>
      <c r="U775" s="535"/>
      <c r="V775" s="535"/>
      <c r="W775" s="535"/>
      <c r="X775" s="535"/>
      <c r="Y775" s="535"/>
      <c r="Z775" s="535"/>
      <c r="AA775" s="535"/>
      <c r="AB775" s="535"/>
      <c r="AC775" s="535"/>
      <c r="AD775" s="535"/>
      <c r="AE775" s="535"/>
      <c r="AF775" s="535"/>
      <c r="AG775" s="534"/>
      <c r="AH775" s="534"/>
      <c r="AI775" s="534"/>
      <c r="AJ775" s="534"/>
      <c r="AK775" s="535"/>
      <c r="AL775" s="535"/>
      <c r="AM775" s="535"/>
      <c r="AN775" s="535"/>
      <c r="AO775" s="535"/>
      <c r="AP775" s="535"/>
      <c r="AQ775" s="535"/>
      <c r="AR775" s="535"/>
      <c r="AS775" s="447"/>
      <c r="AT775" s="535"/>
      <c r="AU775" s="535"/>
      <c r="AV775" s="535"/>
      <c r="AW775" s="535"/>
      <c r="AX775" s="535"/>
    </row>
    <row r="776" spans="1:50" ht="13.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4"/>
      <c r="O776" s="534"/>
      <c r="P776" s="534"/>
      <c r="Q776" s="534"/>
      <c r="R776" s="534"/>
      <c r="S776" s="534"/>
      <c r="T776" s="535"/>
      <c r="U776" s="535"/>
      <c r="V776" s="535"/>
      <c r="W776" s="535"/>
      <c r="X776" s="535"/>
      <c r="Y776" s="535"/>
      <c r="Z776" s="535"/>
      <c r="AA776" s="535"/>
      <c r="AB776" s="535"/>
      <c r="AC776" s="535"/>
      <c r="AD776" s="535"/>
      <c r="AE776" s="535"/>
      <c r="AF776" s="535"/>
      <c r="AG776" s="534"/>
      <c r="AH776" s="534"/>
      <c r="AI776" s="534"/>
      <c r="AJ776" s="534"/>
      <c r="AK776" s="535"/>
      <c r="AL776" s="535"/>
      <c r="AM776" s="535"/>
      <c r="AN776" s="535"/>
      <c r="AO776" s="535"/>
      <c r="AP776" s="535"/>
      <c r="AQ776" s="535"/>
      <c r="AR776" s="535"/>
      <c r="AS776" s="447"/>
      <c r="AT776" s="535"/>
      <c r="AU776" s="535"/>
      <c r="AV776" s="535"/>
      <c r="AW776" s="535"/>
      <c r="AX776" s="535"/>
    </row>
    <row r="777" spans="1:50" ht="13.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4"/>
      <c r="O777" s="534"/>
      <c r="P777" s="534"/>
      <c r="Q777" s="534"/>
      <c r="R777" s="534"/>
      <c r="S777" s="534"/>
      <c r="T777" s="535"/>
      <c r="U777" s="535"/>
      <c r="V777" s="535"/>
      <c r="W777" s="535"/>
      <c r="X777" s="535"/>
      <c r="Y777" s="535"/>
      <c r="Z777" s="535"/>
      <c r="AA777" s="535"/>
      <c r="AB777" s="535"/>
      <c r="AC777" s="535"/>
      <c r="AD777" s="535"/>
      <c r="AE777" s="535"/>
      <c r="AF777" s="535"/>
      <c r="AG777" s="534"/>
      <c r="AH777" s="534"/>
      <c r="AI777" s="534"/>
      <c r="AJ777" s="534"/>
      <c r="AK777" s="535"/>
      <c r="AL777" s="535"/>
      <c r="AM777" s="535"/>
      <c r="AN777" s="535"/>
      <c r="AO777" s="535"/>
      <c r="AP777" s="535"/>
      <c r="AQ777" s="535"/>
      <c r="AR777" s="535"/>
      <c r="AS777" s="447"/>
      <c r="AT777" s="535"/>
      <c r="AU777" s="535"/>
      <c r="AV777" s="535"/>
      <c r="AW777" s="535"/>
      <c r="AX777" s="535"/>
    </row>
    <row r="778" spans="1:50" ht="13.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4"/>
      <c r="O778" s="534"/>
      <c r="P778" s="534"/>
      <c r="Q778" s="534"/>
      <c r="R778" s="534"/>
      <c r="S778" s="534"/>
      <c r="T778" s="535"/>
      <c r="U778" s="535"/>
      <c r="V778" s="535"/>
      <c r="W778" s="535"/>
      <c r="X778" s="535"/>
      <c r="Y778" s="535"/>
      <c r="Z778" s="535"/>
      <c r="AA778" s="535"/>
      <c r="AB778" s="535"/>
      <c r="AC778" s="535"/>
      <c r="AD778" s="535"/>
      <c r="AE778" s="535"/>
      <c r="AF778" s="535"/>
      <c r="AG778" s="534"/>
      <c r="AH778" s="534"/>
      <c r="AI778" s="534"/>
      <c r="AJ778" s="534"/>
      <c r="AK778" s="535"/>
      <c r="AL778" s="535"/>
      <c r="AM778" s="535"/>
      <c r="AN778" s="535"/>
      <c r="AO778" s="535"/>
      <c r="AP778" s="535"/>
      <c r="AQ778" s="535"/>
      <c r="AR778" s="535"/>
      <c r="AS778" s="447"/>
      <c r="AT778" s="535"/>
      <c r="AU778" s="535"/>
      <c r="AV778" s="535"/>
      <c r="AW778" s="535"/>
      <c r="AX778" s="535"/>
    </row>
    <row r="779" spans="1:50" ht="13.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4"/>
      <c r="O779" s="534"/>
      <c r="P779" s="534"/>
      <c r="Q779" s="534"/>
      <c r="R779" s="534"/>
      <c r="S779" s="534"/>
      <c r="T779" s="535"/>
      <c r="U779" s="535"/>
      <c r="V779" s="535"/>
      <c r="W779" s="535"/>
      <c r="X779" s="535"/>
      <c r="Y779" s="535"/>
      <c r="Z779" s="535"/>
      <c r="AA779" s="535"/>
      <c r="AB779" s="535"/>
      <c r="AC779" s="535"/>
      <c r="AD779" s="535"/>
      <c r="AE779" s="535"/>
      <c r="AF779" s="535"/>
      <c r="AG779" s="534"/>
      <c r="AH779" s="534"/>
      <c r="AI779" s="534"/>
      <c r="AJ779" s="534"/>
      <c r="AK779" s="535"/>
      <c r="AL779" s="535"/>
      <c r="AM779" s="535"/>
      <c r="AN779" s="535"/>
      <c r="AO779" s="535"/>
      <c r="AP779" s="535"/>
      <c r="AQ779" s="535"/>
      <c r="AR779" s="535"/>
      <c r="AS779" s="447"/>
      <c r="AT779" s="535"/>
      <c r="AU779" s="535"/>
      <c r="AV779" s="535"/>
      <c r="AW779" s="535"/>
      <c r="AX779" s="535"/>
    </row>
    <row r="780" spans="1:50" ht="13.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4"/>
      <c r="O780" s="534"/>
      <c r="P780" s="534"/>
      <c r="Q780" s="534"/>
      <c r="R780" s="534"/>
      <c r="S780" s="534"/>
      <c r="T780" s="535"/>
      <c r="U780" s="535"/>
      <c r="V780" s="535"/>
      <c r="W780" s="535"/>
      <c r="X780" s="535"/>
      <c r="Y780" s="535"/>
      <c r="Z780" s="535"/>
      <c r="AA780" s="535"/>
      <c r="AB780" s="535"/>
      <c r="AC780" s="535"/>
      <c r="AD780" s="535"/>
      <c r="AE780" s="535"/>
      <c r="AF780" s="535"/>
      <c r="AG780" s="534"/>
      <c r="AH780" s="534"/>
      <c r="AI780" s="534"/>
      <c r="AJ780" s="534"/>
      <c r="AK780" s="535"/>
      <c r="AL780" s="535"/>
      <c r="AM780" s="535"/>
      <c r="AN780" s="535"/>
      <c r="AO780" s="535"/>
      <c r="AP780" s="535"/>
      <c r="AQ780" s="535"/>
      <c r="AR780" s="535"/>
      <c r="AS780" s="447"/>
      <c r="AT780" s="535"/>
      <c r="AU780" s="535"/>
      <c r="AV780" s="535"/>
      <c r="AW780" s="535"/>
      <c r="AX780" s="535"/>
    </row>
    <row r="781" spans="1:50" ht="13.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4"/>
      <c r="O781" s="534"/>
      <c r="P781" s="534"/>
      <c r="Q781" s="534"/>
      <c r="R781" s="534"/>
      <c r="S781" s="534"/>
      <c r="T781" s="535"/>
      <c r="U781" s="535"/>
      <c r="V781" s="535"/>
      <c r="W781" s="535"/>
      <c r="X781" s="535"/>
      <c r="Y781" s="535"/>
      <c r="Z781" s="535"/>
      <c r="AA781" s="535"/>
      <c r="AB781" s="535"/>
      <c r="AC781" s="535"/>
      <c r="AD781" s="535"/>
      <c r="AE781" s="535"/>
      <c r="AF781" s="535"/>
      <c r="AG781" s="534"/>
      <c r="AH781" s="534"/>
      <c r="AI781" s="534"/>
      <c r="AJ781" s="534"/>
      <c r="AK781" s="535"/>
      <c r="AL781" s="535"/>
      <c r="AM781" s="535"/>
      <c r="AN781" s="535"/>
      <c r="AO781" s="535"/>
      <c r="AP781" s="535"/>
      <c r="AQ781" s="535"/>
      <c r="AR781" s="535"/>
      <c r="AS781" s="447"/>
      <c r="AT781" s="535"/>
      <c r="AU781" s="535"/>
      <c r="AV781" s="535"/>
      <c r="AW781" s="535"/>
      <c r="AX781" s="535"/>
    </row>
    <row r="782" spans="1:50" ht="13.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4"/>
      <c r="O782" s="534"/>
      <c r="P782" s="534"/>
      <c r="Q782" s="534"/>
      <c r="R782" s="534"/>
      <c r="S782" s="534"/>
      <c r="T782" s="535"/>
      <c r="U782" s="535"/>
      <c r="V782" s="535"/>
      <c r="W782" s="535"/>
      <c r="X782" s="535"/>
      <c r="Y782" s="535"/>
      <c r="Z782" s="535"/>
      <c r="AA782" s="535"/>
      <c r="AB782" s="535"/>
      <c r="AC782" s="535"/>
      <c r="AD782" s="535"/>
      <c r="AE782" s="535"/>
      <c r="AF782" s="535"/>
      <c r="AG782" s="534"/>
      <c r="AH782" s="534"/>
      <c r="AI782" s="534"/>
      <c r="AJ782" s="534"/>
      <c r="AK782" s="535"/>
      <c r="AL782" s="535"/>
      <c r="AM782" s="535"/>
      <c r="AN782" s="535"/>
      <c r="AO782" s="535"/>
      <c r="AP782" s="535"/>
      <c r="AQ782" s="535"/>
      <c r="AR782" s="535"/>
      <c r="AS782" s="447"/>
      <c r="AT782" s="535"/>
      <c r="AU782" s="535"/>
      <c r="AV782" s="535"/>
      <c r="AW782" s="535"/>
      <c r="AX782" s="535"/>
    </row>
    <row r="783" spans="1:50" ht="13.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4"/>
      <c r="O783" s="534"/>
      <c r="P783" s="534"/>
      <c r="Q783" s="534"/>
      <c r="R783" s="534"/>
      <c r="S783" s="534"/>
      <c r="T783" s="535"/>
      <c r="U783" s="535"/>
      <c r="V783" s="535"/>
      <c r="W783" s="535"/>
      <c r="X783" s="535"/>
      <c r="Y783" s="535"/>
      <c r="Z783" s="535"/>
      <c r="AA783" s="535"/>
      <c r="AB783" s="535"/>
      <c r="AC783" s="535"/>
      <c r="AD783" s="535"/>
      <c r="AE783" s="535"/>
      <c r="AF783" s="535"/>
      <c r="AG783" s="534"/>
      <c r="AH783" s="534"/>
      <c r="AI783" s="534"/>
      <c r="AJ783" s="534"/>
      <c r="AK783" s="535"/>
      <c r="AL783" s="535"/>
      <c r="AM783" s="535"/>
      <c r="AN783" s="535"/>
      <c r="AO783" s="535"/>
      <c r="AP783" s="535"/>
      <c r="AQ783" s="535"/>
      <c r="AR783" s="535"/>
      <c r="AS783" s="447"/>
      <c r="AT783" s="535"/>
      <c r="AU783" s="535"/>
      <c r="AV783" s="535"/>
      <c r="AW783" s="535"/>
      <c r="AX783" s="535"/>
    </row>
    <row r="784" spans="1:50" ht="13.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4"/>
      <c r="O784" s="534"/>
      <c r="P784" s="534"/>
      <c r="Q784" s="534"/>
      <c r="R784" s="534"/>
      <c r="S784" s="534"/>
      <c r="T784" s="535"/>
      <c r="U784" s="535"/>
      <c r="V784" s="535"/>
      <c r="W784" s="535"/>
      <c r="X784" s="535"/>
      <c r="Y784" s="535"/>
      <c r="Z784" s="535"/>
      <c r="AA784" s="535"/>
      <c r="AB784" s="535"/>
      <c r="AC784" s="535"/>
      <c r="AD784" s="535"/>
      <c r="AE784" s="535"/>
      <c r="AF784" s="535"/>
      <c r="AG784" s="534"/>
      <c r="AH784" s="534"/>
      <c r="AI784" s="534"/>
      <c r="AJ784" s="534"/>
      <c r="AK784" s="535"/>
      <c r="AL784" s="535"/>
      <c r="AM784" s="535"/>
      <c r="AN784" s="535"/>
      <c r="AO784" s="535"/>
      <c r="AP784" s="535"/>
      <c r="AQ784" s="535"/>
      <c r="AR784" s="535"/>
      <c r="AS784" s="447"/>
      <c r="AT784" s="535"/>
      <c r="AU784" s="535"/>
      <c r="AV784" s="535"/>
      <c r="AW784" s="535"/>
      <c r="AX784" s="535"/>
    </row>
    <row r="785" spans="1:50" ht="13.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4"/>
      <c r="O785" s="534"/>
      <c r="P785" s="534"/>
      <c r="Q785" s="534"/>
      <c r="R785" s="534"/>
      <c r="S785" s="534"/>
      <c r="T785" s="535"/>
      <c r="U785" s="535"/>
      <c r="V785" s="535"/>
      <c r="W785" s="535"/>
      <c r="X785" s="535"/>
      <c r="Y785" s="535"/>
      <c r="Z785" s="535"/>
      <c r="AA785" s="535"/>
      <c r="AB785" s="535"/>
      <c r="AC785" s="535"/>
      <c r="AD785" s="535"/>
      <c r="AE785" s="535"/>
      <c r="AF785" s="535"/>
      <c r="AG785" s="534"/>
      <c r="AH785" s="534"/>
      <c r="AI785" s="534"/>
      <c r="AJ785" s="534"/>
      <c r="AK785" s="535"/>
      <c r="AL785" s="535"/>
      <c r="AM785" s="535"/>
      <c r="AN785" s="535"/>
      <c r="AO785" s="535"/>
      <c r="AP785" s="535"/>
      <c r="AQ785" s="535"/>
      <c r="AR785" s="535"/>
      <c r="AS785" s="447"/>
      <c r="AT785" s="535"/>
      <c r="AU785" s="535"/>
      <c r="AV785" s="535"/>
      <c r="AW785" s="535"/>
      <c r="AX785" s="535"/>
    </row>
    <row r="786" spans="1:50" ht="13.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4"/>
      <c r="O786" s="534"/>
      <c r="P786" s="534"/>
      <c r="Q786" s="534"/>
      <c r="R786" s="534"/>
      <c r="S786" s="534"/>
      <c r="T786" s="535"/>
      <c r="U786" s="535"/>
      <c r="V786" s="535"/>
      <c r="W786" s="535"/>
      <c r="X786" s="535"/>
      <c r="Y786" s="535"/>
      <c r="Z786" s="535"/>
      <c r="AA786" s="535"/>
      <c r="AB786" s="535"/>
      <c r="AC786" s="535"/>
      <c r="AD786" s="535"/>
      <c r="AE786" s="535"/>
      <c r="AF786" s="535"/>
      <c r="AG786" s="534"/>
      <c r="AH786" s="534"/>
      <c r="AI786" s="534"/>
      <c r="AJ786" s="534"/>
      <c r="AK786" s="535"/>
      <c r="AL786" s="535"/>
      <c r="AM786" s="535"/>
      <c r="AN786" s="535"/>
      <c r="AO786" s="535"/>
      <c r="AP786" s="535"/>
      <c r="AQ786" s="535"/>
      <c r="AR786" s="535"/>
      <c r="AS786" s="447"/>
      <c r="AT786" s="535"/>
      <c r="AU786" s="535"/>
      <c r="AV786" s="535"/>
      <c r="AW786" s="535"/>
      <c r="AX786" s="535"/>
    </row>
    <row r="787" spans="1:50" ht="13.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4"/>
      <c r="O787" s="534"/>
      <c r="P787" s="534"/>
      <c r="Q787" s="534"/>
      <c r="R787" s="534"/>
      <c r="S787" s="534"/>
      <c r="T787" s="535"/>
      <c r="U787" s="535"/>
      <c r="V787" s="535"/>
      <c r="W787" s="535"/>
      <c r="X787" s="535"/>
      <c r="Y787" s="535"/>
      <c r="Z787" s="535"/>
      <c r="AA787" s="535"/>
      <c r="AB787" s="535"/>
      <c r="AC787" s="535"/>
      <c r="AD787" s="535"/>
      <c r="AE787" s="535"/>
      <c r="AF787" s="535"/>
      <c r="AG787" s="534"/>
      <c r="AH787" s="534"/>
      <c r="AI787" s="534"/>
      <c r="AJ787" s="534"/>
      <c r="AK787" s="535"/>
      <c r="AL787" s="535"/>
      <c r="AM787" s="535"/>
      <c r="AN787" s="535"/>
      <c r="AO787" s="535"/>
      <c r="AP787" s="535"/>
      <c r="AQ787" s="535"/>
      <c r="AR787" s="535"/>
      <c r="AS787" s="447"/>
      <c r="AT787" s="535"/>
      <c r="AU787" s="535"/>
      <c r="AV787" s="535"/>
      <c r="AW787" s="535"/>
      <c r="AX787" s="535"/>
    </row>
    <row r="788" spans="1:50" ht="13.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4"/>
      <c r="O788" s="534"/>
      <c r="P788" s="534"/>
      <c r="Q788" s="534"/>
      <c r="R788" s="534"/>
      <c r="S788" s="534"/>
      <c r="T788" s="535"/>
      <c r="U788" s="535"/>
      <c r="V788" s="535"/>
      <c r="W788" s="535"/>
      <c r="X788" s="535"/>
      <c r="Y788" s="535"/>
      <c r="Z788" s="535"/>
      <c r="AA788" s="535"/>
      <c r="AB788" s="535"/>
      <c r="AC788" s="535"/>
      <c r="AD788" s="535"/>
      <c r="AE788" s="535"/>
      <c r="AF788" s="535"/>
      <c r="AG788" s="534"/>
      <c r="AH788" s="534"/>
      <c r="AI788" s="534"/>
      <c r="AJ788" s="534"/>
      <c r="AK788" s="535"/>
      <c r="AL788" s="535"/>
      <c r="AM788" s="535"/>
      <c r="AN788" s="535"/>
      <c r="AO788" s="535"/>
      <c r="AP788" s="535"/>
      <c r="AQ788" s="535"/>
      <c r="AR788" s="535"/>
      <c r="AS788" s="447"/>
      <c r="AT788" s="535"/>
      <c r="AU788" s="535"/>
      <c r="AV788" s="535"/>
      <c r="AW788" s="535"/>
      <c r="AX788" s="535"/>
    </row>
    <row r="789" spans="1:50" ht="13.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4"/>
      <c r="O789" s="534"/>
      <c r="P789" s="534"/>
      <c r="Q789" s="534"/>
      <c r="R789" s="534"/>
      <c r="S789" s="534"/>
      <c r="T789" s="535"/>
      <c r="U789" s="535"/>
      <c r="V789" s="535"/>
      <c r="W789" s="535"/>
      <c r="X789" s="535"/>
      <c r="Y789" s="535"/>
      <c r="Z789" s="535"/>
      <c r="AA789" s="535"/>
      <c r="AB789" s="535"/>
      <c r="AC789" s="535"/>
      <c r="AD789" s="535"/>
      <c r="AE789" s="535"/>
      <c r="AF789" s="535"/>
      <c r="AG789" s="534"/>
      <c r="AH789" s="534"/>
      <c r="AI789" s="534"/>
      <c r="AJ789" s="534"/>
      <c r="AK789" s="535"/>
      <c r="AL789" s="535"/>
      <c r="AM789" s="535"/>
      <c r="AN789" s="535"/>
      <c r="AO789" s="535"/>
      <c r="AP789" s="535"/>
      <c r="AQ789" s="535"/>
      <c r="AR789" s="535"/>
      <c r="AS789" s="447"/>
      <c r="AT789" s="535"/>
      <c r="AU789" s="535"/>
      <c r="AV789" s="535"/>
      <c r="AW789" s="535"/>
      <c r="AX789" s="535"/>
    </row>
    <row r="790" spans="1:50" ht="13.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4"/>
      <c r="O790" s="534"/>
      <c r="P790" s="534"/>
      <c r="Q790" s="534"/>
      <c r="R790" s="534"/>
      <c r="S790" s="534"/>
      <c r="T790" s="535"/>
      <c r="U790" s="535"/>
      <c r="V790" s="535"/>
      <c r="W790" s="535"/>
      <c r="X790" s="535"/>
      <c r="Y790" s="535"/>
      <c r="Z790" s="535"/>
      <c r="AA790" s="535"/>
      <c r="AB790" s="535"/>
      <c r="AC790" s="535"/>
      <c r="AD790" s="535"/>
      <c r="AE790" s="535"/>
      <c r="AF790" s="535"/>
      <c r="AG790" s="534"/>
      <c r="AH790" s="534"/>
      <c r="AI790" s="534"/>
      <c r="AJ790" s="534"/>
      <c r="AK790" s="535"/>
      <c r="AL790" s="535"/>
      <c r="AM790" s="535"/>
      <c r="AN790" s="535"/>
      <c r="AO790" s="535"/>
      <c r="AP790" s="535"/>
      <c r="AQ790" s="535"/>
      <c r="AR790" s="535"/>
      <c r="AS790" s="447"/>
      <c r="AT790" s="535"/>
      <c r="AU790" s="535"/>
      <c r="AV790" s="535"/>
      <c r="AW790" s="535"/>
      <c r="AX790" s="535"/>
    </row>
    <row r="791" spans="1:50" ht="13.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4"/>
      <c r="O791" s="534"/>
      <c r="P791" s="534"/>
      <c r="Q791" s="534"/>
      <c r="R791" s="534"/>
      <c r="S791" s="534"/>
      <c r="T791" s="535"/>
      <c r="U791" s="535"/>
      <c r="V791" s="535"/>
      <c r="W791" s="535"/>
      <c r="X791" s="535"/>
      <c r="Y791" s="535"/>
      <c r="Z791" s="535"/>
      <c r="AA791" s="535"/>
      <c r="AB791" s="535"/>
      <c r="AC791" s="535"/>
      <c r="AD791" s="535"/>
      <c r="AE791" s="535"/>
      <c r="AF791" s="535"/>
      <c r="AG791" s="534"/>
      <c r="AH791" s="534"/>
      <c r="AI791" s="534"/>
      <c r="AJ791" s="534"/>
      <c r="AK791" s="535"/>
      <c r="AL791" s="535"/>
      <c r="AM791" s="535"/>
      <c r="AN791" s="535"/>
      <c r="AO791" s="535"/>
      <c r="AP791" s="535"/>
      <c r="AQ791" s="535"/>
      <c r="AR791" s="535"/>
      <c r="AS791" s="447"/>
      <c r="AT791" s="535"/>
      <c r="AU791" s="535"/>
      <c r="AV791" s="535"/>
      <c r="AW791" s="535"/>
      <c r="AX791" s="535"/>
    </row>
    <row r="792" spans="1:50" ht="13.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4"/>
      <c r="O792" s="534"/>
      <c r="P792" s="534"/>
      <c r="Q792" s="534"/>
      <c r="R792" s="534"/>
      <c r="S792" s="534"/>
      <c r="T792" s="535"/>
      <c r="U792" s="535"/>
      <c r="V792" s="535"/>
      <c r="W792" s="535"/>
      <c r="X792" s="535"/>
      <c r="Y792" s="535"/>
      <c r="Z792" s="535"/>
      <c r="AA792" s="535"/>
      <c r="AB792" s="535"/>
      <c r="AC792" s="535"/>
      <c r="AD792" s="535"/>
      <c r="AE792" s="535"/>
      <c r="AF792" s="535"/>
      <c r="AG792" s="534"/>
      <c r="AH792" s="534"/>
      <c r="AI792" s="534"/>
      <c r="AJ792" s="534"/>
      <c r="AK792" s="535"/>
      <c r="AL792" s="535"/>
      <c r="AM792" s="535"/>
      <c r="AN792" s="535"/>
      <c r="AO792" s="535"/>
      <c r="AP792" s="535"/>
      <c r="AQ792" s="535"/>
      <c r="AR792" s="535"/>
      <c r="AS792" s="447"/>
      <c r="AT792" s="535"/>
      <c r="AU792" s="535"/>
      <c r="AV792" s="535"/>
      <c r="AW792" s="535"/>
      <c r="AX792" s="535"/>
    </row>
    <row r="793" spans="1:50" ht="13.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4"/>
      <c r="O793" s="534"/>
      <c r="P793" s="534"/>
      <c r="Q793" s="534"/>
      <c r="R793" s="534"/>
      <c r="S793" s="534"/>
      <c r="T793" s="535"/>
      <c r="U793" s="535"/>
      <c r="V793" s="535"/>
      <c r="W793" s="535"/>
      <c r="X793" s="535"/>
      <c r="Y793" s="535"/>
      <c r="Z793" s="535"/>
      <c r="AA793" s="535"/>
      <c r="AB793" s="535"/>
      <c r="AC793" s="535"/>
      <c r="AD793" s="535"/>
      <c r="AE793" s="535"/>
      <c r="AF793" s="535"/>
      <c r="AG793" s="534"/>
      <c r="AH793" s="534"/>
      <c r="AI793" s="534"/>
      <c r="AJ793" s="534"/>
      <c r="AK793" s="535"/>
      <c r="AL793" s="535"/>
      <c r="AM793" s="535"/>
      <c r="AN793" s="535"/>
      <c r="AO793" s="535"/>
      <c r="AP793" s="535"/>
      <c r="AQ793" s="535"/>
      <c r="AR793" s="535"/>
      <c r="AS793" s="447"/>
      <c r="AT793" s="535"/>
      <c r="AU793" s="535"/>
      <c r="AV793" s="535"/>
      <c r="AW793" s="535"/>
      <c r="AX793" s="535"/>
    </row>
    <row r="794" spans="1:50" ht="13.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4"/>
      <c r="O794" s="534"/>
      <c r="P794" s="534"/>
      <c r="Q794" s="534"/>
      <c r="R794" s="534"/>
      <c r="S794" s="534"/>
      <c r="T794" s="535"/>
      <c r="U794" s="535"/>
      <c r="V794" s="535"/>
      <c r="W794" s="535"/>
      <c r="X794" s="535"/>
      <c r="Y794" s="535"/>
      <c r="Z794" s="535"/>
      <c r="AA794" s="535"/>
      <c r="AB794" s="535"/>
      <c r="AC794" s="535"/>
      <c r="AD794" s="535"/>
      <c r="AE794" s="535"/>
      <c r="AF794" s="535"/>
      <c r="AG794" s="534"/>
      <c r="AH794" s="534"/>
      <c r="AI794" s="534"/>
      <c r="AJ794" s="534"/>
      <c r="AK794" s="535"/>
      <c r="AL794" s="535"/>
      <c r="AM794" s="535"/>
      <c r="AN794" s="535"/>
      <c r="AO794" s="535"/>
      <c r="AP794" s="535"/>
      <c r="AQ794" s="535"/>
      <c r="AR794" s="535"/>
      <c r="AS794" s="447"/>
      <c r="AT794" s="535"/>
      <c r="AU794" s="535"/>
      <c r="AV794" s="535"/>
      <c r="AW794" s="535"/>
      <c r="AX794" s="535"/>
    </row>
    <row r="795" spans="1:50" ht="13.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4"/>
      <c r="O795" s="534"/>
      <c r="P795" s="534"/>
      <c r="Q795" s="534"/>
      <c r="R795" s="534"/>
      <c r="S795" s="534"/>
      <c r="T795" s="535"/>
      <c r="U795" s="535"/>
      <c r="V795" s="535"/>
      <c r="W795" s="535"/>
      <c r="X795" s="535"/>
      <c r="Y795" s="535"/>
      <c r="Z795" s="535"/>
      <c r="AA795" s="535"/>
      <c r="AB795" s="535"/>
      <c r="AC795" s="535"/>
      <c r="AD795" s="535"/>
      <c r="AE795" s="535"/>
      <c r="AF795" s="535"/>
      <c r="AG795" s="534"/>
      <c r="AH795" s="534"/>
      <c r="AI795" s="534"/>
      <c r="AJ795" s="534"/>
      <c r="AK795" s="535"/>
      <c r="AL795" s="535"/>
      <c r="AM795" s="535"/>
      <c r="AN795" s="535"/>
      <c r="AO795" s="535"/>
      <c r="AP795" s="535"/>
      <c r="AQ795" s="535"/>
      <c r="AR795" s="535"/>
      <c r="AS795" s="447"/>
      <c r="AT795" s="535"/>
      <c r="AU795" s="535"/>
      <c r="AV795" s="535"/>
      <c r="AW795" s="535"/>
      <c r="AX795" s="535"/>
    </row>
    <row r="796" spans="1:50" ht="13.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4"/>
      <c r="O796" s="534"/>
      <c r="P796" s="534"/>
      <c r="Q796" s="534"/>
      <c r="R796" s="534"/>
      <c r="S796" s="534"/>
      <c r="T796" s="535"/>
      <c r="U796" s="535"/>
      <c r="V796" s="535"/>
      <c r="W796" s="535"/>
      <c r="X796" s="535"/>
      <c r="Y796" s="535"/>
      <c r="Z796" s="535"/>
      <c r="AA796" s="535"/>
      <c r="AB796" s="535"/>
      <c r="AC796" s="535"/>
      <c r="AD796" s="535"/>
      <c r="AE796" s="535"/>
      <c r="AF796" s="535"/>
      <c r="AG796" s="534"/>
      <c r="AH796" s="534"/>
      <c r="AI796" s="534"/>
      <c r="AJ796" s="534"/>
      <c r="AK796" s="535"/>
      <c r="AL796" s="535"/>
      <c r="AM796" s="535"/>
      <c r="AN796" s="535"/>
      <c r="AO796" s="535"/>
      <c r="AP796" s="535"/>
      <c r="AQ796" s="535"/>
      <c r="AR796" s="535"/>
      <c r="AS796" s="447"/>
      <c r="AT796" s="535"/>
      <c r="AU796" s="535"/>
      <c r="AV796" s="535"/>
      <c r="AW796" s="535"/>
      <c r="AX796" s="535"/>
    </row>
    <row r="797" spans="1:50" ht="13.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4"/>
      <c r="O797" s="534"/>
      <c r="P797" s="534"/>
      <c r="Q797" s="534"/>
      <c r="R797" s="534"/>
      <c r="S797" s="534"/>
      <c r="T797" s="535"/>
      <c r="U797" s="535"/>
      <c r="V797" s="535"/>
      <c r="W797" s="535"/>
      <c r="X797" s="535"/>
      <c r="Y797" s="535"/>
      <c r="Z797" s="535"/>
      <c r="AA797" s="535"/>
      <c r="AB797" s="535"/>
      <c r="AC797" s="535"/>
      <c r="AD797" s="535"/>
      <c r="AE797" s="535"/>
      <c r="AF797" s="535"/>
      <c r="AG797" s="534"/>
      <c r="AH797" s="534"/>
      <c r="AI797" s="534"/>
      <c r="AJ797" s="534"/>
      <c r="AK797" s="535"/>
      <c r="AL797" s="535"/>
      <c r="AM797" s="535"/>
      <c r="AN797" s="535"/>
      <c r="AO797" s="535"/>
      <c r="AP797" s="535"/>
      <c r="AQ797" s="535"/>
      <c r="AR797" s="535"/>
      <c r="AS797" s="447"/>
      <c r="AT797" s="535"/>
      <c r="AU797" s="535"/>
      <c r="AV797" s="535"/>
      <c r="AW797" s="535"/>
      <c r="AX797" s="535"/>
    </row>
    <row r="798" spans="1:50" ht="13.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4"/>
      <c r="O798" s="534"/>
      <c r="P798" s="534"/>
      <c r="Q798" s="534"/>
      <c r="R798" s="534"/>
      <c r="S798" s="534"/>
      <c r="T798" s="535"/>
      <c r="U798" s="535"/>
      <c r="V798" s="535"/>
      <c r="W798" s="535"/>
      <c r="X798" s="535"/>
      <c r="Y798" s="535"/>
      <c r="Z798" s="535"/>
      <c r="AA798" s="535"/>
      <c r="AB798" s="535"/>
      <c r="AC798" s="535"/>
      <c r="AD798" s="535"/>
      <c r="AE798" s="535"/>
      <c r="AF798" s="535"/>
      <c r="AG798" s="534"/>
      <c r="AH798" s="534"/>
      <c r="AI798" s="534"/>
      <c r="AJ798" s="534"/>
      <c r="AK798" s="535"/>
      <c r="AL798" s="535"/>
      <c r="AM798" s="535"/>
      <c r="AN798" s="535"/>
      <c r="AO798" s="535"/>
      <c r="AP798" s="535"/>
      <c r="AQ798" s="535"/>
      <c r="AR798" s="535"/>
      <c r="AS798" s="447"/>
      <c r="AT798" s="535"/>
      <c r="AU798" s="535"/>
      <c r="AV798" s="535"/>
      <c r="AW798" s="535"/>
      <c r="AX798" s="535"/>
    </row>
    <row r="799" spans="1:50" ht="13.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4"/>
      <c r="O799" s="534"/>
      <c r="P799" s="534"/>
      <c r="Q799" s="534"/>
      <c r="R799" s="534"/>
      <c r="S799" s="534"/>
      <c r="T799" s="535"/>
      <c r="U799" s="535"/>
      <c r="V799" s="535"/>
      <c r="W799" s="535"/>
      <c r="X799" s="535"/>
      <c r="Y799" s="535"/>
      <c r="Z799" s="535"/>
      <c r="AA799" s="535"/>
      <c r="AB799" s="535"/>
      <c r="AC799" s="535"/>
      <c r="AD799" s="535"/>
      <c r="AE799" s="535"/>
      <c r="AF799" s="535"/>
      <c r="AG799" s="534"/>
      <c r="AH799" s="534"/>
      <c r="AI799" s="534"/>
      <c r="AJ799" s="534"/>
      <c r="AK799" s="535"/>
      <c r="AL799" s="535"/>
      <c r="AM799" s="535"/>
      <c r="AN799" s="535"/>
      <c r="AO799" s="535"/>
      <c r="AP799" s="535"/>
      <c r="AQ799" s="535"/>
      <c r="AR799" s="535"/>
      <c r="AS799" s="447"/>
      <c r="AT799" s="535"/>
      <c r="AU799" s="535"/>
      <c r="AV799" s="535"/>
      <c r="AW799" s="535"/>
      <c r="AX799" s="535"/>
    </row>
    <row r="800" spans="1:50" ht="13.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4"/>
      <c r="O800" s="534"/>
      <c r="P800" s="534"/>
      <c r="Q800" s="534"/>
      <c r="R800" s="534"/>
      <c r="S800" s="534"/>
      <c r="T800" s="535"/>
      <c r="U800" s="535"/>
      <c r="V800" s="535"/>
      <c r="W800" s="535"/>
      <c r="X800" s="535"/>
      <c r="Y800" s="535"/>
      <c r="Z800" s="535"/>
      <c r="AA800" s="535"/>
      <c r="AB800" s="535"/>
      <c r="AC800" s="535"/>
      <c r="AD800" s="535"/>
      <c r="AE800" s="535"/>
      <c r="AF800" s="535"/>
      <c r="AG800" s="534"/>
      <c r="AH800" s="534"/>
      <c r="AI800" s="534"/>
      <c r="AJ800" s="534"/>
      <c r="AK800" s="535"/>
      <c r="AL800" s="535"/>
      <c r="AM800" s="535"/>
      <c r="AN800" s="535"/>
      <c r="AO800" s="535"/>
      <c r="AP800" s="535"/>
      <c r="AQ800" s="535"/>
      <c r="AR800" s="535"/>
      <c r="AS800" s="447"/>
      <c r="AT800" s="535"/>
      <c r="AU800" s="535"/>
      <c r="AV800" s="535"/>
      <c r="AW800" s="535"/>
      <c r="AX800" s="535"/>
    </row>
    <row r="801" spans="1:50" ht="13.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4"/>
      <c r="O801" s="534"/>
      <c r="P801" s="534"/>
      <c r="Q801" s="534"/>
      <c r="R801" s="534"/>
      <c r="S801" s="534"/>
      <c r="T801" s="535"/>
      <c r="U801" s="535"/>
      <c r="V801" s="535"/>
      <c r="W801" s="535"/>
      <c r="X801" s="535"/>
      <c r="Y801" s="535"/>
      <c r="Z801" s="535"/>
      <c r="AA801" s="535"/>
      <c r="AB801" s="535"/>
      <c r="AC801" s="535"/>
      <c r="AD801" s="535"/>
      <c r="AE801" s="535"/>
      <c r="AF801" s="535"/>
      <c r="AG801" s="534"/>
      <c r="AH801" s="534"/>
      <c r="AI801" s="534"/>
      <c r="AJ801" s="534"/>
      <c r="AK801" s="535"/>
      <c r="AL801" s="535"/>
      <c r="AM801" s="535"/>
      <c r="AN801" s="535"/>
      <c r="AO801" s="535"/>
      <c r="AP801" s="535"/>
      <c r="AQ801" s="535"/>
      <c r="AR801" s="535"/>
      <c r="AS801" s="447"/>
      <c r="AT801" s="535"/>
      <c r="AU801" s="535"/>
      <c r="AV801" s="535"/>
      <c r="AW801" s="535"/>
      <c r="AX801" s="535"/>
    </row>
    <row r="802" spans="1:50" ht="13.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4"/>
      <c r="O802" s="534"/>
      <c r="P802" s="534"/>
      <c r="Q802" s="534"/>
      <c r="R802" s="534"/>
      <c r="S802" s="534"/>
      <c r="T802" s="535"/>
      <c r="U802" s="535"/>
      <c r="V802" s="535"/>
      <c r="W802" s="535"/>
      <c r="X802" s="535"/>
      <c r="Y802" s="535"/>
      <c r="Z802" s="535"/>
      <c r="AA802" s="535"/>
      <c r="AB802" s="535"/>
      <c r="AC802" s="535"/>
      <c r="AD802" s="535"/>
      <c r="AE802" s="535"/>
      <c r="AF802" s="535"/>
      <c r="AG802" s="534"/>
      <c r="AH802" s="534"/>
      <c r="AI802" s="534"/>
      <c r="AJ802" s="534"/>
      <c r="AK802" s="535"/>
      <c r="AL802" s="535"/>
      <c r="AM802" s="535"/>
      <c r="AN802" s="535"/>
      <c r="AO802" s="535"/>
      <c r="AP802" s="535"/>
      <c r="AQ802" s="535"/>
      <c r="AR802" s="535"/>
      <c r="AS802" s="447"/>
      <c r="AT802" s="535"/>
      <c r="AU802" s="535"/>
      <c r="AV802" s="535"/>
      <c r="AW802" s="535"/>
      <c r="AX802" s="535"/>
    </row>
    <row r="803" spans="1:50" ht="13.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4"/>
      <c r="O803" s="534"/>
      <c r="P803" s="534"/>
      <c r="Q803" s="534"/>
      <c r="R803" s="534"/>
      <c r="S803" s="534"/>
      <c r="T803" s="535"/>
      <c r="U803" s="535"/>
      <c r="V803" s="535"/>
      <c r="W803" s="535"/>
      <c r="X803" s="535"/>
      <c r="Y803" s="535"/>
      <c r="Z803" s="535"/>
      <c r="AA803" s="535"/>
      <c r="AB803" s="535"/>
      <c r="AC803" s="535"/>
      <c r="AD803" s="535"/>
      <c r="AE803" s="535"/>
      <c r="AF803" s="535"/>
      <c r="AG803" s="534"/>
      <c r="AH803" s="534"/>
      <c r="AI803" s="534"/>
      <c r="AJ803" s="534"/>
      <c r="AK803" s="535"/>
      <c r="AL803" s="535"/>
      <c r="AM803" s="535"/>
      <c r="AN803" s="535"/>
      <c r="AO803" s="535"/>
      <c r="AP803" s="535"/>
      <c r="AQ803" s="535"/>
      <c r="AR803" s="535"/>
      <c r="AS803" s="447"/>
      <c r="AT803" s="535"/>
      <c r="AU803" s="535"/>
      <c r="AV803" s="535"/>
      <c r="AW803" s="535"/>
      <c r="AX803" s="535"/>
    </row>
    <row r="804" spans="1:50" ht="13.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4"/>
      <c r="O804" s="534"/>
      <c r="P804" s="534"/>
      <c r="Q804" s="534"/>
      <c r="R804" s="534"/>
      <c r="S804" s="534"/>
      <c r="T804" s="535"/>
      <c r="U804" s="535"/>
      <c r="V804" s="535"/>
      <c r="W804" s="535"/>
      <c r="X804" s="535"/>
      <c r="Y804" s="535"/>
      <c r="Z804" s="535"/>
      <c r="AA804" s="535"/>
      <c r="AB804" s="535"/>
      <c r="AC804" s="535"/>
      <c r="AD804" s="535"/>
      <c r="AE804" s="535"/>
      <c r="AF804" s="535"/>
      <c r="AG804" s="534"/>
      <c r="AH804" s="534"/>
      <c r="AI804" s="534"/>
      <c r="AJ804" s="534"/>
      <c r="AK804" s="535"/>
      <c r="AL804" s="535"/>
      <c r="AM804" s="535"/>
      <c r="AN804" s="535"/>
      <c r="AO804" s="535"/>
      <c r="AP804" s="535"/>
      <c r="AQ804" s="535"/>
      <c r="AR804" s="535"/>
      <c r="AS804" s="447"/>
      <c r="AT804" s="535"/>
      <c r="AU804" s="535"/>
      <c r="AV804" s="535"/>
      <c r="AW804" s="535"/>
      <c r="AX804" s="535"/>
    </row>
    <row r="805" spans="1:50" ht="13.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4"/>
      <c r="O805" s="534"/>
      <c r="P805" s="534"/>
      <c r="Q805" s="534"/>
      <c r="R805" s="534"/>
      <c r="S805" s="534"/>
      <c r="T805" s="535"/>
      <c r="U805" s="535"/>
      <c r="V805" s="535"/>
      <c r="W805" s="535"/>
      <c r="X805" s="535"/>
      <c r="Y805" s="535"/>
      <c r="Z805" s="535"/>
      <c r="AA805" s="535"/>
      <c r="AB805" s="535"/>
      <c r="AC805" s="535"/>
      <c r="AD805" s="535"/>
      <c r="AE805" s="535"/>
      <c r="AF805" s="535"/>
      <c r="AG805" s="534"/>
      <c r="AH805" s="534"/>
      <c r="AI805" s="534"/>
      <c r="AJ805" s="534"/>
      <c r="AK805" s="535"/>
      <c r="AL805" s="535"/>
      <c r="AM805" s="535"/>
      <c r="AN805" s="535"/>
      <c r="AO805" s="535"/>
      <c r="AP805" s="535"/>
      <c r="AQ805" s="535"/>
      <c r="AR805" s="535"/>
      <c r="AS805" s="447"/>
      <c r="AT805" s="535"/>
      <c r="AU805" s="535"/>
      <c r="AV805" s="535"/>
      <c r="AW805" s="535"/>
      <c r="AX805" s="535"/>
    </row>
    <row r="806" spans="1:50" ht="13.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4"/>
      <c r="O806" s="534"/>
      <c r="P806" s="534"/>
      <c r="Q806" s="534"/>
      <c r="R806" s="534"/>
      <c r="S806" s="534"/>
      <c r="T806" s="535"/>
      <c r="U806" s="535"/>
      <c r="V806" s="535"/>
      <c r="W806" s="535"/>
      <c r="X806" s="535"/>
      <c r="Y806" s="535"/>
      <c r="Z806" s="535"/>
      <c r="AA806" s="535"/>
      <c r="AB806" s="535"/>
      <c r="AC806" s="535"/>
      <c r="AD806" s="535"/>
      <c r="AE806" s="535"/>
      <c r="AF806" s="535"/>
      <c r="AG806" s="534"/>
      <c r="AH806" s="534"/>
      <c r="AI806" s="534"/>
      <c r="AJ806" s="534"/>
      <c r="AK806" s="535"/>
      <c r="AL806" s="535"/>
      <c r="AM806" s="535"/>
      <c r="AN806" s="535"/>
      <c r="AO806" s="535"/>
      <c r="AP806" s="535"/>
      <c r="AQ806" s="535"/>
      <c r="AR806" s="535"/>
      <c r="AS806" s="447"/>
      <c r="AT806" s="535"/>
      <c r="AU806" s="535"/>
      <c r="AV806" s="535"/>
      <c r="AW806" s="535"/>
      <c r="AX806" s="535"/>
    </row>
    <row r="807" spans="1:50" ht="13.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4"/>
      <c r="O807" s="534"/>
      <c r="P807" s="534"/>
      <c r="Q807" s="534"/>
      <c r="R807" s="534"/>
      <c r="S807" s="534"/>
      <c r="T807" s="535"/>
      <c r="U807" s="535"/>
      <c r="V807" s="535"/>
      <c r="W807" s="535"/>
      <c r="X807" s="535"/>
      <c r="Y807" s="535"/>
      <c r="Z807" s="535"/>
      <c r="AA807" s="535"/>
      <c r="AB807" s="535"/>
      <c r="AC807" s="535"/>
      <c r="AD807" s="535"/>
      <c r="AE807" s="535"/>
      <c r="AF807" s="535"/>
      <c r="AG807" s="534"/>
      <c r="AH807" s="534"/>
      <c r="AI807" s="534"/>
      <c r="AJ807" s="534"/>
      <c r="AK807" s="535"/>
      <c r="AL807" s="535"/>
      <c r="AM807" s="535"/>
      <c r="AN807" s="535"/>
      <c r="AO807" s="535"/>
      <c r="AP807" s="535"/>
      <c r="AQ807" s="535"/>
      <c r="AR807" s="535"/>
      <c r="AS807" s="447"/>
      <c r="AT807" s="535"/>
      <c r="AU807" s="535"/>
      <c r="AV807" s="535"/>
      <c r="AW807" s="535"/>
      <c r="AX807" s="535"/>
    </row>
    <row r="808" spans="1:50" ht="13.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4"/>
      <c r="O808" s="534"/>
      <c r="P808" s="534"/>
      <c r="Q808" s="534"/>
      <c r="R808" s="534"/>
      <c r="S808" s="534"/>
      <c r="T808" s="535"/>
      <c r="U808" s="535"/>
      <c r="V808" s="535"/>
      <c r="W808" s="535"/>
      <c r="X808" s="535"/>
      <c r="Y808" s="535"/>
      <c r="Z808" s="535"/>
      <c r="AA808" s="535"/>
      <c r="AB808" s="535"/>
      <c r="AC808" s="535"/>
      <c r="AD808" s="535"/>
      <c r="AE808" s="535"/>
      <c r="AF808" s="535"/>
      <c r="AG808" s="534"/>
      <c r="AH808" s="534"/>
      <c r="AI808" s="534"/>
      <c r="AJ808" s="534"/>
      <c r="AK808" s="535"/>
      <c r="AL808" s="535"/>
      <c r="AM808" s="535"/>
      <c r="AN808" s="535"/>
      <c r="AO808" s="535"/>
      <c r="AP808" s="535"/>
      <c r="AQ808" s="535"/>
      <c r="AR808" s="535"/>
      <c r="AS808" s="447"/>
      <c r="AT808" s="535"/>
      <c r="AU808" s="535"/>
      <c r="AV808" s="535"/>
      <c r="AW808" s="535"/>
      <c r="AX808" s="535"/>
    </row>
    <row r="809" spans="1:50" ht="13.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4"/>
      <c r="O809" s="534"/>
      <c r="P809" s="534"/>
      <c r="Q809" s="534"/>
      <c r="R809" s="534"/>
      <c r="S809" s="534"/>
      <c r="T809" s="535"/>
      <c r="U809" s="535"/>
      <c r="V809" s="535"/>
      <c r="W809" s="535"/>
      <c r="X809" s="535"/>
      <c r="Y809" s="535"/>
      <c r="Z809" s="535"/>
      <c r="AA809" s="535"/>
      <c r="AB809" s="535"/>
      <c r="AC809" s="535"/>
      <c r="AD809" s="535"/>
      <c r="AE809" s="535"/>
      <c r="AF809" s="535"/>
      <c r="AG809" s="534"/>
      <c r="AH809" s="534"/>
      <c r="AI809" s="534"/>
      <c r="AJ809" s="534"/>
      <c r="AK809" s="535"/>
      <c r="AL809" s="535"/>
      <c r="AM809" s="535"/>
      <c r="AN809" s="535"/>
      <c r="AO809" s="535"/>
      <c r="AP809" s="535"/>
      <c r="AQ809" s="535"/>
      <c r="AR809" s="535"/>
      <c r="AS809" s="447"/>
      <c r="AT809" s="535"/>
      <c r="AU809" s="535"/>
      <c r="AV809" s="535"/>
      <c r="AW809" s="535"/>
      <c r="AX809" s="535"/>
    </row>
    <row r="810" spans="1:50" ht="13.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4"/>
      <c r="O810" s="534"/>
      <c r="P810" s="534"/>
      <c r="Q810" s="534"/>
      <c r="R810" s="534"/>
      <c r="S810" s="534"/>
      <c r="T810" s="535"/>
      <c r="U810" s="535"/>
      <c r="V810" s="535"/>
      <c r="W810" s="535"/>
      <c r="X810" s="535"/>
      <c r="Y810" s="535"/>
      <c r="Z810" s="535"/>
      <c r="AA810" s="535"/>
      <c r="AB810" s="535"/>
      <c r="AC810" s="535"/>
      <c r="AD810" s="535"/>
      <c r="AE810" s="535"/>
      <c r="AF810" s="535"/>
      <c r="AG810" s="534"/>
      <c r="AH810" s="534"/>
      <c r="AI810" s="534"/>
      <c r="AJ810" s="534"/>
      <c r="AK810" s="535"/>
      <c r="AL810" s="535"/>
      <c r="AM810" s="535"/>
      <c r="AN810" s="535"/>
      <c r="AO810" s="535"/>
      <c r="AP810" s="535"/>
      <c r="AQ810" s="535"/>
      <c r="AR810" s="535"/>
      <c r="AS810" s="447"/>
      <c r="AT810" s="535"/>
      <c r="AU810" s="535"/>
      <c r="AV810" s="535"/>
      <c r="AW810" s="535"/>
      <c r="AX810" s="535"/>
    </row>
    <row r="811" spans="1:50" ht="13.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4"/>
      <c r="O811" s="534"/>
      <c r="P811" s="534"/>
      <c r="Q811" s="534"/>
      <c r="R811" s="534"/>
      <c r="S811" s="534"/>
      <c r="T811" s="535"/>
      <c r="U811" s="535"/>
      <c r="V811" s="535"/>
      <c r="W811" s="535"/>
      <c r="X811" s="535"/>
      <c r="Y811" s="535"/>
      <c r="Z811" s="535"/>
      <c r="AA811" s="535"/>
      <c r="AB811" s="535"/>
      <c r="AC811" s="535"/>
      <c r="AD811" s="535"/>
      <c r="AE811" s="535"/>
      <c r="AF811" s="535"/>
      <c r="AG811" s="534"/>
      <c r="AH811" s="534"/>
      <c r="AI811" s="534"/>
      <c r="AJ811" s="534"/>
      <c r="AK811" s="535"/>
      <c r="AL811" s="535"/>
      <c r="AM811" s="535"/>
      <c r="AN811" s="535"/>
      <c r="AO811" s="535"/>
      <c r="AP811" s="535"/>
      <c r="AQ811" s="535"/>
      <c r="AR811" s="535"/>
      <c r="AS811" s="447"/>
      <c r="AT811" s="535"/>
      <c r="AU811" s="535"/>
      <c r="AV811" s="535"/>
      <c r="AW811" s="535"/>
      <c r="AX811" s="535"/>
    </row>
    <row r="812" spans="1:50" ht="13.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4"/>
      <c r="O812" s="534"/>
      <c r="P812" s="534"/>
      <c r="Q812" s="534"/>
      <c r="R812" s="534"/>
      <c r="S812" s="534"/>
      <c r="T812" s="535"/>
      <c r="U812" s="535"/>
      <c r="V812" s="535"/>
      <c r="W812" s="535"/>
      <c r="X812" s="535"/>
      <c r="Y812" s="535"/>
      <c r="Z812" s="535"/>
      <c r="AA812" s="535"/>
      <c r="AB812" s="535"/>
      <c r="AC812" s="535"/>
      <c r="AD812" s="535"/>
      <c r="AE812" s="535"/>
      <c r="AF812" s="535"/>
      <c r="AG812" s="534"/>
      <c r="AH812" s="534"/>
      <c r="AI812" s="534"/>
      <c r="AJ812" s="534"/>
      <c r="AK812" s="535"/>
      <c r="AL812" s="535"/>
      <c r="AM812" s="535"/>
      <c r="AN812" s="535"/>
      <c r="AO812" s="535"/>
      <c r="AP812" s="535"/>
      <c r="AQ812" s="535"/>
      <c r="AR812" s="535"/>
      <c r="AS812" s="447"/>
      <c r="AT812" s="535"/>
      <c r="AU812" s="535"/>
      <c r="AV812" s="535"/>
      <c r="AW812" s="535"/>
      <c r="AX812" s="535"/>
    </row>
    <row r="813" spans="1:50" ht="13.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4"/>
      <c r="O813" s="534"/>
      <c r="P813" s="534"/>
      <c r="Q813" s="534"/>
      <c r="R813" s="534"/>
      <c r="S813" s="534"/>
      <c r="T813" s="535"/>
      <c r="U813" s="535"/>
      <c r="V813" s="535"/>
      <c r="W813" s="535"/>
      <c r="X813" s="535"/>
      <c r="Y813" s="535"/>
      <c r="Z813" s="535"/>
      <c r="AA813" s="535"/>
      <c r="AB813" s="535"/>
      <c r="AC813" s="535"/>
      <c r="AD813" s="535"/>
      <c r="AE813" s="535"/>
      <c r="AF813" s="535"/>
      <c r="AG813" s="534"/>
      <c r="AH813" s="534"/>
      <c r="AI813" s="534"/>
      <c r="AJ813" s="534"/>
      <c r="AK813" s="535"/>
      <c r="AL813" s="535"/>
      <c r="AM813" s="535"/>
      <c r="AN813" s="535"/>
      <c r="AO813" s="535"/>
      <c r="AP813" s="535"/>
      <c r="AQ813" s="535"/>
      <c r="AR813" s="535"/>
      <c r="AS813" s="447"/>
      <c r="AT813" s="535"/>
      <c r="AU813" s="535"/>
      <c r="AV813" s="535"/>
      <c r="AW813" s="535"/>
      <c r="AX813" s="535"/>
    </row>
    <row r="814" spans="1:50" ht="13.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4"/>
      <c r="O814" s="534"/>
      <c r="P814" s="534"/>
      <c r="Q814" s="534"/>
      <c r="R814" s="534"/>
      <c r="S814" s="534"/>
      <c r="T814" s="535"/>
      <c r="U814" s="535"/>
      <c r="V814" s="535"/>
      <c r="W814" s="535"/>
      <c r="X814" s="535"/>
      <c r="Y814" s="535"/>
      <c r="Z814" s="535"/>
      <c r="AA814" s="535"/>
      <c r="AB814" s="535"/>
      <c r="AC814" s="535"/>
      <c r="AD814" s="535"/>
      <c r="AE814" s="535"/>
      <c r="AF814" s="535"/>
      <c r="AG814" s="534"/>
      <c r="AH814" s="534"/>
      <c r="AI814" s="534"/>
      <c r="AJ814" s="534"/>
      <c r="AK814" s="535"/>
      <c r="AL814" s="535"/>
      <c r="AM814" s="535"/>
      <c r="AN814" s="535"/>
      <c r="AO814" s="535"/>
      <c r="AP814" s="535"/>
      <c r="AQ814" s="535"/>
      <c r="AR814" s="535"/>
      <c r="AS814" s="447"/>
      <c r="AT814" s="535"/>
      <c r="AU814" s="535"/>
      <c r="AV814" s="535"/>
      <c r="AW814" s="535"/>
      <c r="AX814" s="535"/>
    </row>
    <row r="815" spans="1:50" ht="13.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4"/>
      <c r="O815" s="534"/>
      <c r="P815" s="534"/>
      <c r="Q815" s="534"/>
      <c r="R815" s="534"/>
      <c r="S815" s="534"/>
      <c r="T815" s="535"/>
      <c r="U815" s="535"/>
      <c r="V815" s="535"/>
      <c r="W815" s="535"/>
      <c r="X815" s="535"/>
      <c r="Y815" s="535"/>
      <c r="Z815" s="535"/>
      <c r="AA815" s="535"/>
      <c r="AB815" s="535"/>
      <c r="AC815" s="535"/>
      <c r="AD815" s="535"/>
      <c r="AE815" s="535"/>
      <c r="AF815" s="535"/>
      <c r="AG815" s="534"/>
      <c r="AH815" s="534"/>
      <c r="AI815" s="534"/>
      <c r="AJ815" s="534"/>
      <c r="AK815" s="535"/>
      <c r="AL815" s="535"/>
      <c r="AM815" s="535"/>
      <c r="AN815" s="535"/>
      <c r="AO815" s="535"/>
      <c r="AP815" s="535"/>
      <c r="AQ815" s="535"/>
      <c r="AR815" s="535"/>
      <c r="AS815" s="447"/>
      <c r="AT815" s="535"/>
      <c r="AU815" s="535"/>
      <c r="AV815" s="535"/>
      <c r="AW815" s="535"/>
      <c r="AX815" s="535"/>
    </row>
    <row r="816" spans="1:50" ht="13.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4"/>
      <c r="O816" s="534"/>
      <c r="P816" s="534"/>
      <c r="Q816" s="534"/>
      <c r="R816" s="534"/>
      <c r="S816" s="534"/>
      <c r="T816" s="535"/>
      <c r="U816" s="535"/>
      <c r="V816" s="535"/>
      <c r="W816" s="535"/>
      <c r="X816" s="535"/>
      <c r="Y816" s="535"/>
      <c r="Z816" s="535"/>
      <c r="AA816" s="535"/>
      <c r="AB816" s="535"/>
      <c r="AC816" s="535"/>
      <c r="AD816" s="535"/>
      <c r="AE816" s="535"/>
      <c r="AF816" s="535"/>
      <c r="AG816" s="534"/>
      <c r="AH816" s="534"/>
      <c r="AI816" s="534"/>
      <c r="AJ816" s="534"/>
      <c r="AK816" s="535"/>
      <c r="AL816" s="535"/>
      <c r="AM816" s="535"/>
      <c r="AN816" s="535"/>
      <c r="AO816" s="535"/>
      <c r="AP816" s="535"/>
      <c r="AQ816" s="535"/>
      <c r="AR816" s="535"/>
      <c r="AS816" s="447"/>
      <c r="AT816" s="535"/>
      <c r="AU816" s="535"/>
      <c r="AV816" s="535"/>
      <c r="AW816" s="535"/>
      <c r="AX816" s="535"/>
    </row>
    <row r="817" spans="1:50" ht="13.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4"/>
      <c r="O817" s="534"/>
      <c r="P817" s="534"/>
      <c r="Q817" s="534"/>
      <c r="R817" s="534"/>
      <c r="S817" s="534"/>
      <c r="T817" s="535"/>
      <c r="U817" s="535"/>
      <c r="V817" s="535"/>
      <c r="W817" s="535"/>
      <c r="X817" s="535"/>
      <c r="Y817" s="535"/>
      <c r="Z817" s="535"/>
      <c r="AA817" s="535"/>
      <c r="AB817" s="535"/>
      <c r="AC817" s="535"/>
      <c r="AD817" s="535"/>
      <c r="AE817" s="535"/>
      <c r="AF817" s="535"/>
      <c r="AG817" s="534"/>
      <c r="AH817" s="534"/>
      <c r="AI817" s="534"/>
      <c r="AJ817" s="534"/>
      <c r="AK817" s="535"/>
      <c r="AL817" s="535"/>
      <c r="AM817" s="535"/>
      <c r="AN817" s="535"/>
      <c r="AO817" s="535"/>
      <c r="AP817" s="535"/>
      <c r="AQ817" s="535"/>
      <c r="AR817" s="535"/>
      <c r="AS817" s="447"/>
      <c r="AT817" s="535"/>
      <c r="AU817" s="535"/>
      <c r="AV817" s="535"/>
      <c r="AW817" s="535"/>
      <c r="AX817" s="535"/>
    </row>
    <row r="818" spans="1:50" ht="13.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4"/>
      <c r="O818" s="534"/>
      <c r="P818" s="534"/>
      <c r="Q818" s="534"/>
      <c r="R818" s="534"/>
      <c r="S818" s="534"/>
      <c r="T818" s="535"/>
      <c r="U818" s="535"/>
      <c r="V818" s="535"/>
      <c r="W818" s="535"/>
      <c r="X818" s="535"/>
      <c r="Y818" s="535"/>
      <c r="Z818" s="535"/>
      <c r="AA818" s="535"/>
      <c r="AB818" s="535"/>
      <c r="AC818" s="535"/>
      <c r="AD818" s="535"/>
      <c r="AE818" s="535"/>
      <c r="AF818" s="535"/>
      <c r="AG818" s="534"/>
      <c r="AH818" s="534"/>
      <c r="AI818" s="534"/>
      <c r="AJ818" s="534"/>
      <c r="AK818" s="535"/>
      <c r="AL818" s="535"/>
      <c r="AM818" s="535"/>
      <c r="AN818" s="535"/>
      <c r="AO818" s="535"/>
      <c r="AP818" s="535"/>
      <c r="AQ818" s="535"/>
      <c r="AR818" s="535"/>
      <c r="AS818" s="447"/>
      <c r="AT818" s="535"/>
      <c r="AU818" s="535"/>
      <c r="AV818" s="535"/>
      <c r="AW818" s="535"/>
      <c r="AX818" s="535"/>
    </row>
    <row r="819" spans="1:50" ht="13.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4"/>
      <c r="O819" s="534"/>
      <c r="P819" s="534"/>
      <c r="Q819" s="534"/>
      <c r="R819" s="534"/>
      <c r="S819" s="534"/>
      <c r="T819" s="535"/>
      <c r="U819" s="535"/>
      <c r="V819" s="535"/>
      <c r="W819" s="535"/>
      <c r="X819" s="535"/>
      <c r="Y819" s="535"/>
      <c r="Z819" s="535"/>
      <c r="AA819" s="535"/>
      <c r="AB819" s="535"/>
      <c r="AC819" s="535"/>
      <c r="AD819" s="535"/>
      <c r="AE819" s="535"/>
      <c r="AF819" s="535"/>
      <c r="AG819" s="534"/>
      <c r="AH819" s="534"/>
      <c r="AI819" s="534"/>
      <c r="AJ819" s="534"/>
      <c r="AK819" s="535"/>
      <c r="AL819" s="535"/>
      <c r="AM819" s="535"/>
      <c r="AN819" s="535"/>
      <c r="AO819" s="535"/>
      <c r="AP819" s="535"/>
      <c r="AQ819" s="535"/>
      <c r="AR819" s="535"/>
      <c r="AS819" s="447"/>
      <c r="AT819" s="535"/>
      <c r="AU819" s="535"/>
      <c r="AV819" s="535"/>
      <c r="AW819" s="535"/>
      <c r="AX819" s="535"/>
    </row>
    <row r="820" spans="1:50" ht="13.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4"/>
      <c r="O820" s="534"/>
      <c r="P820" s="534"/>
      <c r="Q820" s="534"/>
      <c r="R820" s="534"/>
      <c r="S820" s="534"/>
      <c r="T820" s="535"/>
      <c r="U820" s="535"/>
      <c r="V820" s="535"/>
      <c r="W820" s="535"/>
      <c r="X820" s="535"/>
      <c r="Y820" s="535"/>
      <c r="Z820" s="535"/>
      <c r="AA820" s="535"/>
      <c r="AB820" s="535"/>
      <c r="AC820" s="535"/>
      <c r="AD820" s="535"/>
      <c r="AE820" s="535"/>
      <c r="AF820" s="535"/>
      <c r="AG820" s="534"/>
      <c r="AH820" s="534"/>
      <c r="AI820" s="534"/>
      <c r="AJ820" s="534"/>
      <c r="AK820" s="535"/>
      <c r="AL820" s="535"/>
      <c r="AM820" s="535"/>
      <c r="AN820" s="535"/>
      <c r="AO820" s="535"/>
      <c r="AP820" s="535"/>
      <c r="AQ820" s="535"/>
      <c r="AR820" s="535"/>
      <c r="AS820" s="447"/>
      <c r="AT820" s="535"/>
      <c r="AU820" s="535"/>
      <c r="AV820" s="535"/>
      <c r="AW820" s="535"/>
      <c r="AX820" s="535"/>
    </row>
    <row r="821" spans="1:50" ht="13.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4"/>
      <c r="O821" s="534"/>
      <c r="P821" s="534"/>
      <c r="Q821" s="534"/>
      <c r="R821" s="534"/>
      <c r="S821" s="534"/>
      <c r="T821" s="535"/>
      <c r="U821" s="535"/>
      <c r="V821" s="535"/>
      <c r="W821" s="535"/>
      <c r="X821" s="535"/>
      <c r="Y821" s="535"/>
      <c r="Z821" s="535"/>
      <c r="AA821" s="535"/>
      <c r="AB821" s="535"/>
      <c r="AC821" s="535"/>
      <c r="AD821" s="535"/>
      <c r="AE821" s="535"/>
      <c r="AF821" s="535"/>
      <c r="AG821" s="534"/>
      <c r="AH821" s="534"/>
      <c r="AI821" s="534"/>
      <c r="AJ821" s="534"/>
      <c r="AK821" s="535"/>
      <c r="AL821" s="535"/>
      <c r="AM821" s="535"/>
      <c r="AN821" s="535"/>
      <c r="AO821" s="535"/>
      <c r="AP821" s="535"/>
      <c r="AQ821" s="535"/>
      <c r="AR821" s="535"/>
      <c r="AS821" s="447"/>
      <c r="AT821" s="535"/>
      <c r="AU821" s="535"/>
      <c r="AV821" s="535"/>
      <c r="AW821" s="535"/>
      <c r="AX821" s="535"/>
    </row>
    <row r="822" spans="1:50" ht="13.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4"/>
      <c r="O822" s="534"/>
      <c r="P822" s="534"/>
      <c r="Q822" s="534"/>
      <c r="R822" s="534"/>
      <c r="S822" s="534"/>
      <c r="T822" s="535"/>
      <c r="U822" s="535"/>
      <c r="V822" s="535"/>
      <c r="W822" s="535"/>
      <c r="X822" s="535"/>
      <c r="Y822" s="535"/>
      <c r="Z822" s="535"/>
      <c r="AA822" s="535"/>
      <c r="AB822" s="535"/>
      <c r="AC822" s="535"/>
      <c r="AD822" s="535"/>
      <c r="AE822" s="535"/>
      <c r="AF822" s="535"/>
      <c r="AG822" s="534"/>
      <c r="AH822" s="534"/>
      <c r="AI822" s="534"/>
      <c r="AJ822" s="534"/>
      <c r="AK822" s="535"/>
      <c r="AL822" s="535"/>
      <c r="AM822" s="535"/>
      <c r="AN822" s="535"/>
      <c r="AO822" s="535"/>
      <c r="AP822" s="535"/>
      <c r="AQ822" s="535"/>
      <c r="AR822" s="535"/>
      <c r="AS822" s="447"/>
      <c r="AT822" s="535"/>
      <c r="AU822" s="535"/>
      <c r="AV822" s="535"/>
      <c r="AW822" s="535"/>
      <c r="AX822" s="535"/>
    </row>
    <row r="823" spans="1:50" ht="13.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4"/>
      <c r="O823" s="534"/>
      <c r="P823" s="534"/>
      <c r="Q823" s="534"/>
      <c r="R823" s="534"/>
      <c r="S823" s="534"/>
      <c r="T823" s="535"/>
      <c r="U823" s="535"/>
      <c r="V823" s="535"/>
      <c r="W823" s="535"/>
      <c r="X823" s="535"/>
      <c r="Y823" s="535"/>
      <c r="Z823" s="535"/>
      <c r="AA823" s="535"/>
      <c r="AB823" s="535"/>
      <c r="AC823" s="535"/>
      <c r="AD823" s="535"/>
      <c r="AE823" s="535"/>
      <c r="AF823" s="535"/>
      <c r="AG823" s="534"/>
      <c r="AH823" s="534"/>
      <c r="AI823" s="534"/>
      <c r="AJ823" s="534"/>
      <c r="AK823" s="535"/>
      <c r="AL823" s="535"/>
      <c r="AM823" s="535"/>
      <c r="AN823" s="535"/>
      <c r="AO823" s="535"/>
      <c r="AP823" s="535"/>
      <c r="AQ823" s="535"/>
      <c r="AR823" s="535"/>
      <c r="AS823" s="447"/>
      <c r="AT823" s="535"/>
      <c r="AU823" s="535"/>
      <c r="AV823" s="535"/>
      <c r="AW823" s="535"/>
      <c r="AX823" s="535"/>
    </row>
    <row r="824" spans="1:50" ht="13.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4"/>
      <c r="O824" s="534"/>
      <c r="P824" s="534"/>
      <c r="Q824" s="534"/>
      <c r="R824" s="534"/>
      <c r="S824" s="534"/>
      <c r="T824" s="535"/>
      <c r="U824" s="535"/>
      <c r="V824" s="535"/>
      <c r="W824" s="535"/>
      <c r="X824" s="535"/>
      <c r="Y824" s="535"/>
      <c r="Z824" s="535"/>
      <c r="AA824" s="535"/>
      <c r="AB824" s="535"/>
      <c r="AC824" s="535"/>
      <c r="AD824" s="535"/>
      <c r="AE824" s="535"/>
      <c r="AF824" s="535"/>
      <c r="AG824" s="534"/>
      <c r="AH824" s="534"/>
      <c r="AI824" s="534"/>
      <c r="AJ824" s="534"/>
      <c r="AK824" s="535"/>
      <c r="AL824" s="535"/>
      <c r="AM824" s="535"/>
      <c r="AN824" s="535"/>
      <c r="AO824" s="535"/>
      <c r="AP824" s="535"/>
      <c r="AQ824" s="535"/>
      <c r="AR824" s="535"/>
      <c r="AS824" s="447"/>
      <c r="AT824" s="535"/>
      <c r="AU824" s="535"/>
      <c r="AV824" s="535"/>
      <c r="AW824" s="535"/>
      <c r="AX824" s="535"/>
    </row>
    <row r="825" spans="1:50" ht="13.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4"/>
      <c r="O825" s="534"/>
      <c r="P825" s="534"/>
      <c r="Q825" s="534"/>
      <c r="R825" s="534"/>
      <c r="S825" s="534"/>
      <c r="T825" s="535"/>
      <c r="U825" s="535"/>
      <c r="V825" s="535"/>
      <c r="W825" s="535"/>
      <c r="X825" s="535"/>
      <c r="Y825" s="535"/>
      <c r="Z825" s="535"/>
      <c r="AA825" s="535"/>
      <c r="AB825" s="535"/>
      <c r="AC825" s="535"/>
      <c r="AD825" s="535"/>
      <c r="AE825" s="535"/>
      <c r="AF825" s="535"/>
      <c r="AG825" s="534"/>
      <c r="AH825" s="534"/>
      <c r="AI825" s="534"/>
      <c r="AJ825" s="534"/>
      <c r="AK825" s="535"/>
      <c r="AL825" s="535"/>
      <c r="AM825" s="535"/>
      <c r="AN825" s="535"/>
      <c r="AO825" s="535"/>
      <c r="AP825" s="535"/>
      <c r="AQ825" s="535"/>
      <c r="AR825" s="535"/>
      <c r="AS825" s="447"/>
      <c r="AT825" s="535"/>
      <c r="AU825" s="535"/>
      <c r="AV825" s="535"/>
      <c r="AW825" s="535"/>
      <c r="AX825" s="535"/>
    </row>
    <row r="826" spans="1:50" ht="13.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4"/>
      <c r="O826" s="534"/>
      <c r="P826" s="534"/>
      <c r="Q826" s="534"/>
      <c r="R826" s="534"/>
      <c r="S826" s="534"/>
      <c r="T826" s="535"/>
      <c r="U826" s="535"/>
      <c r="V826" s="535"/>
      <c r="W826" s="535"/>
      <c r="X826" s="535"/>
      <c r="Y826" s="535"/>
      <c r="Z826" s="535"/>
      <c r="AA826" s="535"/>
      <c r="AB826" s="535"/>
      <c r="AC826" s="535"/>
      <c r="AD826" s="535"/>
      <c r="AE826" s="535"/>
      <c r="AF826" s="535"/>
      <c r="AG826" s="534"/>
      <c r="AH826" s="534"/>
      <c r="AI826" s="534"/>
      <c r="AJ826" s="534"/>
      <c r="AK826" s="535"/>
      <c r="AL826" s="535"/>
      <c r="AM826" s="535"/>
      <c r="AN826" s="535"/>
      <c r="AO826" s="535"/>
      <c r="AP826" s="535"/>
      <c r="AQ826" s="535"/>
      <c r="AR826" s="535"/>
      <c r="AS826" s="447"/>
      <c r="AT826" s="535"/>
      <c r="AU826" s="535"/>
      <c r="AV826" s="535"/>
      <c r="AW826" s="535"/>
      <c r="AX826" s="535"/>
    </row>
    <row r="827" spans="1:50" ht="13.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4"/>
      <c r="O827" s="534"/>
      <c r="P827" s="534"/>
      <c r="Q827" s="534"/>
      <c r="R827" s="534"/>
      <c r="S827" s="534"/>
      <c r="T827" s="535"/>
      <c r="U827" s="535"/>
      <c r="V827" s="535"/>
      <c r="W827" s="535"/>
      <c r="X827" s="535"/>
      <c r="Y827" s="535"/>
      <c r="Z827" s="535"/>
      <c r="AA827" s="535"/>
      <c r="AB827" s="535"/>
      <c r="AC827" s="535"/>
      <c r="AD827" s="535"/>
      <c r="AE827" s="535"/>
      <c r="AF827" s="535"/>
      <c r="AG827" s="534"/>
      <c r="AH827" s="534"/>
      <c r="AI827" s="534"/>
      <c r="AJ827" s="534"/>
      <c r="AK827" s="535"/>
      <c r="AL827" s="535"/>
      <c r="AM827" s="535"/>
      <c r="AN827" s="535"/>
      <c r="AO827" s="535"/>
      <c r="AP827" s="535"/>
      <c r="AQ827" s="535"/>
      <c r="AR827" s="535"/>
      <c r="AS827" s="447"/>
      <c r="AT827" s="535"/>
      <c r="AU827" s="535"/>
      <c r="AV827" s="535"/>
      <c r="AW827" s="535"/>
      <c r="AX827" s="535"/>
    </row>
    <row r="828" spans="1:50" ht="13.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4"/>
      <c r="O828" s="534"/>
      <c r="P828" s="534"/>
      <c r="Q828" s="534"/>
      <c r="R828" s="534"/>
      <c r="S828" s="534"/>
      <c r="T828" s="535"/>
      <c r="U828" s="535"/>
      <c r="V828" s="535"/>
      <c r="W828" s="535"/>
      <c r="X828" s="535"/>
      <c r="Y828" s="535"/>
      <c r="Z828" s="535"/>
      <c r="AA828" s="535"/>
      <c r="AB828" s="535"/>
      <c r="AC828" s="535"/>
      <c r="AD828" s="535"/>
      <c r="AE828" s="535"/>
      <c r="AF828" s="535"/>
      <c r="AG828" s="534"/>
      <c r="AH828" s="534"/>
      <c r="AI828" s="534"/>
      <c r="AJ828" s="534"/>
      <c r="AK828" s="535"/>
      <c r="AL828" s="535"/>
      <c r="AM828" s="535"/>
      <c r="AN828" s="535"/>
      <c r="AO828" s="535"/>
      <c r="AP828" s="535"/>
      <c r="AQ828" s="535"/>
      <c r="AR828" s="535"/>
      <c r="AS828" s="447"/>
      <c r="AT828" s="535"/>
      <c r="AU828" s="535"/>
      <c r="AV828" s="535"/>
      <c r="AW828" s="535"/>
      <c r="AX828" s="535"/>
    </row>
    <row r="829" spans="1:50" ht="13.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4"/>
      <c r="O829" s="534"/>
      <c r="P829" s="534"/>
      <c r="Q829" s="534"/>
      <c r="R829" s="534"/>
      <c r="S829" s="534"/>
      <c r="T829" s="535"/>
      <c r="U829" s="535"/>
      <c r="V829" s="535"/>
      <c r="W829" s="535"/>
      <c r="X829" s="535"/>
      <c r="Y829" s="535"/>
      <c r="Z829" s="535"/>
      <c r="AA829" s="535"/>
      <c r="AB829" s="535"/>
      <c r="AC829" s="535"/>
      <c r="AD829" s="535"/>
      <c r="AE829" s="535"/>
      <c r="AF829" s="535"/>
      <c r="AG829" s="534"/>
      <c r="AH829" s="534"/>
      <c r="AI829" s="534"/>
      <c r="AJ829" s="534"/>
      <c r="AK829" s="535"/>
      <c r="AL829" s="535"/>
      <c r="AM829" s="535"/>
      <c r="AN829" s="535"/>
      <c r="AO829" s="535"/>
      <c r="AP829" s="535"/>
      <c r="AQ829" s="535"/>
      <c r="AR829" s="535"/>
      <c r="AS829" s="447"/>
      <c r="AT829" s="535"/>
      <c r="AU829" s="535"/>
      <c r="AV829" s="535"/>
      <c r="AW829" s="535"/>
      <c r="AX829" s="535"/>
    </row>
    <row r="830" spans="1:50" ht="13.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4"/>
      <c r="O830" s="534"/>
      <c r="P830" s="534"/>
      <c r="Q830" s="534"/>
      <c r="R830" s="534"/>
      <c r="S830" s="534"/>
      <c r="T830" s="535"/>
      <c r="U830" s="535"/>
      <c r="V830" s="535"/>
      <c r="W830" s="535"/>
      <c r="X830" s="535"/>
      <c r="Y830" s="535"/>
      <c r="Z830" s="535"/>
      <c r="AA830" s="535"/>
      <c r="AB830" s="535"/>
      <c r="AC830" s="535"/>
      <c r="AD830" s="535"/>
      <c r="AE830" s="535"/>
      <c r="AF830" s="535"/>
      <c r="AG830" s="534"/>
      <c r="AH830" s="534"/>
      <c r="AI830" s="534"/>
      <c r="AJ830" s="534"/>
      <c r="AK830" s="535"/>
      <c r="AL830" s="535"/>
      <c r="AM830" s="535"/>
      <c r="AN830" s="535"/>
      <c r="AO830" s="535"/>
      <c r="AP830" s="535"/>
      <c r="AQ830" s="535"/>
      <c r="AR830" s="535"/>
      <c r="AS830" s="447"/>
      <c r="AT830" s="535"/>
      <c r="AU830" s="535"/>
      <c r="AV830" s="535"/>
      <c r="AW830" s="535"/>
      <c r="AX830" s="535"/>
    </row>
    <row r="831" spans="1:50" ht="13.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4"/>
      <c r="O831" s="534"/>
      <c r="P831" s="534"/>
      <c r="Q831" s="534"/>
      <c r="R831" s="534"/>
      <c r="S831" s="534"/>
      <c r="T831" s="535"/>
      <c r="U831" s="535"/>
      <c r="V831" s="535"/>
      <c r="W831" s="535"/>
      <c r="X831" s="535"/>
      <c r="Y831" s="535"/>
      <c r="Z831" s="535"/>
      <c r="AA831" s="535"/>
      <c r="AB831" s="535"/>
      <c r="AC831" s="535"/>
      <c r="AD831" s="535"/>
      <c r="AE831" s="535"/>
      <c r="AF831" s="535"/>
      <c r="AG831" s="534"/>
      <c r="AH831" s="534"/>
      <c r="AI831" s="534"/>
      <c r="AJ831" s="534"/>
      <c r="AK831" s="535"/>
      <c r="AL831" s="535"/>
      <c r="AM831" s="535"/>
      <c r="AN831" s="535"/>
      <c r="AO831" s="535"/>
      <c r="AP831" s="535"/>
      <c r="AQ831" s="535"/>
      <c r="AR831" s="535"/>
      <c r="AS831" s="447"/>
      <c r="AT831" s="535"/>
      <c r="AU831" s="535"/>
      <c r="AV831" s="535"/>
      <c r="AW831" s="535"/>
      <c r="AX831" s="535"/>
    </row>
    <row r="832" spans="1:50" ht="13.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4"/>
      <c r="O832" s="534"/>
      <c r="P832" s="534"/>
      <c r="Q832" s="534"/>
      <c r="R832" s="534"/>
      <c r="S832" s="534"/>
      <c r="T832" s="535"/>
      <c r="U832" s="535"/>
      <c r="V832" s="535"/>
      <c r="W832" s="535"/>
      <c r="X832" s="535"/>
      <c r="Y832" s="535"/>
      <c r="Z832" s="535"/>
      <c r="AA832" s="535"/>
      <c r="AB832" s="535"/>
      <c r="AC832" s="535"/>
      <c r="AD832" s="535"/>
      <c r="AE832" s="535"/>
      <c r="AF832" s="535"/>
      <c r="AG832" s="534"/>
      <c r="AH832" s="534"/>
      <c r="AI832" s="534"/>
      <c r="AJ832" s="534"/>
      <c r="AK832" s="535"/>
      <c r="AL832" s="535"/>
      <c r="AM832" s="535"/>
      <c r="AN832" s="535"/>
      <c r="AO832" s="535"/>
      <c r="AP832" s="535"/>
      <c r="AQ832" s="535"/>
      <c r="AR832" s="535"/>
      <c r="AS832" s="447"/>
      <c r="AT832" s="535"/>
      <c r="AU832" s="535"/>
      <c r="AV832" s="535"/>
      <c r="AW832" s="535"/>
      <c r="AX832" s="535"/>
    </row>
    <row r="833" spans="1:50" ht="13.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4"/>
      <c r="O833" s="534"/>
      <c r="P833" s="534"/>
      <c r="Q833" s="534"/>
      <c r="R833" s="534"/>
      <c r="S833" s="534"/>
      <c r="T833" s="535"/>
      <c r="U833" s="535"/>
      <c r="V833" s="535"/>
      <c r="W833" s="535"/>
      <c r="X833" s="535"/>
      <c r="Y833" s="535"/>
      <c r="Z833" s="535"/>
      <c r="AA833" s="535"/>
      <c r="AB833" s="535"/>
      <c r="AC833" s="535"/>
      <c r="AD833" s="535"/>
      <c r="AE833" s="535"/>
      <c r="AF833" s="535"/>
      <c r="AG833" s="534"/>
      <c r="AH833" s="534"/>
      <c r="AI833" s="534"/>
      <c r="AJ833" s="534"/>
      <c r="AK833" s="535"/>
      <c r="AL833" s="535"/>
      <c r="AM833" s="535"/>
      <c r="AN833" s="535"/>
      <c r="AO833" s="535"/>
      <c r="AP833" s="535"/>
      <c r="AQ833" s="535"/>
      <c r="AR833" s="535"/>
      <c r="AS833" s="447"/>
      <c r="AT833" s="535"/>
      <c r="AU833" s="535"/>
      <c r="AV833" s="535"/>
      <c r="AW833" s="535"/>
      <c r="AX833" s="535"/>
    </row>
    <row r="834" spans="1:50" ht="13.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4"/>
      <c r="O834" s="534"/>
      <c r="P834" s="534"/>
      <c r="Q834" s="534"/>
      <c r="R834" s="534"/>
      <c r="S834" s="534"/>
      <c r="T834" s="535"/>
      <c r="U834" s="535"/>
      <c r="V834" s="535"/>
      <c r="W834" s="535"/>
      <c r="X834" s="535"/>
      <c r="Y834" s="535"/>
      <c r="Z834" s="535"/>
      <c r="AA834" s="535"/>
      <c r="AB834" s="535"/>
      <c r="AC834" s="535"/>
      <c r="AD834" s="535"/>
      <c r="AE834" s="535"/>
      <c r="AF834" s="535"/>
      <c r="AG834" s="534"/>
      <c r="AH834" s="534"/>
      <c r="AI834" s="534"/>
      <c r="AJ834" s="534"/>
      <c r="AK834" s="535"/>
      <c r="AL834" s="535"/>
      <c r="AM834" s="535"/>
      <c r="AN834" s="535"/>
      <c r="AO834" s="535"/>
      <c r="AP834" s="535"/>
      <c r="AQ834" s="535"/>
      <c r="AR834" s="535"/>
      <c r="AS834" s="447"/>
      <c r="AT834" s="535"/>
      <c r="AU834" s="535"/>
      <c r="AV834" s="535"/>
      <c r="AW834" s="535"/>
      <c r="AX834" s="535"/>
    </row>
    <row r="835" spans="1:50" ht="13.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4"/>
      <c r="O835" s="534"/>
      <c r="P835" s="534"/>
      <c r="Q835" s="534"/>
      <c r="R835" s="534"/>
      <c r="S835" s="534"/>
      <c r="T835" s="535"/>
      <c r="U835" s="535"/>
      <c r="V835" s="535"/>
      <c r="W835" s="535"/>
      <c r="X835" s="535"/>
      <c r="Y835" s="535"/>
      <c r="Z835" s="535"/>
      <c r="AA835" s="535"/>
      <c r="AB835" s="535"/>
      <c r="AC835" s="535"/>
      <c r="AD835" s="535"/>
      <c r="AE835" s="535"/>
      <c r="AF835" s="535"/>
      <c r="AG835" s="534"/>
      <c r="AH835" s="534"/>
      <c r="AI835" s="534"/>
      <c r="AJ835" s="534"/>
      <c r="AK835" s="535"/>
      <c r="AL835" s="535"/>
      <c r="AM835" s="535"/>
      <c r="AN835" s="535"/>
      <c r="AO835" s="535"/>
      <c r="AP835" s="535"/>
      <c r="AQ835" s="535"/>
      <c r="AR835" s="535"/>
      <c r="AS835" s="447"/>
      <c r="AT835" s="535"/>
      <c r="AU835" s="535"/>
      <c r="AV835" s="535"/>
      <c r="AW835" s="535"/>
      <c r="AX835" s="535"/>
    </row>
    <row r="836" spans="1:50" ht="13.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4"/>
      <c r="O836" s="534"/>
      <c r="P836" s="534"/>
      <c r="Q836" s="534"/>
      <c r="R836" s="534"/>
      <c r="S836" s="534"/>
      <c r="T836" s="535"/>
      <c r="U836" s="535"/>
      <c r="V836" s="535"/>
      <c r="W836" s="535"/>
      <c r="X836" s="535"/>
      <c r="Y836" s="535"/>
      <c r="Z836" s="535"/>
      <c r="AA836" s="535"/>
      <c r="AB836" s="535"/>
      <c r="AC836" s="535"/>
      <c r="AD836" s="535"/>
      <c r="AE836" s="535"/>
      <c r="AF836" s="535"/>
      <c r="AG836" s="534"/>
      <c r="AH836" s="534"/>
      <c r="AI836" s="534"/>
      <c r="AJ836" s="534"/>
      <c r="AK836" s="535"/>
      <c r="AL836" s="535"/>
      <c r="AM836" s="535"/>
      <c r="AN836" s="535"/>
      <c r="AO836" s="535"/>
      <c r="AP836" s="535"/>
      <c r="AQ836" s="535"/>
      <c r="AR836" s="535"/>
      <c r="AS836" s="447"/>
      <c r="AT836" s="535"/>
      <c r="AU836" s="535"/>
      <c r="AV836" s="535"/>
      <c r="AW836" s="535"/>
      <c r="AX836" s="535"/>
    </row>
    <row r="837" spans="1:50" ht="13.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4"/>
      <c r="O837" s="534"/>
      <c r="P837" s="534"/>
      <c r="Q837" s="534"/>
      <c r="R837" s="534"/>
      <c r="S837" s="534"/>
      <c r="T837" s="535"/>
      <c r="U837" s="535"/>
      <c r="V837" s="535"/>
      <c r="W837" s="535"/>
      <c r="X837" s="535"/>
      <c r="Y837" s="535"/>
      <c r="Z837" s="535"/>
      <c r="AA837" s="535"/>
      <c r="AB837" s="535"/>
      <c r="AC837" s="535"/>
      <c r="AD837" s="535"/>
      <c r="AE837" s="535"/>
      <c r="AF837" s="535"/>
      <c r="AG837" s="534"/>
      <c r="AH837" s="534"/>
      <c r="AI837" s="534"/>
      <c r="AJ837" s="534"/>
      <c r="AK837" s="535"/>
      <c r="AL837" s="535"/>
      <c r="AM837" s="535"/>
      <c r="AN837" s="535"/>
      <c r="AO837" s="535"/>
      <c r="AP837" s="535"/>
      <c r="AQ837" s="535"/>
      <c r="AR837" s="535"/>
      <c r="AS837" s="447"/>
      <c r="AT837" s="535"/>
      <c r="AU837" s="535"/>
      <c r="AV837" s="535"/>
      <c r="AW837" s="535"/>
      <c r="AX837" s="535"/>
    </row>
    <row r="838" spans="1:50" ht="13.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4"/>
      <c r="O838" s="534"/>
      <c r="P838" s="534"/>
      <c r="Q838" s="534"/>
      <c r="R838" s="534"/>
      <c r="S838" s="534"/>
      <c r="T838" s="535"/>
      <c r="U838" s="535"/>
      <c r="V838" s="535"/>
      <c r="W838" s="535"/>
      <c r="X838" s="535"/>
      <c r="Y838" s="535"/>
      <c r="Z838" s="535"/>
      <c r="AA838" s="535"/>
      <c r="AB838" s="535"/>
      <c r="AC838" s="535"/>
      <c r="AD838" s="535"/>
      <c r="AE838" s="535"/>
      <c r="AF838" s="535"/>
      <c r="AG838" s="534"/>
      <c r="AH838" s="534"/>
      <c r="AI838" s="534"/>
      <c r="AJ838" s="534"/>
      <c r="AK838" s="535"/>
      <c r="AL838" s="535"/>
      <c r="AM838" s="535"/>
      <c r="AN838" s="535"/>
      <c r="AO838" s="535"/>
      <c r="AP838" s="535"/>
      <c r="AQ838" s="535"/>
      <c r="AR838" s="535"/>
      <c r="AS838" s="447"/>
      <c r="AT838" s="535"/>
      <c r="AU838" s="535"/>
      <c r="AV838" s="535"/>
      <c r="AW838" s="535"/>
      <c r="AX838" s="535"/>
    </row>
    <row r="839" spans="1:50" ht="13.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4"/>
      <c r="O839" s="534"/>
      <c r="P839" s="534"/>
      <c r="Q839" s="534"/>
      <c r="R839" s="534"/>
      <c r="S839" s="534"/>
      <c r="T839" s="535"/>
      <c r="U839" s="535"/>
      <c r="V839" s="535"/>
      <c r="W839" s="535"/>
      <c r="X839" s="535"/>
      <c r="Y839" s="535"/>
      <c r="Z839" s="535"/>
      <c r="AA839" s="535"/>
      <c r="AB839" s="535"/>
      <c r="AC839" s="535"/>
      <c r="AD839" s="535"/>
      <c r="AE839" s="535"/>
      <c r="AF839" s="535"/>
      <c r="AG839" s="534"/>
      <c r="AH839" s="534"/>
      <c r="AI839" s="534"/>
      <c r="AJ839" s="534"/>
      <c r="AK839" s="535"/>
      <c r="AL839" s="535"/>
      <c r="AM839" s="535"/>
      <c r="AN839" s="535"/>
      <c r="AO839" s="535"/>
      <c r="AP839" s="535"/>
      <c r="AQ839" s="535"/>
      <c r="AR839" s="535"/>
      <c r="AS839" s="447"/>
      <c r="AT839" s="535"/>
      <c r="AU839" s="535"/>
      <c r="AV839" s="535"/>
      <c r="AW839" s="535"/>
      <c r="AX839" s="535"/>
    </row>
    <row r="840" spans="1:50" ht="13.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4"/>
      <c r="O840" s="534"/>
      <c r="P840" s="534"/>
      <c r="Q840" s="534"/>
      <c r="R840" s="534"/>
      <c r="S840" s="534"/>
      <c r="T840" s="535"/>
      <c r="U840" s="535"/>
      <c r="V840" s="535"/>
      <c r="W840" s="535"/>
      <c r="X840" s="535"/>
      <c r="Y840" s="535"/>
      <c r="Z840" s="535"/>
      <c r="AA840" s="535"/>
      <c r="AB840" s="535"/>
      <c r="AC840" s="535"/>
      <c r="AD840" s="535"/>
      <c r="AE840" s="535"/>
      <c r="AF840" s="535"/>
      <c r="AG840" s="534"/>
      <c r="AH840" s="534"/>
      <c r="AI840" s="534"/>
      <c r="AJ840" s="534"/>
      <c r="AK840" s="535"/>
      <c r="AL840" s="535"/>
      <c r="AM840" s="535"/>
      <c r="AN840" s="535"/>
      <c r="AO840" s="535"/>
      <c r="AP840" s="535"/>
      <c r="AQ840" s="535"/>
      <c r="AR840" s="535"/>
      <c r="AS840" s="447"/>
      <c r="AT840" s="535"/>
      <c r="AU840" s="535"/>
      <c r="AV840" s="535"/>
      <c r="AW840" s="535"/>
      <c r="AX840" s="535"/>
    </row>
    <row r="841" spans="1:50" ht="13.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4"/>
      <c r="O841" s="534"/>
      <c r="P841" s="534"/>
      <c r="Q841" s="534"/>
      <c r="R841" s="534"/>
      <c r="S841" s="534"/>
      <c r="T841" s="535"/>
      <c r="U841" s="535"/>
      <c r="V841" s="535"/>
      <c r="W841" s="535"/>
      <c r="X841" s="535"/>
      <c r="Y841" s="535"/>
      <c r="Z841" s="535"/>
      <c r="AA841" s="535"/>
      <c r="AB841" s="535"/>
      <c r="AC841" s="535"/>
      <c r="AD841" s="535"/>
      <c r="AE841" s="535"/>
      <c r="AF841" s="535"/>
      <c r="AG841" s="534"/>
      <c r="AH841" s="534"/>
      <c r="AI841" s="534"/>
      <c r="AJ841" s="534"/>
      <c r="AK841" s="535"/>
      <c r="AL841" s="535"/>
      <c r="AM841" s="535"/>
      <c r="AN841" s="535"/>
      <c r="AO841" s="535"/>
      <c r="AP841" s="535"/>
      <c r="AQ841" s="535"/>
      <c r="AR841" s="535"/>
      <c r="AS841" s="447"/>
      <c r="AT841" s="535"/>
      <c r="AU841" s="535"/>
      <c r="AV841" s="535"/>
      <c r="AW841" s="535"/>
      <c r="AX841" s="535"/>
    </row>
    <row r="842" spans="1:50" ht="13.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4"/>
      <c r="O842" s="534"/>
      <c r="P842" s="534"/>
      <c r="Q842" s="534"/>
      <c r="R842" s="534"/>
      <c r="S842" s="534"/>
      <c r="T842" s="535"/>
      <c r="U842" s="535"/>
      <c r="V842" s="535"/>
      <c r="W842" s="535"/>
      <c r="X842" s="535"/>
      <c r="Y842" s="535"/>
      <c r="Z842" s="535"/>
      <c r="AA842" s="535"/>
      <c r="AB842" s="535"/>
      <c r="AC842" s="535"/>
      <c r="AD842" s="535"/>
      <c r="AE842" s="535"/>
      <c r="AF842" s="535"/>
      <c r="AG842" s="534"/>
      <c r="AH842" s="534"/>
      <c r="AI842" s="534"/>
      <c r="AJ842" s="534"/>
      <c r="AK842" s="535"/>
      <c r="AL842" s="535"/>
      <c r="AM842" s="535"/>
      <c r="AN842" s="535"/>
      <c r="AO842" s="535"/>
      <c r="AP842" s="535"/>
      <c r="AQ842" s="535"/>
      <c r="AR842" s="535"/>
      <c r="AS842" s="447"/>
      <c r="AT842" s="535"/>
      <c r="AU842" s="535"/>
      <c r="AV842" s="535"/>
      <c r="AW842" s="535"/>
      <c r="AX842" s="535"/>
    </row>
    <row r="843" spans="1:50" ht="13.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4"/>
      <c r="O843" s="534"/>
      <c r="P843" s="534"/>
      <c r="Q843" s="534"/>
      <c r="R843" s="534"/>
      <c r="S843" s="534"/>
      <c r="T843" s="535"/>
      <c r="U843" s="535"/>
      <c r="V843" s="535"/>
      <c r="W843" s="535"/>
      <c r="X843" s="535"/>
      <c r="Y843" s="535"/>
      <c r="Z843" s="535"/>
      <c r="AA843" s="535"/>
      <c r="AB843" s="535"/>
      <c r="AC843" s="535"/>
      <c r="AD843" s="535"/>
      <c r="AE843" s="535"/>
      <c r="AF843" s="535"/>
      <c r="AG843" s="534"/>
      <c r="AH843" s="534"/>
      <c r="AI843" s="534"/>
      <c r="AJ843" s="534"/>
      <c r="AK843" s="535"/>
      <c r="AL843" s="535"/>
      <c r="AM843" s="535"/>
      <c r="AN843" s="535"/>
      <c r="AO843" s="535"/>
      <c r="AP843" s="535"/>
      <c r="AQ843" s="535"/>
      <c r="AR843" s="535"/>
      <c r="AS843" s="447"/>
      <c r="AT843" s="535"/>
      <c r="AU843" s="535"/>
      <c r="AV843" s="535"/>
      <c r="AW843" s="535"/>
      <c r="AX843" s="535"/>
    </row>
    <row r="844" spans="1:50" ht="13.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4"/>
      <c r="O844" s="534"/>
      <c r="P844" s="534"/>
      <c r="Q844" s="534"/>
      <c r="R844" s="534"/>
      <c r="S844" s="534"/>
      <c r="T844" s="535"/>
      <c r="U844" s="535"/>
      <c r="V844" s="535"/>
      <c r="W844" s="535"/>
      <c r="X844" s="535"/>
      <c r="Y844" s="535"/>
      <c r="Z844" s="535"/>
      <c r="AA844" s="535"/>
      <c r="AB844" s="535"/>
      <c r="AC844" s="535"/>
      <c r="AD844" s="535"/>
      <c r="AE844" s="535"/>
      <c r="AF844" s="535"/>
      <c r="AG844" s="534"/>
      <c r="AH844" s="534"/>
      <c r="AI844" s="534"/>
      <c r="AJ844" s="534"/>
      <c r="AK844" s="535"/>
      <c r="AL844" s="535"/>
      <c r="AM844" s="535"/>
      <c r="AN844" s="535"/>
      <c r="AO844" s="535"/>
      <c r="AP844" s="535"/>
      <c r="AQ844" s="535"/>
      <c r="AR844" s="535"/>
      <c r="AS844" s="447"/>
      <c r="AT844" s="535"/>
      <c r="AU844" s="535"/>
      <c r="AV844" s="535"/>
      <c r="AW844" s="535"/>
      <c r="AX844" s="535"/>
    </row>
    <row r="845" spans="1:50" ht="13.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4"/>
      <c r="O845" s="534"/>
      <c r="P845" s="534"/>
      <c r="Q845" s="534"/>
      <c r="R845" s="534"/>
      <c r="S845" s="534"/>
      <c r="T845" s="535"/>
      <c r="U845" s="535"/>
      <c r="V845" s="535"/>
      <c r="W845" s="535"/>
      <c r="X845" s="535"/>
      <c r="Y845" s="535"/>
      <c r="Z845" s="535"/>
      <c r="AA845" s="535"/>
      <c r="AB845" s="535"/>
      <c r="AC845" s="535"/>
      <c r="AD845" s="535"/>
      <c r="AE845" s="535"/>
      <c r="AF845" s="535"/>
      <c r="AG845" s="534"/>
      <c r="AH845" s="534"/>
      <c r="AI845" s="534"/>
      <c r="AJ845" s="534"/>
      <c r="AK845" s="535"/>
      <c r="AL845" s="535"/>
      <c r="AM845" s="535"/>
      <c r="AN845" s="535"/>
      <c r="AO845" s="535"/>
      <c r="AP845" s="535"/>
      <c r="AQ845" s="535"/>
      <c r="AR845" s="535"/>
      <c r="AS845" s="447"/>
      <c r="AT845" s="535"/>
      <c r="AU845" s="535"/>
      <c r="AV845" s="535"/>
      <c r="AW845" s="535"/>
      <c r="AX845" s="535"/>
    </row>
    <row r="846" spans="1:50" ht="13.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4"/>
      <c r="O846" s="534"/>
      <c r="P846" s="534"/>
      <c r="Q846" s="534"/>
      <c r="R846" s="534"/>
      <c r="S846" s="534"/>
      <c r="T846" s="535"/>
      <c r="U846" s="535"/>
      <c r="V846" s="535"/>
      <c r="W846" s="535"/>
      <c r="X846" s="535"/>
      <c r="Y846" s="535"/>
      <c r="Z846" s="535"/>
      <c r="AA846" s="535"/>
      <c r="AB846" s="535"/>
      <c r="AC846" s="535"/>
      <c r="AD846" s="535"/>
      <c r="AE846" s="535"/>
      <c r="AF846" s="535"/>
      <c r="AG846" s="534"/>
      <c r="AH846" s="534"/>
      <c r="AI846" s="534"/>
      <c r="AJ846" s="534"/>
      <c r="AK846" s="535"/>
      <c r="AL846" s="535"/>
      <c r="AM846" s="535"/>
      <c r="AN846" s="535"/>
      <c r="AO846" s="535"/>
      <c r="AP846" s="535"/>
      <c r="AQ846" s="535"/>
      <c r="AR846" s="535"/>
      <c r="AS846" s="447"/>
      <c r="AT846" s="535"/>
      <c r="AU846" s="535"/>
      <c r="AV846" s="535"/>
      <c r="AW846" s="535"/>
      <c r="AX846" s="535"/>
    </row>
    <row r="847" spans="1:50" ht="13.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4"/>
      <c r="O847" s="534"/>
      <c r="P847" s="534"/>
      <c r="Q847" s="534"/>
      <c r="R847" s="534"/>
      <c r="S847" s="534"/>
      <c r="T847" s="535"/>
      <c r="U847" s="535"/>
      <c r="V847" s="535"/>
      <c r="W847" s="535"/>
      <c r="X847" s="535"/>
      <c r="Y847" s="535"/>
      <c r="Z847" s="535"/>
      <c r="AA847" s="535"/>
      <c r="AB847" s="535"/>
      <c r="AC847" s="535"/>
      <c r="AD847" s="535"/>
      <c r="AE847" s="535"/>
      <c r="AF847" s="535"/>
      <c r="AG847" s="534"/>
      <c r="AH847" s="534"/>
      <c r="AI847" s="534"/>
      <c r="AJ847" s="534"/>
      <c r="AK847" s="535"/>
      <c r="AL847" s="535"/>
      <c r="AM847" s="535"/>
      <c r="AN847" s="535"/>
      <c r="AO847" s="535"/>
      <c r="AP847" s="535"/>
      <c r="AQ847" s="535"/>
      <c r="AR847" s="535"/>
      <c r="AS847" s="447"/>
      <c r="AT847" s="535"/>
      <c r="AU847" s="535"/>
      <c r="AV847" s="535"/>
      <c r="AW847" s="535"/>
      <c r="AX847" s="535"/>
    </row>
    <row r="848" spans="1:50" ht="13.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4"/>
      <c r="O848" s="534"/>
      <c r="P848" s="534"/>
      <c r="Q848" s="534"/>
      <c r="R848" s="534"/>
      <c r="S848" s="534"/>
      <c r="T848" s="535"/>
      <c r="U848" s="535"/>
      <c r="V848" s="535"/>
      <c r="W848" s="535"/>
      <c r="X848" s="535"/>
      <c r="Y848" s="535"/>
      <c r="Z848" s="535"/>
      <c r="AA848" s="535"/>
      <c r="AB848" s="535"/>
      <c r="AC848" s="535"/>
      <c r="AD848" s="535"/>
      <c r="AE848" s="535"/>
      <c r="AF848" s="535"/>
      <c r="AG848" s="534"/>
      <c r="AH848" s="534"/>
      <c r="AI848" s="534"/>
      <c r="AJ848" s="534"/>
      <c r="AK848" s="535"/>
      <c r="AL848" s="535"/>
      <c r="AM848" s="535"/>
      <c r="AN848" s="535"/>
      <c r="AO848" s="535"/>
      <c r="AP848" s="535"/>
      <c r="AQ848" s="535"/>
      <c r="AR848" s="535"/>
      <c r="AS848" s="447"/>
      <c r="AT848" s="535"/>
      <c r="AU848" s="535"/>
      <c r="AV848" s="535"/>
      <c r="AW848" s="535"/>
      <c r="AX848" s="535"/>
    </row>
    <row r="849" spans="1:50" ht="13.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4"/>
      <c r="O849" s="534"/>
      <c r="P849" s="534"/>
      <c r="Q849" s="534"/>
      <c r="R849" s="534"/>
      <c r="S849" s="534"/>
      <c r="T849" s="535"/>
      <c r="U849" s="535"/>
      <c r="V849" s="535"/>
      <c r="W849" s="535"/>
      <c r="X849" s="535"/>
      <c r="Y849" s="535"/>
      <c r="Z849" s="535"/>
      <c r="AA849" s="535"/>
      <c r="AB849" s="535"/>
      <c r="AC849" s="535"/>
      <c r="AD849" s="535"/>
      <c r="AE849" s="535"/>
      <c r="AF849" s="535"/>
      <c r="AG849" s="534"/>
      <c r="AH849" s="534"/>
      <c r="AI849" s="534"/>
      <c r="AJ849" s="534"/>
      <c r="AK849" s="535"/>
      <c r="AL849" s="535"/>
      <c r="AM849" s="535"/>
      <c r="AN849" s="535"/>
      <c r="AO849" s="535"/>
      <c r="AP849" s="535"/>
      <c r="AQ849" s="535"/>
      <c r="AR849" s="535"/>
      <c r="AS849" s="447"/>
      <c r="AT849" s="535"/>
      <c r="AU849" s="535"/>
      <c r="AV849" s="535"/>
      <c r="AW849" s="535"/>
      <c r="AX849" s="535"/>
    </row>
    <row r="850" spans="1:50" ht="13.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4"/>
      <c r="O850" s="534"/>
      <c r="P850" s="534"/>
      <c r="Q850" s="534"/>
      <c r="R850" s="534"/>
      <c r="S850" s="534"/>
      <c r="T850" s="535"/>
      <c r="U850" s="535"/>
      <c r="V850" s="535"/>
      <c r="W850" s="535"/>
      <c r="X850" s="535"/>
      <c r="Y850" s="535"/>
      <c r="Z850" s="535"/>
      <c r="AA850" s="535"/>
      <c r="AB850" s="535"/>
      <c r="AC850" s="535"/>
      <c r="AD850" s="535"/>
      <c r="AE850" s="535"/>
      <c r="AF850" s="535"/>
      <c r="AG850" s="534"/>
      <c r="AH850" s="534"/>
      <c r="AI850" s="534"/>
      <c r="AJ850" s="534"/>
      <c r="AK850" s="535"/>
      <c r="AL850" s="535"/>
      <c r="AM850" s="535"/>
      <c r="AN850" s="535"/>
      <c r="AO850" s="535"/>
      <c r="AP850" s="535"/>
      <c r="AQ850" s="535"/>
      <c r="AR850" s="535"/>
      <c r="AS850" s="447"/>
      <c r="AT850" s="535"/>
      <c r="AU850" s="535"/>
      <c r="AV850" s="535"/>
      <c r="AW850" s="535"/>
      <c r="AX850" s="535"/>
    </row>
    <row r="851" spans="1:50" ht="13.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4"/>
      <c r="O851" s="534"/>
      <c r="P851" s="534"/>
      <c r="Q851" s="534"/>
      <c r="R851" s="534"/>
      <c r="S851" s="534"/>
      <c r="T851" s="535"/>
      <c r="U851" s="535"/>
      <c r="V851" s="535"/>
      <c r="W851" s="535"/>
      <c r="X851" s="535"/>
      <c r="Y851" s="535"/>
      <c r="Z851" s="535"/>
      <c r="AA851" s="535"/>
      <c r="AB851" s="535"/>
      <c r="AC851" s="535"/>
      <c r="AD851" s="535"/>
      <c r="AE851" s="535"/>
      <c r="AF851" s="535"/>
      <c r="AG851" s="534"/>
      <c r="AH851" s="534"/>
      <c r="AI851" s="534"/>
      <c r="AJ851" s="534"/>
      <c r="AK851" s="535"/>
      <c r="AL851" s="535"/>
      <c r="AM851" s="535"/>
      <c r="AN851" s="535"/>
      <c r="AO851" s="535"/>
      <c r="AP851" s="535"/>
      <c r="AQ851" s="535"/>
      <c r="AR851" s="535"/>
      <c r="AS851" s="447"/>
      <c r="AT851" s="535"/>
      <c r="AU851" s="535"/>
      <c r="AV851" s="535"/>
      <c r="AW851" s="535"/>
      <c r="AX851" s="535"/>
    </row>
    <row r="852" spans="1:50" ht="13.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4"/>
      <c r="O852" s="534"/>
      <c r="P852" s="534"/>
      <c r="Q852" s="534"/>
      <c r="R852" s="534"/>
      <c r="S852" s="534"/>
      <c r="T852" s="535"/>
      <c r="U852" s="535"/>
      <c r="V852" s="535"/>
      <c r="W852" s="535"/>
      <c r="X852" s="535"/>
      <c r="Y852" s="535"/>
      <c r="Z852" s="535"/>
      <c r="AA852" s="535"/>
      <c r="AB852" s="535"/>
      <c r="AC852" s="535"/>
      <c r="AD852" s="535"/>
      <c r="AE852" s="535"/>
      <c r="AF852" s="535"/>
      <c r="AG852" s="534"/>
      <c r="AH852" s="534"/>
      <c r="AI852" s="534"/>
      <c r="AJ852" s="534"/>
      <c r="AK852" s="535"/>
      <c r="AL852" s="535"/>
      <c r="AM852" s="535"/>
      <c r="AN852" s="535"/>
      <c r="AO852" s="535"/>
      <c r="AP852" s="535"/>
      <c r="AQ852" s="535"/>
      <c r="AR852" s="535"/>
      <c r="AS852" s="447"/>
      <c r="AT852" s="535"/>
      <c r="AU852" s="535"/>
      <c r="AV852" s="535"/>
      <c r="AW852" s="535"/>
      <c r="AX852" s="535"/>
    </row>
    <row r="853" spans="1:50" ht="13.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4"/>
      <c r="O853" s="534"/>
      <c r="P853" s="534"/>
      <c r="Q853" s="534"/>
      <c r="R853" s="534"/>
      <c r="S853" s="534"/>
      <c r="T853" s="535"/>
      <c r="U853" s="535"/>
      <c r="V853" s="535"/>
      <c r="W853" s="535"/>
      <c r="X853" s="535"/>
      <c r="Y853" s="535"/>
      <c r="Z853" s="535"/>
      <c r="AA853" s="535"/>
      <c r="AB853" s="535"/>
      <c r="AC853" s="535"/>
      <c r="AD853" s="535"/>
      <c r="AE853" s="535"/>
      <c r="AF853" s="535"/>
      <c r="AG853" s="534"/>
      <c r="AH853" s="534"/>
      <c r="AI853" s="534"/>
      <c r="AJ853" s="534"/>
      <c r="AK853" s="535"/>
      <c r="AL853" s="535"/>
      <c r="AM853" s="535"/>
      <c r="AN853" s="535"/>
      <c r="AO853" s="535"/>
      <c r="AP853" s="535"/>
      <c r="AQ853" s="535"/>
      <c r="AR853" s="535"/>
      <c r="AS853" s="447"/>
      <c r="AT853" s="535"/>
      <c r="AU853" s="535"/>
      <c r="AV853" s="535"/>
      <c r="AW853" s="535"/>
      <c r="AX853" s="535"/>
    </row>
    <row r="854" spans="1:50" ht="13.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4"/>
      <c r="O854" s="534"/>
      <c r="P854" s="534"/>
      <c r="Q854" s="534"/>
      <c r="R854" s="534"/>
      <c r="S854" s="534"/>
      <c r="T854" s="535"/>
      <c r="U854" s="535"/>
      <c r="V854" s="535"/>
      <c r="W854" s="535"/>
      <c r="X854" s="535"/>
      <c r="Y854" s="535"/>
      <c r="Z854" s="535"/>
      <c r="AA854" s="535"/>
      <c r="AB854" s="535"/>
      <c r="AC854" s="535"/>
      <c r="AD854" s="535"/>
      <c r="AE854" s="535"/>
      <c r="AF854" s="535"/>
      <c r="AG854" s="534"/>
      <c r="AH854" s="534"/>
      <c r="AI854" s="534"/>
      <c r="AJ854" s="534"/>
      <c r="AK854" s="535"/>
      <c r="AL854" s="535"/>
      <c r="AM854" s="535"/>
      <c r="AN854" s="535"/>
      <c r="AO854" s="535"/>
      <c r="AP854" s="535"/>
      <c r="AQ854" s="535"/>
      <c r="AR854" s="535"/>
      <c r="AS854" s="447"/>
      <c r="AT854" s="535"/>
      <c r="AU854" s="535"/>
      <c r="AV854" s="535"/>
      <c r="AW854" s="535"/>
      <c r="AX854" s="535"/>
    </row>
    <row r="855" spans="1:50" ht="13.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4"/>
      <c r="O855" s="534"/>
      <c r="P855" s="534"/>
      <c r="Q855" s="534"/>
      <c r="R855" s="534"/>
      <c r="S855" s="534"/>
      <c r="T855" s="535"/>
      <c r="U855" s="535"/>
      <c r="V855" s="535"/>
      <c r="W855" s="535"/>
      <c r="X855" s="535"/>
      <c r="Y855" s="535"/>
      <c r="Z855" s="535"/>
      <c r="AA855" s="535"/>
      <c r="AB855" s="535"/>
      <c r="AC855" s="535"/>
      <c r="AD855" s="535"/>
      <c r="AE855" s="535"/>
      <c r="AF855" s="535"/>
      <c r="AG855" s="534"/>
      <c r="AH855" s="534"/>
      <c r="AI855" s="534"/>
      <c r="AJ855" s="534"/>
      <c r="AK855" s="535"/>
      <c r="AL855" s="535"/>
      <c r="AM855" s="535"/>
      <c r="AN855" s="535"/>
      <c r="AO855" s="535"/>
      <c r="AP855" s="535"/>
      <c r="AQ855" s="535"/>
      <c r="AR855" s="535"/>
      <c r="AS855" s="447"/>
      <c r="AT855" s="535"/>
      <c r="AU855" s="535"/>
      <c r="AV855" s="535"/>
      <c r="AW855" s="535"/>
      <c r="AX855" s="535"/>
    </row>
    <row r="856" spans="1:50" ht="13.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4"/>
      <c r="O856" s="534"/>
      <c r="P856" s="534"/>
      <c r="Q856" s="534"/>
      <c r="R856" s="534"/>
      <c r="S856" s="534"/>
      <c r="T856" s="535"/>
      <c r="U856" s="535"/>
      <c r="V856" s="535"/>
      <c r="W856" s="535"/>
      <c r="X856" s="535"/>
      <c r="Y856" s="535"/>
      <c r="Z856" s="535"/>
      <c r="AA856" s="535"/>
      <c r="AB856" s="535"/>
      <c r="AC856" s="535"/>
      <c r="AD856" s="535"/>
      <c r="AE856" s="535"/>
      <c r="AF856" s="535"/>
      <c r="AG856" s="534"/>
      <c r="AH856" s="534"/>
      <c r="AI856" s="534"/>
      <c r="AJ856" s="534"/>
      <c r="AK856" s="535"/>
      <c r="AL856" s="535"/>
      <c r="AM856" s="535"/>
      <c r="AN856" s="535"/>
      <c r="AO856" s="535"/>
      <c r="AP856" s="535"/>
      <c r="AQ856" s="535"/>
      <c r="AR856" s="535"/>
      <c r="AS856" s="447"/>
      <c r="AT856" s="535"/>
      <c r="AU856" s="535"/>
      <c r="AV856" s="535"/>
      <c r="AW856" s="535"/>
      <c r="AX856" s="535"/>
    </row>
    <row r="857" spans="1:50" ht="13.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4"/>
      <c r="O857" s="534"/>
      <c r="P857" s="534"/>
      <c r="Q857" s="534"/>
      <c r="R857" s="534"/>
      <c r="S857" s="534"/>
      <c r="T857" s="535"/>
      <c r="U857" s="535"/>
      <c r="V857" s="535"/>
      <c r="W857" s="535"/>
      <c r="X857" s="535"/>
      <c r="Y857" s="535"/>
      <c r="Z857" s="535"/>
      <c r="AA857" s="535"/>
      <c r="AB857" s="535"/>
      <c r="AC857" s="535"/>
      <c r="AD857" s="535"/>
      <c r="AE857" s="535"/>
      <c r="AF857" s="535"/>
      <c r="AG857" s="534"/>
      <c r="AH857" s="534"/>
      <c r="AI857" s="534"/>
      <c r="AJ857" s="534"/>
      <c r="AK857" s="535"/>
      <c r="AL857" s="535"/>
      <c r="AM857" s="535"/>
      <c r="AN857" s="535"/>
      <c r="AO857" s="535"/>
      <c r="AP857" s="535"/>
      <c r="AQ857" s="535"/>
      <c r="AR857" s="535"/>
      <c r="AS857" s="447"/>
      <c r="AT857" s="535"/>
      <c r="AU857" s="535"/>
      <c r="AV857" s="535"/>
      <c r="AW857" s="535"/>
      <c r="AX857" s="535"/>
    </row>
    <row r="858" spans="1:50" ht="13.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4"/>
      <c r="O858" s="534"/>
      <c r="P858" s="534"/>
      <c r="Q858" s="534"/>
      <c r="R858" s="534"/>
      <c r="S858" s="534"/>
      <c r="T858" s="535"/>
      <c r="U858" s="535"/>
      <c r="V858" s="535"/>
      <c r="W858" s="535"/>
      <c r="X858" s="535"/>
      <c r="Y858" s="535"/>
      <c r="Z858" s="535"/>
      <c r="AA858" s="535"/>
      <c r="AB858" s="535"/>
      <c r="AC858" s="535"/>
      <c r="AD858" s="535"/>
      <c r="AE858" s="535"/>
      <c r="AF858" s="535"/>
      <c r="AG858" s="534"/>
      <c r="AH858" s="534"/>
      <c r="AI858" s="534"/>
      <c r="AJ858" s="534"/>
      <c r="AK858" s="535"/>
      <c r="AL858" s="535"/>
      <c r="AM858" s="535"/>
      <c r="AN858" s="535"/>
      <c r="AO858" s="535"/>
      <c r="AP858" s="535"/>
      <c r="AQ858" s="535"/>
      <c r="AR858" s="535"/>
      <c r="AS858" s="447"/>
      <c r="AT858" s="535"/>
      <c r="AU858" s="535"/>
      <c r="AV858" s="535"/>
      <c r="AW858" s="535"/>
      <c r="AX858" s="535"/>
    </row>
    <row r="859" spans="1:50" ht="13.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4"/>
      <c r="O859" s="534"/>
      <c r="P859" s="534"/>
      <c r="Q859" s="534"/>
      <c r="R859" s="534"/>
      <c r="S859" s="534"/>
      <c r="T859" s="535"/>
      <c r="U859" s="535"/>
      <c r="V859" s="535"/>
      <c r="W859" s="535"/>
      <c r="X859" s="535"/>
      <c r="Y859" s="535"/>
      <c r="Z859" s="535"/>
      <c r="AA859" s="535"/>
      <c r="AB859" s="535"/>
      <c r="AC859" s="535"/>
      <c r="AD859" s="535"/>
      <c r="AE859" s="535"/>
      <c r="AF859" s="535"/>
      <c r="AG859" s="534"/>
      <c r="AH859" s="534"/>
      <c r="AI859" s="534"/>
      <c r="AJ859" s="534"/>
      <c r="AK859" s="535"/>
      <c r="AL859" s="535"/>
      <c r="AM859" s="535"/>
      <c r="AN859" s="535"/>
      <c r="AO859" s="535"/>
      <c r="AP859" s="535"/>
      <c r="AQ859" s="535"/>
      <c r="AR859" s="535"/>
      <c r="AS859" s="447"/>
      <c r="AT859" s="535"/>
      <c r="AU859" s="535"/>
      <c r="AV859" s="535"/>
      <c r="AW859" s="535"/>
      <c r="AX859" s="535"/>
    </row>
    <row r="860" spans="1:50" ht="13.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4"/>
      <c r="O860" s="534"/>
      <c r="P860" s="534"/>
      <c r="Q860" s="534"/>
      <c r="R860" s="534"/>
      <c r="S860" s="534"/>
      <c r="T860" s="535"/>
      <c r="U860" s="535"/>
      <c r="V860" s="535"/>
      <c r="W860" s="535"/>
      <c r="X860" s="535"/>
      <c r="Y860" s="535"/>
      <c r="Z860" s="535"/>
      <c r="AA860" s="535"/>
      <c r="AB860" s="535"/>
      <c r="AC860" s="535"/>
      <c r="AD860" s="535"/>
      <c r="AE860" s="535"/>
      <c r="AF860" s="535"/>
      <c r="AG860" s="534"/>
      <c r="AH860" s="534"/>
      <c r="AI860" s="534"/>
      <c r="AJ860" s="534"/>
      <c r="AK860" s="535"/>
      <c r="AL860" s="535"/>
      <c r="AM860" s="535"/>
      <c r="AN860" s="535"/>
      <c r="AO860" s="535"/>
      <c r="AP860" s="535"/>
      <c r="AQ860" s="535"/>
      <c r="AR860" s="535"/>
      <c r="AS860" s="447"/>
      <c r="AT860" s="535"/>
      <c r="AU860" s="535"/>
      <c r="AV860" s="535"/>
      <c r="AW860" s="535"/>
      <c r="AX860" s="535"/>
    </row>
    <row r="861" spans="1:50" ht="13.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4"/>
      <c r="O861" s="534"/>
      <c r="P861" s="534"/>
      <c r="Q861" s="534"/>
      <c r="R861" s="534"/>
      <c r="S861" s="534"/>
      <c r="T861" s="535"/>
      <c r="U861" s="535"/>
      <c r="V861" s="535"/>
      <c r="W861" s="535"/>
      <c r="X861" s="535"/>
      <c r="Y861" s="535"/>
      <c r="Z861" s="535"/>
      <c r="AA861" s="535"/>
      <c r="AB861" s="535"/>
      <c r="AC861" s="535"/>
      <c r="AD861" s="535"/>
      <c r="AE861" s="535"/>
      <c r="AF861" s="535"/>
      <c r="AG861" s="534"/>
      <c r="AH861" s="534"/>
      <c r="AI861" s="534"/>
      <c r="AJ861" s="534"/>
      <c r="AK861" s="535"/>
      <c r="AL861" s="535"/>
      <c r="AM861" s="535"/>
      <c r="AN861" s="535"/>
      <c r="AO861" s="535"/>
      <c r="AP861" s="535"/>
      <c r="AQ861" s="535"/>
      <c r="AR861" s="535"/>
      <c r="AS861" s="447"/>
      <c r="AT861" s="535"/>
      <c r="AU861" s="535"/>
      <c r="AV861" s="535"/>
      <c r="AW861" s="535"/>
      <c r="AX861" s="535"/>
    </row>
    <row r="862" spans="1:50" ht="13.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4"/>
      <c r="O862" s="534"/>
      <c r="P862" s="534"/>
      <c r="Q862" s="534"/>
      <c r="R862" s="534"/>
      <c r="S862" s="534"/>
      <c r="T862" s="535"/>
      <c r="U862" s="535"/>
      <c r="V862" s="535"/>
      <c r="W862" s="535"/>
      <c r="X862" s="535"/>
      <c r="Y862" s="535"/>
      <c r="Z862" s="535"/>
      <c r="AA862" s="535"/>
      <c r="AB862" s="535"/>
      <c r="AC862" s="535"/>
      <c r="AD862" s="535"/>
      <c r="AE862" s="535"/>
      <c r="AF862" s="535"/>
      <c r="AG862" s="534"/>
      <c r="AH862" s="534"/>
      <c r="AI862" s="534"/>
      <c r="AJ862" s="534"/>
      <c r="AK862" s="535"/>
      <c r="AL862" s="535"/>
      <c r="AM862" s="535"/>
      <c r="AN862" s="535"/>
      <c r="AO862" s="535"/>
      <c r="AP862" s="535"/>
      <c r="AQ862" s="535"/>
      <c r="AR862" s="535"/>
      <c r="AS862" s="447"/>
      <c r="AT862" s="535"/>
      <c r="AU862" s="535"/>
      <c r="AV862" s="535"/>
      <c r="AW862" s="535"/>
      <c r="AX862" s="535"/>
    </row>
    <row r="863" spans="1:50" ht="13.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4"/>
      <c r="O863" s="534"/>
      <c r="P863" s="534"/>
      <c r="Q863" s="534"/>
      <c r="R863" s="534"/>
      <c r="S863" s="534"/>
      <c r="T863" s="535"/>
      <c r="U863" s="535"/>
      <c r="V863" s="535"/>
      <c r="W863" s="535"/>
      <c r="X863" s="535"/>
      <c r="Y863" s="535"/>
      <c r="Z863" s="535"/>
      <c r="AA863" s="535"/>
      <c r="AB863" s="535"/>
      <c r="AC863" s="535"/>
      <c r="AD863" s="535"/>
      <c r="AE863" s="535"/>
      <c r="AF863" s="535"/>
      <c r="AG863" s="534"/>
      <c r="AH863" s="534"/>
      <c r="AI863" s="534"/>
      <c r="AJ863" s="534"/>
      <c r="AK863" s="535"/>
      <c r="AL863" s="535"/>
      <c r="AM863" s="535"/>
      <c r="AN863" s="535"/>
      <c r="AO863" s="535"/>
      <c r="AP863" s="535"/>
      <c r="AQ863" s="535"/>
      <c r="AR863" s="535"/>
      <c r="AS863" s="447"/>
      <c r="AT863" s="535"/>
      <c r="AU863" s="535"/>
      <c r="AV863" s="535"/>
      <c r="AW863" s="535"/>
      <c r="AX863" s="535"/>
    </row>
    <row r="864" spans="1:50" ht="13.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4"/>
      <c r="O864" s="534"/>
      <c r="P864" s="534"/>
      <c r="Q864" s="534"/>
      <c r="R864" s="534"/>
      <c r="S864" s="534"/>
      <c r="T864" s="535"/>
      <c r="U864" s="535"/>
      <c r="V864" s="535"/>
      <c r="W864" s="535"/>
      <c r="X864" s="535"/>
      <c r="Y864" s="535"/>
      <c r="Z864" s="535"/>
      <c r="AA864" s="535"/>
      <c r="AB864" s="535"/>
      <c r="AC864" s="535"/>
      <c r="AD864" s="535"/>
      <c r="AE864" s="535"/>
      <c r="AF864" s="535"/>
      <c r="AG864" s="534"/>
      <c r="AH864" s="534"/>
      <c r="AI864" s="534"/>
      <c r="AJ864" s="534"/>
      <c r="AK864" s="535"/>
      <c r="AL864" s="535"/>
      <c r="AM864" s="535"/>
      <c r="AN864" s="535"/>
      <c r="AO864" s="535"/>
      <c r="AP864" s="535"/>
      <c r="AQ864" s="535"/>
      <c r="AR864" s="535"/>
      <c r="AS864" s="447"/>
      <c r="AT864" s="535"/>
      <c r="AU864" s="535"/>
      <c r="AV864" s="535"/>
      <c r="AW864" s="535"/>
      <c r="AX864" s="535"/>
    </row>
    <row r="865" spans="1:50" ht="13.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4"/>
      <c r="O865" s="534"/>
      <c r="P865" s="534"/>
      <c r="Q865" s="534"/>
      <c r="R865" s="534"/>
      <c r="S865" s="534"/>
      <c r="T865" s="535"/>
      <c r="U865" s="535"/>
      <c r="V865" s="535"/>
      <c r="W865" s="535"/>
      <c r="X865" s="535"/>
      <c r="Y865" s="535"/>
      <c r="Z865" s="535"/>
      <c r="AA865" s="535"/>
      <c r="AB865" s="535"/>
      <c r="AC865" s="535"/>
      <c r="AD865" s="535"/>
      <c r="AE865" s="535"/>
      <c r="AF865" s="535"/>
      <c r="AG865" s="534"/>
      <c r="AH865" s="534"/>
      <c r="AI865" s="534"/>
      <c r="AJ865" s="534"/>
      <c r="AK865" s="535"/>
      <c r="AL865" s="535"/>
      <c r="AM865" s="535"/>
      <c r="AN865" s="535"/>
      <c r="AO865" s="535"/>
      <c r="AP865" s="535"/>
      <c r="AQ865" s="535"/>
      <c r="AR865" s="535"/>
      <c r="AS865" s="447"/>
      <c r="AT865" s="535"/>
      <c r="AU865" s="535"/>
      <c r="AV865" s="535"/>
      <c r="AW865" s="535"/>
      <c r="AX865" s="535"/>
    </row>
    <row r="866" spans="1:50" ht="13.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4"/>
      <c r="O866" s="534"/>
      <c r="P866" s="534"/>
      <c r="Q866" s="534"/>
      <c r="R866" s="534"/>
      <c r="S866" s="534"/>
      <c r="T866" s="535"/>
      <c r="U866" s="535"/>
      <c r="V866" s="535"/>
      <c r="W866" s="535"/>
      <c r="X866" s="535"/>
      <c r="Y866" s="535"/>
      <c r="Z866" s="535"/>
      <c r="AA866" s="535"/>
      <c r="AB866" s="535"/>
      <c r="AC866" s="535"/>
      <c r="AD866" s="535"/>
      <c r="AE866" s="535"/>
      <c r="AF866" s="535"/>
      <c r="AG866" s="534"/>
      <c r="AH866" s="534"/>
      <c r="AI866" s="534"/>
      <c r="AJ866" s="534"/>
      <c r="AK866" s="535"/>
      <c r="AL866" s="535"/>
      <c r="AM866" s="535"/>
      <c r="AN866" s="535"/>
      <c r="AO866" s="535"/>
      <c r="AP866" s="535"/>
      <c r="AQ866" s="535"/>
      <c r="AR866" s="535"/>
      <c r="AS866" s="447"/>
      <c r="AT866" s="535"/>
      <c r="AU866" s="535"/>
      <c r="AV866" s="535"/>
      <c r="AW866" s="535"/>
      <c r="AX866" s="535"/>
    </row>
    <row r="867" spans="1:50" ht="13.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4"/>
      <c r="O867" s="534"/>
      <c r="P867" s="534"/>
      <c r="Q867" s="534"/>
      <c r="R867" s="534"/>
      <c r="S867" s="534"/>
      <c r="T867" s="535"/>
      <c r="U867" s="535"/>
      <c r="V867" s="535"/>
      <c r="W867" s="535"/>
      <c r="X867" s="535"/>
      <c r="Y867" s="535"/>
      <c r="Z867" s="535"/>
      <c r="AA867" s="535"/>
      <c r="AB867" s="535"/>
      <c r="AC867" s="535"/>
      <c r="AD867" s="535"/>
      <c r="AE867" s="535"/>
      <c r="AF867" s="535"/>
      <c r="AG867" s="534"/>
      <c r="AH867" s="534"/>
      <c r="AI867" s="534"/>
      <c r="AJ867" s="534"/>
      <c r="AK867" s="535"/>
      <c r="AL867" s="535"/>
      <c r="AM867" s="535"/>
      <c r="AN867" s="535"/>
      <c r="AO867" s="535"/>
      <c r="AP867" s="535"/>
      <c r="AQ867" s="535"/>
      <c r="AR867" s="535"/>
      <c r="AS867" s="447"/>
      <c r="AT867" s="535"/>
      <c r="AU867" s="535"/>
      <c r="AV867" s="535"/>
      <c r="AW867" s="535"/>
      <c r="AX867" s="535"/>
    </row>
    <row r="868" spans="1:50" ht="13.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4"/>
      <c r="O868" s="534"/>
      <c r="P868" s="534"/>
      <c r="Q868" s="534"/>
      <c r="R868" s="534"/>
      <c r="S868" s="534"/>
      <c r="T868" s="535"/>
      <c r="U868" s="535"/>
      <c r="V868" s="535"/>
      <c r="W868" s="535"/>
      <c r="X868" s="535"/>
      <c r="Y868" s="535"/>
      <c r="Z868" s="535"/>
      <c r="AA868" s="535"/>
      <c r="AB868" s="535"/>
      <c r="AC868" s="535"/>
      <c r="AD868" s="535"/>
      <c r="AE868" s="535"/>
      <c r="AF868" s="535"/>
      <c r="AG868" s="534"/>
      <c r="AH868" s="534"/>
      <c r="AI868" s="534"/>
      <c r="AJ868" s="534"/>
      <c r="AK868" s="535"/>
      <c r="AL868" s="535"/>
      <c r="AM868" s="535"/>
      <c r="AN868" s="535"/>
      <c r="AO868" s="535"/>
      <c r="AP868" s="535"/>
      <c r="AQ868" s="535"/>
      <c r="AR868" s="535"/>
      <c r="AS868" s="447"/>
      <c r="AT868" s="535"/>
      <c r="AU868" s="535"/>
      <c r="AV868" s="535"/>
      <c r="AW868" s="535"/>
      <c r="AX868" s="535"/>
    </row>
    <row r="869" spans="1:50" ht="13.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4"/>
      <c r="O869" s="534"/>
      <c r="P869" s="534"/>
      <c r="Q869" s="534"/>
      <c r="R869" s="534"/>
      <c r="S869" s="534"/>
      <c r="T869" s="535"/>
      <c r="U869" s="535"/>
      <c r="V869" s="535"/>
      <c r="W869" s="535"/>
      <c r="X869" s="535"/>
      <c r="Y869" s="535"/>
      <c r="Z869" s="535"/>
      <c r="AA869" s="535"/>
      <c r="AB869" s="535"/>
      <c r="AC869" s="535"/>
      <c r="AD869" s="535"/>
      <c r="AE869" s="535"/>
      <c r="AF869" s="535"/>
      <c r="AG869" s="534"/>
      <c r="AH869" s="534"/>
      <c r="AI869" s="534"/>
      <c r="AJ869" s="534"/>
      <c r="AK869" s="535"/>
      <c r="AL869" s="535"/>
      <c r="AM869" s="535"/>
      <c r="AN869" s="535"/>
      <c r="AO869" s="535"/>
      <c r="AP869" s="535"/>
      <c r="AQ869" s="535"/>
      <c r="AR869" s="535"/>
      <c r="AS869" s="447"/>
      <c r="AT869" s="535"/>
      <c r="AU869" s="535"/>
      <c r="AV869" s="535"/>
      <c r="AW869" s="535"/>
      <c r="AX869" s="535"/>
    </row>
    <row r="870" spans="1:50" ht="13.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4"/>
      <c r="O870" s="534"/>
      <c r="P870" s="534"/>
      <c r="Q870" s="534"/>
      <c r="R870" s="534"/>
      <c r="S870" s="534"/>
      <c r="T870" s="535"/>
      <c r="U870" s="535"/>
      <c r="V870" s="535"/>
      <c r="W870" s="535"/>
      <c r="X870" s="535"/>
      <c r="Y870" s="535"/>
      <c r="Z870" s="535"/>
      <c r="AA870" s="535"/>
      <c r="AB870" s="535"/>
      <c r="AC870" s="535"/>
      <c r="AD870" s="535"/>
      <c r="AE870" s="535"/>
      <c r="AF870" s="535"/>
      <c r="AG870" s="534"/>
      <c r="AH870" s="534"/>
      <c r="AI870" s="534"/>
      <c r="AJ870" s="534"/>
      <c r="AK870" s="535"/>
      <c r="AL870" s="535"/>
      <c r="AM870" s="535"/>
      <c r="AN870" s="535"/>
      <c r="AO870" s="535"/>
      <c r="AP870" s="535"/>
      <c r="AQ870" s="535"/>
      <c r="AR870" s="535"/>
      <c r="AS870" s="447"/>
      <c r="AT870" s="535"/>
      <c r="AU870" s="535"/>
      <c r="AV870" s="535"/>
      <c r="AW870" s="535"/>
      <c r="AX870" s="535"/>
    </row>
    <row r="871" spans="1:50" ht="13.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4"/>
      <c r="O871" s="534"/>
      <c r="P871" s="534"/>
      <c r="Q871" s="534"/>
      <c r="R871" s="534"/>
      <c r="S871" s="534"/>
      <c r="T871" s="535"/>
      <c r="U871" s="535"/>
      <c r="V871" s="535"/>
      <c r="W871" s="535"/>
      <c r="X871" s="535"/>
      <c r="Y871" s="535"/>
      <c r="Z871" s="535"/>
      <c r="AA871" s="535"/>
      <c r="AB871" s="535"/>
      <c r="AC871" s="535"/>
      <c r="AD871" s="535"/>
      <c r="AE871" s="535"/>
      <c r="AF871" s="535"/>
      <c r="AG871" s="534"/>
      <c r="AH871" s="534"/>
      <c r="AI871" s="534"/>
      <c r="AJ871" s="534"/>
      <c r="AK871" s="535"/>
      <c r="AL871" s="535"/>
      <c r="AM871" s="535"/>
      <c r="AN871" s="535"/>
      <c r="AO871" s="535"/>
      <c r="AP871" s="535"/>
      <c r="AQ871" s="535"/>
      <c r="AR871" s="535"/>
      <c r="AS871" s="447"/>
      <c r="AT871" s="535"/>
      <c r="AU871" s="535"/>
      <c r="AV871" s="535"/>
      <c r="AW871" s="535"/>
      <c r="AX871" s="535"/>
    </row>
    <row r="872" spans="1:50" ht="13.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4"/>
      <c r="O872" s="534"/>
      <c r="P872" s="534"/>
      <c r="Q872" s="534"/>
      <c r="R872" s="534"/>
      <c r="S872" s="534"/>
      <c r="T872" s="535"/>
      <c r="U872" s="535"/>
      <c r="V872" s="535"/>
      <c r="W872" s="535"/>
      <c r="X872" s="535"/>
      <c r="Y872" s="535"/>
      <c r="Z872" s="535"/>
      <c r="AA872" s="535"/>
      <c r="AB872" s="535"/>
      <c r="AC872" s="535"/>
      <c r="AD872" s="535"/>
      <c r="AE872" s="535"/>
      <c r="AF872" s="535"/>
      <c r="AG872" s="534"/>
      <c r="AH872" s="534"/>
      <c r="AI872" s="534"/>
      <c r="AJ872" s="534"/>
      <c r="AK872" s="535"/>
      <c r="AL872" s="535"/>
      <c r="AM872" s="535"/>
      <c r="AN872" s="535"/>
      <c r="AO872" s="535"/>
      <c r="AP872" s="535"/>
      <c r="AQ872" s="535"/>
      <c r="AR872" s="535"/>
      <c r="AS872" s="447"/>
      <c r="AT872" s="535"/>
      <c r="AU872" s="535"/>
      <c r="AV872" s="535"/>
      <c r="AW872" s="535"/>
      <c r="AX872" s="535"/>
    </row>
    <row r="873" spans="1:50" ht="13.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4"/>
      <c r="O873" s="534"/>
      <c r="P873" s="534"/>
      <c r="Q873" s="534"/>
      <c r="R873" s="534"/>
      <c r="S873" s="534"/>
      <c r="T873" s="535"/>
      <c r="U873" s="535"/>
      <c r="V873" s="535"/>
      <c r="W873" s="535"/>
      <c r="X873" s="535"/>
      <c r="Y873" s="535"/>
      <c r="Z873" s="535"/>
      <c r="AA873" s="535"/>
      <c r="AB873" s="535"/>
      <c r="AC873" s="535"/>
      <c r="AD873" s="535"/>
      <c r="AE873" s="535"/>
      <c r="AF873" s="535"/>
      <c r="AG873" s="534"/>
      <c r="AH873" s="534"/>
      <c r="AI873" s="534"/>
      <c r="AJ873" s="534"/>
      <c r="AK873" s="535"/>
      <c r="AL873" s="535"/>
      <c r="AM873" s="535"/>
      <c r="AN873" s="535"/>
      <c r="AO873" s="535"/>
      <c r="AP873" s="535"/>
      <c r="AQ873" s="535"/>
      <c r="AR873" s="535"/>
      <c r="AS873" s="447"/>
      <c r="AT873" s="535"/>
      <c r="AU873" s="535"/>
      <c r="AV873" s="535"/>
      <c r="AW873" s="535"/>
      <c r="AX873" s="535"/>
    </row>
    <row r="874" spans="1:50" ht="13.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4"/>
      <c r="O874" s="534"/>
      <c r="P874" s="534"/>
      <c r="Q874" s="534"/>
      <c r="R874" s="534"/>
      <c r="S874" s="534"/>
      <c r="T874" s="535"/>
      <c r="U874" s="535"/>
      <c r="V874" s="535"/>
      <c r="W874" s="535"/>
      <c r="X874" s="535"/>
      <c r="Y874" s="535"/>
      <c r="Z874" s="535"/>
      <c r="AA874" s="535"/>
      <c r="AB874" s="535"/>
      <c r="AC874" s="535"/>
      <c r="AD874" s="535"/>
      <c r="AE874" s="535"/>
      <c r="AF874" s="535"/>
      <c r="AG874" s="534"/>
      <c r="AH874" s="534"/>
      <c r="AI874" s="534"/>
      <c r="AJ874" s="534"/>
      <c r="AK874" s="535"/>
      <c r="AL874" s="535"/>
      <c r="AM874" s="535"/>
      <c r="AN874" s="535"/>
      <c r="AO874" s="535"/>
      <c r="AP874" s="535"/>
      <c r="AQ874" s="535"/>
      <c r="AR874" s="535"/>
      <c r="AS874" s="447"/>
      <c r="AT874" s="535"/>
      <c r="AU874" s="535"/>
      <c r="AV874" s="535"/>
      <c r="AW874" s="535"/>
      <c r="AX874" s="535"/>
    </row>
    <row r="875" spans="1:50" ht="13.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4"/>
      <c r="O875" s="534"/>
      <c r="P875" s="534"/>
      <c r="Q875" s="534"/>
      <c r="R875" s="534"/>
      <c r="S875" s="534"/>
      <c r="T875" s="535"/>
      <c r="U875" s="535"/>
      <c r="V875" s="535"/>
      <c r="W875" s="535"/>
      <c r="X875" s="535"/>
      <c r="Y875" s="535"/>
      <c r="Z875" s="535"/>
      <c r="AA875" s="535"/>
      <c r="AB875" s="535"/>
      <c r="AC875" s="535"/>
      <c r="AD875" s="535"/>
      <c r="AE875" s="535"/>
      <c r="AF875" s="535"/>
      <c r="AG875" s="534"/>
      <c r="AH875" s="534"/>
      <c r="AI875" s="534"/>
      <c r="AJ875" s="534"/>
      <c r="AK875" s="535"/>
      <c r="AL875" s="535"/>
      <c r="AM875" s="535"/>
      <c r="AN875" s="535"/>
      <c r="AO875" s="535"/>
      <c r="AP875" s="535"/>
      <c r="AQ875" s="535"/>
      <c r="AR875" s="535"/>
      <c r="AS875" s="447"/>
      <c r="AT875" s="535"/>
      <c r="AU875" s="535"/>
      <c r="AV875" s="535"/>
      <c r="AW875" s="535"/>
      <c r="AX875" s="535"/>
    </row>
    <row r="876" spans="1:50" ht="13.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4"/>
      <c r="O876" s="534"/>
      <c r="P876" s="534"/>
      <c r="Q876" s="534"/>
      <c r="R876" s="534"/>
      <c r="S876" s="534"/>
      <c r="T876" s="535"/>
      <c r="U876" s="535"/>
      <c r="V876" s="535"/>
      <c r="W876" s="535"/>
      <c r="X876" s="535"/>
      <c r="Y876" s="535"/>
      <c r="Z876" s="535"/>
      <c r="AA876" s="535"/>
      <c r="AB876" s="535"/>
      <c r="AC876" s="535"/>
      <c r="AD876" s="535"/>
      <c r="AE876" s="535"/>
      <c r="AF876" s="535"/>
      <c r="AG876" s="534"/>
      <c r="AH876" s="534"/>
      <c r="AI876" s="534"/>
      <c r="AJ876" s="534"/>
      <c r="AK876" s="535"/>
      <c r="AL876" s="535"/>
      <c r="AM876" s="535"/>
      <c r="AN876" s="535"/>
      <c r="AO876" s="535"/>
      <c r="AP876" s="535"/>
      <c r="AQ876" s="535"/>
      <c r="AR876" s="535"/>
      <c r="AS876" s="447"/>
      <c r="AT876" s="535"/>
      <c r="AU876" s="535"/>
      <c r="AV876" s="535"/>
      <c r="AW876" s="535"/>
      <c r="AX876" s="535"/>
    </row>
    <row r="877" spans="1:50" ht="13.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4"/>
      <c r="O877" s="534"/>
      <c r="P877" s="534"/>
      <c r="Q877" s="534"/>
      <c r="R877" s="534"/>
      <c r="S877" s="534"/>
      <c r="T877" s="535"/>
      <c r="U877" s="535"/>
      <c r="V877" s="535"/>
      <c r="W877" s="535"/>
      <c r="X877" s="535"/>
      <c r="Y877" s="535"/>
      <c r="Z877" s="535"/>
      <c r="AA877" s="535"/>
      <c r="AB877" s="535"/>
      <c r="AC877" s="535"/>
      <c r="AD877" s="535"/>
      <c r="AE877" s="535"/>
      <c r="AF877" s="535"/>
      <c r="AG877" s="534"/>
      <c r="AH877" s="534"/>
      <c r="AI877" s="534"/>
      <c r="AJ877" s="534"/>
      <c r="AK877" s="535"/>
      <c r="AL877" s="535"/>
      <c r="AM877" s="535"/>
      <c r="AN877" s="535"/>
      <c r="AO877" s="535"/>
      <c r="AP877" s="535"/>
      <c r="AQ877" s="535"/>
      <c r="AR877" s="535"/>
      <c r="AS877" s="447"/>
      <c r="AT877" s="535"/>
      <c r="AU877" s="535"/>
      <c r="AV877" s="535"/>
      <c r="AW877" s="535"/>
      <c r="AX877" s="535"/>
    </row>
    <row r="878" spans="1:50" ht="13.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4"/>
      <c r="O878" s="534"/>
      <c r="P878" s="534"/>
      <c r="Q878" s="534"/>
      <c r="R878" s="534"/>
      <c r="S878" s="534"/>
      <c r="T878" s="535"/>
      <c r="U878" s="535"/>
      <c r="V878" s="535"/>
      <c r="W878" s="535"/>
      <c r="X878" s="535"/>
      <c r="Y878" s="535"/>
      <c r="Z878" s="535"/>
      <c r="AA878" s="535"/>
      <c r="AB878" s="535"/>
      <c r="AC878" s="535"/>
      <c r="AD878" s="535"/>
      <c r="AE878" s="535"/>
      <c r="AF878" s="535"/>
      <c r="AG878" s="534"/>
      <c r="AH878" s="534"/>
      <c r="AI878" s="534"/>
      <c r="AJ878" s="534"/>
      <c r="AK878" s="535"/>
      <c r="AL878" s="535"/>
      <c r="AM878" s="535"/>
      <c r="AN878" s="535"/>
      <c r="AO878" s="535"/>
      <c r="AP878" s="535"/>
      <c r="AQ878" s="535"/>
      <c r="AR878" s="535"/>
      <c r="AS878" s="447"/>
      <c r="AT878" s="535"/>
      <c r="AU878" s="535"/>
      <c r="AV878" s="535"/>
      <c r="AW878" s="535"/>
      <c r="AX878" s="535"/>
    </row>
    <row r="879" spans="1:50" ht="13.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4"/>
      <c r="O879" s="534"/>
      <c r="P879" s="534"/>
      <c r="Q879" s="534"/>
      <c r="R879" s="534"/>
      <c r="S879" s="534"/>
      <c r="T879" s="535"/>
      <c r="U879" s="535"/>
      <c r="V879" s="535"/>
      <c r="W879" s="535"/>
      <c r="X879" s="535"/>
      <c r="Y879" s="535"/>
      <c r="Z879" s="535"/>
      <c r="AA879" s="535"/>
      <c r="AB879" s="535"/>
      <c r="AC879" s="535"/>
      <c r="AD879" s="535"/>
      <c r="AE879" s="535"/>
      <c r="AF879" s="535"/>
      <c r="AG879" s="534"/>
      <c r="AH879" s="534"/>
      <c r="AI879" s="534"/>
      <c r="AJ879" s="534"/>
      <c r="AK879" s="535"/>
      <c r="AL879" s="535"/>
      <c r="AM879" s="535"/>
      <c r="AN879" s="535"/>
      <c r="AO879" s="535"/>
      <c r="AP879" s="535"/>
      <c r="AQ879" s="535"/>
      <c r="AR879" s="535"/>
      <c r="AS879" s="447"/>
      <c r="AT879" s="535"/>
      <c r="AU879" s="535"/>
      <c r="AV879" s="535"/>
      <c r="AW879" s="535"/>
      <c r="AX879" s="535"/>
    </row>
    <row r="880" spans="1:50" ht="13.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4"/>
      <c r="O880" s="534"/>
      <c r="P880" s="534"/>
      <c r="Q880" s="534"/>
      <c r="R880" s="534"/>
      <c r="S880" s="534"/>
      <c r="T880" s="535"/>
      <c r="U880" s="535"/>
      <c r="V880" s="535"/>
      <c r="W880" s="535"/>
      <c r="X880" s="535"/>
      <c r="Y880" s="535"/>
      <c r="Z880" s="535"/>
      <c r="AA880" s="535"/>
      <c r="AB880" s="535"/>
      <c r="AC880" s="535"/>
      <c r="AD880" s="535"/>
      <c r="AE880" s="535"/>
      <c r="AF880" s="535"/>
      <c r="AG880" s="534"/>
      <c r="AH880" s="534"/>
      <c r="AI880" s="534"/>
      <c r="AJ880" s="534"/>
      <c r="AK880" s="535"/>
      <c r="AL880" s="535"/>
      <c r="AM880" s="535"/>
      <c r="AN880" s="535"/>
      <c r="AO880" s="535"/>
      <c r="AP880" s="535"/>
      <c r="AQ880" s="535"/>
      <c r="AR880" s="535"/>
      <c r="AS880" s="447"/>
      <c r="AT880" s="535"/>
      <c r="AU880" s="535"/>
      <c r="AV880" s="535"/>
      <c r="AW880" s="535"/>
      <c r="AX880" s="535"/>
    </row>
    <row r="881" spans="1:50" ht="13.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4"/>
      <c r="O881" s="534"/>
      <c r="P881" s="534"/>
      <c r="Q881" s="534"/>
      <c r="R881" s="534"/>
      <c r="S881" s="534"/>
      <c r="T881" s="535"/>
      <c r="U881" s="535"/>
      <c r="V881" s="535"/>
      <c r="W881" s="535"/>
      <c r="X881" s="535"/>
      <c r="Y881" s="535"/>
      <c r="Z881" s="535"/>
      <c r="AA881" s="535"/>
      <c r="AB881" s="535"/>
      <c r="AC881" s="535"/>
      <c r="AD881" s="535"/>
      <c r="AE881" s="535"/>
      <c r="AF881" s="535"/>
      <c r="AG881" s="534"/>
      <c r="AH881" s="534"/>
      <c r="AI881" s="534"/>
      <c r="AJ881" s="534"/>
      <c r="AK881" s="535"/>
      <c r="AL881" s="535"/>
      <c r="AM881" s="535"/>
      <c r="AN881" s="535"/>
      <c r="AO881" s="535"/>
      <c r="AP881" s="535"/>
      <c r="AQ881" s="535"/>
      <c r="AR881" s="535"/>
      <c r="AS881" s="447"/>
      <c r="AT881" s="535"/>
      <c r="AU881" s="535"/>
      <c r="AV881" s="535"/>
      <c r="AW881" s="535"/>
      <c r="AX881" s="535"/>
    </row>
    <row r="882" spans="1:50" ht="13.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4"/>
      <c r="O882" s="534"/>
      <c r="P882" s="534"/>
      <c r="Q882" s="534"/>
      <c r="R882" s="534"/>
      <c r="S882" s="534"/>
      <c r="T882" s="535"/>
      <c r="U882" s="535"/>
      <c r="V882" s="535"/>
      <c r="W882" s="535"/>
      <c r="X882" s="535"/>
      <c r="Y882" s="535"/>
      <c r="Z882" s="535"/>
      <c r="AA882" s="535"/>
      <c r="AB882" s="535"/>
      <c r="AC882" s="535"/>
      <c r="AD882" s="535"/>
      <c r="AE882" s="535"/>
      <c r="AF882" s="535"/>
      <c r="AG882" s="534"/>
      <c r="AH882" s="534"/>
      <c r="AI882" s="534"/>
      <c r="AJ882" s="534"/>
      <c r="AK882" s="535"/>
      <c r="AL882" s="535"/>
      <c r="AM882" s="535"/>
      <c r="AN882" s="535"/>
      <c r="AO882" s="535"/>
      <c r="AP882" s="535"/>
      <c r="AQ882" s="535"/>
      <c r="AR882" s="535"/>
      <c r="AS882" s="447"/>
      <c r="AT882" s="535"/>
      <c r="AU882" s="535"/>
      <c r="AV882" s="535"/>
      <c r="AW882" s="535"/>
      <c r="AX882" s="535"/>
    </row>
    <row r="883" spans="1:50" ht="13.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4"/>
      <c r="O883" s="534"/>
      <c r="P883" s="534"/>
      <c r="Q883" s="534"/>
      <c r="R883" s="534"/>
      <c r="S883" s="534"/>
      <c r="T883" s="535"/>
      <c r="U883" s="535"/>
      <c r="V883" s="535"/>
      <c r="W883" s="535"/>
      <c r="X883" s="535"/>
      <c r="Y883" s="535"/>
      <c r="Z883" s="535"/>
      <c r="AA883" s="535"/>
      <c r="AB883" s="535"/>
      <c r="AC883" s="535"/>
      <c r="AD883" s="535"/>
      <c r="AE883" s="535"/>
      <c r="AF883" s="535"/>
      <c r="AG883" s="534"/>
      <c r="AH883" s="534"/>
      <c r="AI883" s="534"/>
      <c r="AJ883" s="534"/>
      <c r="AK883" s="535"/>
      <c r="AL883" s="535"/>
      <c r="AM883" s="535"/>
      <c r="AN883" s="535"/>
      <c r="AO883" s="535"/>
      <c r="AP883" s="535"/>
      <c r="AQ883" s="535"/>
      <c r="AR883" s="535"/>
      <c r="AS883" s="447"/>
      <c r="AT883" s="535"/>
      <c r="AU883" s="535"/>
      <c r="AV883" s="535"/>
      <c r="AW883" s="535"/>
      <c r="AX883" s="535"/>
    </row>
    <row r="884" spans="1:50" ht="13.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4"/>
      <c r="O884" s="534"/>
      <c r="P884" s="534"/>
      <c r="Q884" s="534"/>
      <c r="R884" s="534"/>
      <c r="S884" s="534"/>
      <c r="T884" s="535"/>
      <c r="U884" s="535"/>
      <c r="V884" s="535"/>
      <c r="W884" s="535"/>
      <c r="X884" s="535"/>
      <c r="Y884" s="535"/>
      <c r="Z884" s="535"/>
      <c r="AA884" s="535"/>
      <c r="AB884" s="535"/>
      <c r="AC884" s="535"/>
      <c r="AD884" s="535"/>
      <c r="AE884" s="535"/>
      <c r="AF884" s="535"/>
      <c r="AG884" s="534"/>
      <c r="AH884" s="534"/>
      <c r="AI884" s="534"/>
      <c r="AJ884" s="534"/>
      <c r="AK884" s="535"/>
      <c r="AL884" s="535"/>
      <c r="AM884" s="535"/>
      <c r="AN884" s="535"/>
      <c r="AO884" s="535"/>
      <c r="AP884" s="535"/>
      <c r="AQ884" s="535"/>
      <c r="AR884" s="535"/>
      <c r="AS884" s="447"/>
      <c r="AT884" s="535"/>
      <c r="AU884" s="535"/>
      <c r="AV884" s="535"/>
      <c r="AW884" s="535"/>
      <c r="AX884" s="535"/>
    </row>
    <row r="885" spans="1:50" ht="13.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4"/>
      <c r="O885" s="534"/>
      <c r="P885" s="534"/>
      <c r="Q885" s="534"/>
      <c r="R885" s="534"/>
      <c r="S885" s="534"/>
      <c r="T885" s="535"/>
      <c r="U885" s="535"/>
      <c r="V885" s="535"/>
      <c r="W885" s="535"/>
      <c r="X885" s="535"/>
      <c r="Y885" s="535"/>
      <c r="Z885" s="535"/>
      <c r="AA885" s="535"/>
      <c r="AB885" s="535"/>
      <c r="AC885" s="535"/>
      <c r="AD885" s="535"/>
      <c r="AE885" s="535"/>
      <c r="AF885" s="535"/>
      <c r="AG885" s="534"/>
      <c r="AH885" s="534"/>
      <c r="AI885" s="534"/>
      <c r="AJ885" s="534"/>
      <c r="AK885" s="535"/>
      <c r="AL885" s="535"/>
      <c r="AM885" s="535"/>
      <c r="AN885" s="535"/>
      <c r="AO885" s="535"/>
      <c r="AP885" s="535"/>
      <c r="AQ885" s="535"/>
      <c r="AR885" s="535"/>
      <c r="AS885" s="447"/>
      <c r="AT885" s="535"/>
      <c r="AU885" s="535"/>
      <c r="AV885" s="535"/>
      <c r="AW885" s="535"/>
      <c r="AX885" s="535"/>
    </row>
    <row r="886" spans="1:50" ht="13.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4"/>
      <c r="O886" s="534"/>
      <c r="P886" s="534"/>
      <c r="Q886" s="534"/>
      <c r="R886" s="534"/>
      <c r="S886" s="534"/>
      <c r="T886" s="535"/>
      <c r="U886" s="535"/>
      <c r="V886" s="535"/>
      <c r="W886" s="535"/>
      <c r="X886" s="535"/>
      <c r="Y886" s="535"/>
      <c r="Z886" s="535"/>
      <c r="AA886" s="535"/>
      <c r="AB886" s="535"/>
      <c r="AC886" s="535"/>
      <c r="AD886" s="535"/>
      <c r="AE886" s="535"/>
      <c r="AF886" s="535"/>
      <c r="AG886" s="534"/>
      <c r="AH886" s="534"/>
      <c r="AI886" s="534"/>
      <c r="AJ886" s="534"/>
      <c r="AK886" s="535"/>
      <c r="AL886" s="535"/>
      <c r="AM886" s="535"/>
      <c r="AN886" s="535"/>
      <c r="AO886" s="535"/>
      <c r="AP886" s="535"/>
      <c r="AQ886" s="535"/>
      <c r="AR886" s="535"/>
      <c r="AS886" s="447"/>
      <c r="AT886" s="535"/>
      <c r="AU886" s="535"/>
      <c r="AV886" s="535"/>
      <c r="AW886" s="535"/>
      <c r="AX886" s="535"/>
    </row>
    <row r="887" spans="1:50" ht="13.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4"/>
      <c r="O887" s="534"/>
      <c r="P887" s="534"/>
      <c r="Q887" s="534"/>
      <c r="R887" s="534"/>
      <c r="S887" s="534"/>
      <c r="T887" s="535"/>
      <c r="U887" s="535"/>
      <c r="V887" s="535"/>
      <c r="W887" s="535"/>
      <c r="X887" s="535"/>
      <c r="Y887" s="535"/>
      <c r="Z887" s="535"/>
      <c r="AA887" s="535"/>
      <c r="AB887" s="535"/>
      <c r="AC887" s="535"/>
      <c r="AD887" s="535"/>
      <c r="AE887" s="535"/>
      <c r="AF887" s="535"/>
      <c r="AG887" s="534"/>
      <c r="AH887" s="534"/>
      <c r="AI887" s="534"/>
      <c r="AJ887" s="534"/>
      <c r="AK887" s="535"/>
      <c r="AL887" s="535"/>
      <c r="AM887" s="535"/>
      <c r="AN887" s="535"/>
      <c r="AO887" s="535"/>
      <c r="AP887" s="535"/>
      <c r="AQ887" s="535"/>
      <c r="AR887" s="535"/>
      <c r="AS887" s="447"/>
      <c r="AT887" s="535"/>
      <c r="AU887" s="535"/>
      <c r="AV887" s="535"/>
      <c r="AW887" s="535"/>
      <c r="AX887" s="535"/>
    </row>
    <row r="888" spans="1:50" ht="13.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4"/>
      <c r="O888" s="534"/>
      <c r="P888" s="534"/>
      <c r="Q888" s="534"/>
      <c r="R888" s="534"/>
      <c r="S888" s="534"/>
      <c r="T888" s="535"/>
      <c r="U888" s="535"/>
      <c r="V888" s="535"/>
      <c r="W888" s="535"/>
      <c r="X888" s="535"/>
      <c r="Y888" s="535"/>
      <c r="Z888" s="535"/>
      <c r="AA888" s="535"/>
      <c r="AB888" s="535"/>
      <c r="AC888" s="535"/>
      <c r="AD888" s="535"/>
      <c r="AE888" s="535"/>
      <c r="AF888" s="535"/>
      <c r="AG888" s="534"/>
      <c r="AH888" s="534"/>
      <c r="AI888" s="534"/>
      <c r="AJ888" s="534"/>
      <c r="AK888" s="535"/>
      <c r="AL888" s="535"/>
      <c r="AM888" s="535"/>
      <c r="AN888" s="535"/>
      <c r="AO888" s="535"/>
      <c r="AP888" s="535"/>
      <c r="AQ888" s="535"/>
      <c r="AR888" s="535"/>
      <c r="AS888" s="447"/>
      <c r="AT888" s="535"/>
      <c r="AU888" s="535"/>
      <c r="AV888" s="535"/>
      <c r="AW888" s="535"/>
      <c r="AX888" s="535"/>
    </row>
    <row r="889" spans="1:50" ht="13.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4"/>
      <c r="O889" s="534"/>
      <c r="P889" s="534"/>
      <c r="Q889" s="534"/>
      <c r="R889" s="534"/>
      <c r="S889" s="534"/>
      <c r="T889" s="535"/>
      <c r="U889" s="535"/>
      <c r="V889" s="535"/>
      <c r="W889" s="535"/>
      <c r="X889" s="535"/>
      <c r="Y889" s="535"/>
      <c r="Z889" s="535"/>
      <c r="AA889" s="535"/>
      <c r="AB889" s="535"/>
      <c r="AC889" s="535"/>
      <c r="AD889" s="535"/>
      <c r="AE889" s="535"/>
      <c r="AF889" s="535"/>
      <c r="AG889" s="534"/>
      <c r="AH889" s="534"/>
      <c r="AI889" s="534"/>
      <c r="AJ889" s="534"/>
      <c r="AK889" s="535"/>
      <c r="AL889" s="535"/>
      <c r="AM889" s="535"/>
      <c r="AN889" s="535"/>
      <c r="AO889" s="535"/>
      <c r="AP889" s="535"/>
      <c r="AQ889" s="535"/>
      <c r="AR889" s="535"/>
      <c r="AS889" s="447"/>
      <c r="AT889" s="535"/>
      <c r="AU889" s="535"/>
      <c r="AV889" s="535"/>
      <c r="AW889" s="535"/>
      <c r="AX889" s="535"/>
    </row>
    <row r="890" spans="1:50" ht="13.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4"/>
      <c r="O890" s="534"/>
      <c r="P890" s="534"/>
      <c r="Q890" s="534"/>
      <c r="R890" s="534"/>
      <c r="S890" s="534"/>
      <c r="T890" s="535"/>
      <c r="U890" s="535"/>
      <c r="V890" s="535"/>
      <c r="W890" s="535"/>
      <c r="X890" s="535"/>
      <c r="Y890" s="535"/>
      <c r="Z890" s="535"/>
      <c r="AA890" s="535"/>
      <c r="AB890" s="535"/>
      <c r="AC890" s="535"/>
      <c r="AD890" s="535"/>
      <c r="AE890" s="535"/>
      <c r="AF890" s="535"/>
      <c r="AG890" s="534"/>
      <c r="AH890" s="534"/>
      <c r="AI890" s="534"/>
      <c r="AJ890" s="534"/>
      <c r="AK890" s="535"/>
      <c r="AL890" s="535"/>
      <c r="AM890" s="535"/>
      <c r="AN890" s="535"/>
      <c r="AO890" s="535"/>
      <c r="AP890" s="535"/>
      <c r="AQ890" s="535"/>
      <c r="AR890" s="535"/>
      <c r="AS890" s="447"/>
      <c r="AT890" s="535"/>
      <c r="AU890" s="535"/>
      <c r="AV890" s="535"/>
      <c r="AW890" s="535"/>
      <c r="AX890" s="535"/>
    </row>
    <row r="891" spans="1:50" ht="13.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4"/>
      <c r="O891" s="534"/>
      <c r="P891" s="534"/>
      <c r="Q891" s="534"/>
      <c r="R891" s="534"/>
      <c r="S891" s="534"/>
      <c r="T891" s="535"/>
      <c r="U891" s="535"/>
      <c r="V891" s="535"/>
      <c r="W891" s="535"/>
      <c r="X891" s="535"/>
      <c r="Y891" s="535"/>
      <c r="Z891" s="535"/>
      <c r="AA891" s="535"/>
      <c r="AB891" s="535"/>
      <c r="AC891" s="535"/>
      <c r="AD891" s="535"/>
      <c r="AE891" s="535"/>
      <c r="AF891" s="535"/>
      <c r="AG891" s="534"/>
      <c r="AH891" s="534"/>
      <c r="AI891" s="534"/>
      <c r="AJ891" s="534"/>
      <c r="AK891" s="535"/>
      <c r="AL891" s="535"/>
      <c r="AM891" s="535"/>
      <c r="AN891" s="535"/>
      <c r="AO891" s="535"/>
      <c r="AP891" s="535"/>
      <c r="AQ891" s="535"/>
      <c r="AR891" s="535"/>
      <c r="AS891" s="447"/>
      <c r="AT891" s="535"/>
      <c r="AU891" s="535"/>
      <c r="AV891" s="535"/>
      <c r="AW891" s="535"/>
      <c r="AX891" s="535"/>
    </row>
    <row r="892" spans="1:50" ht="13.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4"/>
      <c r="O892" s="534"/>
      <c r="P892" s="534"/>
      <c r="Q892" s="534"/>
      <c r="R892" s="534"/>
      <c r="S892" s="534"/>
      <c r="T892" s="535"/>
      <c r="U892" s="535"/>
      <c r="V892" s="535"/>
      <c r="W892" s="535"/>
      <c r="X892" s="535"/>
      <c r="Y892" s="535"/>
      <c r="Z892" s="535"/>
      <c r="AA892" s="535"/>
      <c r="AB892" s="535"/>
      <c r="AC892" s="535"/>
      <c r="AD892" s="535"/>
      <c r="AE892" s="535"/>
      <c r="AF892" s="535"/>
      <c r="AG892" s="534"/>
      <c r="AH892" s="534"/>
      <c r="AI892" s="534"/>
      <c r="AJ892" s="534"/>
      <c r="AK892" s="535"/>
      <c r="AL892" s="535"/>
      <c r="AM892" s="535"/>
      <c r="AN892" s="535"/>
      <c r="AO892" s="535"/>
      <c r="AP892" s="535"/>
      <c r="AQ892" s="535"/>
      <c r="AR892" s="535"/>
      <c r="AS892" s="447"/>
      <c r="AT892" s="535"/>
      <c r="AU892" s="535"/>
      <c r="AV892" s="535"/>
      <c r="AW892" s="535"/>
      <c r="AX892" s="535"/>
    </row>
    <row r="893" spans="1:50" ht="13.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4"/>
      <c r="O893" s="534"/>
      <c r="P893" s="534"/>
      <c r="Q893" s="534"/>
      <c r="R893" s="534"/>
      <c r="S893" s="534"/>
      <c r="T893" s="535"/>
      <c r="U893" s="535"/>
      <c r="V893" s="535"/>
      <c r="W893" s="535"/>
      <c r="X893" s="535"/>
      <c r="Y893" s="535"/>
      <c r="Z893" s="535"/>
      <c r="AA893" s="535"/>
      <c r="AB893" s="535"/>
      <c r="AC893" s="535"/>
      <c r="AD893" s="535"/>
      <c r="AE893" s="535"/>
      <c r="AF893" s="535"/>
      <c r="AG893" s="534"/>
      <c r="AH893" s="534"/>
      <c r="AI893" s="534"/>
      <c r="AJ893" s="534"/>
      <c r="AK893" s="535"/>
      <c r="AL893" s="535"/>
      <c r="AM893" s="535"/>
      <c r="AN893" s="535"/>
      <c r="AO893" s="535"/>
      <c r="AP893" s="535"/>
      <c r="AQ893" s="535"/>
      <c r="AR893" s="535"/>
      <c r="AS893" s="447"/>
      <c r="AT893" s="535"/>
      <c r="AU893" s="535"/>
      <c r="AV893" s="535"/>
      <c r="AW893" s="535"/>
      <c r="AX893" s="535"/>
    </row>
    <row r="894" spans="1:50" ht="13.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4"/>
      <c r="O894" s="534"/>
      <c r="P894" s="534"/>
      <c r="Q894" s="534"/>
      <c r="R894" s="534"/>
      <c r="S894" s="534"/>
      <c r="T894" s="535"/>
      <c r="U894" s="535"/>
      <c r="V894" s="535"/>
      <c r="W894" s="535"/>
      <c r="X894" s="535"/>
      <c r="Y894" s="535"/>
      <c r="Z894" s="535"/>
      <c r="AA894" s="535"/>
      <c r="AB894" s="535"/>
      <c r="AC894" s="535"/>
      <c r="AD894" s="535"/>
      <c r="AE894" s="535"/>
      <c r="AF894" s="535"/>
      <c r="AG894" s="534"/>
      <c r="AH894" s="534"/>
      <c r="AI894" s="534"/>
      <c r="AJ894" s="534"/>
      <c r="AK894" s="535"/>
      <c r="AL894" s="535"/>
      <c r="AM894" s="535"/>
      <c r="AN894" s="535"/>
      <c r="AO894" s="535"/>
      <c r="AP894" s="535"/>
      <c r="AQ894" s="535"/>
      <c r="AR894" s="535"/>
      <c r="AS894" s="447"/>
      <c r="AT894" s="535"/>
      <c r="AU894" s="535"/>
      <c r="AV894" s="535"/>
      <c r="AW894" s="535"/>
      <c r="AX894" s="535"/>
    </row>
    <row r="895" spans="1:50" ht="13.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4"/>
      <c r="O895" s="534"/>
      <c r="P895" s="534"/>
      <c r="Q895" s="534"/>
      <c r="R895" s="534"/>
      <c r="S895" s="534"/>
      <c r="T895" s="535"/>
      <c r="U895" s="535"/>
      <c r="V895" s="535"/>
      <c r="W895" s="535"/>
      <c r="X895" s="535"/>
      <c r="Y895" s="535"/>
      <c r="Z895" s="535"/>
      <c r="AA895" s="535"/>
      <c r="AB895" s="535"/>
      <c r="AC895" s="535"/>
      <c r="AD895" s="535"/>
      <c r="AE895" s="535"/>
      <c r="AF895" s="535"/>
      <c r="AG895" s="534"/>
      <c r="AH895" s="534"/>
      <c r="AI895" s="534"/>
      <c r="AJ895" s="534"/>
      <c r="AK895" s="535"/>
      <c r="AL895" s="535"/>
      <c r="AM895" s="535"/>
      <c r="AN895" s="535"/>
      <c r="AO895" s="535"/>
      <c r="AP895" s="535"/>
      <c r="AQ895" s="535"/>
      <c r="AR895" s="535"/>
      <c r="AS895" s="447"/>
      <c r="AT895" s="535"/>
      <c r="AU895" s="535"/>
      <c r="AV895" s="535"/>
      <c r="AW895" s="535"/>
      <c r="AX895" s="535"/>
    </row>
    <row r="896" spans="1:50" ht="13.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4"/>
      <c r="O896" s="534"/>
      <c r="P896" s="534"/>
      <c r="Q896" s="534"/>
      <c r="R896" s="534"/>
      <c r="S896" s="534"/>
      <c r="T896" s="535"/>
      <c r="U896" s="535"/>
      <c r="V896" s="535"/>
      <c r="W896" s="535"/>
      <c r="X896" s="535"/>
      <c r="Y896" s="535"/>
      <c r="Z896" s="535"/>
      <c r="AA896" s="535"/>
      <c r="AB896" s="535"/>
      <c r="AC896" s="535"/>
      <c r="AD896" s="535"/>
      <c r="AE896" s="535"/>
      <c r="AF896" s="535"/>
      <c r="AG896" s="534"/>
      <c r="AH896" s="534"/>
      <c r="AI896" s="534"/>
      <c r="AJ896" s="534"/>
      <c r="AK896" s="535"/>
      <c r="AL896" s="535"/>
      <c r="AM896" s="535"/>
      <c r="AN896" s="535"/>
      <c r="AO896" s="535"/>
      <c r="AP896" s="535"/>
      <c r="AQ896" s="535"/>
      <c r="AR896" s="535"/>
      <c r="AS896" s="447"/>
      <c r="AT896" s="535"/>
      <c r="AU896" s="535"/>
      <c r="AV896" s="535"/>
      <c r="AW896" s="535"/>
      <c r="AX896" s="535"/>
    </row>
    <row r="897" spans="1:50" ht="13.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4"/>
      <c r="O897" s="534"/>
      <c r="P897" s="534"/>
      <c r="Q897" s="534"/>
      <c r="R897" s="534"/>
      <c r="S897" s="534"/>
      <c r="T897" s="535"/>
      <c r="U897" s="535"/>
      <c r="V897" s="535"/>
      <c r="W897" s="535"/>
      <c r="X897" s="535"/>
      <c r="Y897" s="535"/>
      <c r="Z897" s="535"/>
      <c r="AA897" s="535"/>
      <c r="AB897" s="535"/>
      <c r="AC897" s="535"/>
      <c r="AD897" s="535"/>
      <c r="AE897" s="535"/>
      <c r="AF897" s="535"/>
      <c r="AG897" s="534"/>
      <c r="AH897" s="534"/>
      <c r="AI897" s="534"/>
      <c r="AJ897" s="534"/>
      <c r="AK897" s="535"/>
      <c r="AL897" s="535"/>
      <c r="AM897" s="535"/>
      <c r="AN897" s="535"/>
      <c r="AO897" s="535"/>
      <c r="AP897" s="535"/>
      <c r="AQ897" s="535"/>
      <c r="AR897" s="535"/>
      <c r="AS897" s="447"/>
      <c r="AT897" s="535"/>
      <c r="AU897" s="535"/>
      <c r="AV897" s="535"/>
      <c r="AW897" s="535"/>
      <c r="AX897" s="535"/>
    </row>
    <row r="898" spans="1:50" ht="13.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4"/>
      <c r="O898" s="534"/>
      <c r="P898" s="534"/>
      <c r="Q898" s="534"/>
      <c r="R898" s="534"/>
      <c r="S898" s="534"/>
      <c r="T898" s="535"/>
      <c r="U898" s="535"/>
      <c r="V898" s="535"/>
      <c r="W898" s="535"/>
      <c r="X898" s="535"/>
      <c r="Y898" s="535"/>
      <c r="Z898" s="535"/>
      <c r="AA898" s="535"/>
      <c r="AB898" s="535"/>
      <c r="AC898" s="535"/>
      <c r="AD898" s="535"/>
      <c r="AE898" s="535"/>
      <c r="AF898" s="535"/>
      <c r="AG898" s="534"/>
      <c r="AH898" s="534"/>
      <c r="AI898" s="534"/>
      <c r="AJ898" s="534"/>
      <c r="AK898" s="535"/>
      <c r="AL898" s="535"/>
      <c r="AM898" s="535"/>
      <c r="AN898" s="535"/>
      <c r="AO898" s="535"/>
      <c r="AP898" s="535"/>
      <c r="AQ898" s="535"/>
      <c r="AR898" s="535"/>
      <c r="AS898" s="447"/>
      <c r="AT898" s="535"/>
      <c r="AU898" s="535"/>
      <c r="AV898" s="535"/>
      <c r="AW898" s="535"/>
      <c r="AX898" s="535"/>
    </row>
    <row r="899" spans="1:50" ht="13.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4"/>
      <c r="O899" s="534"/>
      <c r="P899" s="534"/>
      <c r="Q899" s="534"/>
      <c r="R899" s="534"/>
      <c r="S899" s="534"/>
      <c r="T899" s="535"/>
      <c r="U899" s="535"/>
      <c r="V899" s="535"/>
      <c r="W899" s="535"/>
      <c r="X899" s="535"/>
      <c r="Y899" s="535"/>
      <c r="Z899" s="535"/>
      <c r="AA899" s="535"/>
      <c r="AB899" s="535"/>
      <c r="AC899" s="535"/>
      <c r="AD899" s="535"/>
      <c r="AE899" s="535"/>
      <c r="AF899" s="535"/>
      <c r="AG899" s="534"/>
      <c r="AH899" s="534"/>
      <c r="AI899" s="534"/>
      <c r="AJ899" s="534"/>
      <c r="AK899" s="535"/>
      <c r="AL899" s="535"/>
      <c r="AM899" s="535"/>
      <c r="AN899" s="535"/>
      <c r="AO899" s="535"/>
      <c r="AP899" s="535"/>
      <c r="AQ899" s="535"/>
      <c r="AR899" s="535"/>
      <c r="AS899" s="447"/>
      <c r="AT899" s="535"/>
      <c r="AU899" s="535"/>
      <c r="AV899" s="535"/>
      <c r="AW899" s="535"/>
      <c r="AX899" s="535"/>
    </row>
    <row r="900" spans="1:50" ht="13.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4"/>
      <c r="O900" s="534"/>
      <c r="P900" s="534"/>
      <c r="Q900" s="534"/>
      <c r="R900" s="534"/>
      <c r="S900" s="534"/>
      <c r="T900" s="535"/>
      <c r="U900" s="535"/>
      <c r="V900" s="535"/>
      <c r="W900" s="535"/>
      <c r="X900" s="535"/>
      <c r="Y900" s="535"/>
      <c r="Z900" s="535"/>
      <c r="AA900" s="535"/>
      <c r="AB900" s="535"/>
      <c r="AC900" s="535"/>
      <c r="AD900" s="535"/>
      <c r="AE900" s="535"/>
      <c r="AF900" s="535"/>
      <c r="AG900" s="534"/>
      <c r="AH900" s="534"/>
      <c r="AI900" s="534"/>
      <c r="AJ900" s="534"/>
      <c r="AK900" s="535"/>
      <c r="AL900" s="535"/>
      <c r="AM900" s="535"/>
      <c r="AN900" s="535"/>
      <c r="AO900" s="535"/>
      <c r="AP900" s="535"/>
      <c r="AQ900" s="535"/>
      <c r="AR900" s="535"/>
      <c r="AS900" s="447"/>
      <c r="AT900" s="535"/>
      <c r="AU900" s="535"/>
      <c r="AV900" s="535"/>
      <c r="AW900" s="535"/>
      <c r="AX900" s="535"/>
    </row>
    <row r="901" spans="1:50" ht="13.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4"/>
      <c r="O901" s="534"/>
      <c r="P901" s="534"/>
      <c r="Q901" s="534"/>
      <c r="R901" s="534"/>
      <c r="S901" s="534"/>
      <c r="T901" s="535"/>
      <c r="U901" s="535"/>
      <c r="V901" s="535"/>
      <c r="W901" s="535"/>
      <c r="X901" s="535"/>
      <c r="Y901" s="535"/>
      <c r="Z901" s="535"/>
      <c r="AA901" s="535"/>
      <c r="AB901" s="535"/>
      <c r="AC901" s="535"/>
      <c r="AD901" s="535"/>
      <c r="AE901" s="535"/>
      <c r="AF901" s="535"/>
      <c r="AG901" s="534"/>
      <c r="AH901" s="534"/>
      <c r="AI901" s="534"/>
      <c r="AJ901" s="534"/>
      <c r="AK901" s="535"/>
      <c r="AL901" s="535"/>
      <c r="AM901" s="535"/>
      <c r="AN901" s="535"/>
      <c r="AO901" s="535"/>
      <c r="AP901" s="535"/>
      <c r="AQ901" s="535"/>
      <c r="AR901" s="535"/>
      <c r="AS901" s="447"/>
      <c r="AT901" s="535"/>
      <c r="AU901" s="535"/>
      <c r="AV901" s="535"/>
      <c r="AW901" s="535"/>
      <c r="AX901" s="535"/>
    </row>
    <row r="902" spans="1:50" ht="13.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4"/>
      <c r="O902" s="534"/>
      <c r="P902" s="534"/>
      <c r="Q902" s="534"/>
      <c r="R902" s="534"/>
      <c r="S902" s="534"/>
      <c r="T902" s="535"/>
      <c r="U902" s="535"/>
      <c r="V902" s="535"/>
      <c r="W902" s="535"/>
      <c r="X902" s="535"/>
      <c r="Y902" s="535"/>
      <c r="Z902" s="535"/>
      <c r="AA902" s="535"/>
      <c r="AB902" s="535"/>
      <c r="AC902" s="535"/>
      <c r="AD902" s="535"/>
      <c r="AE902" s="535"/>
      <c r="AF902" s="535"/>
      <c r="AG902" s="534"/>
      <c r="AH902" s="534"/>
      <c r="AI902" s="534"/>
      <c r="AJ902" s="534"/>
      <c r="AK902" s="535"/>
      <c r="AL902" s="535"/>
      <c r="AM902" s="535"/>
      <c r="AN902" s="535"/>
      <c r="AO902" s="535"/>
      <c r="AP902" s="535"/>
      <c r="AQ902" s="535"/>
      <c r="AR902" s="535"/>
      <c r="AS902" s="447"/>
      <c r="AT902" s="535"/>
      <c r="AU902" s="535"/>
      <c r="AV902" s="535"/>
      <c r="AW902" s="535"/>
      <c r="AX902" s="535"/>
    </row>
    <row r="903" spans="1:50" ht="13.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4"/>
      <c r="O903" s="534"/>
      <c r="P903" s="534"/>
      <c r="Q903" s="534"/>
      <c r="R903" s="534"/>
      <c r="S903" s="534"/>
      <c r="T903" s="535"/>
      <c r="U903" s="535"/>
      <c r="V903" s="535"/>
      <c r="W903" s="535"/>
      <c r="X903" s="535"/>
      <c r="Y903" s="535"/>
      <c r="Z903" s="535"/>
      <c r="AA903" s="535"/>
      <c r="AB903" s="535"/>
      <c r="AC903" s="535"/>
      <c r="AD903" s="535"/>
      <c r="AE903" s="535"/>
      <c r="AF903" s="535"/>
      <c r="AG903" s="534"/>
      <c r="AH903" s="534"/>
      <c r="AI903" s="534"/>
      <c r="AJ903" s="534"/>
      <c r="AK903" s="535"/>
      <c r="AL903" s="535"/>
      <c r="AM903" s="535"/>
      <c r="AN903" s="535"/>
      <c r="AO903" s="535"/>
      <c r="AP903" s="535"/>
      <c r="AQ903" s="535"/>
      <c r="AR903" s="535"/>
      <c r="AS903" s="447"/>
      <c r="AT903" s="535"/>
      <c r="AU903" s="535"/>
      <c r="AV903" s="535"/>
      <c r="AW903" s="535"/>
      <c r="AX903" s="535"/>
    </row>
    <row r="904" spans="1:50" ht="13.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4"/>
      <c r="O904" s="534"/>
      <c r="P904" s="534"/>
      <c r="Q904" s="534"/>
      <c r="R904" s="534"/>
      <c r="S904" s="534"/>
      <c r="T904" s="535"/>
      <c r="U904" s="535"/>
      <c r="V904" s="535"/>
      <c r="W904" s="535"/>
      <c r="X904" s="535"/>
      <c r="Y904" s="535"/>
      <c r="Z904" s="535"/>
      <c r="AA904" s="535"/>
      <c r="AB904" s="535"/>
      <c r="AC904" s="535"/>
      <c r="AD904" s="535"/>
      <c r="AE904" s="535"/>
      <c r="AF904" s="535"/>
      <c r="AG904" s="534"/>
      <c r="AH904" s="534"/>
      <c r="AI904" s="534"/>
      <c r="AJ904" s="534"/>
      <c r="AK904" s="535"/>
      <c r="AL904" s="535"/>
      <c r="AM904" s="535"/>
      <c r="AN904" s="535"/>
      <c r="AO904" s="535"/>
      <c r="AP904" s="535"/>
      <c r="AQ904" s="535"/>
      <c r="AR904" s="535"/>
      <c r="AS904" s="447"/>
      <c r="AT904" s="535"/>
      <c r="AU904" s="535"/>
      <c r="AV904" s="535"/>
      <c r="AW904" s="535"/>
      <c r="AX904" s="535"/>
    </row>
    <row r="905" spans="1:50" ht="13.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4"/>
      <c r="O905" s="534"/>
      <c r="P905" s="534"/>
      <c r="Q905" s="534"/>
      <c r="R905" s="534"/>
      <c r="S905" s="534"/>
      <c r="T905" s="535"/>
      <c r="U905" s="535"/>
      <c r="V905" s="535"/>
      <c r="W905" s="535"/>
      <c r="X905" s="535"/>
      <c r="Y905" s="535"/>
      <c r="Z905" s="535"/>
      <c r="AA905" s="535"/>
      <c r="AB905" s="535"/>
      <c r="AC905" s="535"/>
      <c r="AD905" s="535"/>
      <c r="AE905" s="535"/>
      <c r="AF905" s="535"/>
      <c r="AG905" s="534"/>
      <c r="AH905" s="534"/>
      <c r="AI905" s="534"/>
      <c r="AJ905" s="534"/>
      <c r="AK905" s="535"/>
      <c r="AL905" s="535"/>
      <c r="AM905" s="535"/>
      <c r="AN905" s="535"/>
      <c r="AO905" s="535"/>
      <c r="AP905" s="535"/>
      <c r="AQ905" s="535"/>
      <c r="AR905" s="535"/>
      <c r="AS905" s="447"/>
      <c r="AT905" s="535"/>
      <c r="AU905" s="535"/>
      <c r="AV905" s="535"/>
      <c r="AW905" s="535"/>
      <c r="AX905" s="535"/>
    </row>
    <row r="906" spans="1:50" ht="13.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4"/>
      <c r="O906" s="534"/>
      <c r="P906" s="534"/>
      <c r="Q906" s="534"/>
      <c r="R906" s="534"/>
      <c r="S906" s="534"/>
      <c r="T906" s="535"/>
      <c r="U906" s="535"/>
      <c r="V906" s="535"/>
      <c r="W906" s="535"/>
      <c r="X906" s="535"/>
      <c r="Y906" s="535"/>
      <c r="Z906" s="535"/>
      <c r="AA906" s="535"/>
      <c r="AB906" s="535"/>
      <c r="AC906" s="535"/>
      <c r="AD906" s="535"/>
      <c r="AE906" s="535"/>
      <c r="AF906" s="535"/>
      <c r="AG906" s="534"/>
      <c r="AH906" s="534"/>
      <c r="AI906" s="534"/>
      <c r="AJ906" s="534"/>
      <c r="AK906" s="535"/>
      <c r="AL906" s="535"/>
      <c r="AM906" s="535"/>
      <c r="AN906" s="535"/>
      <c r="AO906" s="535"/>
      <c r="AP906" s="535"/>
      <c r="AQ906" s="535"/>
      <c r="AR906" s="535"/>
      <c r="AS906" s="447"/>
      <c r="AT906" s="535"/>
      <c r="AU906" s="535"/>
      <c r="AV906" s="535"/>
      <c r="AW906" s="535"/>
      <c r="AX906" s="535"/>
    </row>
    <row r="907" spans="1:50" ht="13.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4"/>
      <c r="O907" s="534"/>
      <c r="P907" s="534"/>
      <c r="Q907" s="534"/>
      <c r="R907" s="534"/>
      <c r="S907" s="534"/>
      <c r="T907" s="535"/>
      <c r="U907" s="535"/>
      <c r="V907" s="535"/>
      <c r="W907" s="535"/>
      <c r="X907" s="535"/>
      <c r="Y907" s="535"/>
      <c r="Z907" s="535"/>
      <c r="AA907" s="535"/>
      <c r="AB907" s="535"/>
      <c r="AC907" s="535"/>
      <c r="AD907" s="535"/>
      <c r="AE907" s="535"/>
      <c r="AF907" s="535"/>
      <c r="AG907" s="534"/>
      <c r="AH907" s="534"/>
      <c r="AI907" s="534"/>
      <c r="AJ907" s="534"/>
      <c r="AK907" s="535"/>
      <c r="AL907" s="535"/>
      <c r="AM907" s="535"/>
      <c r="AN907" s="535"/>
      <c r="AO907" s="535"/>
      <c r="AP907" s="535"/>
      <c r="AQ907" s="535"/>
      <c r="AR907" s="535"/>
      <c r="AS907" s="447"/>
      <c r="AT907" s="535"/>
      <c r="AU907" s="535"/>
      <c r="AV907" s="535"/>
      <c r="AW907" s="535"/>
      <c r="AX907" s="535"/>
    </row>
    <row r="908" spans="1:50" ht="13.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4"/>
      <c r="O908" s="534"/>
      <c r="P908" s="534"/>
      <c r="Q908" s="534"/>
      <c r="R908" s="534"/>
      <c r="S908" s="534"/>
      <c r="T908" s="535"/>
      <c r="U908" s="535"/>
      <c r="V908" s="535"/>
      <c r="W908" s="535"/>
      <c r="X908" s="535"/>
      <c r="Y908" s="535"/>
      <c r="Z908" s="535"/>
      <c r="AA908" s="535"/>
      <c r="AB908" s="535"/>
      <c r="AC908" s="535"/>
      <c r="AD908" s="535"/>
      <c r="AE908" s="535"/>
      <c r="AF908" s="535"/>
      <c r="AG908" s="534"/>
      <c r="AH908" s="534"/>
      <c r="AI908" s="534"/>
      <c r="AJ908" s="534"/>
      <c r="AK908" s="535"/>
      <c r="AL908" s="535"/>
      <c r="AM908" s="535"/>
      <c r="AN908" s="535"/>
      <c r="AO908" s="535"/>
      <c r="AP908" s="535"/>
      <c r="AQ908" s="535"/>
      <c r="AR908" s="535"/>
      <c r="AS908" s="447"/>
      <c r="AT908" s="535"/>
      <c r="AU908" s="535"/>
      <c r="AV908" s="535"/>
      <c r="AW908" s="535"/>
      <c r="AX908" s="535"/>
    </row>
    <row r="909" spans="1:50" ht="13.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4"/>
      <c r="O909" s="534"/>
      <c r="P909" s="534"/>
      <c r="Q909" s="534"/>
      <c r="R909" s="534"/>
      <c r="S909" s="534"/>
      <c r="T909" s="535"/>
      <c r="U909" s="535"/>
      <c r="V909" s="535"/>
      <c r="W909" s="535"/>
      <c r="X909" s="535"/>
      <c r="Y909" s="535"/>
      <c r="Z909" s="535"/>
      <c r="AA909" s="535"/>
      <c r="AB909" s="535"/>
      <c r="AC909" s="535"/>
      <c r="AD909" s="535"/>
      <c r="AE909" s="535"/>
      <c r="AF909" s="535"/>
      <c r="AG909" s="534"/>
      <c r="AH909" s="534"/>
      <c r="AI909" s="534"/>
      <c r="AJ909" s="534"/>
      <c r="AK909" s="535"/>
      <c r="AL909" s="535"/>
      <c r="AM909" s="535"/>
      <c r="AN909" s="535"/>
      <c r="AO909" s="535"/>
      <c r="AP909" s="535"/>
      <c r="AQ909" s="535"/>
      <c r="AR909" s="535"/>
      <c r="AS909" s="447"/>
      <c r="AT909" s="535"/>
      <c r="AU909" s="535"/>
      <c r="AV909" s="535"/>
      <c r="AW909" s="535"/>
      <c r="AX909" s="535"/>
    </row>
    <row r="910" spans="1:50" ht="13.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4"/>
      <c r="O910" s="534"/>
      <c r="P910" s="534"/>
      <c r="Q910" s="534"/>
      <c r="R910" s="534"/>
      <c r="S910" s="534"/>
      <c r="T910" s="535"/>
      <c r="U910" s="535"/>
      <c r="V910" s="535"/>
      <c r="W910" s="535"/>
      <c r="X910" s="535"/>
      <c r="Y910" s="535"/>
      <c r="Z910" s="535"/>
      <c r="AA910" s="535"/>
      <c r="AB910" s="535"/>
      <c r="AC910" s="535"/>
      <c r="AD910" s="535"/>
      <c r="AE910" s="535"/>
      <c r="AF910" s="535"/>
      <c r="AG910" s="534"/>
      <c r="AH910" s="534"/>
      <c r="AI910" s="534"/>
      <c r="AJ910" s="534"/>
      <c r="AK910" s="535"/>
      <c r="AL910" s="535"/>
      <c r="AM910" s="535"/>
      <c r="AN910" s="535"/>
      <c r="AO910" s="535"/>
      <c r="AP910" s="535"/>
      <c r="AQ910" s="535"/>
      <c r="AR910" s="535"/>
      <c r="AS910" s="447"/>
      <c r="AT910" s="535"/>
      <c r="AU910" s="535"/>
      <c r="AV910" s="535"/>
      <c r="AW910" s="535"/>
      <c r="AX910" s="535"/>
    </row>
    <row r="911" spans="1:50" ht="13.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4"/>
      <c r="O911" s="534"/>
      <c r="P911" s="534"/>
      <c r="Q911" s="534"/>
      <c r="R911" s="534"/>
      <c r="S911" s="534"/>
      <c r="T911" s="535"/>
      <c r="U911" s="535"/>
      <c r="V911" s="535"/>
      <c r="W911" s="535"/>
      <c r="X911" s="535"/>
      <c r="Y911" s="535"/>
      <c r="Z911" s="535"/>
      <c r="AA911" s="535"/>
      <c r="AB911" s="535"/>
      <c r="AC911" s="535"/>
      <c r="AD911" s="535"/>
      <c r="AE911" s="535"/>
      <c r="AF911" s="535"/>
      <c r="AG911" s="534"/>
      <c r="AH911" s="534"/>
      <c r="AI911" s="534"/>
      <c r="AJ911" s="534"/>
      <c r="AK911" s="535"/>
      <c r="AL911" s="535"/>
      <c r="AM911" s="535"/>
      <c r="AN911" s="535"/>
      <c r="AO911" s="535"/>
      <c r="AP911" s="535"/>
      <c r="AQ911" s="535"/>
      <c r="AR911" s="535"/>
      <c r="AS911" s="447"/>
      <c r="AT911" s="535"/>
      <c r="AU911" s="535"/>
      <c r="AV911" s="535"/>
      <c r="AW911" s="535"/>
      <c r="AX911" s="535"/>
    </row>
    <row r="912" spans="1:50" ht="13.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4"/>
      <c r="O912" s="534"/>
      <c r="P912" s="534"/>
      <c r="Q912" s="534"/>
      <c r="R912" s="534"/>
      <c r="S912" s="534"/>
      <c r="T912" s="535"/>
      <c r="U912" s="535"/>
      <c r="V912" s="535"/>
      <c r="W912" s="535"/>
      <c r="X912" s="535"/>
      <c r="Y912" s="535"/>
      <c r="Z912" s="535"/>
      <c r="AA912" s="535"/>
      <c r="AB912" s="535"/>
      <c r="AC912" s="535"/>
      <c r="AD912" s="535"/>
      <c r="AE912" s="535"/>
      <c r="AF912" s="535"/>
      <c r="AG912" s="534"/>
      <c r="AH912" s="534"/>
      <c r="AI912" s="534"/>
      <c r="AJ912" s="534"/>
      <c r="AK912" s="535"/>
      <c r="AL912" s="535"/>
      <c r="AM912" s="535"/>
      <c r="AN912" s="535"/>
      <c r="AO912" s="535"/>
      <c r="AP912" s="535"/>
      <c r="AQ912" s="535"/>
      <c r="AR912" s="535"/>
      <c r="AS912" s="447"/>
      <c r="AT912" s="535"/>
      <c r="AU912" s="535"/>
      <c r="AV912" s="535"/>
      <c r="AW912" s="535"/>
      <c r="AX912" s="535"/>
    </row>
    <row r="913" spans="1:50" ht="13.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4"/>
      <c r="O913" s="534"/>
      <c r="P913" s="534"/>
      <c r="Q913" s="534"/>
      <c r="R913" s="534"/>
      <c r="S913" s="534"/>
      <c r="T913" s="535"/>
      <c r="U913" s="535"/>
      <c r="V913" s="535"/>
      <c r="W913" s="535"/>
      <c r="X913" s="535"/>
      <c r="Y913" s="535"/>
      <c r="Z913" s="535"/>
      <c r="AA913" s="535"/>
      <c r="AB913" s="535"/>
      <c r="AC913" s="535"/>
      <c r="AD913" s="535"/>
      <c r="AE913" s="535"/>
      <c r="AF913" s="535"/>
      <c r="AG913" s="534"/>
      <c r="AH913" s="534"/>
      <c r="AI913" s="534"/>
      <c r="AJ913" s="534"/>
      <c r="AK913" s="535"/>
      <c r="AL913" s="535"/>
      <c r="AM913" s="535"/>
      <c r="AN913" s="535"/>
      <c r="AO913" s="535"/>
      <c r="AP913" s="535"/>
      <c r="AQ913" s="535"/>
      <c r="AR913" s="535"/>
      <c r="AS913" s="447"/>
      <c r="AT913" s="535"/>
      <c r="AU913" s="535"/>
      <c r="AV913" s="535"/>
      <c r="AW913" s="535"/>
      <c r="AX913" s="535"/>
    </row>
    <row r="914" spans="1:50" ht="13.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4"/>
      <c r="O914" s="534"/>
      <c r="P914" s="534"/>
      <c r="Q914" s="534"/>
      <c r="R914" s="534"/>
      <c r="S914" s="534"/>
      <c r="T914" s="535"/>
      <c r="U914" s="535"/>
      <c r="V914" s="535"/>
      <c r="W914" s="535"/>
      <c r="X914" s="535"/>
      <c r="Y914" s="535"/>
      <c r="Z914" s="535"/>
      <c r="AA914" s="535"/>
      <c r="AB914" s="535"/>
      <c r="AC914" s="535"/>
      <c r="AD914" s="535"/>
      <c r="AE914" s="535"/>
      <c r="AF914" s="535"/>
      <c r="AG914" s="534"/>
      <c r="AH914" s="534"/>
      <c r="AI914" s="534"/>
      <c r="AJ914" s="534"/>
      <c r="AK914" s="535"/>
      <c r="AL914" s="535"/>
      <c r="AM914" s="535"/>
      <c r="AN914" s="535"/>
      <c r="AO914" s="535"/>
      <c r="AP914" s="535"/>
      <c r="AQ914" s="535"/>
      <c r="AR914" s="535"/>
      <c r="AS914" s="447"/>
      <c r="AT914" s="535"/>
      <c r="AU914" s="535"/>
      <c r="AV914" s="535"/>
      <c r="AW914" s="535"/>
      <c r="AX914" s="535"/>
    </row>
    <row r="915" spans="1:50" ht="13.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4"/>
      <c r="O915" s="534"/>
      <c r="P915" s="534"/>
      <c r="Q915" s="534"/>
      <c r="R915" s="534"/>
      <c r="S915" s="534"/>
      <c r="T915" s="535"/>
      <c r="U915" s="535"/>
      <c r="V915" s="535"/>
      <c r="W915" s="535"/>
      <c r="X915" s="535"/>
      <c r="Y915" s="535"/>
      <c r="Z915" s="535"/>
      <c r="AA915" s="535"/>
      <c r="AB915" s="535"/>
      <c r="AC915" s="535"/>
      <c r="AD915" s="535"/>
      <c r="AE915" s="535"/>
      <c r="AF915" s="535"/>
      <c r="AG915" s="534"/>
      <c r="AH915" s="534"/>
      <c r="AI915" s="534"/>
      <c r="AJ915" s="534"/>
      <c r="AK915" s="535"/>
      <c r="AL915" s="535"/>
      <c r="AM915" s="535"/>
      <c r="AN915" s="535"/>
      <c r="AO915" s="535"/>
      <c r="AP915" s="535"/>
      <c r="AQ915" s="535"/>
      <c r="AR915" s="535"/>
      <c r="AS915" s="447"/>
      <c r="AT915" s="535"/>
      <c r="AU915" s="535"/>
      <c r="AV915" s="535"/>
      <c r="AW915" s="535"/>
      <c r="AX915" s="535"/>
    </row>
    <row r="916" spans="1:50" ht="13.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4"/>
      <c r="O916" s="534"/>
      <c r="P916" s="534"/>
      <c r="Q916" s="534"/>
      <c r="R916" s="534"/>
      <c r="S916" s="534"/>
      <c r="T916" s="535"/>
      <c r="U916" s="535"/>
      <c r="V916" s="535"/>
      <c r="W916" s="535"/>
      <c r="X916" s="535"/>
      <c r="Y916" s="535"/>
      <c r="Z916" s="535"/>
      <c r="AA916" s="535"/>
      <c r="AB916" s="535"/>
      <c r="AC916" s="535"/>
      <c r="AD916" s="535"/>
      <c r="AE916" s="535"/>
      <c r="AF916" s="535"/>
      <c r="AG916" s="534"/>
      <c r="AH916" s="534"/>
      <c r="AI916" s="534"/>
      <c r="AJ916" s="534"/>
      <c r="AK916" s="535"/>
      <c r="AL916" s="535"/>
      <c r="AM916" s="535"/>
      <c r="AN916" s="535"/>
      <c r="AO916" s="535"/>
      <c r="AP916" s="535"/>
      <c r="AQ916" s="535"/>
      <c r="AR916" s="535"/>
      <c r="AS916" s="447"/>
      <c r="AT916" s="535"/>
      <c r="AU916" s="535"/>
      <c r="AV916" s="535"/>
      <c r="AW916" s="535"/>
      <c r="AX916" s="535"/>
    </row>
    <row r="917" spans="1:50" ht="13.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4"/>
      <c r="O917" s="534"/>
      <c r="P917" s="534"/>
      <c r="Q917" s="534"/>
      <c r="R917" s="534"/>
      <c r="S917" s="534"/>
      <c r="T917" s="535"/>
      <c r="U917" s="535"/>
      <c r="V917" s="535"/>
      <c r="W917" s="535"/>
      <c r="X917" s="535"/>
      <c r="Y917" s="535"/>
      <c r="Z917" s="535"/>
      <c r="AA917" s="535"/>
      <c r="AB917" s="535"/>
      <c r="AC917" s="535"/>
      <c r="AD917" s="535"/>
      <c r="AE917" s="535"/>
      <c r="AF917" s="535"/>
      <c r="AG917" s="534"/>
      <c r="AH917" s="534"/>
      <c r="AI917" s="534"/>
      <c r="AJ917" s="534"/>
      <c r="AK917" s="535"/>
      <c r="AL917" s="535"/>
      <c r="AM917" s="535"/>
      <c r="AN917" s="535"/>
      <c r="AO917" s="535"/>
      <c r="AP917" s="535"/>
      <c r="AQ917" s="535"/>
      <c r="AR917" s="535"/>
      <c r="AS917" s="447"/>
      <c r="AT917" s="535"/>
      <c r="AU917" s="535"/>
      <c r="AV917" s="535"/>
      <c r="AW917" s="535"/>
      <c r="AX917" s="535"/>
    </row>
    <row r="918" spans="1:50" ht="13.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4"/>
      <c r="O918" s="534"/>
      <c r="P918" s="534"/>
      <c r="Q918" s="534"/>
      <c r="R918" s="534"/>
      <c r="S918" s="534"/>
      <c r="T918" s="535"/>
      <c r="U918" s="535"/>
      <c r="V918" s="535"/>
      <c r="W918" s="535"/>
      <c r="X918" s="535"/>
      <c r="Y918" s="535"/>
      <c r="Z918" s="535"/>
      <c r="AA918" s="535"/>
      <c r="AB918" s="535"/>
      <c r="AC918" s="535"/>
      <c r="AD918" s="535"/>
      <c r="AE918" s="535"/>
      <c r="AF918" s="535"/>
      <c r="AG918" s="534"/>
      <c r="AH918" s="534"/>
      <c r="AI918" s="534"/>
      <c r="AJ918" s="534"/>
      <c r="AK918" s="535"/>
      <c r="AL918" s="535"/>
      <c r="AM918" s="535"/>
      <c r="AN918" s="535"/>
      <c r="AO918" s="535"/>
      <c r="AP918" s="535"/>
      <c r="AQ918" s="535"/>
      <c r="AR918" s="535"/>
      <c r="AS918" s="447"/>
      <c r="AT918" s="535"/>
      <c r="AU918" s="535"/>
      <c r="AV918" s="535"/>
      <c r="AW918" s="535"/>
      <c r="AX918" s="535"/>
    </row>
    <row r="919" spans="1:50" ht="13.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4"/>
      <c r="O919" s="534"/>
      <c r="P919" s="534"/>
      <c r="Q919" s="534"/>
      <c r="R919" s="534"/>
      <c r="S919" s="534"/>
      <c r="T919" s="535"/>
      <c r="U919" s="535"/>
      <c r="V919" s="535"/>
      <c r="W919" s="535"/>
      <c r="X919" s="535"/>
      <c r="Y919" s="535"/>
      <c r="Z919" s="535"/>
      <c r="AA919" s="535"/>
      <c r="AB919" s="535"/>
      <c r="AC919" s="535"/>
      <c r="AD919" s="535"/>
      <c r="AE919" s="535"/>
      <c r="AF919" s="535"/>
      <c r="AG919" s="534"/>
      <c r="AH919" s="534"/>
      <c r="AI919" s="534"/>
      <c r="AJ919" s="534"/>
      <c r="AK919" s="535"/>
      <c r="AL919" s="535"/>
      <c r="AM919" s="535"/>
      <c r="AN919" s="535"/>
      <c r="AO919" s="535"/>
      <c r="AP919" s="535"/>
      <c r="AQ919" s="535"/>
      <c r="AR919" s="535"/>
      <c r="AS919" s="447"/>
      <c r="AT919" s="535"/>
      <c r="AU919" s="535"/>
      <c r="AV919" s="535"/>
      <c r="AW919" s="535"/>
      <c r="AX919" s="535"/>
    </row>
    <row r="920" spans="1:50" ht="13.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4"/>
      <c r="O920" s="534"/>
      <c r="P920" s="534"/>
      <c r="Q920" s="534"/>
      <c r="R920" s="534"/>
      <c r="S920" s="534"/>
      <c r="T920" s="535"/>
      <c r="U920" s="535"/>
      <c r="V920" s="535"/>
      <c r="W920" s="535"/>
      <c r="X920" s="535"/>
      <c r="Y920" s="535"/>
      <c r="Z920" s="535"/>
      <c r="AA920" s="535"/>
      <c r="AB920" s="535"/>
      <c r="AC920" s="535"/>
      <c r="AD920" s="535"/>
      <c r="AE920" s="535"/>
      <c r="AF920" s="535"/>
      <c r="AG920" s="534"/>
      <c r="AH920" s="534"/>
      <c r="AI920" s="534"/>
      <c r="AJ920" s="534"/>
      <c r="AK920" s="535"/>
      <c r="AL920" s="535"/>
      <c r="AM920" s="535"/>
      <c r="AN920" s="535"/>
      <c r="AO920" s="535"/>
      <c r="AP920" s="535"/>
      <c r="AQ920" s="535"/>
      <c r="AR920" s="535"/>
      <c r="AS920" s="447"/>
      <c r="AT920" s="535"/>
      <c r="AU920" s="535"/>
      <c r="AV920" s="535"/>
      <c r="AW920" s="535"/>
      <c r="AX920" s="535"/>
    </row>
    <row r="921" spans="1:50" ht="13.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4"/>
      <c r="O921" s="534"/>
      <c r="P921" s="534"/>
      <c r="Q921" s="534"/>
      <c r="R921" s="534"/>
      <c r="S921" s="534"/>
      <c r="T921" s="535"/>
      <c r="U921" s="535"/>
      <c r="V921" s="535"/>
      <c r="W921" s="535"/>
      <c r="X921" s="535"/>
      <c r="Y921" s="535"/>
      <c r="Z921" s="535"/>
      <c r="AA921" s="535"/>
      <c r="AB921" s="535"/>
      <c r="AC921" s="535"/>
      <c r="AD921" s="535"/>
      <c r="AE921" s="535"/>
      <c r="AF921" s="535"/>
      <c r="AG921" s="534"/>
      <c r="AH921" s="534"/>
      <c r="AI921" s="534"/>
      <c r="AJ921" s="534"/>
      <c r="AK921" s="535"/>
      <c r="AL921" s="535"/>
      <c r="AM921" s="535"/>
      <c r="AN921" s="535"/>
      <c r="AO921" s="535"/>
      <c r="AP921" s="535"/>
      <c r="AQ921" s="535"/>
      <c r="AR921" s="535"/>
      <c r="AS921" s="447"/>
      <c r="AT921" s="535"/>
      <c r="AU921" s="535"/>
      <c r="AV921" s="535"/>
      <c r="AW921" s="535"/>
      <c r="AX921" s="535"/>
    </row>
    <row r="922" spans="1:50" ht="13.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4"/>
      <c r="O922" s="534"/>
      <c r="P922" s="534"/>
      <c r="Q922" s="534"/>
      <c r="R922" s="534"/>
      <c r="S922" s="534"/>
      <c r="T922" s="535"/>
      <c r="U922" s="535"/>
      <c r="V922" s="535"/>
      <c r="W922" s="535"/>
      <c r="X922" s="535"/>
      <c r="Y922" s="535"/>
      <c r="Z922" s="535"/>
      <c r="AA922" s="535"/>
      <c r="AB922" s="535"/>
      <c r="AC922" s="535"/>
      <c r="AD922" s="535"/>
      <c r="AE922" s="535"/>
      <c r="AF922" s="535"/>
      <c r="AG922" s="534"/>
      <c r="AH922" s="534"/>
      <c r="AI922" s="534"/>
      <c r="AJ922" s="534"/>
      <c r="AK922" s="535"/>
      <c r="AL922" s="535"/>
      <c r="AM922" s="535"/>
      <c r="AN922" s="535"/>
      <c r="AO922" s="535"/>
      <c r="AP922" s="535"/>
      <c r="AQ922" s="535"/>
      <c r="AR922" s="535"/>
      <c r="AS922" s="447"/>
      <c r="AT922" s="535"/>
      <c r="AU922" s="535"/>
      <c r="AV922" s="535"/>
      <c r="AW922" s="535"/>
      <c r="AX922" s="535"/>
    </row>
    <row r="923" spans="1:50" ht="13.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4"/>
      <c r="O923" s="534"/>
      <c r="P923" s="534"/>
      <c r="Q923" s="534"/>
      <c r="R923" s="534"/>
      <c r="S923" s="534"/>
      <c r="T923" s="535"/>
      <c r="U923" s="535"/>
      <c r="V923" s="535"/>
      <c r="W923" s="535"/>
      <c r="X923" s="535"/>
      <c r="Y923" s="535"/>
      <c r="Z923" s="535"/>
      <c r="AA923" s="535"/>
      <c r="AB923" s="535"/>
      <c r="AC923" s="535"/>
      <c r="AD923" s="535"/>
      <c r="AE923" s="535"/>
      <c r="AF923" s="535"/>
      <c r="AG923" s="534"/>
      <c r="AH923" s="534"/>
      <c r="AI923" s="534"/>
      <c r="AJ923" s="534"/>
      <c r="AK923" s="535"/>
      <c r="AL923" s="535"/>
      <c r="AM923" s="535"/>
      <c r="AN923" s="535"/>
      <c r="AO923" s="535"/>
      <c r="AP923" s="535"/>
      <c r="AQ923" s="535"/>
      <c r="AR923" s="535"/>
      <c r="AS923" s="447"/>
      <c r="AT923" s="535"/>
      <c r="AU923" s="535"/>
      <c r="AV923" s="535"/>
      <c r="AW923" s="535"/>
      <c r="AX923" s="535"/>
    </row>
    <row r="924" spans="1:50" ht="13.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4"/>
      <c r="O924" s="534"/>
      <c r="P924" s="534"/>
      <c r="Q924" s="534"/>
      <c r="R924" s="534"/>
      <c r="S924" s="534"/>
      <c r="T924" s="535"/>
      <c r="U924" s="535"/>
      <c r="V924" s="535"/>
      <c r="W924" s="535"/>
      <c r="X924" s="535"/>
      <c r="Y924" s="535"/>
      <c r="Z924" s="535"/>
      <c r="AA924" s="535"/>
      <c r="AB924" s="535"/>
      <c r="AC924" s="535"/>
      <c r="AD924" s="535"/>
      <c r="AE924" s="535"/>
      <c r="AF924" s="535"/>
      <c r="AG924" s="534"/>
      <c r="AH924" s="534"/>
      <c r="AI924" s="534"/>
      <c r="AJ924" s="534"/>
      <c r="AK924" s="535"/>
      <c r="AL924" s="535"/>
      <c r="AM924" s="535"/>
      <c r="AN924" s="535"/>
      <c r="AO924" s="535"/>
      <c r="AP924" s="535"/>
      <c r="AQ924" s="535"/>
      <c r="AR924" s="535"/>
      <c r="AS924" s="447"/>
      <c r="AT924" s="535"/>
      <c r="AU924" s="535"/>
      <c r="AV924" s="535"/>
      <c r="AW924" s="535"/>
      <c r="AX924" s="535"/>
    </row>
    <row r="925" spans="1:50" ht="13.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4"/>
      <c r="O925" s="534"/>
      <c r="P925" s="534"/>
      <c r="Q925" s="534"/>
      <c r="R925" s="534"/>
      <c r="S925" s="534"/>
      <c r="T925" s="535"/>
      <c r="U925" s="535"/>
      <c r="V925" s="535"/>
      <c r="W925" s="535"/>
      <c r="X925" s="535"/>
      <c r="Y925" s="535"/>
      <c r="Z925" s="535"/>
      <c r="AA925" s="535"/>
      <c r="AB925" s="535"/>
      <c r="AC925" s="535"/>
      <c r="AD925" s="535"/>
      <c r="AE925" s="535"/>
      <c r="AF925" s="535"/>
      <c r="AG925" s="534"/>
      <c r="AH925" s="534"/>
      <c r="AI925" s="534"/>
      <c r="AJ925" s="534"/>
      <c r="AK925" s="535"/>
      <c r="AL925" s="535"/>
      <c r="AM925" s="535"/>
      <c r="AN925" s="535"/>
      <c r="AO925" s="535"/>
      <c r="AP925" s="535"/>
      <c r="AQ925" s="535"/>
      <c r="AR925" s="535"/>
      <c r="AS925" s="447"/>
      <c r="AT925" s="535"/>
      <c r="AU925" s="535"/>
      <c r="AV925" s="535"/>
      <c r="AW925" s="535"/>
      <c r="AX925" s="535"/>
    </row>
    <row r="926" spans="1:50" ht="13.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4"/>
      <c r="O926" s="534"/>
      <c r="P926" s="534"/>
      <c r="Q926" s="534"/>
      <c r="R926" s="534"/>
      <c r="S926" s="534"/>
      <c r="T926" s="535"/>
      <c r="U926" s="535"/>
      <c r="V926" s="535"/>
      <c r="W926" s="535"/>
      <c r="X926" s="535"/>
      <c r="Y926" s="535"/>
      <c r="Z926" s="535"/>
      <c r="AA926" s="535"/>
      <c r="AB926" s="535"/>
      <c r="AC926" s="535"/>
      <c r="AD926" s="535"/>
      <c r="AE926" s="535"/>
      <c r="AF926" s="535"/>
      <c r="AG926" s="534"/>
      <c r="AH926" s="534"/>
      <c r="AI926" s="534"/>
      <c r="AJ926" s="534"/>
      <c r="AK926" s="535"/>
      <c r="AL926" s="535"/>
      <c r="AM926" s="535"/>
      <c r="AN926" s="535"/>
      <c r="AO926" s="535"/>
      <c r="AP926" s="535"/>
      <c r="AQ926" s="535"/>
      <c r="AR926" s="535"/>
      <c r="AS926" s="447"/>
      <c r="AT926" s="535"/>
      <c r="AU926" s="535"/>
      <c r="AV926" s="535"/>
      <c r="AW926" s="535"/>
      <c r="AX926" s="535"/>
    </row>
    <row r="927" spans="1:50" ht="13.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4"/>
      <c r="O927" s="534"/>
      <c r="P927" s="534"/>
      <c r="Q927" s="534"/>
      <c r="R927" s="534"/>
      <c r="S927" s="534"/>
      <c r="T927" s="535"/>
      <c r="U927" s="535"/>
      <c r="V927" s="535"/>
      <c r="W927" s="535"/>
      <c r="X927" s="535"/>
      <c r="Y927" s="535"/>
      <c r="Z927" s="535"/>
      <c r="AA927" s="535"/>
      <c r="AB927" s="535"/>
      <c r="AC927" s="535"/>
      <c r="AD927" s="535"/>
      <c r="AE927" s="535"/>
      <c r="AF927" s="535"/>
      <c r="AG927" s="534"/>
      <c r="AH927" s="534"/>
      <c r="AI927" s="534"/>
      <c r="AJ927" s="534"/>
      <c r="AK927" s="535"/>
      <c r="AL927" s="535"/>
      <c r="AM927" s="535"/>
      <c r="AN927" s="535"/>
      <c r="AO927" s="535"/>
      <c r="AP927" s="535"/>
      <c r="AQ927" s="535"/>
      <c r="AR927" s="535"/>
      <c r="AS927" s="447"/>
      <c r="AT927" s="535"/>
      <c r="AU927" s="535"/>
      <c r="AV927" s="535"/>
      <c r="AW927" s="535"/>
      <c r="AX927" s="535"/>
    </row>
    <row r="928" spans="1:50" ht="13.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4"/>
      <c r="O928" s="534"/>
      <c r="P928" s="534"/>
      <c r="Q928" s="534"/>
      <c r="R928" s="534"/>
      <c r="S928" s="534"/>
      <c r="T928" s="535"/>
      <c r="U928" s="535"/>
      <c r="V928" s="535"/>
      <c r="W928" s="535"/>
      <c r="X928" s="535"/>
      <c r="Y928" s="535"/>
      <c r="Z928" s="535"/>
      <c r="AA928" s="535"/>
      <c r="AB928" s="535"/>
      <c r="AC928" s="535"/>
      <c r="AD928" s="535"/>
      <c r="AE928" s="535"/>
      <c r="AF928" s="535"/>
      <c r="AG928" s="534"/>
      <c r="AH928" s="534"/>
      <c r="AI928" s="534"/>
      <c r="AJ928" s="534"/>
      <c r="AK928" s="535"/>
      <c r="AL928" s="535"/>
      <c r="AM928" s="535"/>
      <c r="AN928" s="535"/>
      <c r="AO928" s="535"/>
      <c r="AP928" s="535"/>
      <c r="AQ928" s="535"/>
      <c r="AR928" s="535"/>
      <c r="AS928" s="447"/>
      <c r="AT928" s="535"/>
      <c r="AU928" s="535"/>
      <c r="AV928" s="535"/>
      <c r="AW928" s="535"/>
      <c r="AX928" s="535"/>
    </row>
    <row r="929" spans="1:50" ht="13.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4"/>
      <c r="O929" s="534"/>
      <c r="P929" s="534"/>
      <c r="Q929" s="534"/>
      <c r="R929" s="534"/>
      <c r="S929" s="534"/>
      <c r="T929" s="535"/>
      <c r="U929" s="535"/>
      <c r="V929" s="535"/>
      <c r="W929" s="535"/>
      <c r="X929" s="535"/>
      <c r="Y929" s="535"/>
      <c r="Z929" s="535"/>
      <c r="AA929" s="535"/>
      <c r="AB929" s="535"/>
      <c r="AC929" s="535"/>
      <c r="AD929" s="535"/>
      <c r="AE929" s="535"/>
      <c r="AF929" s="535"/>
      <c r="AG929" s="534"/>
      <c r="AH929" s="534"/>
      <c r="AI929" s="534"/>
      <c r="AJ929" s="534"/>
      <c r="AK929" s="535"/>
      <c r="AL929" s="535"/>
      <c r="AM929" s="535"/>
      <c r="AN929" s="535"/>
      <c r="AO929" s="535"/>
      <c r="AP929" s="535"/>
      <c r="AQ929" s="535"/>
      <c r="AR929" s="535"/>
      <c r="AS929" s="447"/>
      <c r="AT929" s="535"/>
      <c r="AU929" s="535"/>
      <c r="AV929" s="535"/>
      <c r="AW929" s="535"/>
      <c r="AX929" s="535"/>
    </row>
    <row r="930" spans="1:50" ht="13.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4"/>
      <c r="O930" s="534"/>
      <c r="P930" s="534"/>
      <c r="Q930" s="534"/>
      <c r="R930" s="534"/>
      <c r="S930" s="534"/>
      <c r="T930" s="535"/>
      <c r="U930" s="535"/>
      <c r="V930" s="535"/>
      <c r="W930" s="535"/>
      <c r="X930" s="535"/>
      <c r="Y930" s="535"/>
      <c r="Z930" s="535"/>
      <c r="AA930" s="535"/>
      <c r="AB930" s="535"/>
      <c r="AC930" s="535"/>
      <c r="AD930" s="535"/>
      <c r="AE930" s="535"/>
      <c r="AF930" s="535"/>
      <c r="AG930" s="534"/>
      <c r="AH930" s="534"/>
      <c r="AI930" s="534"/>
      <c r="AJ930" s="534"/>
      <c r="AK930" s="535"/>
      <c r="AL930" s="535"/>
      <c r="AM930" s="535"/>
      <c r="AN930" s="535"/>
      <c r="AO930" s="535"/>
      <c r="AP930" s="535"/>
      <c r="AQ930" s="535"/>
      <c r="AR930" s="535"/>
      <c r="AS930" s="447"/>
      <c r="AT930" s="535"/>
      <c r="AU930" s="535"/>
      <c r="AV930" s="535"/>
      <c r="AW930" s="535"/>
      <c r="AX930" s="535"/>
    </row>
    <row r="931" spans="1:50" ht="13.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4"/>
      <c r="O931" s="534"/>
      <c r="P931" s="534"/>
      <c r="Q931" s="534"/>
      <c r="R931" s="534"/>
      <c r="S931" s="534"/>
      <c r="T931" s="535"/>
      <c r="U931" s="535"/>
      <c r="V931" s="535"/>
      <c r="W931" s="535"/>
      <c r="X931" s="535"/>
      <c r="Y931" s="535"/>
      <c r="Z931" s="535"/>
      <c r="AA931" s="535"/>
      <c r="AB931" s="535"/>
      <c r="AC931" s="535"/>
      <c r="AD931" s="535"/>
      <c r="AE931" s="535"/>
      <c r="AF931" s="535"/>
      <c r="AG931" s="534"/>
      <c r="AH931" s="534"/>
      <c r="AI931" s="534"/>
      <c r="AJ931" s="534"/>
      <c r="AK931" s="535"/>
      <c r="AL931" s="535"/>
      <c r="AM931" s="535"/>
      <c r="AN931" s="535"/>
      <c r="AO931" s="535"/>
      <c r="AP931" s="535"/>
      <c r="AQ931" s="535"/>
      <c r="AR931" s="535"/>
      <c r="AS931" s="447"/>
      <c r="AT931" s="535"/>
      <c r="AU931" s="535"/>
      <c r="AV931" s="535"/>
      <c r="AW931" s="535"/>
      <c r="AX931" s="535"/>
    </row>
    <row r="932" spans="1:50" ht="13.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4"/>
      <c r="O932" s="534"/>
      <c r="P932" s="534"/>
      <c r="Q932" s="534"/>
      <c r="R932" s="534"/>
      <c r="S932" s="534"/>
      <c r="T932" s="535"/>
      <c r="U932" s="535"/>
      <c r="V932" s="535"/>
      <c r="W932" s="535"/>
      <c r="X932" s="535"/>
      <c r="Y932" s="535"/>
      <c r="Z932" s="535"/>
      <c r="AA932" s="535"/>
      <c r="AB932" s="535"/>
      <c r="AC932" s="535"/>
      <c r="AD932" s="535"/>
      <c r="AE932" s="535"/>
      <c r="AF932" s="535"/>
      <c r="AG932" s="534"/>
      <c r="AH932" s="534"/>
      <c r="AI932" s="534"/>
      <c r="AJ932" s="534"/>
      <c r="AK932" s="535"/>
      <c r="AL932" s="535"/>
      <c r="AM932" s="535"/>
      <c r="AN932" s="535"/>
      <c r="AO932" s="535"/>
      <c r="AP932" s="535"/>
      <c r="AQ932" s="535"/>
      <c r="AR932" s="535"/>
      <c r="AS932" s="447"/>
      <c r="AT932" s="535"/>
      <c r="AU932" s="535"/>
      <c r="AV932" s="535"/>
      <c r="AW932" s="535"/>
      <c r="AX932" s="535"/>
    </row>
    <row r="933" spans="1:50" ht="13.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4"/>
      <c r="O933" s="534"/>
      <c r="P933" s="534"/>
      <c r="Q933" s="534"/>
      <c r="R933" s="534"/>
      <c r="S933" s="534"/>
      <c r="T933" s="535"/>
      <c r="U933" s="535"/>
      <c r="V933" s="535"/>
      <c r="W933" s="535"/>
      <c r="X933" s="535"/>
      <c r="Y933" s="535"/>
      <c r="Z933" s="535"/>
      <c r="AA933" s="535"/>
      <c r="AB933" s="535"/>
      <c r="AC933" s="535"/>
      <c r="AD933" s="535"/>
      <c r="AE933" s="535"/>
      <c r="AF933" s="535"/>
      <c r="AG933" s="534"/>
      <c r="AH933" s="534"/>
      <c r="AI933" s="534"/>
      <c r="AJ933" s="534"/>
      <c r="AK933" s="535"/>
      <c r="AL933" s="535"/>
      <c r="AM933" s="535"/>
      <c r="AN933" s="535"/>
      <c r="AO933" s="535"/>
      <c r="AP933" s="535"/>
      <c r="AQ933" s="535"/>
      <c r="AR933" s="535"/>
      <c r="AS933" s="447"/>
      <c r="AT933" s="535"/>
      <c r="AU933" s="535"/>
      <c r="AV933" s="535"/>
      <c r="AW933" s="535"/>
      <c r="AX933" s="535"/>
    </row>
    <row r="934" spans="1:50" ht="13.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4"/>
      <c r="O934" s="534"/>
      <c r="P934" s="534"/>
      <c r="Q934" s="534"/>
      <c r="R934" s="534"/>
      <c r="S934" s="534"/>
      <c r="T934" s="535"/>
      <c r="U934" s="535"/>
      <c r="V934" s="535"/>
      <c r="W934" s="535"/>
      <c r="X934" s="535"/>
      <c r="Y934" s="535"/>
      <c r="Z934" s="535"/>
      <c r="AA934" s="535"/>
      <c r="AB934" s="535"/>
      <c r="AC934" s="535"/>
      <c r="AD934" s="535"/>
      <c r="AE934" s="535"/>
      <c r="AF934" s="535"/>
      <c r="AG934" s="534"/>
      <c r="AH934" s="534"/>
      <c r="AI934" s="534"/>
      <c r="AJ934" s="534"/>
      <c r="AK934" s="535"/>
      <c r="AL934" s="535"/>
      <c r="AM934" s="535"/>
      <c r="AN934" s="535"/>
      <c r="AO934" s="535"/>
      <c r="AP934" s="535"/>
      <c r="AQ934" s="535"/>
      <c r="AR934" s="535"/>
      <c r="AS934" s="447"/>
      <c r="AT934" s="535"/>
      <c r="AU934" s="535"/>
      <c r="AV934" s="535"/>
      <c r="AW934" s="535"/>
      <c r="AX934" s="535"/>
    </row>
    <row r="935" spans="1:50" ht="13.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4"/>
      <c r="O935" s="534"/>
      <c r="P935" s="534"/>
      <c r="Q935" s="534"/>
      <c r="R935" s="534"/>
      <c r="S935" s="534"/>
      <c r="T935" s="535"/>
      <c r="U935" s="535"/>
      <c r="V935" s="535"/>
      <c r="W935" s="535"/>
      <c r="X935" s="535"/>
      <c r="Y935" s="535"/>
      <c r="Z935" s="535"/>
      <c r="AA935" s="535"/>
      <c r="AB935" s="535"/>
      <c r="AC935" s="535"/>
      <c r="AD935" s="535"/>
      <c r="AE935" s="535"/>
      <c r="AF935" s="535"/>
      <c r="AG935" s="534"/>
      <c r="AH935" s="534"/>
      <c r="AI935" s="534"/>
      <c r="AJ935" s="534"/>
      <c r="AK935" s="535"/>
      <c r="AL935" s="535"/>
      <c r="AM935" s="535"/>
      <c r="AN935" s="535"/>
      <c r="AO935" s="535"/>
      <c r="AP935" s="535"/>
      <c r="AQ935" s="535"/>
      <c r="AR935" s="535"/>
      <c r="AS935" s="447"/>
      <c r="AT935" s="535"/>
      <c r="AU935" s="535"/>
      <c r="AV935" s="535"/>
      <c r="AW935" s="535"/>
      <c r="AX935" s="535"/>
    </row>
    <row r="936" spans="1:50" ht="13.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4"/>
      <c r="O936" s="534"/>
      <c r="P936" s="534"/>
      <c r="Q936" s="534"/>
      <c r="R936" s="534"/>
      <c r="S936" s="534"/>
      <c r="T936" s="535"/>
      <c r="U936" s="535"/>
      <c r="V936" s="535"/>
      <c r="W936" s="535"/>
      <c r="X936" s="535"/>
      <c r="Y936" s="535"/>
      <c r="Z936" s="535"/>
      <c r="AA936" s="535"/>
      <c r="AB936" s="535"/>
      <c r="AC936" s="535"/>
      <c r="AD936" s="535"/>
      <c r="AE936" s="535"/>
      <c r="AF936" s="535"/>
      <c r="AG936" s="534"/>
      <c r="AH936" s="534"/>
      <c r="AI936" s="534"/>
      <c r="AJ936" s="534"/>
      <c r="AK936" s="535"/>
      <c r="AL936" s="535"/>
      <c r="AM936" s="535"/>
      <c r="AN936" s="535"/>
      <c r="AO936" s="535"/>
      <c r="AP936" s="535"/>
      <c r="AQ936" s="535"/>
      <c r="AR936" s="535"/>
      <c r="AS936" s="447"/>
      <c r="AT936" s="535"/>
      <c r="AU936" s="535"/>
      <c r="AV936" s="535"/>
      <c r="AW936" s="535"/>
      <c r="AX936" s="535"/>
    </row>
    <row r="937" spans="1:50" ht="13.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4"/>
      <c r="O937" s="534"/>
      <c r="P937" s="534"/>
      <c r="Q937" s="534"/>
      <c r="R937" s="534"/>
      <c r="S937" s="534"/>
      <c r="T937" s="535"/>
      <c r="U937" s="535"/>
      <c r="V937" s="535"/>
      <c r="W937" s="535"/>
      <c r="X937" s="535"/>
      <c r="Y937" s="535"/>
      <c r="Z937" s="535"/>
      <c r="AA937" s="535"/>
      <c r="AB937" s="535"/>
      <c r="AC937" s="535"/>
      <c r="AD937" s="535"/>
      <c r="AE937" s="535"/>
      <c r="AF937" s="535"/>
      <c r="AG937" s="534"/>
      <c r="AH937" s="534"/>
      <c r="AI937" s="534"/>
      <c r="AJ937" s="534"/>
      <c r="AK937" s="535"/>
      <c r="AL937" s="535"/>
      <c r="AM937" s="535"/>
      <c r="AN937" s="535"/>
      <c r="AO937" s="535"/>
      <c r="AP937" s="535"/>
      <c r="AQ937" s="535"/>
      <c r="AR937" s="535"/>
      <c r="AS937" s="447"/>
      <c r="AT937" s="535"/>
      <c r="AU937" s="535"/>
      <c r="AV937" s="535"/>
      <c r="AW937" s="535"/>
      <c r="AX937" s="535"/>
    </row>
    <row r="938" spans="1:50" ht="13.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4"/>
      <c r="O938" s="534"/>
      <c r="P938" s="534"/>
      <c r="Q938" s="534"/>
      <c r="R938" s="534"/>
      <c r="S938" s="534"/>
      <c r="T938" s="535"/>
      <c r="U938" s="535"/>
      <c r="V938" s="535"/>
      <c r="W938" s="535"/>
      <c r="X938" s="535"/>
      <c r="Y938" s="535"/>
      <c r="Z938" s="535"/>
      <c r="AA938" s="535"/>
      <c r="AB938" s="535"/>
      <c r="AC938" s="535"/>
      <c r="AD938" s="535"/>
      <c r="AE938" s="535"/>
      <c r="AF938" s="535"/>
      <c r="AG938" s="534"/>
      <c r="AH938" s="534"/>
      <c r="AI938" s="534"/>
      <c r="AJ938" s="534"/>
      <c r="AK938" s="535"/>
      <c r="AL938" s="535"/>
      <c r="AM938" s="535"/>
      <c r="AN938" s="535"/>
      <c r="AO938" s="535"/>
      <c r="AP938" s="535"/>
      <c r="AQ938" s="535"/>
      <c r="AR938" s="535"/>
      <c r="AS938" s="447"/>
      <c r="AT938" s="535"/>
      <c r="AU938" s="535"/>
      <c r="AV938" s="535"/>
      <c r="AW938" s="535"/>
      <c r="AX938" s="535"/>
    </row>
    <row r="939" spans="1:50" ht="13.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4"/>
      <c r="O939" s="534"/>
      <c r="P939" s="534"/>
      <c r="Q939" s="534"/>
      <c r="R939" s="534"/>
      <c r="S939" s="534"/>
      <c r="T939" s="535"/>
      <c r="U939" s="535"/>
      <c r="V939" s="535"/>
      <c r="W939" s="535"/>
      <c r="X939" s="535"/>
      <c r="Y939" s="535"/>
      <c r="Z939" s="535"/>
      <c r="AA939" s="535"/>
      <c r="AB939" s="535"/>
      <c r="AC939" s="535"/>
      <c r="AD939" s="535"/>
      <c r="AE939" s="535"/>
      <c r="AF939" s="535"/>
      <c r="AG939" s="534"/>
      <c r="AH939" s="534"/>
      <c r="AI939" s="534"/>
      <c r="AJ939" s="534"/>
      <c r="AK939" s="535"/>
      <c r="AL939" s="535"/>
      <c r="AM939" s="535"/>
      <c r="AN939" s="535"/>
      <c r="AO939" s="535"/>
      <c r="AP939" s="535"/>
      <c r="AQ939" s="535"/>
      <c r="AR939" s="535"/>
      <c r="AS939" s="447"/>
      <c r="AT939" s="535"/>
      <c r="AU939" s="535"/>
      <c r="AV939" s="535"/>
      <c r="AW939" s="535"/>
      <c r="AX939" s="535"/>
    </row>
    <row r="940" spans="1:50" ht="13.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4"/>
      <c r="O940" s="534"/>
      <c r="P940" s="534"/>
      <c r="Q940" s="534"/>
      <c r="R940" s="534"/>
      <c r="S940" s="534"/>
      <c r="T940" s="535"/>
      <c r="U940" s="535"/>
      <c r="V940" s="535"/>
      <c r="W940" s="535"/>
      <c r="X940" s="535"/>
      <c r="Y940" s="535"/>
      <c r="Z940" s="535"/>
      <c r="AA940" s="535"/>
      <c r="AB940" s="535"/>
      <c r="AC940" s="535"/>
      <c r="AD940" s="535"/>
      <c r="AE940" s="535"/>
      <c r="AF940" s="535"/>
      <c r="AG940" s="534"/>
      <c r="AH940" s="534"/>
      <c r="AI940" s="534"/>
      <c r="AJ940" s="534"/>
      <c r="AK940" s="535"/>
      <c r="AL940" s="535"/>
      <c r="AM940" s="535"/>
      <c r="AN940" s="535"/>
      <c r="AO940" s="535"/>
      <c r="AP940" s="535"/>
      <c r="AQ940" s="535"/>
      <c r="AR940" s="535"/>
      <c r="AS940" s="447"/>
      <c r="AT940" s="535"/>
      <c r="AU940" s="535"/>
      <c r="AV940" s="535"/>
      <c r="AW940" s="535"/>
      <c r="AX940" s="535"/>
    </row>
    <row r="941" spans="1:50" ht="13.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4"/>
      <c r="O941" s="534"/>
      <c r="P941" s="534"/>
      <c r="Q941" s="534"/>
      <c r="R941" s="534"/>
      <c r="S941" s="534"/>
      <c r="T941" s="535"/>
      <c r="U941" s="535"/>
      <c r="V941" s="535"/>
      <c r="W941" s="535"/>
      <c r="X941" s="535"/>
      <c r="Y941" s="535"/>
      <c r="Z941" s="535"/>
      <c r="AA941" s="535"/>
      <c r="AB941" s="535"/>
      <c r="AC941" s="535"/>
      <c r="AD941" s="535"/>
      <c r="AE941" s="535"/>
      <c r="AF941" s="535"/>
      <c r="AG941" s="534"/>
      <c r="AH941" s="534"/>
      <c r="AI941" s="534"/>
      <c r="AJ941" s="534"/>
      <c r="AK941" s="535"/>
      <c r="AL941" s="535"/>
      <c r="AM941" s="535"/>
      <c r="AN941" s="535"/>
      <c r="AO941" s="535"/>
      <c r="AP941" s="535"/>
      <c r="AQ941" s="535"/>
      <c r="AR941" s="535"/>
      <c r="AS941" s="447"/>
      <c r="AT941" s="535"/>
      <c r="AU941" s="535"/>
      <c r="AV941" s="535"/>
      <c r="AW941" s="535"/>
      <c r="AX941" s="535"/>
    </row>
    <row r="942" spans="1:50" ht="13.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4"/>
      <c r="O942" s="534"/>
      <c r="P942" s="534"/>
      <c r="Q942" s="534"/>
      <c r="R942" s="534"/>
      <c r="S942" s="534"/>
      <c r="T942" s="535"/>
      <c r="U942" s="535"/>
      <c r="V942" s="535"/>
      <c r="W942" s="535"/>
      <c r="X942" s="535"/>
      <c r="Y942" s="535"/>
      <c r="Z942" s="535"/>
      <c r="AA942" s="535"/>
      <c r="AB942" s="535"/>
      <c r="AC942" s="535"/>
      <c r="AD942" s="535"/>
      <c r="AE942" s="535"/>
      <c r="AF942" s="535"/>
      <c r="AG942" s="534"/>
      <c r="AH942" s="534"/>
      <c r="AI942" s="534"/>
      <c r="AJ942" s="534"/>
      <c r="AK942" s="535"/>
      <c r="AL942" s="535"/>
      <c r="AM942" s="535"/>
      <c r="AN942" s="535"/>
      <c r="AO942" s="535"/>
      <c r="AP942" s="535"/>
      <c r="AQ942" s="535"/>
      <c r="AR942" s="535"/>
      <c r="AS942" s="447"/>
      <c r="AT942" s="535"/>
      <c r="AU942" s="535"/>
      <c r="AV942" s="535"/>
      <c r="AW942" s="535"/>
      <c r="AX942" s="535"/>
    </row>
    <row r="943" spans="1:50" ht="13.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4"/>
      <c r="O943" s="534"/>
      <c r="P943" s="534"/>
      <c r="Q943" s="534"/>
      <c r="R943" s="534"/>
      <c r="S943" s="534"/>
      <c r="T943" s="535"/>
      <c r="U943" s="535"/>
      <c r="V943" s="535"/>
      <c r="W943" s="535"/>
      <c r="X943" s="535"/>
      <c r="Y943" s="535"/>
      <c r="Z943" s="535"/>
      <c r="AA943" s="535"/>
      <c r="AB943" s="535"/>
      <c r="AC943" s="535"/>
      <c r="AD943" s="535"/>
      <c r="AE943" s="535"/>
      <c r="AF943" s="535"/>
      <c r="AG943" s="534"/>
      <c r="AH943" s="534"/>
      <c r="AI943" s="534"/>
      <c r="AJ943" s="534"/>
      <c r="AK943" s="535"/>
      <c r="AL943" s="535"/>
      <c r="AM943" s="535"/>
      <c r="AN943" s="535"/>
      <c r="AO943" s="535"/>
      <c r="AP943" s="535"/>
      <c r="AQ943" s="535"/>
      <c r="AR943" s="535"/>
      <c r="AS943" s="447"/>
      <c r="AT943" s="535"/>
      <c r="AU943" s="535"/>
      <c r="AV943" s="535"/>
      <c r="AW943" s="535"/>
      <c r="AX943" s="535"/>
    </row>
    <row r="944" spans="1:50" ht="13.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4"/>
      <c r="O944" s="534"/>
      <c r="P944" s="534"/>
      <c r="Q944" s="534"/>
      <c r="R944" s="534"/>
      <c r="S944" s="534"/>
      <c r="T944" s="535"/>
      <c r="U944" s="535"/>
      <c r="V944" s="535"/>
      <c r="W944" s="535"/>
      <c r="X944" s="535"/>
      <c r="Y944" s="535"/>
      <c r="Z944" s="535"/>
      <c r="AA944" s="535"/>
      <c r="AB944" s="535"/>
      <c r="AC944" s="535"/>
      <c r="AD944" s="535"/>
      <c r="AE944" s="535"/>
      <c r="AF944" s="535"/>
      <c r="AG944" s="534"/>
      <c r="AH944" s="534"/>
      <c r="AI944" s="534"/>
      <c r="AJ944" s="534"/>
      <c r="AK944" s="535"/>
      <c r="AL944" s="535"/>
      <c r="AM944" s="535"/>
      <c r="AN944" s="535"/>
      <c r="AO944" s="535"/>
      <c r="AP944" s="535"/>
      <c r="AQ944" s="535"/>
      <c r="AR944" s="535"/>
      <c r="AS944" s="447"/>
      <c r="AT944" s="535"/>
      <c r="AU944" s="535"/>
      <c r="AV944" s="535"/>
      <c r="AW944" s="535"/>
      <c r="AX944" s="535"/>
    </row>
    <row r="945" spans="1:50" ht="13.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4"/>
      <c r="O945" s="534"/>
      <c r="P945" s="534"/>
      <c r="Q945" s="534"/>
      <c r="R945" s="534"/>
      <c r="S945" s="534"/>
      <c r="T945" s="535"/>
      <c r="U945" s="535"/>
      <c r="V945" s="535"/>
      <c r="W945" s="535"/>
      <c r="X945" s="535"/>
      <c r="Y945" s="535"/>
      <c r="Z945" s="535"/>
      <c r="AA945" s="535"/>
      <c r="AB945" s="535"/>
      <c r="AC945" s="535"/>
      <c r="AD945" s="535"/>
      <c r="AE945" s="535"/>
      <c r="AF945" s="535"/>
      <c r="AG945" s="534"/>
      <c r="AH945" s="534"/>
      <c r="AI945" s="534"/>
      <c r="AJ945" s="534"/>
      <c r="AK945" s="535"/>
      <c r="AL945" s="535"/>
      <c r="AM945" s="535"/>
      <c r="AN945" s="535"/>
      <c r="AO945" s="535"/>
      <c r="AP945" s="535"/>
      <c r="AQ945" s="535"/>
      <c r="AR945" s="535"/>
      <c r="AS945" s="447"/>
      <c r="AT945" s="535"/>
      <c r="AU945" s="535"/>
      <c r="AV945" s="535"/>
      <c r="AW945" s="535"/>
      <c r="AX945" s="535"/>
    </row>
    <row r="946" spans="1:50" ht="13.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4"/>
      <c r="O946" s="534"/>
      <c r="P946" s="534"/>
      <c r="Q946" s="534"/>
      <c r="R946" s="534"/>
      <c r="S946" s="534"/>
      <c r="T946" s="535"/>
      <c r="U946" s="535"/>
      <c r="V946" s="535"/>
      <c r="W946" s="535"/>
      <c r="X946" s="535"/>
      <c r="Y946" s="535"/>
      <c r="Z946" s="535"/>
      <c r="AA946" s="535"/>
      <c r="AB946" s="535"/>
      <c r="AC946" s="535"/>
      <c r="AD946" s="535"/>
      <c r="AE946" s="535"/>
      <c r="AF946" s="535"/>
      <c r="AG946" s="534"/>
      <c r="AH946" s="534"/>
      <c r="AI946" s="534"/>
      <c r="AJ946" s="534"/>
      <c r="AK946" s="535"/>
      <c r="AL946" s="535"/>
      <c r="AM946" s="535"/>
      <c r="AN946" s="535"/>
      <c r="AO946" s="535"/>
      <c r="AP946" s="535"/>
      <c r="AQ946" s="535"/>
      <c r="AR946" s="535"/>
      <c r="AS946" s="447"/>
      <c r="AT946" s="535"/>
      <c r="AU946" s="535"/>
      <c r="AV946" s="535"/>
      <c r="AW946" s="535"/>
      <c r="AX946" s="535"/>
    </row>
    <row r="947" spans="1:50" ht="13.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4"/>
      <c r="O947" s="534"/>
      <c r="P947" s="534"/>
      <c r="Q947" s="534"/>
      <c r="R947" s="534"/>
      <c r="S947" s="534"/>
      <c r="T947" s="535"/>
      <c r="U947" s="535"/>
      <c r="V947" s="535"/>
      <c r="W947" s="535"/>
      <c r="X947" s="535"/>
      <c r="Y947" s="535"/>
      <c r="Z947" s="535"/>
      <c r="AA947" s="535"/>
      <c r="AB947" s="535"/>
      <c r="AC947" s="535"/>
      <c r="AD947" s="535"/>
      <c r="AE947" s="535"/>
      <c r="AF947" s="535"/>
      <c r="AG947" s="534"/>
      <c r="AH947" s="534"/>
      <c r="AI947" s="534"/>
      <c r="AJ947" s="534"/>
      <c r="AK947" s="535"/>
      <c r="AL947" s="535"/>
      <c r="AM947" s="535"/>
      <c r="AN947" s="535"/>
      <c r="AO947" s="535"/>
      <c r="AP947" s="535"/>
      <c r="AQ947" s="535"/>
      <c r="AR947" s="535"/>
      <c r="AS947" s="447"/>
      <c r="AT947" s="535"/>
      <c r="AU947" s="535"/>
      <c r="AV947" s="535"/>
      <c r="AW947" s="535"/>
      <c r="AX947" s="535"/>
    </row>
    <row r="948" spans="1:50" ht="13.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4"/>
      <c r="O948" s="534"/>
      <c r="P948" s="534"/>
      <c r="Q948" s="534"/>
      <c r="R948" s="534"/>
      <c r="S948" s="534"/>
      <c r="T948" s="535"/>
      <c r="U948" s="535"/>
      <c r="V948" s="535"/>
      <c r="W948" s="535"/>
      <c r="X948" s="535"/>
      <c r="Y948" s="535"/>
      <c r="Z948" s="535"/>
      <c r="AA948" s="535"/>
      <c r="AB948" s="535"/>
      <c r="AC948" s="535"/>
      <c r="AD948" s="535"/>
      <c r="AE948" s="535"/>
      <c r="AF948" s="535"/>
      <c r="AG948" s="534"/>
      <c r="AH948" s="534"/>
      <c r="AI948" s="534"/>
      <c r="AJ948" s="534"/>
      <c r="AK948" s="535"/>
      <c r="AL948" s="535"/>
      <c r="AM948" s="535"/>
      <c r="AN948" s="535"/>
      <c r="AO948" s="535"/>
      <c r="AP948" s="535"/>
      <c r="AQ948" s="535"/>
      <c r="AR948" s="535"/>
      <c r="AS948" s="447"/>
      <c r="AT948" s="535"/>
      <c r="AU948" s="535"/>
      <c r="AV948" s="535"/>
      <c r="AW948" s="535"/>
      <c r="AX948" s="535"/>
    </row>
    <row r="949" spans="1:50" ht="13.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4"/>
      <c r="O949" s="534"/>
      <c r="P949" s="534"/>
      <c r="Q949" s="534"/>
      <c r="R949" s="534"/>
      <c r="S949" s="534"/>
      <c r="T949" s="535"/>
      <c r="U949" s="535"/>
      <c r="V949" s="535"/>
      <c r="W949" s="535"/>
      <c r="X949" s="535"/>
      <c r="Y949" s="535"/>
      <c r="Z949" s="535"/>
      <c r="AA949" s="535"/>
      <c r="AB949" s="535"/>
      <c r="AC949" s="535"/>
      <c r="AD949" s="535"/>
      <c r="AE949" s="535"/>
      <c r="AF949" s="535"/>
      <c r="AG949" s="534"/>
      <c r="AH949" s="534"/>
      <c r="AI949" s="534"/>
      <c r="AJ949" s="534"/>
      <c r="AK949" s="535"/>
      <c r="AL949" s="535"/>
      <c r="AM949" s="535"/>
      <c r="AN949" s="535"/>
      <c r="AO949" s="535"/>
      <c r="AP949" s="535"/>
      <c r="AQ949" s="535"/>
      <c r="AR949" s="535"/>
      <c r="AS949" s="447"/>
      <c r="AT949" s="535"/>
      <c r="AU949" s="535"/>
      <c r="AV949" s="535"/>
      <c r="AW949" s="535"/>
      <c r="AX949" s="535"/>
    </row>
    <row r="950" spans="1:50" ht="13.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4"/>
      <c r="O950" s="534"/>
      <c r="P950" s="534"/>
      <c r="Q950" s="534"/>
      <c r="R950" s="534"/>
      <c r="S950" s="534"/>
      <c r="T950" s="535"/>
      <c r="U950" s="535"/>
      <c r="V950" s="535"/>
      <c r="W950" s="535"/>
      <c r="X950" s="535"/>
      <c r="Y950" s="535"/>
      <c r="Z950" s="535"/>
      <c r="AA950" s="535"/>
      <c r="AB950" s="535"/>
      <c r="AC950" s="535"/>
      <c r="AD950" s="535"/>
      <c r="AE950" s="535"/>
      <c r="AF950" s="535"/>
      <c r="AG950" s="534"/>
      <c r="AH950" s="534"/>
      <c r="AI950" s="534"/>
      <c r="AJ950" s="534"/>
      <c r="AK950" s="535"/>
      <c r="AL950" s="535"/>
      <c r="AM950" s="535"/>
      <c r="AN950" s="535"/>
      <c r="AO950" s="535"/>
      <c r="AP950" s="535"/>
      <c r="AQ950" s="535"/>
      <c r="AR950" s="535"/>
      <c r="AS950" s="447"/>
      <c r="AT950" s="535"/>
      <c r="AU950" s="535"/>
      <c r="AV950" s="535"/>
      <c r="AW950" s="535"/>
      <c r="AX950" s="535"/>
    </row>
    <row r="951" spans="1:50" ht="13.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4"/>
      <c r="O951" s="534"/>
      <c r="P951" s="534"/>
      <c r="Q951" s="534"/>
      <c r="R951" s="534"/>
      <c r="S951" s="534"/>
      <c r="T951" s="535"/>
      <c r="U951" s="535"/>
      <c r="V951" s="535"/>
      <c r="W951" s="535"/>
      <c r="X951" s="535"/>
      <c r="Y951" s="535"/>
      <c r="Z951" s="535"/>
      <c r="AA951" s="535"/>
      <c r="AB951" s="535"/>
      <c r="AC951" s="535"/>
      <c r="AD951" s="535"/>
      <c r="AE951" s="535"/>
      <c r="AF951" s="535"/>
      <c r="AG951" s="534"/>
      <c r="AH951" s="534"/>
      <c r="AI951" s="534"/>
      <c r="AJ951" s="534"/>
      <c r="AK951" s="535"/>
      <c r="AL951" s="535"/>
      <c r="AM951" s="535"/>
      <c r="AN951" s="535"/>
      <c r="AO951" s="535"/>
      <c r="AP951" s="535"/>
      <c r="AQ951" s="535"/>
      <c r="AR951" s="535"/>
      <c r="AS951" s="447"/>
      <c r="AT951" s="535"/>
      <c r="AU951" s="535"/>
      <c r="AV951" s="535"/>
      <c r="AW951" s="535"/>
      <c r="AX951" s="535"/>
    </row>
    <row r="952" spans="1:50" ht="13.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4"/>
      <c r="O952" s="534"/>
      <c r="P952" s="534"/>
      <c r="Q952" s="534"/>
      <c r="R952" s="534"/>
      <c r="S952" s="534"/>
      <c r="T952" s="535"/>
      <c r="U952" s="535"/>
      <c r="V952" s="535"/>
      <c r="W952" s="535"/>
      <c r="X952" s="535"/>
      <c r="Y952" s="535"/>
      <c r="Z952" s="535"/>
      <c r="AA952" s="535"/>
      <c r="AB952" s="535"/>
      <c r="AC952" s="535"/>
      <c r="AD952" s="535"/>
      <c r="AE952" s="535"/>
      <c r="AF952" s="535"/>
      <c r="AG952" s="534"/>
      <c r="AH952" s="534"/>
      <c r="AI952" s="534"/>
      <c r="AJ952" s="534"/>
      <c r="AK952" s="535"/>
      <c r="AL952" s="535"/>
      <c r="AM952" s="535"/>
      <c r="AN952" s="535"/>
      <c r="AO952" s="535"/>
      <c r="AP952" s="535"/>
      <c r="AQ952" s="535"/>
      <c r="AR952" s="535"/>
      <c r="AS952" s="447"/>
      <c r="AT952" s="535"/>
      <c r="AU952" s="535"/>
      <c r="AV952" s="535"/>
      <c r="AW952" s="535"/>
      <c r="AX952" s="535"/>
    </row>
    <row r="953" spans="1:50" ht="13.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4"/>
      <c r="O953" s="534"/>
      <c r="P953" s="534"/>
      <c r="Q953" s="534"/>
      <c r="R953" s="534"/>
      <c r="S953" s="534"/>
      <c r="T953" s="535"/>
      <c r="U953" s="535"/>
      <c r="V953" s="535"/>
      <c r="W953" s="535"/>
      <c r="X953" s="535"/>
      <c r="Y953" s="535"/>
      <c r="Z953" s="535"/>
      <c r="AA953" s="535"/>
      <c r="AB953" s="535"/>
      <c r="AC953" s="535"/>
      <c r="AD953" s="535"/>
      <c r="AE953" s="535"/>
      <c r="AF953" s="535"/>
      <c r="AG953" s="534"/>
      <c r="AH953" s="534"/>
      <c r="AI953" s="534"/>
      <c r="AJ953" s="534"/>
      <c r="AK953" s="535"/>
      <c r="AL953" s="535"/>
      <c r="AM953" s="535"/>
      <c r="AN953" s="535"/>
      <c r="AO953" s="535"/>
      <c r="AP953" s="535"/>
      <c r="AQ953" s="535"/>
      <c r="AR953" s="535"/>
      <c r="AS953" s="447"/>
      <c r="AT953" s="535"/>
      <c r="AU953" s="535"/>
      <c r="AV953" s="535"/>
      <c r="AW953" s="535"/>
      <c r="AX953" s="535"/>
    </row>
    <row r="954" spans="1:50" ht="13.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4"/>
      <c r="O954" s="534"/>
      <c r="P954" s="534"/>
      <c r="Q954" s="534"/>
      <c r="R954" s="534"/>
      <c r="S954" s="534"/>
      <c r="T954" s="535"/>
      <c r="U954" s="535"/>
      <c r="V954" s="535"/>
      <c r="W954" s="535"/>
      <c r="X954" s="535"/>
      <c r="Y954" s="535"/>
      <c r="Z954" s="535"/>
      <c r="AA954" s="535"/>
      <c r="AB954" s="535"/>
      <c r="AC954" s="535"/>
      <c r="AD954" s="535"/>
      <c r="AE954" s="535"/>
      <c r="AF954" s="535"/>
      <c r="AG954" s="534"/>
      <c r="AH954" s="534"/>
      <c r="AI954" s="534"/>
      <c r="AJ954" s="534"/>
      <c r="AK954" s="535"/>
      <c r="AL954" s="535"/>
      <c r="AM954" s="535"/>
      <c r="AN954" s="535"/>
      <c r="AO954" s="535"/>
      <c r="AP954" s="535"/>
      <c r="AQ954" s="535"/>
      <c r="AR954" s="535"/>
      <c r="AS954" s="447"/>
      <c r="AT954" s="535"/>
      <c r="AU954" s="535"/>
      <c r="AV954" s="535"/>
      <c r="AW954" s="535"/>
      <c r="AX954" s="535"/>
    </row>
    <row r="955" spans="1:50" ht="13.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4"/>
      <c r="O955" s="534"/>
      <c r="P955" s="534"/>
      <c r="Q955" s="534"/>
      <c r="R955" s="534"/>
      <c r="S955" s="534"/>
      <c r="T955" s="535"/>
      <c r="U955" s="535"/>
      <c r="V955" s="535"/>
      <c r="W955" s="535"/>
      <c r="X955" s="535"/>
      <c r="Y955" s="535"/>
      <c r="Z955" s="535"/>
      <c r="AA955" s="535"/>
      <c r="AB955" s="535"/>
      <c r="AC955" s="535"/>
      <c r="AD955" s="535"/>
      <c r="AE955" s="535"/>
      <c r="AF955" s="535"/>
      <c r="AG955" s="534"/>
      <c r="AH955" s="534"/>
      <c r="AI955" s="534"/>
      <c r="AJ955" s="534"/>
      <c r="AK955" s="535"/>
      <c r="AL955" s="535"/>
      <c r="AM955" s="535"/>
      <c r="AN955" s="535"/>
      <c r="AO955" s="535"/>
      <c r="AP955" s="535"/>
      <c r="AQ955" s="535"/>
      <c r="AR955" s="535"/>
      <c r="AS955" s="447"/>
      <c r="AT955" s="535"/>
      <c r="AU955" s="535"/>
      <c r="AV955" s="535"/>
      <c r="AW955" s="535"/>
      <c r="AX955" s="535"/>
    </row>
    <row r="956" spans="1:50" ht="13.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4"/>
      <c r="O956" s="534"/>
      <c r="P956" s="534"/>
      <c r="Q956" s="534"/>
      <c r="R956" s="534"/>
      <c r="S956" s="534"/>
      <c r="T956" s="535"/>
      <c r="U956" s="535"/>
      <c r="V956" s="535"/>
      <c r="W956" s="535"/>
      <c r="X956" s="535"/>
      <c r="Y956" s="535"/>
      <c r="Z956" s="535"/>
      <c r="AA956" s="535"/>
      <c r="AB956" s="535"/>
      <c r="AC956" s="535"/>
      <c r="AD956" s="535"/>
      <c r="AE956" s="535"/>
      <c r="AF956" s="535"/>
      <c r="AG956" s="534"/>
      <c r="AH956" s="534"/>
      <c r="AI956" s="534"/>
      <c r="AJ956" s="534"/>
      <c r="AK956" s="535"/>
      <c r="AL956" s="535"/>
      <c r="AM956" s="535"/>
      <c r="AN956" s="535"/>
      <c r="AO956" s="535"/>
      <c r="AP956" s="535"/>
      <c r="AQ956" s="535"/>
      <c r="AR956" s="535"/>
      <c r="AS956" s="447"/>
      <c r="AT956" s="535"/>
      <c r="AU956" s="535"/>
      <c r="AV956" s="535"/>
      <c r="AW956" s="535"/>
      <c r="AX956" s="535"/>
    </row>
    <row r="957" spans="1:50" ht="13.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4"/>
      <c r="O957" s="534"/>
      <c r="P957" s="534"/>
      <c r="Q957" s="534"/>
      <c r="R957" s="534"/>
      <c r="S957" s="534"/>
      <c r="T957" s="535"/>
      <c r="U957" s="535"/>
      <c r="V957" s="535"/>
      <c r="W957" s="535"/>
      <c r="X957" s="535"/>
      <c r="Y957" s="535"/>
      <c r="Z957" s="535"/>
      <c r="AA957" s="535"/>
      <c r="AB957" s="535"/>
      <c r="AC957" s="535"/>
      <c r="AD957" s="535"/>
      <c r="AE957" s="535"/>
      <c r="AF957" s="535"/>
      <c r="AG957" s="534"/>
      <c r="AH957" s="534"/>
      <c r="AI957" s="534"/>
      <c r="AJ957" s="534"/>
      <c r="AK957" s="535"/>
      <c r="AL957" s="535"/>
      <c r="AM957" s="535"/>
      <c r="AN957" s="535"/>
      <c r="AO957" s="535"/>
      <c r="AP957" s="535"/>
      <c r="AQ957" s="535"/>
      <c r="AR957" s="535"/>
      <c r="AS957" s="447"/>
      <c r="AT957" s="535"/>
      <c r="AU957" s="535"/>
      <c r="AV957" s="535"/>
      <c r="AW957" s="535"/>
      <c r="AX957" s="535"/>
    </row>
    <row r="958" spans="1:50" ht="13.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4"/>
      <c r="O958" s="534"/>
      <c r="P958" s="534"/>
      <c r="Q958" s="534"/>
      <c r="R958" s="534"/>
      <c r="S958" s="534"/>
      <c r="T958" s="535"/>
      <c r="U958" s="535"/>
      <c r="V958" s="535"/>
      <c r="W958" s="535"/>
      <c r="X958" s="535"/>
      <c r="Y958" s="535"/>
      <c r="Z958" s="535"/>
      <c r="AA958" s="535"/>
      <c r="AB958" s="535"/>
      <c r="AC958" s="535"/>
      <c r="AD958" s="535"/>
      <c r="AE958" s="535"/>
      <c r="AF958" s="535"/>
      <c r="AG958" s="534"/>
      <c r="AH958" s="534"/>
      <c r="AI958" s="534"/>
      <c r="AJ958" s="534"/>
      <c r="AK958" s="535"/>
      <c r="AL958" s="535"/>
      <c r="AM958" s="535"/>
      <c r="AN958" s="535"/>
      <c r="AO958" s="535"/>
      <c r="AP958" s="535"/>
      <c r="AQ958" s="535"/>
      <c r="AR958" s="535"/>
      <c r="AS958" s="447"/>
      <c r="AT958" s="535"/>
      <c r="AU958" s="535"/>
      <c r="AV958" s="535"/>
      <c r="AW958" s="535"/>
      <c r="AX958" s="535"/>
    </row>
    <row r="959" spans="1:50" ht="13.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4"/>
      <c r="O959" s="534"/>
      <c r="P959" s="534"/>
      <c r="Q959" s="534"/>
      <c r="R959" s="534"/>
      <c r="S959" s="534"/>
      <c r="T959" s="535"/>
      <c r="U959" s="535"/>
      <c r="V959" s="535"/>
      <c r="W959" s="535"/>
      <c r="X959" s="535"/>
      <c r="Y959" s="535"/>
      <c r="Z959" s="535"/>
      <c r="AA959" s="535"/>
      <c r="AB959" s="535"/>
      <c r="AC959" s="535"/>
      <c r="AD959" s="535"/>
      <c r="AE959" s="535"/>
      <c r="AF959" s="535"/>
      <c r="AG959" s="534"/>
      <c r="AH959" s="534"/>
      <c r="AI959" s="534"/>
      <c r="AJ959" s="534"/>
      <c r="AK959" s="535"/>
      <c r="AL959" s="535"/>
      <c r="AM959" s="535"/>
      <c r="AN959" s="535"/>
      <c r="AO959" s="535"/>
      <c r="AP959" s="535"/>
      <c r="AQ959" s="535"/>
      <c r="AR959" s="535"/>
      <c r="AS959" s="447"/>
      <c r="AT959" s="535"/>
      <c r="AU959" s="535"/>
      <c r="AV959" s="535"/>
      <c r="AW959" s="535"/>
      <c r="AX959" s="535"/>
    </row>
    <row r="960" spans="1:50" ht="13.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4"/>
      <c r="O960" s="534"/>
      <c r="P960" s="534"/>
      <c r="Q960" s="534"/>
      <c r="R960" s="534"/>
      <c r="S960" s="534"/>
      <c r="T960" s="535"/>
      <c r="U960" s="535"/>
      <c r="V960" s="535"/>
      <c r="W960" s="535"/>
      <c r="X960" s="535"/>
      <c r="Y960" s="535"/>
      <c r="Z960" s="535"/>
      <c r="AA960" s="535"/>
      <c r="AB960" s="535"/>
      <c r="AC960" s="535"/>
      <c r="AD960" s="535"/>
      <c r="AE960" s="535"/>
      <c r="AF960" s="535"/>
      <c r="AG960" s="534"/>
      <c r="AH960" s="534"/>
      <c r="AI960" s="534"/>
      <c r="AJ960" s="534"/>
      <c r="AK960" s="535"/>
      <c r="AL960" s="535"/>
      <c r="AM960" s="535"/>
      <c r="AN960" s="535"/>
      <c r="AO960" s="535"/>
      <c r="AP960" s="535"/>
      <c r="AQ960" s="535"/>
      <c r="AR960" s="535"/>
      <c r="AS960" s="447"/>
      <c r="AT960" s="535"/>
      <c r="AU960" s="535"/>
      <c r="AV960" s="535"/>
      <c r="AW960" s="535"/>
      <c r="AX960" s="535"/>
    </row>
    <row r="961" spans="1:50" ht="13.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4"/>
      <c r="O961" s="534"/>
      <c r="P961" s="534"/>
      <c r="Q961" s="534"/>
      <c r="R961" s="534"/>
      <c r="S961" s="534"/>
      <c r="T961" s="535"/>
      <c r="U961" s="535"/>
      <c r="V961" s="535"/>
      <c r="W961" s="535"/>
      <c r="X961" s="535"/>
      <c r="Y961" s="535"/>
      <c r="Z961" s="535"/>
      <c r="AA961" s="535"/>
      <c r="AB961" s="535"/>
      <c r="AC961" s="535"/>
      <c r="AD961" s="535"/>
      <c r="AE961" s="535"/>
      <c r="AF961" s="535"/>
      <c r="AG961" s="534"/>
      <c r="AH961" s="534"/>
      <c r="AI961" s="534"/>
      <c r="AJ961" s="534"/>
      <c r="AK961" s="535"/>
      <c r="AL961" s="535"/>
      <c r="AM961" s="535"/>
      <c r="AN961" s="535"/>
      <c r="AO961" s="535"/>
      <c r="AP961" s="535"/>
      <c r="AQ961" s="535"/>
      <c r="AR961" s="535"/>
      <c r="AS961" s="447"/>
      <c r="AT961" s="535"/>
      <c r="AU961" s="535"/>
      <c r="AV961" s="535"/>
      <c r="AW961" s="535"/>
      <c r="AX961" s="535"/>
    </row>
    <row r="962" spans="1:50" ht="13.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4"/>
      <c r="O962" s="534"/>
      <c r="P962" s="534"/>
      <c r="Q962" s="534"/>
      <c r="R962" s="534"/>
      <c r="S962" s="534"/>
      <c r="T962" s="535"/>
      <c r="U962" s="535"/>
      <c r="V962" s="535"/>
      <c r="W962" s="535"/>
      <c r="X962" s="535"/>
      <c r="Y962" s="535"/>
      <c r="Z962" s="535"/>
      <c r="AA962" s="535"/>
      <c r="AB962" s="535"/>
      <c r="AC962" s="535"/>
      <c r="AD962" s="535"/>
      <c r="AE962" s="535"/>
      <c r="AF962" s="535"/>
      <c r="AG962" s="534"/>
      <c r="AH962" s="534"/>
      <c r="AI962" s="534"/>
      <c r="AJ962" s="534"/>
      <c r="AK962" s="535"/>
      <c r="AL962" s="535"/>
      <c r="AM962" s="535"/>
      <c r="AN962" s="535"/>
      <c r="AO962" s="535"/>
      <c r="AP962" s="535"/>
      <c r="AQ962" s="535"/>
      <c r="AR962" s="535"/>
      <c r="AS962" s="447"/>
      <c r="AT962" s="535"/>
      <c r="AU962" s="535"/>
      <c r="AV962" s="535"/>
      <c r="AW962" s="535"/>
      <c r="AX962" s="535"/>
    </row>
    <row r="963" spans="1:50" ht="13.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4"/>
      <c r="O963" s="534"/>
      <c r="P963" s="534"/>
      <c r="Q963" s="534"/>
      <c r="R963" s="534"/>
      <c r="S963" s="534"/>
      <c r="T963" s="535"/>
      <c r="U963" s="535"/>
      <c r="V963" s="535"/>
      <c r="W963" s="535"/>
      <c r="X963" s="535"/>
      <c r="Y963" s="535"/>
      <c r="Z963" s="535"/>
      <c r="AA963" s="535"/>
      <c r="AB963" s="535"/>
      <c r="AC963" s="535"/>
      <c r="AD963" s="535"/>
      <c r="AE963" s="535"/>
      <c r="AF963" s="535"/>
      <c r="AG963" s="534"/>
      <c r="AH963" s="534"/>
      <c r="AI963" s="534"/>
      <c r="AJ963" s="534"/>
      <c r="AK963" s="535"/>
      <c r="AL963" s="535"/>
      <c r="AM963" s="535"/>
      <c r="AN963" s="535"/>
      <c r="AO963" s="535"/>
      <c r="AP963" s="535"/>
      <c r="AQ963" s="535"/>
      <c r="AR963" s="535"/>
      <c r="AS963" s="447"/>
      <c r="AT963" s="535"/>
      <c r="AU963" s="535"/>
      <c r="AV963" s="535"/>
      <c r="AW963" s="535"/>
      <c r="AX963" s="535"/>
    </row>
    <row r="964" spans="1:50" ht="13.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4"/>
      <c r="O964" s="534"/>
      <c r="P964" s="534"/>
      <c r="Q964" s="534"/>
      <c r="R964" s="534"/>
      <c r="S964" s="534"/>
      <c r="T964" s="535"/>
      <c r="U964" s="535"/>
      <c r="V964" s="535"/>
      <c r="W964" s="535"/>
      <c r="X964" s="535"/>
      <c r="Y964" s="535"/>
      <c r="Z964" s="535"/>
      <c r="AA964" s="535"/>
      <c r="AB964" s="535"/>
      <c r="AC964" s="535"/>
      <c r="AD964" s="535"/>
      <c r="AE964" s="535"/>
      <c r="AF964" s="535"/>
      <c r="AG964" s="534"/>
      <c r="AH964" s="534"/>
      <c r="AI964" s="534"/>
      <c r="AJ964" s="534"/>
      <c r="AK964" s="535"/>
      <c r="AL964" s="535"/>
      <c r="AM964" s="535"/>
      <c r="AN964" s="535"/>
      <c r="AO964" s="535"/>
      <c r="AP964" s="535"/>
      <c r="AQ964" s="535"/>
      <c r="AR964" s="535"/>
      <c r="AS964" s="447"/>
      <c r="AT964" s="535"/>
      <c r="AU964" s="535"/>
      <c r="AV964" s="535"/>
      <c r="AW964" s="535"/>
      <c r="AX964" s="535"/>
    </row>
    <row r="965" spans="1:50" ht="13.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4"/>
      <c r="O965" s="534"/>
      <c r="P965" s="534"/>
      <c r="Q965" s="534"/>
      <c r="R965" s="534"/>
      <c r="S965" s="534"/>
      <c r="T965" s="535"/>
      <c r="U965" s="535"/>
      <c r="V965" s="535"/>
      <c r="W965" s="535"/>
      <c r="X965" s="535"/>
      <c r="Y965" s="535"/>
      <c r="Z965" s="535"/>
      <c r="AA965" s="535"/>
      <c r="AB965" s="535"/>
      <c r="AC965" s="535"/>
      <c r="AD965" s="535"/>
      <c r="AE965" s="535"/>
      <c r="AF965" s="535"/>
      <c r="AG965" s="534"/>
      <c r="AH965" s="534"/>
      <c r="AI965" s="534"/>
      <c r="AJ965" s="534"/>
      <c r="AK965" s="535"/>
      <c r="AL965" s="535"/>
      <c r="AM965" s="535"/>
      <c r="AN965" s="535"/>
      <c r="AO965" s="535"/>
      <c r="AP965" s="535"/>
      <c r="AQ965" s="535"/>
      <c r="AR965" s="535"/>
      <c r="AS965" s="447"/>
      <c r="AT965" s="535"/>
      <c r="AU965" s="535"/>
      <c r="AV965" s="535"/>
      <c r="AW965" s="535"/>
      <c r="AX965" s="535"/>
    </row>
    <row r="966" spans="1:50" ht="13.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4"/>
      <c r="O966" s="534"/>
      <c r="P966" s="534"/>
      <c r="Q966" s="534"/>
      <c r="R966" s="534"/>
      <c r="S966" s="534"/>
      <c r="T966" s="535"/>
      <c r="U966" s="535"/>
      <c r="V966" s="535"/>
      <c r="W966" s="535"/>
      <c r="X966" s="535"/>
      <c r="Y966" s="535"/>
      <c r="Z966" s="535"/>
      <c r="AA966" s="535"/>
      <c r="AB966" s="535"/>
      <c r="AC966" s="535"/>
      <c r="AD966" s="535"/>
      <c r="AE966" s="535"/>
      <c r="AF966" s="535"/>
      <c r="AG966" s="534"/>
      <c r="AH966" s="534"/>
      <c r="AI966" s="534"/>
      <c r="AJ966" s="534"/>
      <c r="AK966" s="535"/>
      <c r="AL966" s="535"/>
      <c r="AM966" s="535"/>
      <c r="AN966" s="535"/>
      <c r="AO966" s="535"/>
      <c r="AP966" s="535"/>
      <c r="AQ966" s="535"/>
      <c r="AR966" s="535"/>
      <c r="AS966" s="447"/>
      <c r="AT966" s="535"/>
      <c r="AU966" s="535"/>
      <c r="AV966" s="535"/>
      <c r="AW966" s="535"/>
      <c r="AX966" s="535"/>
    </row>
    <row r="967" spans="1:50" ht="13.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4"/>
      <c r="O967" s="534"/>
      <c r="P967" s="534"/>
      <c r="Q967" s="534"/>
      <c r="R967" s="534"/>
      <c r="S967" s="534"/>
      <c r="T967" s="535"/>
      <c r="U967" s="535"/>
      <c r="V967" s="535"/>
      <c r="W967" s="535"/>
      <c r="X967" s="535"/>
      <c r="Y967" s="535"/>
      <c r="Z967" s="535"/>
      <c r="AA967" s="535"/>
      <c r="AB967" s="535"/>
      <c r="AC967" s="535"/>
      <c r="AD967" s="535"/>
      <c r="AE967" s="535"/>
      <c r="AF967" s="535"/>
      <c r="AG967" s="534"/>
      <c r="AH967" s="534"/>
      <c r="AI967" s="534"/>
      <c r="AJ967" s="534"/>
      <c r="AK967" s="535"/>
      <c r="AL967" s="535"/>
      <c r="AM967" s="535"/>
      <c r="AN967" s="535"/>
      <c r="AO967" s="535"/>
      <c r="AP967" s="535"/>
      <c r="AQ967" s="535"/>
      <c r="AR967" s="535"/>
      <c r="AS967" s="447"/>
      <c r="AT967" s="535"/>
      <c r="AU967" s="535"/>
      <c r="AV967" s="535"/>
      <c r="AW967" s="535"/>
      <c r="AX967" s="535"/>
    </row>
    <row r="968" spans="1:50" ht="13.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4"/>
      <c r="O968" s="534"/>
      <c r="P968" s="534"/>
      <c r="Q968" s="534"/>
      <c r="R968" s="534"/>
      <c r="S968" s="534"/>
      <c r="T968" s="535"/>
      <c r="U968" s="535"/>
      <c r="V968" s="535"/>
      <c r="W968" s="535"/>
      <c r="X968" s="535"/>
      <c r="Y968" s="535"/>
      <c r="Z968" s="535"/>
      <c r="AA968" s="535"/>
      <c r="AB968" s="535"/>
      <c r="AC968" s="535"/>
      <c r="AD968" s="535"/>
      <c r="AE968" s="535"/>
      <c r="AF968" s="535"/>
      <c r="AG968" s="534"/>
      <c r="AH968" s="534"/>
      <c r="AI968" s="534"/>
      <c r="AJ968" s="534"/>
      <c r="AK968" s="535"/>
      <c r="AL968" s="535"/>
      <c r="AM968" s="535"/>
      <c r="AN968" s="535"/>
      <c r="AO968" s="535"/>
      <c r="AP968" s="535"/>
      <c r="AQ968" s="535"/>
      <c r="AR968" s="535"/>
      <c r="AS968" s="447"/>
      <c r="AT968" s="535"/>
      <c r="AU968" s="535"/>
      <c r="AV968" s="535"/>
      <c r="AW968" s="535"/>
      <c r="AX968" s="535"/>
    </row>
    <row r="969" spans="1:50" ht="13.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4"/>
      <c r="O969" s="534"/>
      <c r="P969" s="534"/>
      <c r="Q969" s="534"/>
      <c r="R969" s="534"/>
      <c r="S969" s="534"/>
      <c r="T969" s="535"/>
      <c r="U969" s="535"/>
      <c r="V969" s="535"/>
      <c r="W969" s="535"/>
      <c r="X969" s="535"/>
      <c r="Y969" s="535"/>
      <c r="Z969" s="535"/>
      <c r="AA969" s="535"/>
      <c r="AB969" s="535"/>
      <c r="AC969" s="535"/>
      <c r="AD969" s="535"/>
      <c r="AE969" s="535"/>
      <c r="AF969" s="535"/>
      <c r="AG969" s="534"/>
      <c r="AH969" s="534"/>
      <c r="AI969" s="534"/>
      <c r="AJ969" s="534"/>
      <c r="AK969" s="535"/>
      <c r="AL969" s="535"/>
      <c r="AM969" s="535"/>
      <c r="AN969" s="535"/>
      <c r="AO969" s="535"/>
      <c r="AP969" s="535"/>
      <c r="AQ969" s="535"/>
      <c r="AR969" s="535"/>
      <c r="AS969" s="447"/>
      <c r="AT969" s="535"/>
      <c r="AU969" s="535"/>
      <c r="AV969" s="535"/>
      <c r="AW969" s="535"/>
      <c r="AX969" s="535"/>
    </row>
    <row r="970" spans="1:50" ht="13.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4"/>
      <c r="O970" s="534"/>
      <c r="P970" s="534"/>
      <c r="Q970" s="534"/>
      <c r="R970" s="534"/>
      <c r="S970" s="534"/>
      <c r="T970" s="535"/>
      <c r="U970" s="535"/>
      <c r="V970" s="535"/>
      <c r="W970" s="535"/>
      <c r="X970" s="535"/>
      <c r="Y970" s="535"/>
      <c r="Z970" s="535"/>
      <c r="AA970" s="535"/>
      <c r="AB970" s="535"/>
      <c r="AC970" s="535"/>
      <c r="AD970" s="535"/>
      <c r="AE970" s="535"/>
      <c r="AF970" s="535"/>
      <c r="AG970" s="534"/>
      <c r="AH970" s="534"/>
      <c r="AI970" s="534"/>
      <c r="AJ970" s="534"/>
      <c r="AK970" s="535"/>
      <c r="AL970" s="535"/>
      <c r="AM970" s="535"/>
      <c r="AN970" s="535"/>
      <c r="AO970" s="535"/>
      <c r="AP970" s="535"/>
      <c r="AQ970" s="535"/>
      <c r="AR970" s="535"/>
      <c r="AS970" s="447"/>
      <c r="AT970" s="535"/>
      <c r="AU970" s="535"/>
      <c r="AV970" s="535"/>
      <c r="AW970" s="535"/>
      <c r="AX970" s="535"/>
    </row>
    <row r="971" spans="1:50" ht="13.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4"/>
      <c r="O971" s="534"/>
      <c r="P971" s="534"/>
      <c r="Q971" s="534"/>
      <c r="R971" s="534"/>
      <c r="S971" s="534"/>
      <c r="T971" s="535"/>
      <c r="U971" s="535"/>
      <c r="V971" s="535"/>
      <c r="W971" s="535"/>
      <c r="X971" s="535"/>
      <c r="Y971" s="535"/>
      <c r="Z971" s="535"/>
      <c r="AA971" s="535"/>
      <c r="AB971" s="535"/>
      <c r="AC971" s="535"/>
      <c r="AD971" s="535"/>
      <c r="AE971" s="535"/>
      <c r="AF971" s="535"/>
      <c r="AG971" s="534"/>
      <c r="AH971" s="534"/>
      <c r="AI971" s="534"/>
      <c r="AJ971" s="534"/>
      <c r="AK971" s="535"/>
      <c r="AL971" s="535"/>
      <c r="AM971" s="535"/>
      <c r="AN971" s="535"/>
      <c r="AO971" s="535"/>
      <c r="AP971" s="535"/>
      <c r="AQ971" s="535"/>
      <c r="AR971" s="535"/>
      <c r="AS971" s="447"/>
      <c r="AT971" s="535"/>
      <c r="AU971" s="535"/>
      <c r="AV971" s="535"/>
      <c r="AW971" s="535"/>
      <c r="AX971" s="535"/>
    </row>
    <row r="972" spans="1:50" ht="13.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4"/>
      <c r="O972" s="534"/>
      <c r="P972" s="534"/>
      <c r="Q972" s="534"/>
      <c r="R972" s="534"/>
      <c r="S972" s="534"/>
      <c r="T972" s="535"/>
      <c r="U972" s="535"/>
      <c r="V972" s="535"/>
      <c r="W972" s="535"/>
      <c r="X972" s="535"/>
      <c r="Y972" s="535"/>
      <c r="Z972" s="535"/>
      <c r="AA972" s="535"/>
      <c r="AB972" s="535"/>
      <c r="AC972" s="535"/>
      <c r="AD972" s="535"/>
      <c r="AE972" s="535"/>
      <c r="AF972" s="535"/>
      <c r="AG972" s="534"/>
      <c r="AH972" s="534"/>
      <c r="AI972" s="534"/>
      <c r="AJ972" s="534"/>
      <c r="AK972" s="535"/>
      <c r="AL972" s="535"/>
      <c r="AM972" s="535"/>
      <c r="AN972" s="535"/>
      <c r="AO972" s="535"/>
      <c r="AP972" s="535"/>
      <c r="AQ972" s="535"/>
      <c r="AR972" s="535"/>
      <c r="AS972" s="447"/>
      <c r="AT972" s="535"/>
      <c r="AU972" s="535"/>
      <c r="AV972" s="535"/>
      <c r="AW972" s="535"/>
      <c r="AX972" s="535"/>
    </row>
    <row r="973" spans="1:50" ht="13.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4"/>
      <c r="O973" s="534"/>
      <c r="P973" s="534"/>
      <c r="Q973" s="534"/>
      <c r="R973" s="534"/>
      <c r="S973" s="534"/>
      <c r="T973" s="535"/>
      <c r="U973" s="535"/>
      <c r="V973" s="535"/>
      <c r="W973" s="535"/>
      <c r="X973" s="535"/>
      <c r="Y973" s="535"/>
      <c r="Z973" s="535"/>
      <c r="AA973" s="535"/>
      <c r="AB973" s="535"/>
      <c r="AC973" s="535"/>
      <c r="AD973" s="535"/>
      <c r="AE973" s="535"/>
      <c r="AF973" s="535"/>
      <c r="AG973" s="534"/>
      <c r="AH973" s="534"/>
      <c r="AI973" s="534"/>
      <c r="AJ973" s="534"/>
      <c r="AK973" s="535"/>
      <c r="AL973" s="535"/>
      <c r="AM973" s="535"/>
      <c r="AN973" s="535"/>
      <c r="AO973" s="535"/>
      <c r="AP973" s="535"/>
      <c r="AQ973" s="535"/>
      <c r="AR973" s="535"/>
      <c r="AS973" s="447"/>
      <c r="AT973" s="535"/>
      <c r="AU973" s="535"/>
      <c r="AV973" s="535"/>
      <c r="AW973" s="535"/>
      <c r="AX973" s="535"/>
    </row>
    <row r="974" spans="1:50" ht="13.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4"/>
      <c r="O974" s="534"/>
      <c r="P974" s="534"/>
      <c r="Q974" s="534"/>
      <c r="R974" s="534"/>
      <c r="S974" s="534"/>
      <c r="T974" s="535"/>
      <c r="U974" s="535"/>
      <c r="V974" s="535"/>
      <c r="W974" s="535"/>
      <c r="X974" s="535"/>
      <c r="Y974" s="535"/>
      <c r="Z974" s="535"/>
      <c r="AA974" s="535"/>
      <c r="AB974" s="535"/>
      <c r="AC974" s="535"/>
      <c r="AD974" s="535"/>
      <c r="AE974" s="535"/>
      <c r="AF974" s="535"/>
      <c r="AG974" s="534"/>
      <c r="AH974" s="534"/>
      <c r="AI974" s="534"/>
      <c r="AJ974" s="534"/>
      <c r="AK974" s="535"/>
      <c r="AL974" s="535"/>
      <c r="AM974" s="535"/>
      <c r="AN974" s="535"/>
      <c r="AO974" s="535"/>
      <c r="AP974" s="535"/>
      <c r="AQ974" s="535"/>
      <c r="AR974" s="535"/>
      <c r="AS974" s="447"/>
      <c r="AT974" s="535"/>
      <c r="AU974" s="535"/>
      <c r="AV974" s="535"/>
      <c r="AW974" s="535"/>
      <c r="AX974" s="535"/>
    </row>
    <row r="975" spans="1:50" ht="13.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4"/>
      <c r="O975" s="534"/>
      <c r="P975" s="534"/>
      <c r="Q975" s="534"/>
      <c r="R975" s="534"/>
      <c r="S975" s="534"/>
      <c r="T975" s="535"/>
      <c r="U975" s="535"/>
      <c r="V975" s="535"/>
      <c r="W975" s="535"/>
      <c r="X975" s="535"/>
      <c r="Y975" s="535"/>
      <c r="Z975" s="535"/>
      <c r="AA975" s="535"/>
      <c r="AB975" s="535"/>
      <c r="AC975" s="535"/>
      <c r="AD975" s="535"/>
      <c r="AE975" s="535"/>
      <c r="AF975" s="535"/>
      <c r="AG975" s="534"/>
      <c r="AH975" s="534"/>
      <c r="AI975" s="534"/>
      <c r="AJ975" s="534"/>
      <c r="AK975" s="535"/>
      <c r="AL975" s="535"/>
      <c r="AM975" s="535"/>
      <c r="AN975" s="535"/>
      <c r="AO975" s="535"/>
      <c r="AP975" s="535"/>
      <c r="AQ975" s="535"/>
      <c r="AR975" s="535"/>
      <c r="AS975" s="447"/>
      <c r="AT975" s="535"/>
      <c r="AU975" s="535"/>
      <c r="AV975" s="535"/>
      <c r="AW975" s="535"/>
      <c r="AX975" s="535"/>
    </row>
    <row r="976" spans="1:50" ht="13.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4"/>
      <c r="O976" s="534"/>
      <c r="P976" s="534"/>
      <c r="Q976" s="534"/>
      <c r="R976" s="534"/>
      <c r="S976" s="534"/>
      <c r="T976" s="535"/>
      <c r="U976" s="535"/>
      <c r="V976" s="535"/>
      <c r="W976" s="535"/>
      <c r="X976" s="535"/>
      <c r="Y976" s="535"/>
      <c r="Z976" s="535"/>
      <c r="AA976" s="535"/>
      <c r="AB976" s="535"/>
      <c r="AC976" s="535"/>
      <c r="AD976" s="535"/>
      <c r="AE976" s="535"/>
      <c r="AF976" s="535"/>
      <c r="AG976" s="534"/>
      <c r="AH976" s="534"/>
      <c r="AI976" s="534"/>
      <c r="AJ976" s="534"/>
      <c r="AK976" s="535"/>
      <c r="AL976" s="535"/>
      <c r="AM976" s="535"/>
      <c r="AN976" s="535"/>
      <c r="AO976" s="535"/>
      <c r="AP976" s="535"/>
      <c r="AQ976" s="535"/>
      <c r="AR976" s="535"/>
      <c r="AS976" s="447"/>
      <c r="AT976" s="535"/>
      <c r="AU976" s="535"/>
      <c r="AV976" s="535"/>
      <c r="AW976" s="535"/>
      <c r="AX976" s="535"/>
    </row>
    <row r="977" spans="1:50" ht="13.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4"/>
      <c r="O977" s="534"/>
      <c r="P977" s="534"/>
      <c r="Q977" s="534"/>
      <c r="R977" s="534"/>
      <c r="S977" s="534"/>
      <c r="T977" s="535"/>
      <c r="U977" s="535"/>
      <c r="V977" s="535"/>
      <c r="W977" s="535"/>
      <c r="X977" s="535"/>
      <c r="Y977" s="535"/>
      <c r="Z977" s="535"/>
      <c r="AA977" s="535"/>
      <c r="AB977" s="535"/>
      <c r="AC977" s="535"/>
      <c r="AD977" s="535"/>
      <c r="AE977" s="535"/>
      <c r="AF977" s="535"/>
      <c r="AG977" s="534"/>
      <c r="AH977" s="534"/>
      <c r="AI977" s="534"/>
      <c r="AJ977" s="534"/>
      <c r="AK977" s="535"/>
      <c r="AL977" s="535"/>
      <c r="AM977" s="535"/>
      <c r="AN977" s="535"/>
      <c r="AO977" s="535"/>
      <c r="AP977" s="535"/>
      <c r="AQ977" s="535"/>
      <c r="AR977" s="535"/>
      <c r="AS977" s="447"/>
      <c r="AT977" s="535"/>
      <c r="AU977" s="535"/>
      <c r="AV977" s="535"/>
      <c r="AW977" s="535"/>
      <c r="AX977" s="535"/>
    </row>
    <row r="978" spans="1:50" ht="13.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4"/>
      <c r="O978" s="534"/>
      <c r="P978" s="534"/>
      <c r="Q978" s="534"/>
      <c r="R978" s="534"/>
      <c r="S978" s="534"/>
      <c r="T978" s="535"/>
      <c r="U978" s="535"/>
      <c r="V978" s="535"/>
      <c r="W978" s="535"/>
      <c r="X978" s="535"/>
      <c r="Y978" s="535"/>
      <c r="Z978" s="535"/>
      <c r="AA978" s="535"/>
      <c r="AB978" s="535"/>
      <c r="AC978" s="535"/>
      <c r="AD978" s="535"/>
      <c r="AE978" s="535"/>
      <c r="AF978" s="535"/>
      <c r="AG978" s="534"/>
      <c r="AH978" s="534"/>
      <c r="AI978" s="534"/>
      <c r="AJ978" s="534"/>
      <c r="AK978" s="535"/>
      <c r="AL978" s="535"/>
      <c r="AM978" s="535"/>
      <c r="AN978" s="535"/>
      <c r="AO978" s="535"/>
      <c r="AP978" s="535"/>
      <c r="AQ978" s="535"/>
      <c r="AR978" s="535"/>
      <c r="AS978" s="447"/>
      <c r="AT978" s="535"/>
      <c r="AU978" s="535"/>
      <c r="AV978" s="535"/>
      <c r="AW978" s="535"/>
      <c r="AX978" s="535"/>
    </row>
    <row r="979" spans="1:50" ht="13.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4"/>
      <c r="O979" s="534"/>
      <c r="P979" s="534"/>
      <c r="Q979" s="534"/>
      <c r="R979" s="534"/>
      <c r="S979" s="534"/>
      <c r="T979" s="535"/>
      <c r="U979" s="535"/>
      <c r="V979" s="535"/>
      <c r="W979" s="535"/>
      <c r="X979" s="535"/>
      <c r="Y979" s="535"/>
      <c r="Z979" s="535"/>
      <c r="AA979" s="535"/>
      <c r="AB979" s="535"/>
      <c r="AC979" s="535"/>
      <c r="AD979" s="535"/>
      <c r="AE979" s="535"/>
      <c r="AF979" s="535"/>
      <c r="AG979" s="534"/>
      <c r="AH979" s="534"/>
      <c r="AI979" s="534"/>
      <c r="AJ979" s="534"/>
      <c r="AK979" s="535"/>
      <c r="AL979" s="535"/>
      <c r="AM979" s="535"/>
      <c r="AN979" s="535"/>
      <c r="AO979" s="535"/>
      <c r="AP979" s="535"/>
      <c r="AQ979" s="535"/>
      <c r="AR979" s="535"/>
      <c r="AS979" s="447"/>
      <c r="AT979" s="535"/>
      <c r="AU979" s="535"/>
      <c r="AV979" s="535"/>
      <c r="AW979" s="535"/>
      <c r="AX979" s="535"/>
    </row>
    <row r="980" spans="1:50" ht="13.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4"/>
      <c r="O980" s="534"/>
      <c r="P980" s="534"/>
      <c r="Q980" s="534"/>
      <c r="R980" s="534"/>
      <c r="S980" s="534"/>
      <c r="T980" s="535"/>
      <c r="U980" s="535"/>
      <c r="V980" s="535"/>
      <c r="W980" s="535"/>
      <c r="X980" s="535"/>
      <c r="Y980" s="535"/>
      <c r="Z980" s="535"/>
      <c r="AA980" s="535"/>
      <c r="AB980" s="535"/>
      <c r="AC980" s="535"/>
      <c r="AD980" s="535"/>
      <c r="AE980" s="535"/>
      <c r="AF980" s="535"/>
      <c r="AG980" s="534"/>
      <c r="AH980" s="534"/>
      <c r="AI980" s="534"/>
      <c r="AJ980" s="534"/>
      <c r="AK980" s="535"/>
      <c r="AL980" s="535"/>
      <c r="AM980" s="535"/>
      <c r="AN980" s="535"/>
      <c r="AO980" s="535"/>
      <c r="AP980" s="535"/>
      <c r="AQ980" s="535"/>
      <c r="AR980" s="535"/>
      <c r="AS980" s="447"/>
      <c r="AT980" s="535"/>
      <c r="AU980" s="535"/>
      <c r="AV980" s="535"/>
      <c r="AW980" s="535"/>
      <c r="AX980" s="535"/>
    </row>
    <row r="981" spans="1:50" ht="13.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4"/>
      <c r="O981" s="534"/>
      <c r="P981" s="534"/>
      <c r="Q981" s="534"/>
      <c r="R981" s="534"/>
      <c r="S981" s="534"/>
      <c r="T981" s="535"/>
      <c r="U981" s="535"/>
      <c r="V981" s="535"/>
      <c r="W981" s="535"/>
      <c r="X981" s="535"/>
      <c r="Y981" s="535"/>
      <c r="Z981" s="535"/>
      <c r="AA981" s="535"/>
      <c r="AB981" s="535"/>
      <c r="AC981" s="535"/>
      <c r="AD981" s="535"/>
      <c r="AE981" s="535"/>
      <c r="AF981" s="535"/>
      <c r="AG981" s="534"/>
      <c r="AH981" s="534"/>
      <c r="AI981" s="534"/>
      <c r="AJ981" s="534"/>
      <c r="AK981" s="535"/>
      <c r="AL981" s="535"/>
      <c r="AM981" s="535"/>
      <c r="AN981" s="535"/>
      <c r="AO981" s="535"/>
      <c r="AP981" s="535"/>
      <c r="AQ981" s="535"/>
      <c r="AR981" s="535"/>
      <c r="AS981" s="447"/>
      <c r="AT981" s="535"/>
      <c r="AU981" s="535"/>
      <c r="AV981" s="535"/>
      <c r="AW981" s="535"/>
      <c r="AX981" s="535"/>
    </row>
    <row r="982" spans="1:50" ht="13.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4"/>
      <c r="O982" s="534"/>
      <c r="P982" s="534"/>
      <c r="Q982" s="534"/>
      <c r="R982" s="534"/>
      <c r="S982" s="534"/>
      <c r="T982" s="535"/>
      <c r="U982" s="535"/>
      <c r="V982" s="535"/>
      <c r="W982" s="535"/>
      <c r="X982" s="535"/>
      <c r="Y982" s="535"/>
      <c r="Z982" s="535"/>
      <c r="AA982" s="535"/>
      <c r="AB982" s="535"/>
      <c r="AC982" s="535"/>
      <c r="AD982" s="535"/>
      <c r="AE982" s="535"/>
      <c r="AF982" s="535"/>
      <c r="AG982" s="534"/>
      <c r="AH982" s="534"/>
      <c r="AI982" s="534"/>
      <c r="AJ982" s="534"/>
      <c r="AK982" s="535"/>
      <c r="AL982" s="535"/>
      <c r="AM982" s="535"/>
      <c r="AN982" s="535"/>
      <c r="AO982" s="535"/>
      <c r="AP982" s="535"/>
      <c r="AQ982" s="535"/>
      <c r="AR982" s="535"/>
      <c r="AS982" s="447"/>
      <c r="AT982" s="535"/>
      <c r="AU982" s="535"/>
      <c r="AV982" s="535"/>
      <c r="AW982" s="535"/>
      <c r="AX982" s="535"/>
    </row>
    <row r="983" spans="1:50" ht="13.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4"/>
      <c r="O983" s="534"/>
      <c r="P983" s="534"/>
      <c r="Q983" s="534"/>
      <c r="R983" s="534"/>
      <c r="S983" s="534"/>
      <c r="T983" s="535"/>
      <c r="U983" s="535"/>
      <c r="V983" s="535"/>
      <c r="W983" s="535"/>
      <c r="X983" s="535"/>
      <c r="Y983" s="535"/>
      <c r="Z983" s="535"/>
      <c r="AA983" s="535"/>
      <c r="AB983" s="535"/>
      <c r="AC983" s="535"/>
      <c r="AD983" s="535"/>
      <c r="AE983" s="535"/>
      <c r="AF983" s="535"/>
      <c r="AG983" s="534"/>
      <c r="AH983" s="534"/>
      <c r="AI983" s="534"/>
      <c r="AJ983" s="534"/>
      <c r="AK983" s="535"/>
      <c r="AL983" s="535"/>
      <c r="AM983" s="535"/>
      <c r="AN983" s="535"/>
      <c r="AO983" s="535"/>
      <c r="AP983" s="535"/>
      <c r="AQ983" s="535"/>
      <c r="AR983" s="535"/>
      <c r="AS983" s="447"/>
      <c r="AT983" s="535"/>
      <c r="AU983" s="535"/>
      <c r="AV983" s="535"/>
      <c r="AW983" s="535"/>
      <c r="AX983" s="535"/>
    </row>
    <row r="984" spans="1:50" ht="13.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4"/>
      <c r="O984" s="534"/>
      <c r="P984" s="534"/>
      <c r="Q984" s="534"/>
      <c r="R984" s="534"/>
      <c r="S984" s="534"/>
      <c r="T984" s="535"/>
      <c r="U984" s="535"/>
      <c r="V984" s="535"/>
      <c r="W984" s="535"/>
      <c r="X984" s="535"/>
      <c r="Y984" s="535"/>
      <c r="Z984" s="535"/>
      <c r="AA984" s="535"/>
      <c r="AB984" s="535"/>
      <c r="AC984" s="535"/>
      <c r="AD984" s="535"/>
      <c r="AE984" s="535"/>
      <c r="AF984" s="535"/>
      <c r="AG984" s="534"/>
      <c r="AH984" s="534"/>
      <c r="AI984" s="534"/>
      <c r="AJ984" s="534"/>
      <c r="AK984" s="535"/>
      <c r="AL984" s="535"/>
      <c r="AM984" s="535"/>
      <c r="AN984" s="535"/>
      <c r="AO984" s="535"/>
      <c r="AP984" s="535"/>
      <c r="AQ984" s="535"/>
      <c r="AR984" s="535"/>
      <c r="AS984" s="447"/>
      <c r="AT984" s="535"/>
      <c r="AU984" s="535"/>
      <c r="AV984" s="535"/>
      <c r="AW984" s="535"/>
      <c r="AX984" s="535"/>
    </row>
    <row r="985" spans="1:50" ht="13.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4"/>
      <c r="O985" s="534"/>
      <c r="P985" s="534"/>
      <c r="Q985" s="534"/>
      <c r="R985" s="534"/>
      <c r="S985" s="534"/>
      <c r="T985" s="535"/>
      <c r="U985" s="535"/>
      <c r="V985" s="535"/>
      <c r="W985" s="535"/>
      <c r="X985" s="535"/>
      <c r="Y985" s="535"/>
      <c r="Z985" s="535"/>
      <c r="AA985" s="535"/>
      <c r="AB985" s="535"/>
      <c r="AC985" s="535"/>
      <c r="AD985" s="535"/>
      <c r="AE985" s="535"/>
      <c r="AF985" s="535"/>
      <c r="AG985" s="534"/>
      <c r="AH985" s="534"/>
      <c r="AI985" s="534"/>
      <c r="AJ985" s="534"/>
      <c r="AK985" s="535"/>
      <c r="AL985" s="535"/>
      <c r="AM985" s="535"/>
      <c r="AN985" s="535"/>
      <c r="AO985" s="535"/>
      <c r="AP985" s="535"/>
      <c r="AQ985" s="535"/>
      <c r="AR985" s="535"/>
      <c r="AS985" s="447"/>
      <c r="AT985" s="535"/>
      <c r="AU985" s="535"/>
      <c r="AV985" s="535"/>
      <c r="AW985" s="535"/>
      <c r="AX985" s="535"/>
    </row>
    <row r="986" spans="1:50" ht="13.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4"/>
      <c r="O986" s="534"/>
      <c r="P986" s="534"/>
      <c r="Q986" s="534"/>
      <c r="R986" s="534"/>
      <c r="S986" s="534"/>
      <c r="T986" s="535"/>
      <c r="U986" s="535"/>
      <c r="V986" s="535"/>
      <c r="W986" s="535"/>
      <c r="X986" s="535"/>
      <c r="Y986" s="535"/>
      <c r="Z986" s="535"/>
      <c r="AA986" s="535"/>
      <c r="AB986" s="535"/>
      <c r="AC986" s="535"/>
      <c r="AD986" s="535"/>
      <c r="AE986" s="535"/>
      <c r="AF986" s="535"/>
      <c r="AG986" s="534"/>
      <c r="AH986" s="534"/>
      <c r="AI986" s="534"/>
      <c r="AJ986" s="534"/>
      <c r="AK986" s="535"/>
      <c r="AL986" s="535"/>
      <c r="AM986" s="535"/>
      <c r="AN986" s="535"/>
      <c r="AO986" s="535"/>
      <c r="AP986" s="535"/>
      <c r="AQ986" s="535"/>
      <c r="AR986" s="535"/>
      <c r="AS986" s="447"/>
      <c r="AT986" s="535"/>
      <c r="AU986" s="535"/>
      <c r="AV986" s="535"/>
      <c r="AW986" s="535"/>
      <c r="AX986" s="535"/>
    </row>
    <row r="987" spans="1:50" ht="13.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4"/>
      <c r="O987" s="534"/>
      <c r="P987" s="534"/>
      <c r="Q987" s="534"/>
      <c r="R987" s="534"/>
      <c r="S987" s="534"/>
      <c r="T987" s="535"/>
      <c r="U987" s="535"/>
      <c r="V987" s="535"/>
      <c r="W987" s="535"/>
      <c r="X987" s="535"/>
      <c r="Y987" s="535"/>
      <c r="Z987" s="535"/>
      <c r="AA987" s="535"/>
      <c r="AB987" s="535"/>
      <c r="AC987" s="535"/>
      <c r="AD987" s="535"/>
      <c r="AE987" s="535"/>
      <c r="AF987" s="535"/>
      <c r="AG987" s="534"/>
      <c r="AH987" s="534"/>
      <c r="AI987" s="534"/>
      <c r="AJ987" s="534"/>
      <c r="AK987" s="535"/>
      <c r="AL987" s="535"/>
      <c r="AM987" s="535"/>
      <c r="AN987" s="535"/>
      <c r="AO987" s="535"/>
      <c r="AP987" s="535"/>
      <c r="AQ987" s="535"/>
      <c r="AR987" s="535"/>
      <c r="AS987" s="447"/>
      <c r="AT987" s="535"/>
      <c r="AU987" s="535"/>
      <c r="AV987" s="535"/>
      <c r="AW987" s="535"/>
      <c r="AX987" s="535"/>
    </row>
    <row r="988" spans="1:50" ht="13.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4"/>
      <c r="O988" s="534"/>
      <c r="P988" s="534"/>
      <c r="Q988" s="534"/>
      <c r="R988" s="534"/>
      <c r="S988" s="534"/>
      <c r="T988" s="535"/>
      <c r="U988" s="535"/>
      <c r="V988" s="535"/>
      <c r="W988" s="535"/>
      <c r="X988" s="535"/>
      <c r="Y988" s="535"/>
      <c r="Z988" s="535"/>
      <c r="AA988" s="535"/>
      <c r="AB988" s="535"/>
      <c r="AC988" s="535"/>
      <c r="AD988" s="535"/>
      <c r="AE988" s="535"/>
      <c r="AF988" s="535"/>
      <c r="AG988" s="534"/>
      <c r="AH988" s="534"/>
      <c r="AI988" s="534"/>
      <c r="AJ988" s="534"/>
      <c r="AK988" s="535"/>
      <c r="AL988" s="535"/>
      <c r="AM988" s="535"/>
      <c r="AN988" s="535"/>
      <c r="AO988" s="535"/>
      <c r="AP988" s="535"/>
      <c r="AQ988" s="535"/>
      <c r="AR988" s="535"/>
      <c r="AS988" s="447"/>
      <c r="AT988" s="535"/>
      <c r="AU988" s="535"/>
      <c r="AV988" s="535"/>
      <c r="AW988" s="535"/>
      <c r="AX988" s="535"/>
    </row>
    <row r="989" spans="1:50" ht="13.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4"/>
      <c r="O989" s="534"/>
      <c r="P989" s="534"/>
      <c r="Q989" s="534"/>
      <c r="R989" s="534"/>
      <c r="S989" s="534"/>
      <c r="T989" s="535"/>
      <c r="U989" s="535"/>
      <c r="V989" s="535"/>
      <c r="W989" s="535"/>
      <c r="X989" s="535"/>
      <c r="Y989" s="535"/>
      <c r="Z989" s="535"/>
      <c r="AA989" s="535"/>
      <c r="AB989" s="535"/>
      <c r="AC989" s="535"/>
      <c r="AD989" s="535"/>
      <c r="AE989" s="535"/>
      <c r="AF989" s="535"/>
      <c r="AG989" s="534"/>
      <c r="AH989" s="534"/>
      <c r="AI989" s="534"/>
      <c r="AJ989" s="534"/>
      <c r="AK989" s="535"/>
      <c r="AL989" s="535"/>
      <c r="AM989" s="535"/>
      <c r="AN989" s="535"/>
      <c r="AO989" s="535"/>
      <c r="AP989" s="535"/>
      <c r="AQ989" s="535"/>
      <c r="AR989" s="535"/>
      <c r="AS989" s="447"/>
      <c r="AT989" s="535"/>
      <c r="AU989" s="535"/>
      <c r="AV989" s="535"/>
      <c r="AW989" s="535"/>
      <c r="AX989" s="535"/>
    </row>
    <row r="990" spans="1:50" ht="13.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4"/>
      <c r="O990" s="534"/>
      <c r="P990" s="534"/>
      <c r="Q990" s="534"/>
      <c r="R990" s="534"/>
      <c r="S990" s="534"/>
      <c r="T990" s="535"/>
      <c r="U990" s="535"/>
      <c r="V990" s="535"/>
      <c r="W990" s="535"/>
      <c r="X990" s="535"/>
      <c r="Y990" s="535"/>
      <c r="Z990" s="535"/>
      <c r="AA990" s="535"/>
      <c r="AB990" s="535"/>
      <c r="AC990" s="535"/>
      <c r="AD990" s="535"/>
      <c r="AE990" s="535"/>
      <c r="AF990" s="535"/>
      <c r="AG990" s="534"/>
      <c r="AH990" s="534"/>
      <c r="AI990" s="534"/>
      <c r="AJ990" s="534"/>
      <c r="AK990" s="535"/>
      <c r="AL990" s="535"/>
      <c r="AM990" s="535"/>
      <c r="AN990" s="535"/>
      <c r="AO990" s="535"/>
      <c r="AP990" s="535"/>
      <c r="AQ990" s="535"/>
      <c r="AR990" s="535"/>
      <c r="AS990" s="447"/>
      <c r="AT990" s="535"/>
      <c r="AU990" s="535"/>
      <c r="AV990" s="535"/>
      <c r="AW990" s="535"/>
      <c r="AX990" s="535"/>
    </row>
    <row r="991" spans="1:50" ht="13.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4"/>
      <c r="O991" s="534"/>
      <c r="P991" s="534"/>
      <c r="Q991" s="534"/>
      <c r="R991" s="534"/>
      <c r="S991" s="534"/>
      <c r="T991" s="535"/>
      <c r="U991" s="535"/>
      <c r="V991" s="535"/>
      <c r="W991" s="535"/>
      <c r="X991" s="535"/>
      <c r="Y991" s="535"/>
      <c r="Z991" s="535"/>
      <c r="AA991" s="535"/>
      <c r="AB991" s="535"/>
      <c r="AC991" s="535"/>
      <c r="AD991" s="535"/>
      <c r="AE991" s="535"/>
      <c r="AF991" s="535"/>
      <c r="AG991" s="534"/>
      <c r="AH991" s="534"/>
      <c r="AI991" s="534"/>
      <c r="AJ991" s="534"/>
      <c r="AK991" s="535"/>
      <c r="AL991" s="535"/>
      <c r="AM991" s="535"/>
      <c r="AN991" s="535"/>
      <c r="AO991" s="535"/>
      <c r="AP991" s="535"/>
      <c r="AQ991" s="535"/>
      <c r="AR991" s="535"/>
      <c r="AS991" s="447"/>
      <c r="AT991" s="535"/>
      <c r="AU991" s="535"/>
      <c r="AV991" s="535"/>
      <c r="AW991" s="535"/>
      <c r="AX991" s="535"/>
    </row>
    <row r="992" spans="1:50" ht="13.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4"/>
      <c r="O992" s="534"/>
      <c r="P992" s="534"/>
      <c r="Q992" s="534"/>
      <c r="R992" s="534"/>
      <c r="S992" s="534"/>
      <c r="T992" s="535"/>
      <c r="U992" s="535"/>
      <c r="V992" s="535"/>
      <c r="W992" s="535"/>
      <c r="X992" s="535"/>
      <c r="Y992" s="535"/>
      <c r="Z992" s="535"/>
      <c r="AA992" s="535"/>
      <c r="AB992" s="535"/>
      <c r="AC992" s="535"/>
      <c r="AD992" s="535"/>
      <c r="AE992" s="535"/>
      <c r="AF992" s="535"/>
      <c r="AG992" s="534"/>
      <c r="AH992" s="534"/>
      <c r="AI992" s="534"/>
      <c r="AJ992" s="534"/>
      <c r="AK992" s="535"/>
      <c r="AL992" s="535"/>
      <c r="AM992" s="535"/>
      <c r="AN992" s="535"/>
      <c r="AO992" s="535"/>
      <c r="AP992" s="535"/>
      <c r="AQ992" s="535"/>
      <c r="AR992" s="535"/>
      <c r="AS992" s="447"/>
      <c r="AT992" s="535"/>
      <c r="AU992" s="535"/>
      <c r="AV992" s="535"/>
      <c r="AW992" s="535"/>
      <c r="AX992" s="535"/>
    </row>
    <row r="993" spans="1:50" ht="13.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4"/>
      <c r="O993" s="534"/>
      <c r="P993" s="534"/>
      <c r="Q993" s="534"/>
      <c r="R993" s="534"/>
      <c r="S993" s="534"/>
      <c r="T993" s="535"/>
      <c r="U993" s="535"/>
      <c r="V993" s="535"/>
      <c r="W993" s="535"/>
      <c r="X993" s="535"/>
      <c r="Y993" s="535"/>
      <c r="Z993" s="535"/>
      <c r="AA993" s="535"/>
      <c r="AB993" s="535"/>
      <c r="AC993" s="535"/>
      <c r="AD993" s="535"/>
      <c r="AE993" s="535"/>
      <c r="AF993" s="535"/>
      <c r="AG993" s="534"/>
      <c r="AH993" s="534"/>
      <c r="AI993" s="534"/>
      <c r="AJ993" s="534"/>
      <c r="AK993" s="535"/>
      <c r="AL993" s="535"/>
      <c r="AM993" s="535"/>
      <c r="AN993" s="535"/>
      <c r="AO993" s="535"/>
      <c r="AP993" s="535"/>
      <c r="AQ993" s="535"/>
      <c r="AR993" s="535"/>
      <c r="AS993" s="447"/>
      <c r="AT993" s="535"/>
      <c r="AU993" s="535"/>
      <c r="AV993" s="535"/>
      <c r="AW993" s="535"/>
      <c r="AX993" s="535"/>
    </row>
    <row r="994" spans="1:50" ht="13.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4"/>
      <c r="O994" s="534"/>
      <c r="P994" s="534"/>
      <c r="Q994" s="534"/>
      <c r="R994" s="534"/>
      <c r="S994" s="534"/>
      <c r="T994" s="535"/>
      <c r="U994" s="535"/>
      <c r="V994" s="535"/>
      <c r="W994" s="535"/>
      <c r="X994" s="535"/>
      <c r="Y994" s="535"/>
      <c r="Z994" s="535"/>
      <c r="AA994" s="535"/>
      <c r="AB994" s="535"/>
      <c r="AC994" s="535"/>
      <c r="AD994" s="535"/>
      <c r="AE994" s="535"/>
      <c r="AF994" s="535"/>
      <c r="AG994" s="534"/>
      <c r="AH994" s="534"/>
      <c r="AI994" s="534"/>
      <c r="AJ994" s="534"/>
      <c r="AK994" s="535"/>
      <c r="AL994" s="535"/>
      <c r="AM994" s="535"/>
      <c r="AN994" s="535"/>
      <c r="AO994" s="535"/>
      <c r="AP994" s="535"/>
      <c r="AQ994" s="535"/>
      <c r="AR994" s="535"/>
      <c r="AS994" s="447"/>
      <c r="AT994" s="535"/>
      <c r="AU994" s="535"/>
      <c r="AV994" s="535"/>
      <c r="AW994" s="535"/>
      <c r="AX994" s="535"/>
    </row>
    <row r="995" spans="1:50" ht="13.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4"/>
      <c r="O995" s="534"/>
      <c r="P995" s="534"/>
      <c r="Q995" s="534"/>
      <c r="R995" s="534"/>
      <c r="S995" s="534"/>
      <c r="T995" s="535"/>
      <c r="U995" s="535"/>
      <c r="V995" s="535"/>
      <c r="W995" s="535"/>
      <c r="X995" s="535"/>
      <c r="Y995" s="535"/>
      <c r="Z995" s="535"/>
      <c r="AA995" s="535"/>
      <c r="AB995" s="535"/>
      <c r="AC995" s="535"/>
      <c r="AD995" s="535"/>
      <c r="AE995" s="535"/>
      <c r="AF995" s="535"/>
      <c r="AG995" s="534"/>
      <c r="AH995" s="534"/>
      <c r="AI995" s="534"/>
      <c r="AJ995" s="534"/>
      <c r="AK995" s="535"/>
      <c r="AL995" s="535"/>
      <c r="AM995" s="535"/>
      <c r="AN995" s="535"/>
      <c r="AO995" s="535"/>
      <c r="AP995" s="535"/>
      <c r="AQ995" s="535"/>
      <c r="AR995" s="535"/>
      <c r="AS995" s="447"/>
      <c r="AT995" s="535"/>
      <c r="AU995" s="535"/>
      <c r="AV995" s="535"/>
      <c r="AW995" s="535"/>
      <c r="AX995" s="535"/>
    </row>
    <row r="996" spans="1:50" ht="13.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4"/>
      <c r="O996" s="534"/>
      <c r="P996" s="534"/>
      <c r="Q996" s="534"/>
      <c r="R996" s="534"/>
      <c r="S996" s="534"/>
      <c r="T996" s="535"/>
      <c r="U996" s="535"/>
      <c r="V996" s="535"/>
      <c r="W996" s="535"/>
      <c r="X996" s="535"/>
      <c r="Y996" s="535"/>
      <c r="Z996" s="535"/>
      <c r="AA996" s="535"/>
      <c r="AB996" s="535"/>
      <c r="AC996" s="535"/>
      <c r="AD996" s="535"/>
      <c r="AE996" s="535"/>
      <c r="AF996" s="535"/>
      <c r="AG996" s="534"/>
      <c r="AH996" s="534"/>
      <c r="AI996" s="534"/>
      <c r="AJ996" s="534"/>
      <c r="AK996" s="535"/>
      <c r="AL996" s="535"/>
      <c r="AM996" s="535"/>
      <c r="AN996" s="535"/>
      <c r="AO996" s="535"/>
      <c r="AP996" s="535"/>
      <c r="AQ996" s="535"/>
      <c r="AR996" s="535"/>
      <c r="AS996" s="447"/>
      <c r="AT996" s="535"/>
      <c r="AU996" s="535"/>
      <c r="AV996" s="535"/>
      <c r="AW996" s="535"/>
      <c r="AX996" s="535"/>
    </row>
    <row r="997" spans="1:50" ht="13.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4"/>
      <c r="O997" s="534"/>
      <c r="P997" s="534"/>
      <c r="Q997" s="534"/>
      <c r="R997" s="534"/>
      <c r="S997" s="534"/>
      <c r="T997" s="535"/>
      <c r="U997" s="535"/>
      <c r="V997" s="535"/>
      <c r="W997" s="535"/>
      <c r="X997" s="535"/>
      <c r="Y997" s="535"/>
      <c r="Z997" s="535"/>
      <c r="AA997" s="535"/>
      <c r="AB997" s="535"/>
      <c r="AC997" s="535"/>
      <c r="AD997" s="535"/>
      <c r="AE997" s="535"/>
      <c r="AF997" s="535"/>
      <c r="AG997" s="534"/>
      <c r="AH997" s="534"/>
      <c r="AI997" s="534"/>
      <c r="AJ997" s="534"/>
      <c r="AK997" s="535"/>
      <c r="AL997" s="535"/>
      <c r="AM997" s="535"/>
      <c r="AN997" s="535"/>
      <c r="AO997" s="535"/>
      <c r="AP997" s="535"/>
      <c r="AQ997" s="535"/>
      <c r="AR997" s="535"/>
      <c r="AS997" s="447"/>
      <c r="AT997" s="535"/>
      <c r="AU997" s="535"/>
      <c r="AV997" s="535"/>
      <c r="AW997" s="535"/>
      <c r="AX997" s="535"/>
    </row>
    <row r="998" spans="1:50" ht="13.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4"/>
      <c r="O998" s="534"/>
      <c r="P998" s="534"/>
      <c r="Q998" s="534"/>
      <c r="R998" s="534"/>
      <c r="S998" s="534"/>
      <c r="T998" s="535"/>
      <c r="U998" s="535"/>
      <c r="V998" s="535"/>
      <c r="W998" s="535"/>
      <c r="X998" s="535"/>
      <c r="Y998" s="535"/>
      <c r="Z998" s="535"/>
      <c r="AA998" s="535"/>
      <c r="AB998" s="535"/>
      <c r="AC998" s="535"/>
      <c r="AD998" s="535"/>
      <c r="AE998" s="535"/>
      <c r="AF998" s="535"/>
      <c r="AG998" s="534"/>
      <c r="AH998" s="534"/>
      <c r="AI998" s="534"/>
      <c r="AJ998" s="534"/>
      <c r="AK998" s="535"/>
      <c r="AL998" s="535"/>
      <c r="AM998" s="535"/>
      <c r="AN998" s="535"/>
      <c r="AO998" s="535"/>
      <c r="AP998" s="535"/>
      <c r="AQ998" s="535"/>
      <c r="AR998" s="535"/>
      <c r="AS998" s="447"/>
      <c r="AT998" s="535"/>
      <c r="AU998" s="535"/>
      <c r="AV998" s="535"/>
      <c r="AW998" s="535"/>
      <c r="AX998" s="535"/>
    </row>
    <row r="999" spans="1:50" ht="13.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4"/>
      <c r="O999" s="534"/>
      <c r="P999" s="534"/>
      <c r="Q999" s="534"/>
      <c r="R999" s="534"/>
      <c r="S999" s="534"/>
      <c r="T999" s="535"/>
      <c r="U999" s="535"/>
      <c r="V999" s="535"/>
      <c r="W999" s="535"/>
      <c r="X999" s="535"/>
      <c r="Y999" s="535"/>
      <c r="Z999" s="535"/>
      <c r="AA999" s="535"/>
      <c r="AB999" s="535"/>
      <c r="AC999" s="535"/>
      <c r="AD999" s="535"/>
      <c r="AE999" s="535"/>
      <c r="AF999" s="535"/>
      <c r="AG999" s="534"/>
      <c r="AH999" s="534"/>
      <c r="AI999" s="534"/>
      <c r="AJ999" s="534"/>
      <c r="AK999" s="535"/>
      <c r="AL999" s="535"/>
      <c r="AM999" s="535"/>
      <c r="AN999" s="535"/>
      <c r="AO999" s="535"/>
      <c r="AP999" s="535"/>
      <c r="AQ999" s="535"/>
      <c r="AR999" s="535"/>
      <c r="AS999" s="447"/>
      <c r="AT999" s="535"/>
      <c r="AU999" s="535"/>
      <c r="AV999" s="535"/>
      <c r="AW999" s="535"/>
      <c r="AX999" s="535"/>
    </row>
    <row r="1000" spans="1:50" ht="13.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4"/>
      <c r="O1000" s="534"/>
      <c r="P1000" s="534"/>
      <c r="Q1000" s="534"/>
      <c r="R1000" s="534"/>
      <c r="S1000" s="534"/>
      <c r="T1000" s="535"/>
      <c r="U1000" s="535"/>
      <c r="V1000" s="535"/>
      <c r="W1000" s="535"/>
      <c r="X1000" s="535"/>
      <c r="Y1000" s="535"/>
      <c r="Z1000" s="535"/>
      <c r="AA1000" s="535"/>
      <c r="AB1000" s="535"/>
      <c r="AC1000" s="535"/>
      <c r="AD1000" s="535"/>
      <c r="AE1000" s="535"/>
      <c r="AF1000" s="535"/>
      <c r="AG1000" s="534"/>
      <c r="AH1000" s="534"/>
      <c r="AI1000" s="534"/>
      <c r="AJ1000" s="534"/>
      <c r="AK1000" s="535"/>
      <c r="AL1000" s="535"/>
      <c r="AM1000" s="535"/>
      <c r="AN1000" s="535"/>
      <c r="AO1000" s="535"/>
      <c r="AP1000" s="535"/>
      <c r="AQ1000" s="535"/>
      <c r="AR1000" s="535"/>
      <c r="AS1000" s="447"/>
      <c r="AT1000" s="535"/>
      <c r="AU1000" s="535"/>
      <c r="AV1000" s="535"/>
      <c r="AW1000" s="535"/>
      <c r="AX1000" s="535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2025-10-24T09:56:53Z</dcterms:modified>
</cp:coreProperties>
</file>