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530" activeTab="1" xr2:uid="{00000000-000D-0000-FFFF-FFFF00000000}"/>
  </bookViews>
  <sheets>
    <sheet name="Relatorio" sheetId="1" r:id="rId1"/>
    <sheet name="Resumo" sheetId="2" r:id="rId2"/>
  </sheets>
  <definedNames>
    <definedName name="_xlnm._FilterDatabase" localSheetId="0" hidden="1">Relatorio!$A$2:$K$205</definedName>
    <definedName name="_xlnm._FilterDatabase" localSheetId="1" hidden="1">Resumo!$A$2:$C$15</definedName>
  </definedNames>
  <calcPr calcId="171027"/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7" i="2"/>
  <c r="J7" i="2"/>
  <c r="E1" i="1"/>
  <c r="D1" i="1"/>
  <c r="B34" i="2"/>
  <c r="H4" i="2" s="1"/>
  <c r="B17" i="2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4" i="1"/>
  <c r="G4" i="1"/>
  <c r="H3" i="1"/>
  <c r="G3" i="1"/>
  <c r="H9" i="1"/>
  <c r="G9" i="1"/>
  <c r="H8" i="1"/>
  <c r="G8" i="1"/>
  <c r="H7" i="1"/>
  <c r="G7" i="1"/>
  <c r="H6" i="1"/>
  <c r="G6" i="1"/>
  <c r="H5" i="1"/>
  <c r="G5" i="1"/>
  <c r="B7" i="2" l="1"/>
  <c r="B13" i="2"/>
  <c r="B14" i="2"/>
  <c r="B6" i="2"/>
  <c r="B4" i="2"/>
  <c r="B5" i="2"/>
  <c r="H1" i="1"/>
  <c r="G1" i="1"/>
  <c r="B10" i="2"/>
  <c r="B12" i="2"/>
  <c r="B9" i="2"/>
  <c r="B15" i="2"/>
  <c r="B11" i="2"/>
  <c r="B8" i="2"/>
  <c r="B3" i="2"/>
  <c r="I12" i="1"/>
  <c r="J12" i="1" s="1"/>
  <c r="I13" i="1"/>
  <c r="J13" i="1" s="1"/>
  <c r="I16" i="1"/>
  <c r="J16" i="1" s="1"/>
  <c r="I17" i="1"/>
  <c r="J17" i="1" s="1"/>
  <c r="I20" i="1"/>
  <c r="J20" i="1" s="1"/>
  <c r="I21" i="1"/>
  <c r="J21" i="1" s="1"/>
  <c r="I24" i="1"/>
  <c r="J24" i="1" s="1"/>
  <c r="I25" i="1"/>
  <c r="J25" i="1" s="1"/>
  <c r="I27" i="1"/>
  <c r="J27" i="1" s="1"/>
  <c r="I28" i="1"/>
  <c r="J28" i="1" s="1"/>
  <c r="I30" i="1"/>
  <c r="J30" i="1" s="1"/>
  <c r="I31" i="1"/>
  <c r="J31" i="1" s="1"/>
  <c r="I33" i="1"/>
  <c r="J33" i="1" s="1"/>
  <c r="I34" i="1"/>
  <c r="J34" i="1" s="1"/>
  <c r="I37" i="1"/>
  <c r="J37" i="1" s="1"/>
  <c r="I38" i="1"/>
  <c r="J38" i="1" s="1"/>
  <c r="I41" i="1"/>
  <c r="J41" i="1" s="1"/>
  <c r="I42" i="1"/>
  <c r="J42" i="1" s="1"/>
  <c r="I45" i="1"/>
  <c r="J45" i="1" s="1"/>
  <c r="I46" i="1"/>
  <c r="J46" i="1" s="1"/>
  <c r="I48" i="1"/>
  <c r="J48" i="1" s="1"/>
  <c r="I51" i="1"/>
  <c r="J51" i="1" s="1"/>
  <c r="I54" i="1"/>
  <c r="J54" i="1" s="1"/>
  <c r="I55" i="1"/>
  <c r="J55" i="1" s="1"/>
  <c r="I58" i="1"/>
  <c r="J58" i="1" s="1"/>
  <c r="I59" i="1"/>
  <c r="J59" i="1" s="1"/>
  <c r="I62" i="1"/>
  <c r="J62" i="1" s="1"/>
  <c r="I63" i="1"/>
  <c r="J63" i="1" s="1"/>
  <c r="I66" i="1"/>
  <c r="J66" i="1" s="1"/>
  <c r="I67" i="1"/>
  <c r="J67" i="1" s="1"/>
  <c r="I70" i="1"/>
  <c r="J70" i="1" s="1"/>
  <c r="I71" i="1"/>
  <c r="J71" i="1" s="1"/>
  <c r="I74" i="1"/>
  <c r="J74" i="1" s="1"/>
  <c r="I75" i="1"/>
  <c r="J75" i="1" s="1"/>
  <c r="I78" i="1"/>
  <c r="J78" i="1" s="1"/>
  <c r="I79" i="1"/>
  <c r="J79" i="1" s="1"/>
  <c r="I82" i="1"/>
  <c r="J82" i="1" s="1"/>
  <c r="I83" i="1"/>
  <c r="J83" i="1" s="1"/>
  <c r="I86" i="1"/>
  <c r="J86" i="1" s="1"/>
  <c r="I87" i="1"/>
  <c r="J87" i="1" s="1"/>
  <c r="I90" i="1"/>
  <c r="J90" i="1" s="1"/>
  <c r="I91" i="1"/>
  <c r="J91" i="1" s="1"/>
  <c r="I94" i="1"/>
  <c r="J94" i="1" s="1"/>
  <c r="I97" i="1"/>
  <c r="J97" i="1" s="1"/>
  <c r="I100" i="1"/>
  <c r="J100" i="1" s="1"/>
  <c r="I101" i="1"/>
  <c r="J101" i="1" s="1"/>
  <c r="I104" i="1"/>
  <c r="J104" i="1" s="1"/>
  <c r="I105" i="1"/>
  <c r="J105" i="1" s="1"/>
  <c r="I108" i="1"/>
  <c r="J108" i="1" s="1"/>
  <c r="I109" i="1"/>
  <c r="J109" i="1" s="1"/>
  <c r="I112" i="1"/>
  <c r="J112" i="1" s="1"/>
  <c r="I113" i="1"/>
  <c r="J113" i="1" s="1"/>
  <c r="I116" i="1"/>
  <c r="J116" i="1" s="1"/>
  <c r="I117" i="1"/>
  <c r="J117" i="1" s="1"/>
  <c r="I120" i="1"/>
  <c r="J120" i="1" s="1"/>
  <c r="I121" i="1"/>
  <c r="J121" i="1" s="1"/>
  <c r="I124" i="1"/>
  <c r="J124" i="1" s="1"/>
  <c r="I125" i="1"/>
  <c r="J125" i="1" s="1"/>
  <c r="I128" i="1"/>
  <c r="J128" i="1" s="1"/>
  <c r="I131" i="1"/>
  <c r="J131" i="1" s="1"/>
  <c r="I132" i="1"/>
  <c r="J132" i="1" s="1"/>
  <c r="I135" i="1"/>
  <c r="J135" i="1" s="1"/>
  <c r="I138" i="1"/>
  <c r="J138" i="1" s="1"/>
  <c r="I139" i="1"/>
  <c r="J139" i="1" s="1"/>
  <c r="I142" i="1"/>
  <c r="J142" i="1" s="1"/>
  <c r="I143" i="1"/>
  <c r="J143" i="1" s="1"/>
  <c r="I146" i="1"/>
  <c r="J146" i="1" s="1"/>
  <c r="I147" i="1"/>
  <c r="J147" i="1" s="1"/>
  <c r="I150" i="1"/>
  <c r="J150" i="1" s="1"/>
  <c r="I151" i="1"/>
  <c r="J151" i="1" s="1"/>
  <c r="I154" i="1"/>
  <c r="J154" i="1" s="1"/>
  <c r="I155" i="1"/>
  <c r="J155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6" i="1"/>
  <c r="J6" i="1" s="1"/>
  <c r="I7" i="1"/>
  <c r="J7" i="1" s="1"/>
  <c r="I8" i="1"/>
  <c r="J8" i="1" s="1"/>
  <c r="I9" i="1"/>
  <c r="J9" i="1" s="1"/>
  <c r="I3" i="1"/>
  <c r="J3" i="1" s="1"/>
  <c r="I4" i="1"/>
  <c r="J4" i="1" s="1"/>
  <c r="I10" i="1"/>
  <c r="J10" i="1" s="1"/>
  <c r="I11" i="1"/>
  <c r="J11" i="1" s="1"/>
  <c r="I14" i="1"/>
  <c r="J14" i="1" s="1"/>
  <c r="I15" i="1"/>
  <c r="J15" i="1" s="1"/>
  <c r="I18" i="1"/>
  <c r="J18" i="1" s="1"/>
  <c r="I19" i="1"/>
  <c r="J19" i="1" s="1"/>
  <c r="I22" i="1"/>
  <c r="J22" i="1" s="1"/>
  <c r="I23" i="1"/>
  <c r="J23" i="1" s="1"/>
  <c r="I26" i="1"/>
  <c r="J26" i="1" s="1"/>
  <c r="I29" i="1"/>
  <c r="J29" i="1" s="1"/>
  <c r="I32" i="1"/>
  <c r="J32" i="1" s="1"/>
  <c r="I35" i="1"/>
  <c r="J35" i="1" s="1"/>
  <c r="I36" i="1"/>
  <c r="J36" i="1" s="1"/>
  <c r="I39" i="1"/>
  <c r="J39" i="1" s="1"/>
  <c r="I40" i="1"/>
  <c r="J40" i="1" s="1"/>
  <c r="I43" i="1"/>
  <c r="J43" i="1" s="1"/>
  <c r="I44" i="1"/>
  <c r="J44" i="1" s="1"/>
  <c r="I47" i="1"/>
  <c r="J47" i="1" s="1"/>
  <c r="I49" i="1"/>
  <c r="J49" i="1" s="1"/>
  <c r="I50" i="1"/>
  <c r="J50" i="1" s="1"/>
  <c r="I52" i="1"/>
  <c r="J52" i="1" s="1"/>
  <c r="I53" i="1"/>
  <c r="J53" i="1" s="1"/>
  <c r="I56" i="1"/>
  <c r="J56" i="1" s="1"/>
  <c r="I57" i="1"/>
  <c r="J57" i="1" s="1"/>
  <c r="I60" i="1"/>
  <c r="J60" i="1" s="1"/>
  <c r="I61" i="1"/>
  <c r="J61" i="1" s="1"/>
  <c r="I64" i="1"/>
  <c r="J64" i="1" s="1"/>
  <c r="I65" i="1"/>
  <c r="J65" i="1" s="1"/>
  <c r="I68" i="1"/>
  <c r="J68" i="1" s="1"/>
  <c r="I69" i="1"/>
  <c r="J69" i="1" s="1"/>
  <c r="I72" i="1"/>
  <c r="J72" i="1" s="1"/>
  <c r="I73" i="1"/>
  <c r="J73" i="1" s="1"/>
  <c r="I76" i="1"/>
  <c r="J76" i="1" s="1"/>
  <c r="I77" i="1"/>
  <c r="J77" i="1" s="1"/>
  <c r="I80" i="1"/>
  <c r="J80" i="1" s="1"/>
  <c r="I81" i="1"/>
  <c r="J81" i="1" s="1"/>
  <c r="I84" i="1"/>
  <c r="J84" i="1" s="1"/>
  <c r="I85" i="1"/>
  <c r="J85" i="1" s="1"/>
  <c r="I88" i="1"/>
  <c r="J88" i="1" s="1"/>
  <c r="I89" i="1"/>
  <c r="J89" i="1" s="1"/>
  <c r="I92" i="1"/>
  <c r="J92" i="1" s="1"/>
  <c r="I93" i="1"/>
  <c r="J93" i="1" s="1"/>
  <c r="I95" i="1"/>
  <c r="J95" i="1" s="1"/>
  <c r="I96" i="1"/>
  <c r="J96" i="1" s="1"/>
  <c r="I98" i="1"/>
  <c r="J98" i="1" s="1"/>
  <c r="I99" i="1"/>
  <c r="J99" i="1" s="1"/>
  <c r="I102" i="1"/>
  <c r="J102" i="1" s="1"/>
  <c r="I103" i="1"/>
  <c r="J103" i="1" s="1"/>
  <c r="I106" i="1"/>
  <c r="J106" i="1" s="1"/>
  <c r="I107" i="1"/>
  <c r="J107" i="1" s="1"/>
  <c r="I110" i="1"/>
  <c r="J110" i="1" s="1"/>
  <c r="I111" i="1"/>
  <c r="J111" i="1" s="1"/>
  <c r="I114" i="1"/>
  <c r="J114" i="1" s="1"/>
  <c r="I115" i="1"/>
  <c r="J115" i="1" s="1"/>
  <c r="I118" i="1"/>
  <c r="J118" i="1" s="1"/>
  <c r="I119" i="1"/>
  <c r="J119" i="1" s="1"/>
  <c r="I122" i="1"/>
  <c r="J122" i="1" s="1"/>
  <c r="I123" i="1"/>
  <c r="J123" i="1" s="1"/>
  <c r="I126" i="1"/>
  <c r="J126" i="1" s="1"/>
  <c r="I127" i="1"/>
  <c r="J127" i="1" s="1"/>
  <c r="I129" i="1"/>
  <c r="J129" i="1" s="1"/>
  <c r="I130" i="1"/>
  <c r="J130" i="1" s="1"/>
  <c r="I133" i="1"/>
  <c r="J133" i="1" s="1"/>
  <c r="I134" i="1"/>
  <c r="J134" i="1" s="1"/>
  <c r="I136" i="1"/>
  <c r="J136" i="1" s="1"/>
  <c r="I137" i="1"/>
  <c r="J137" i="1" s="1"/>
  <c r="I140" i="1"/>
  <c r="J140" i="1" s="1"/>
  <c r="I141" i="1"/>
  <c r="J141" i="1" s="1"/>
  <c r="I144" i="1"/>
  <c r="J144" i="1" s="1"/>
  <c r="I145" i="1"/>
  <c r="J145" i="1" s="1"/>
  <c r="I148" i="1"/>
  <c r="J148" i="1" s="1"/>
  <c r="I149" i="1"/>
  <c r="J149" i="1" s="1"/>
  <c r="I152" i="1"/>
  <c r="J152" i="1" s="1"/>
  <c r="I153" i="1"/>
  <c r="J153" i="1" s="1"/>
  <c r="I156" i="1"/>
  <c r="J156" i="1" s="1"/>
  <c r="I157" i="1"/>
  <c r="J157" i="1" s="1"/>
  <c r="I5" i="1"/>
  <c r="J5" i="1" l="1"/>
  <c r="I1" i="1"/>
  <c r="J1" i="1" s="1"/>
  <c r="B1" i="2"/>
  <c r="I11" i="2" s="1"/>
  <c r="J11" i="2" s="1"/>
  <c r="I12" i="2" l="1"/>
  <c r="J12" i="2" s="1"/>
  <c r="H2" i="2"/>
  <c r="I8" i="2"/>
  <c r="J8" i="2" s="1"/>
  <c r="I10" i="2"/>
  <c r="J10" i="2" s="1"/>
  <c r="I7" i="2"/>
  <c r="I9" i="2"/>
  <c r="J9" i="2" s="1"/>
  <c r="C7" i="2"/>
  <c r="C6" i="2"/>
  <c r="C4" i="2"/>
  <c r="C5" i="2"/>
  <c r="C11" i="2"/>
  <c r="C12" i="2"/>
  <c r="C14" i="2"/>
  <c r="C9" i="2"/>
  <c r="C15" i="2"/>
  <c r="C10" i="2"/>
  <c r="C13" i="2"/>
  <c r="C8" i="2"/>
  <c r="C3" i="2"/>
</calcChain>
</file>

<file path=xl/sharedStrings.xml><?xml version="1.0" encoding="utf-8"?>
<sst xmlns="http://schemas.openxmlformats.org/spreadsheetml/2006/main" count="674" uniqueCount="268">
  <si>
    <t>Categoria</t>
  </si>
  <si>
    <t>Medida</t>
  </si>
  <si>
    <t>Descrição</t>
  </si>
  <si>
    <t>Valor de Custo</t>
  </si>
  <si>
    <t>Valor Final</t>
  </si>
  <si>
    <t>CERVEJAS</t>
  </si>
  <si>
    <t>CX</t>
  </si>
  <si>
    <t>UN</t>
  </si>
  <si>
    <t>PC</t>
  </si>
  <si>
    <t>VODKAS</t>
  </si>
  <si>
    <t>ABSOLUT</t>
  </si>
  <si>
    <t>ABSOLUT SABORES</t>
  </si>
  <si>
    <t>AGUAS</t>
  </si>
  <si>
    <t>AGUA BONAFONT 1,5 L</t>
  </si>
  <si>
    <t>AGUA DE COCO DUCOCO</t>
  </si>
  <si>
    <t>AGUA TONICA SCHIN LATA</t>
  </si>
  <si>
    <t>PINGAS</t>
  </si>
  <si>
    <t>DIVERSOS</t>
  </si>
  <si>
    <t>ALUMINIO</t>
  </si>
  <si>
    <t>LICORES</t>
  </si>
  <si>
    <t>AMARULA</t>
  </si>
  <si>
    <t>ANTARTICA 600ML</t>
  </si>
  <si>
    <t>ASKOV SABORES</t>
  </si>
  <si>
    <t>ASKOV TRADICIONAL</t>
  </si>
  <si>
    <t>ENERGETICOS</t>
  </si>
  <si>
    <t>BALALAIA</t>
  </si>
  <si>
    <t>BALALAIKA</t>
  </si>
  <si>
    <t>WHISKY</t>
  </si>
  <si>
    <t>BALLANTINES 8ANOS</t>
  </si>
  <si>
    <t>BATIDAS</t>
  </si>
  <si>
    <t>BATIDA BAIANINHA AMENDOIN</t>
  </si>
  <si>
    <t>BATIDA BAIANINHA COCO</t>
  </si>
  <si>
    <t>BATIDA BAIANINHA MARACUJA</t>
  </si>
  <si>
    <t>BATIDA BAIANINHA MORANGO</t>
  </si>
  <si>
    <t>BATIDA CASEIRA</t>
  </si>
  <si>
    <t>BATIDA STROKE AMENDOIM</t>
  </si>
  <si>
    <t>BATIDA STROKE CEU AZUL</t>
  </si>
  <si>
    <t>VINHOS</t>
  </si>
  <si>
    <t>BIG APPLE</t>
  </si>
  <si>
    <t>BLACK BLEND</t>
  </si>
  <si>
    <t>BLACK BLEND COCO</t>
  </si>
  <si>
    <t>BLACK LABEL</t>
  </si>
  <si>
    <t>BLACK STREET</t>
  </si>
  <si>
    <t>BRAHMA 600ML</t>
  </si>
  <si>
    <t>BRAHMA LATA 350ML</t>
  </si>
  <si>
    <t>BRAHMA MALZBIER LATA</t>
  </si>
  <si>
    <t>BRAHMA ZERO LATA 350ML</t>
  </si>
  <si>
    <t>BUCHANANS</t>
  </si>
  <si>
    <t>BUDWEISER PT/6</t>
  </si>
  <si>
    <t>CACAU TAVERNA</t>
  </si>
  <si>
    <t>CACHACA 51</t>
  </si>
  <si>
    <t>BEBIDAS QUENTES</t>
  </si>
  <si>
    <t>CAMPARI</t>
  </si>
  <si>
    <t>CANELINHA TAVERNA</t>
  </si>
  <si>
    <t>CANTINHO DO VALE 2L</t>
  </si>
  <si>
    <t>CANTINHO DO VALE 880ML</t>
  </si>
  <si>
    <t>CARACU</t>
  </si>
  <si>
    <t>CARVAO 2KG</t>
  </si>
  <si>
    <t>CARVAO 4KG</t>
  </si>
  <si>
    <t>CARVAO DE COCO</t>
  </si>
  <si>
    <t>CATUABA C/ ACAI</t>
  </si>
  <si>
    <t>CATUABA RANDON</t>
  </si>
  <si>
    <t>CATUABA SELVAGEM 1L</t>
  </si>
  <si>
    <t>CATUABA SELVAGEM MEL E LIMAO</t>
  </si>
  <si>
    <t>CAVALO BRANCO</t>
  </si>
  <si>
    <t>REFRIGERANTES</t>
  </si>
  <si>
    <t>CHUVA DE PRATA</t>
  </si>
  <si>
    <t>CIROC 750ML</t>
  </si>
  <si>
    <t>COCA COLA 2L PT/6</t>
  </si>
  <si>
    <t>COCA COLA 600ML</t>
  </si>
  <si>
    <t>COCA COLA KS</t>
  </si>
  <si>
    <t>COCA COLA LATA 350ML</t>
  </si>
  <si>
    <t>COCA COLA RETORNAVEL 1L</t>
  </si>
  <si>
    <t>COCA COLA RETORNAVEL 2L</t>
  </si>
  <si>
    <t>CONHAQUE DOMECQ</t>
  </si>
  <si>
    <t>CONHAQUE DREHER</t>
  </si>
  <si>
    <t>CONHAQUE SAO JOAO DA BARRA</t>
  </si>
  <si>
    <t>CONTINI BRANCO</t>
  </si>
  <si>
    <t>CONTINI TINTO</t>
  </si>
  <si>
    <t>CONVENCAO FRUTAINA 2L</t>
  </si>
  <si>
    <t>CONVENCAO FRUTAINA 350ML</t>
  </si>
  <si>
    <t>CONVENCAO GUARANA 2L</t>
  </si>
  <si>
    <t>CONVENCAO GUARANA 350ML</t>
  </si>
  <si>
    <t>CONVENCAO LARANJA 2L</t>
  </si>
  <si>
    <t>CONVENCAO LARANJA 350ML</t>
  </si>
  <si>
    <t>CONVENCAO LIMAO 2L</t>
  </si>
  <si>
    <t>CONVENCAO UVA 2L</t>
  </si>
  <si>
    <t>CONVENCAO UVA 350ML</t>
  </si>
  <si>
    <t>COPO 400ML</t>
  </si>
  <si>
    <t>COPO 700ML</t>
  </si>
  <si>
    <t>COPO AMERICANO</t>
  </si>
  <si>
    <t>COPO PLASTICO 180ML</t>
  </si>
  <si>
    <t>COPO PLASTICO 200ML</t>
  </si>
  <si>
    <t>COPO PLASTICO 300ML</t>
  </si>
  <si>
    <t>CYNAR</t>
  </si>
  <si>
    <t>EISENBAHN PCT\06</t>
  </si>
  <si>
    <t>ESSENCIA ADALYA</t>
  </si>
  <si>
    <t>ESSENCIA ZOMO</t>
  </si>
  <si>
    <t>FANTA GUARANA</t>
  </si>
  <si>
    <t>FANTA LARANJA 2L</t>
  </si>
  <si>
    <t>FANTA LARANJA 600ML</t>
  </si>
  <si>
    <t>FANTA LARANJA LATA</t>
  </si>
  <si>
    <t>FANTA LARANJA RETORNAVEL 2L</t>
  </si>
  <si>
    <t>FANTA UVA 2L</t>
  </si>
  <si>
    <t>FANTA UVA 600ML</t>
  </si>
  <si>
    <t>FANTA UVA LATA</t>
  </si>
  <si>
    <t>FERNET DUBAR</t>
  </si>
  <si>
    <t>FERNET THOQUINO</t>
  </si>
  <si>
    <t>FLASH POWER</t>
  </si>
  <si>
    <t>GELO CUBO 5KG</t>
  </si>
  <si>
    <t>GELO DE COCO</t>
  </si>
  <si>
    <t>GLACIAL LATA 350ML</t>
  </si>
  <si>
    <t>groselha asteca cx \12</t>
  </si>
  <si>
    <t>GROSELHA GNUTRE</t>
  </si>
  <si>
    <t>GUARANA ANTARTICA 1L</t>
  </si>
  <si>
    <t>GUARANA ANTARTICA 2L</t>
  </si>
  <si>
    <t>GUARANA ANTARTICA LATA 350ML</t>
  </si>
  <si>
    <t>HEINNEKEN LONG NECK PT/6</t>
  </si>
  <si>
    <t>HITS POWER</t>
  </si>
  <si>
    <t>ISQUEIROS UNID GRANDE</t>
  </si>
  <si>
    <t>ISQUEIROS UNID PEQUENO</t>
  </si>
  <si>
    <t>ITAIPAVA 1L</t>
  </si>
  <si>
    <t>ITAIPAVA 600ML</t>
  </si>
  <si>
    <t>ITAIPAVA LATA 269ML</t>
  </si>
  <si>
    <t>ITAIPAVA LATA 350ML</t>
  </si>
  <si>
    <t>ITAIPAVA MALZBIER</t>
  </si>
  <si>
    <t>ITAIPAVA ZERO</t>
  </si>
  <si>
    <t>ITUBAINA SCHIN 2L</t>
  </si>
  <si>
    <t>JACK DANIELS</t>
  </si>
  <si>
    <t>JACK DANIELS MEL</t>
  </si>
  <si>
    <t>JACK FIRE</t>
  </si>
  <si>
    <t>JEROPINGA</t>
  </si>
  <si>
    <t>JURUBEBA LEAO DO NORTE</t>
  </si>
  <si>
    <t>JURUPINGA</t>
  </si>
  <si>
    <t>KARIRI</t>
  </si>
  <si>
    <t>KOVAK ICE CX/24</t>
  </si>
  <si>
    <t>KRAKOVIA VODKA CX\06</t>
  </si>
  <si>
    <t>MALIBU</t>
  </si>
  <si>
    <t>MANGUEIRA</t>
  </si>
  <si>
    <t>MEL JATAI</t>
  </si>
  <si>
    <t>MENTA TAVERNA</t>
  </si>
  <si>
    <t>MINI COCA LATA 220ML</t>
  </si>
  <si>
    <t>MINI COCA PET</t>
  </si>
  <si>
    <t>MONTILLA BRANCA</t>
  </si>
  <si>
    <t>MONTILLA OURO</t>
  </si>
  <si>
    <t>NATAL SECO 1L</t>
  </si>
  <si>
    <t>NATAL SUAVE 1L</t>
  </si>
  <si>
    <t>NATU NOBILIS</t>
  </si>
  <si>
    <t>OLD EIGHT</t>
  </si>
  <si>
    <t>OLD PARR UNID</t>
  </si>
  <si>
    <t>ORIGINAL 600ML</t>
  </si>
  <si>
    <t>PARATINI BRANCO</t>
  </si>
  <si>
    <t>PARATINI TINTO</t>
  </si>
  <si>
    <t>PARATUDO</t>
  </si>
  <si>
    <t>PASSPORT</t>
  </si>
  <si>
    <t>PATRICIO SECO</t>
  </si>
  <si>
    <t>PATRICIO SUAVE</t>
  </si>
  <si>
    <t>PITU 1L</t>
  </si>
  <si>
    <t>PITU 600ML</t>
  </si>
  <si>
    <t>PITU LATA 350ML</t>
  </si>
  <si>
    <t>PRACURA</t>
  </si>
  <si>
    <t>PRAIANINHA</t>
  </si>
  <si>
    <t>PROIBIDA LATA 269</t>
  </si>
  <si>
    <t>PROIBIDA LATA 350ML</t>
  </si>
  <si>
    <t>RANDON SUAVE 1L</t>
  </si>
  <si>
    <t>RANDON SUAVE 750ML</t>
  </si>
  <si>
    <t>RAYKOFF BIG APPLE</t>
  </si>
  <si>
    <t>RAYKOFF BLUE</t>
  </si>
  <si>
    <t>RAYKOFF KIWI</t>
  </si>
  <si>
    <t>RAYKOFF MARACUJA</t>
  </si>
  <si>
    <t>RED BULL 250ML</t>
  </si>
  <si>
    <t>RED LABEL</t>
  </si>
  <si>
    <t>RIO PEDRENSE</t>
  </si>
  <si>
    <t>SAMBA LATA 269ML</t>
  </si>
  <si>
    <t>SAO FRANCISCO</t>
  </si>
  <si>
    <t>SAQUE SABORES</t>
  </si>
  <si>
    <t>SAQUE TRADICIONAL</t>
  </si>
  <si>
    <t>SCHIN 1L</t>
  </si>
  <si>
    <t>SCHIN 600ML</t>
  </si>
  <si>
    <t>SCHIN LATA 350ML</t>
  </si>
  <si>
    <t>SCHWEPPES 1,5L</t>
  </si>
  <si>
    <t>SELETA</t>
  </si>
  <si>
    <t>SKOL 1L</t>
  </si>
  <si>
    <t>SKOL 269ML PCT C/15</t>
  </si>
  <si>
    <t>SKOL 300ML</t>
  </si>
  <si>
    <t>SKOL 600ML</t>
  </si>
  <si>
    <t>SKOL LATA 350ML</t>
  </si>
  <si>
    <t>SMIRNOFF</t>
  </si>
  <si>
    <t>SMOKING PRETA</t>
  </si>
  <si>
    <t>SODA ANTARTICA 2L</t>
  </si>
  <si>
    <t>SODA ANTARTICA LATA</t>
  </si>
  <si>
    <t>SPRITE 2L</t>
  </si>
  <si>
    <t>SPRITE LATA</t>
  </si>
  <si>
    <t>STEINHAGER DUBAR</t>
  </si>
  <si>
    <t>SUCOS</t>
  </si>
  <si>
    <t>SUCO TIKITO LARANJA</t>
  </si>
  <si>
    <t>SUCO TIKITO MARACUJA</t>
  </si>
  <si>
    <t>SUCO TIKITO MORANGO</t>
  </si>
  <si>
    <t>SUCO TIKITO PESSEGO</t>
  </si>
  <si>
    <t>SUCO TIKITO UVA</t>
  </si>
  <si>
    <t>TEQUILA OURO</t>
  </si>
  <si>
    <t>TEQUILA PRATA</t>
  </si>
  <si>
    <t>TNT</t>
  </si>
  <si>
    <t>TSUNAMI</t>
  </si>
  <si>
    <t>TUBAINA FRUTAINA 600ML</t>
  </si>
  <si>
    <t>TUBAINA GUARANA 600ML</t>
  </si>
  <si>
    <t>TUBAINA LARANJA 600ML</t>
  </si>
  <si>
    <t>TUBAINA LIMAO 600ML</t>
  </si>
  <si>
    <t>TUBAINA SCHIN 600ML CX\24</t>
  </si>
  <si>
    <t>VELHO BARREIRO</t>
  </si>
  <si>
    <t>VELHOTE</t>
  </si>
  <si>
    <t>VIBE</t>
  </si>
  <si>
    <t>VILA VELHA 600ML</t>
  </si>
  <si>
    <t>VK DUBAR</t>
  </si>
  <si>
    <t>YPIOCA OURO</t>
  </si>
  <si>
    <t>YPIOCA PALHA</t>
  </si>
  <si>
    <t>YPIOCA PRATA</t>
  </si>
  <si>
    <t>AGUA  500ML</t>
  </si>
  <si>
    <t>AGUA 1,5ML</t>
  </si>
  <si>
    <t>Quant.</t>
  </si>
  <si>
    <t>Vlr Custo Total</t>
  </si>
  <si>
    <t>Vlr Venda Final</t>
  </si>
  <si>
    <t>Lucro</t>
  </si>
  <si>
    <t>%</t>
  </si>
  <si>
    <t>AGUA  500ML C/ Gas</t>
  </si>
  <si>
    <t>Conferido</t>
  </si>
  <si>
    <t>SKOL BEATS AZUL GARRAFA</t>
  </si>
  <si>
    <t>SKOL BEATS VERDE GARRAFA</t>
  </si>
  <si>
    <t>SKOL BEATS VERMELHA GARRAFA</t>
  </si>
  <si>
    <t>SMIRNOFF ICE PT/24</t>
  </si>
  <si>
    <t>Investimento</t>
  </si>
  <si>
    <t>Produtos</t>
  </si>
  <si>
    <t>Estrutura</t>
  </si>
  <si>
    <t>Sistema</t>
  </si>
  <si>
    <t>Telefone</t>
  </si>
  <si>
    <t>Materiais de Escritório</t>
  </si>
  <si>
    <t>Geladeira Produtos</t>
  </si>
  <si>
    <t>Geladeira Gelo</t>
  </si>
  <si>
    <t>Freezer</t>
  </si>
  <si>
    <t>Suporte Carvão</t>
  </si>
  <si>
    <t>Prateleiras</t>
  </si>
  <si>
    <t>Balção Caixa</t>
  </si>
  <si>
    <t>Computador (Completo)</t>
  </si>
  <si>
    <t>Caixa (Recibos)</t>
  </si>
  <si>
    <t>Valor</t>
  </si>
  <si>
    <t>Paletes</t>
  </si>
  <si>
    <t>Aluguel (Caução)</t>
  </si>
  <si>
    <t>Gastos Mensais</t>
  </si>
  <si>
    <t>Aluguel</t>
  </si>
  <si>
    <t>Energia</t>
  </si>
  <si>
    <t>Agua</t>
  </si>
  <si>
    <t>Salário</t>
  </si>
  <si>
    <t>Alimentação</t>
  </si>
  <si>
    <t>Impostos</t>
  </si>
  <si>
    <t>Combustivel</t>
  </si>
  <si>
    <t>Manutenção Veiculo</t>
  </si>
  <si>
    <t>Investimento Inicial</t>
  </si>
  <si>
    <t>Previsão de Gastos Mensais</t>
  </si>
  <si>
    <t>Previsão de Vendas 1º Mês</t>
  </si>
  <si>
    <t>Previsão de Vendas 2º Mês</t>
  </si>
  <si>
    <t>Previsão de Vendas 3º Mês</t>
  </si>
  <si>
    <t>Previsão de Vendas 4º Mês</t>
  </si>
  <si>
    <t>Previsão de Vendas 5º Mês</t>
  </si>
  <si>
    <t>Previsão de Vendas 6º Mês</t>
  </si>
  <si>
    <t>Resultado</t>
  </si>
  <si>
    <t>Défict/Res</t>
  </si>
  <si>
    <t>Telefone / Internet</t>
  </si>
  <si>
    <t>Segurança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</si>
</sst>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4" fontId="16" fillId="0" borderId="10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16" fillId="0" borderId="0" xfId="0" applyFont="1" applyAlignment="1">
      <alignment horizontal="center"/>
    </xf>
    <xf numFmtId="164" fontId="16" fillId="0" borderId="0" xfId="1" applyNumberFormat="1" applyFont="1"/>
    <xf numFmtId="43" fontId="0" fillId="0" borderId="0" xfId="0" applyNumberFormat="1"/>
    <xf numFmtId="43" fontId="16" fillId="0" borderId="0" xfId="0" applyNumberFormat="1" applyFont="1"/>
    <xf numFmtId="164" fontId="16" fillId="0" borderId="0" xfId="0" applyNumberFormat="1" applyFon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showGridLines="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6" sqref="F36"/>
    </sheetView>
  </sheetViews>
  <sheetFormatPr defaultRowHeight="15" x14ac:dyDescent="0.25"/>
  <cols>
    <col min="1" max="1" width="17.28515625" bestFit="1" customWidth="1"/>
    <col min="2" max="2" width="7.85546875" bestFit="1" customWidth="1"/>
    <col min="3" max="3" width="36.5703125" bestFit="1" customWidth="1"/>
    <col min="4" max="4" width="14" style="5" bestFit="1" customWidth="1"/>
    <col min="5" max="5" width="10.42578125" style="5" bestFit="1" customWidth="1"/>
    <col min="7" max="7" width="10.5703125" customWidth="1"/>
    <col min="8" max="8" width="10.85546875" customWidth="1"/>
    <col min="11" max="11" width="12.85546875" customWidth="1"/>
  </cols>
  <sheetData>
    <row r="1" spans="1:11" ht="15.75" thickBot="1" x14ac:dyDescent="0.3">
      <c r="D1" s="4">
        <f>SUBTOTAL(9,D2:D1048576)</f>
        <v>12003.769999999999</v>
      </c>
      <c r="E1" s="4">
        <f>SUBTOTAL(9,E2:E1048576)</f>
        <v>14207.199999999986</v>
      </c>
      <c r="G1" s="4">
        <f>SUBTOTAL(9,G2:G1048576)</f>
        <v>54419.81</v>
      </c>
      <c r="H1" s="4">
        <f>SUBTOTAL(9,H2:H1048576)</f>
        <v>62677.30000000001</v>
      </c>
      <c r="I1" s="4">
        <f>SUBTOTAL(9,I2:I1048576)</f>
        <v>8257.49</v>
      </c>
      <c r="J1" s="6">
        <f>I1/G1</f>
        <v>0.15173683994854081</v>
      </c>
    </row>
    <row r="2" spans="1:11" ht="30" x14ac:dyDescent="0.2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219</v>
      </c>
      <c r="G2" s="3" t="s">
        <v>220</v>
      </c>
      <c r="H2" s="3" t="s">
        <v>221</v>
      </c>
      <c r="I2" s="3" t="s">
        <v>222</v>
      </c>
      <c r="J2" s="3" t="s">
        <v>223</v>
      </c>
      <c r="K2" s="3" t="s">
        <v>225</v>
      </c>
    </row>
    <row r="3" spans="1:11" x14ac:dyDescent="0.25">
      <c r="A3" s="1" t="s">
        <v>9</v>
      </c>
      <c r="B3" s="1" t="s">
        <v>7</v>
      </c>
      <c r="C3" s="1" t="s">
        <v>10</v>
      </c>
      <c r="D3" s="4">
        <v>55</v>
      </c>
      <c r="E3" s="4">
        <v>69</v>
      </c>
      <c r="F3" s="7">
        <v>3</v>
      </c>
      <c r="G3" s="4">
        <f t="shared" ref="G3:G4" si="0">D3*F3</f>
        <v>165</v>
      </c>
      <c r="H3" s="4">
        <f t="shared" ref="H3:H4" si="1">E3*F3</f>
        <v>207</v>
      </c>
      <c r="I3" s="4">
        <f t="shared" ref="I3:I4" si="2">H3-G3</f>
        <v>42</v>
      </c>
      <c r="J3" s="6">
        <f t="shared" ref="J3:J4" si="3">I3/G3</f>
        <v>0.25454545454545452</v>
      </c>
    </row>
    <row r="4" spans="1:11" x14ac:dyDescent="0.25">
      <c r="A4" s="1" t="s">
        <v>9</v>
      </c>
      <c r="B4" s="1" t="s">
        <v>7</v>
      </c>
      <c r="C4" s="1" t="s">
        <v>11</v>
      </c>
      <c r="D4" s="4">
        <v>69</v>
      </c>
      <c r="E4" s="4">
        <v>89</v>
      </c>
      <c r="F4" s="7">
        <v>3</v>
      </c>
      <c r="G4" s="4">
        <f t="shared" si="0"/>
        <v>207</v>
      </c>
      <c r="H4" s="4">
        <f t="shared" si="1"/>
        <v>267</v>
      </c>
      <c r="I4" s="4">
        <f t="shared" si="2"/>
        <v>60</v>
      </c>
      <c r="J4" s="6">
        <f t="shared" si="3"/>
        <v>0.28985507246376813</v>
      </c>
    </row>
    <row r="5" spans="1:11" x14ac:dyDescent="0.25">
      <c r="A5" s="1" t="s">
        <v>12</v>
      </c>
      <c r="B5" s="1" t="s">
        <v>8</v>
      </c>
      <c r="C5" s="1" t="s">
        <v>13</v>
      </c>
      <c r="D5" s="4">
        <v>12.2</v>
      </c>
      <c r="E5" s="4">
        <v>15</v>
      </c>
      <c r="F5" s="7">
        <v>5</v>
      </c>
      <c r="G5" s="4">
        <f>D5*F5</f>
        <v>61</v>
      </c>
      <c r="H5" s="4">
        <f>E5*F5</f>
        <v>75</v>
      </c>
      <c r="I5" s="4">
        <f>H5-G5</f>
        <v>14</v>
      </c>
      <c r="J5" s="6">
        <f>I5/G5</f>
        <v>0.22950819672131148</v>
      </c>
    </row>
    <row r="6" spans="1:11" x14ac:dyDescent="0.25">
      <c r="A6" s="1" t="s">
        <v>12</v>
      </c>
      <c r="B6" s="1" t="s">
        <v>8</v>
      </c>
      <c r="C6" s="1" t="s">
        <v>14</v>
      </c>
      <c r="D6" s="4">
        <v>35</v>
      </c>
      <c r="E6" s="4">
        <v>42</v>
      </c>
      <c r="F6" s="7">
        <v>1</v>
      </c>
      <c r="G6" s="4">
        <f t="shared" ref="G6:G9" si="4">D6*F6</f>
        <v>35</v>
      </c>
      <c r="H6" s="4">
        <f t="shared" ref="H6:H9" si="5">E6*F6</f>
        <v>42</v>
      </c>
      <c r="I6" s="4">
        <f t="shared" ref="I6:I9" si="6">H6-G6</f>
        <v>7</v>
      </c>
      <c r="J6" s="6">
        <f t="shared" ref="J6:J9" si="7">I6/G6</f>
        <v>0.2</v>
      </c>
    </row>
    <row r="7" spans="1:11" x14ac:dyDescent="0.25">
      <c r="A7" s="1" t="s">
        <v>12</v>
      </c>
      <c r="B7" s="1" t="s">
        <v>8</v>
      </c>
      <c r="C7" s="1" t="s">
        <v>217</v>
      </c>
      <c r="D7" s="4">
        <v>3.6</v>
      </c>
      <c r="E7" s="4">
        <v>4.9000000000000004</v>
      </c>
      <c r="F7" s="7">
        <v>100</v>
      </c>
      <c r="G7" s="4">
        <f t="shared" si="4"/>
        <v>360</v>
      </c>
      <c r="H7" s="4">
        <f t="shared" si="5"/>
        <v>490.00000000000006</v>
      </c>
      <c r="I7" s="4">
        <f t="shared" si="6"/>
        <v>130.00000000000006</v>
      </c>
      <c r="J7" s="6">
        <f t="shared" si="7"/>
        <v>0.36111111111111127</v>
      </c>
    </row>
    <row r="8" spans="1:11" x14ac:dyDescent="0.25">
      <c r="A8" s="1" t="s">
        <v>12</v>
      </c>
      <c r="B8" s="1" t="s">
        <v>8</v>
      </c>
      <c r="C8" s="1" t="s">
        <v>218</v>
      </c>
      <c r="D8" s="4">
        <v>5</v>
      </c>
      <c r="E8" s="4">
        <v>6.5</v>
      </c>
      <c r="F8" s="7">
        <v>10</v>
      </c>
      <c r="G8" s="4">
        <f t="shared" si="4"/>
        <v>50</v>
      </c>
      <c r="H8" s="4">
        <f t="shared" si="5"/>
        <v>65</v>
      </c>
      <c r="I8" s="4">
        <f t="shared" si="6"/>
        <v>15</v>
      </c>
      <c r="J8" s="6">
        <f t="shared" si="7"/>
        <v>0.3</v>
      </c>
    </row>
    <row r="9" spans="1:11" x14ac:dyDescent="0.25">
      <c r="A9" s="1" t="s">
        <v>12</v>
      </c>
      <c r="B9" s="1" t="s">
        <v>8</v>
      </c>
      <c r="C9" s="1" t="s">
        <v>15</v>
      </c>
      <c r="D9" s="4">
        <v>16</v>
      </c>
      <c r="E9" s="4">
        <v>19</v>
      </c>
      <c r="F9" s="7">
        <v>2</v>
      </c>
      <c r="G9" s="4">
        <f t="shared" si="4"/>
        <v>32</v>
      </c>
      <c r="H9" s="4">
        <f t="shared" si="5"/>
        <v>38</v>
      </c>
      <c r="I9" s="4">
        <f t="shared" si="6"/>
        <v>6</v>
      </c>
      <c r="J9" s="6">
        <f t="shared" si="7"/>
        <v>0.1875</v>
      </c>
    </row>
    <row r="10" spans="1:11" x14ac:dyDescent="0.25">
      <c r="A10" s="1" t="s">
        <v>17</v>
      </c>
      <c r="B10" s="1" t="s">
        <v>6</v>
      </c>
      <c r="C10" s="1" t="s">
        <v>18</v>
      </c>
      <c r="D10" s="4">
        <v>9</v>
      </c>
      <c r="E10" s="4">
        <v>25</v>
      </c>
      <c r="F10" s="7">
        <v>1</v>
      </c>
      <c r="G10" s="4">
        <f t="shared" ref="G10:G67" si="8">D10*F10</f>
        <v>9</v>
      </c>
      <c r="H10" s="4">
        <f t="shared" ref="H10:H67" si="9">E10*F10</f>
        <v>25</v>
      </c>
      <c r="I10" s="4">
        <f t="shared" ref="I10:I67" si="10">H10-G10</f>
        <v>16</v>
      </c>
      <c r="J10" s="6">
        <f t="shared" ref="J10:J67" si="11">I10/G10</f>
        <v>1.7777777777777777</v>
      </c>
    </row>
    <row r="11" spans="1:11" x14ac:dyDescent="0.25">
      <c r="A11" s="1" t="s">
        <v>19</v>
      </c>
      <c r="B11" s="1" t="s">
        <v>7</v>
      </c>
      <c r="C11" s="1" t="s">
        <v>20</v>
      </c>
      <c r="D11" s="4">
        <v>68</v>
      </c>
      <c r="E11" s="4">
        <v>74.900000000000006</v>
      </c>
      <c r="F11" s="7">
        <v>2</v>
      </c>
      <c r="G11" s="4">
        <f t="shared" si="8"/>
        <v>136</v>
      </c>
      <c r="H11" s="4">
        <f t="shared" si="9"/>
        <v>149.80000000000001</v>
      </c>
      <c r="I11" s="4">
        <f t="shared" si="10"/>
        <v>13.800000000000011</v>
      </c>
      <c r="J11" s="6">
        <f t="shared" si="11"/>
        <v>0.1014705882352942</v>
      </c>
    </row>
    <row r="12" spans="1:11" x14ac:dyDescent="0.25">
      <c r="A12" s="1" t="s">
        <v>5</v>
      </c>
      <c r="B12" s="1" t="s">
        <v>6</v>
      </c>
      <c r="C12" s="1" t="s">
        <v>21</v>
      </c>
      <c r="D12" s="4">
        <v>108</v>
      </c>
      <c r="E12" s="4">
        <v>115.9</v>
      </c>
      <c r="F12" s="7">
        <v>3</v>
      </c>
      <c r="G12" s="4">
        <f t="shared" si="8"/>
        <v>324</v>
      </c>
      <c r="H12" s="4">
        <f t="shared" si="9"/>
        <v>347.70000000000005</v>
      </c>
      <c r="I12" s="4">
        <f t="shared" si="10"/>
        <v>23.700000000000045</v>
      </c>
      <c r="J12" s="6">
        <f t="shared" si="11"/>
        <v>7.3148148148148295E-2</v>
      </c>
    </row>
    <row r="13" spans="1:11" x14ac:dyDescent="0.25">
      <c r="A13" s="1" t="s">
        <v>9</v>
      </c>
      <c r="B13" s="1" t="s">
        <v>6</v>
      </c>
      <c r="C13" s="1" t="s">
        <v>22</v>
      </c>
      <c r="D13" s="4">
        <v>101</v>
      </c>
      <c r="E13" s="4">
        <v>112</v>
      </c>
      <c r="F13" s="7">
        <v>4</v>
      </c>
      <c r="G13" s="4">
        <f t="shared" si="8"/>
        <v>404</v>
      </c>
      <c r="H13" s="4">
        <f t="shared" si="9"/>
        <v>448</v>
      </c>
      <c r="I13" s="4">
        <f t="shared" si="10"/>
        <v>44</v>
      </c>
      <c r="J13" s="6">
        <f t="shared" si="11"/>
        <v>0.10891089108910891</v>
      </c>
    </row>
    <row r="14" spans="1:11" x14ac:dyDescent="0.25">
      <c r="A14" s="1" t="s">
        <v>9</v>
      </c>
      <c r="B14" s="1" t="s">
        <v>6</v>
      </c>
      <c r="C14" s="1" t="s">
        <v>23</v>
      </c>
      <c r="D14" s="4">
        <v>101.4</v>
      </c>
      <c r="E14" s="4">
        <v>112</v>
      </c>
      <c r="F14" s="7">
        <v>2</v>
      </c>
      <c r="G14" s="4">
        <f t="shared" si="8"/>
        <v>202.8</v>
      </c>
      <c r="H14" s="4">
        <f t="shared" si="9"/>
        <v>224</v>
      </c>
      <c r="I14" s="4">
        <f t="shared" si="10"/>
        <v>21.199999999999989</v>
      </c>
      <c r="J14" s="6">
        <f t="shared" si="11"/>
        <v>0.1045364891518737</v>
      </c>
    </row>
    <row r="15" spans="1:11" x14ac:dyDescent="0.25">
      <c r="A15" s="1" t="s">
        <v>9</v>
      </c>
      <c r="B15" s="1" t="s">
        <v>6</v>
      </c>
      <c r="C15" s="1" t="s">
        <v>25</v>
      </c>
      <c r="D15" s="4">
        <v>58.8</v>
      </c>
      <c r="E15" s="4">
        <v>70</v>
      </c>
      <c r="F15" s="7">
        <v>2</v>
      </c>
      <c r="G15" s="4">
        <f t="shared" si="8"/>
        <v>117.6</v>
      </c>
      <c r="H15" s="4">
        <f t="shared" si="9"/>
        <v>140</v>
      </c>
      <c r="I15" s="4">
        <f t="shared" si="10"/>
        <v>22.400000000000006</v>
      </c>
      <c r="J15" s="6">
        <f t="shared" si="11"/>
        <v>0.19047619047619052</v>
      </c>
    </row>
    <row r="16" spans="1:11" x14ac:dyDescent="0.25">
      <c r="A16" s="1" t="s">
        <v>9</v>
      </c>
      <c r="B16" s="1" t="s">
        <v>6</v>
      </c>
      <c r="C16" s="1" t="s">
        <v>26</v>
      </c>
      <c r="D16" s="4">
        <v>40</v>
      </c>
      <c r="E16" s="4">
        <v>45</v>
      </c>
      <c r="F16" s="7">
        <v>5</v>
      </c>
      <c r="G16" s="4">
        <f t="shared" si="8"/>
        <v>200</v>
      </c>
      <c r="H16" s="4">
        <f t="shared" si="9"/>
        <v>225</v>
      </c>
      <c r="I16" s="4">
        <f t="shared" si="10"/>
        <v>25</v>
      </c>
      <c r="J16" s="6">
        <f t="shared" si="11"/>
        <v>0.125</v>
      </c>
    </row>
    <row r="17" spans="1:10" x14ac:dyDescent="0.25">
      <c r="A17" s="1" t="s">
        <v>27</v>
      </c>
      <c r="B17" s="1" t="s">
        <v>7</v>
      </c>
      <c r="C17" s="1" t="s">
        <v>28</v>
      </c>
      <c r="D17" s="4">
        <v>56</v>
      </c>
      <c r="E17" s="4">
        <v>65</v>
      </c>
      <c r="F17" s="7">
        <v>1</v>
      </c>
      <c r="G17" s="4">
        <f t="shared" si="8"/>
        <v>56</v>
      </c>
      <c r="H17" s="4">
        <f t="shared" si="9"/>
        <v>65</v>
      </c>
      <c r="I17" s="4">
        <f t="shared" si="10"/>
        <v>9</v>
      </c>
      <c r="J17" s="6">
        <f t="shared" si="11"/>
        <v>0.16071428571428573</v>
      </c>
    </row>
    <row r="18" spans="1:10" x14ac:dyDescent="0.25">
      <c r="A18" s="1" t="s">
        <v>29</v>
      </c>
      <c r="B18" s="1" t="s">
        <v>6</v>
      </c>
      <c r="C18" s="1" t="s">
        <v>30</v>
      </c>
      <c r="D18" s="4">
        <v>85</v>
      </c>
      <c r="E18" s="4">
        <v>98</v>
      </c>
      <c r="F18" s="7">
        <v>2</v>
      </c>
      <c r="G18" s="4">
        <f t="shared" si="8"/>
        <v>170</v>
      </c>
      <c r="H18" s="4">
        <f t="shared" si="9"/>
        <v>196</v>
      </c>
      <c r="I18" s="4">
        <f t="shared" si="10"/>
        <v>26</v>
      </c>
      <c r="J18" s="6">
        <f t="shared" si="11"/>
        <v>0.15294117647058825</v>
      </c>
    </row>
    <row r="19" spans="1:10" x14ac:dyDescent="0.25">
      <c r="A19" s="1" t="s">
        <v>29</v>
      </c>
      <c r="B19" s="1" t="s">
        <v>6</v>
      </c>
      <c r="C19" s="1" t="s">
        <v>31</v>
      </c>
      <c r="D19" s="4">
        <v>85</v>
      </c>
      <c r="E19" s="4">
        <v>98</v>
      </c>
      <c r="F19" s="7">
        <v>2</v>
      </c>
      <c r="G19" s="4">
        <f t="shared" si="8"/>
        <v>170</v>
      </c>
      <c r="H19" s="4">
        <f t="shared" si="9"/>
        <v>196</v>
      </c>
      <c r="I19" s="4">
        <f t="shared" si="10"/>
        <v>26</v>
      </c>
      <c r="J19" s="6">
        <f t="shared" si="11"/>
        <v>0.15294117647058825</v>
      </c>
    </row>
    <row r="20" spans="1:10" x14ac:dyDescent="0.25">
      <c r="A20" s="1" t="s">
        <v>29</v>
      </c>
      <c r="B20" s="1" t="s">
        <v>6</v>
      </c>
      <c r="C20" s="1" t="s">
        <v>32</v>
      </c>
      <c r="D20" s="4">
        <v>85</v>
      </c>
      <c r="E20" s="4">
        <v>98</v>
      </c>
      <c r="F20" s="7">
        <v>1</v>
      </c>
      <c r="G20" s="4">
        <f t="shared" si="8"/>
        <v>85</v>
      </c>
      <c r="H20" s="4">
        <f t="shared" si="9"/>
        <v>98</v>
      </c>
      <c r="I20" s="4">
        <f t="shared" si="10"/>
        <v>13</v>
      </c>
      <c r="J20" s="6">
        <f t="shared" si="11"/>
        <v>0.15294117647058825</v>
      </c>
    </row>
    <row r="21" spans="1:10" x14ac:dyDescent="0.25">
      <c r="A21" s="1" t="s">
        <v>29</v>
      </c>
      <c r="B21" s="1" t="s">
        <v>6</v>
      </c>
      <c r="C21" s="1" t="s">
        <v>33</v>
      </c>
      <c r="D21" s="4">
        <v>85</v>
      </c>
      <c r="E21" s="4">
        <v>98</v>
      </c>
      <c r="F21" s="7">
        <v>1</v>
      </c>
      <c r="G21" s="4">
        <f t="shared" si="8"/>
        <v>85</v>
      </c>
      <c r="H21" s="4">
        <f t="shared" si="9"/>
        <v>98</v>
      </c>
      <c r="I21" s="4">
        <f t="shared" si="10"/>
        <v>13</v>
      </c>
      <c r="J21" s="6">
        <f t="shared" si="11"/>
        <v>0.15294117647058825</v>
      </c>
    </row>
    <row r="22" spans="1:10" x14ac:dyDescent="0.25">
      <c r="A22" s="1" t="s">
        <v>29</v>
      </c>
      <c r="B22" s="1" t="s">
        <v>7</v>
      </c>
      <c r="C22" s="1" t="s">
        <v>34</v>
      </c>
      <c r="D22" s="4">
        <v>10.9</v>
      </c>
      <c r="E22" s="4">
        <v>13.5</v>
      </c>
      <c r="F22" s="7">
        <v>12</v>
      </c>
      <c r="G22" s="4">
        <f t="shared" si="8"/>
        <v>130.80000000000001</v>
      </c>
      <c r="H22" s="4">
        <f t="shared" si="9"/>
        <v>162</v>
      </c>
      <c r="I22" s="4">
        <f t="shared" si="10"/>
        <v>31.199999999999989</v>
      </c>
      <c r="J22" s="6">
        <f t="shared" si="11"/>
        <v>0.23853211009174302</v>
      </c>
    </row>
    <row r="23" spans="1:10" x14ac:dyDescent="0.25">
      <c r="A23" s="1" t="s">
        <v>29</v>
      </c>
      <c r="B23" s="1" t="s">
        <v>6</v>
      </c>
      <c r="C23" s="1" t="s">
        <v>35</v>
      </c>
      <c r="D23" s="4">
        <v>69.599999999999994</v>
      </c>
      <c r="E23" s="4">
        <v>84</v>
      </c>
      <c r="F23" s="7">
        <v>1</v>
      </c>
      <c r="G23" s="4">
        <f t="shared" si="8"/>
        <v>69.599999999999994</v>
      </c>
      <c r="H23" s="4">
        <f t="shared" si="9"/>
        <v>84</v>
      </c>
      <c r="I23" s="4">
        <f t="shared" si="10"/>
        <v>14.400000000000006</v>
      </c>
      <c r="J23" s="6">
        <f t="shared" si="11"/>
        <v>0.20689655172413804</v>
      </c>
    </row>
    <row r="24" spans="1:10" x14ac:dyDescent="0.25">
      <c r="A24" s="1" t="s">
        <v>29</v>
      </c>
      <c r="B24" s="1" t="s">
        <v>6</v>
      </c>
      <c r="C24" s="1" t="s">
        <v>36</v>
      </c>
      <c r="D24" s="4">
        <v>69.599999999999994</v>
      </c>
      <c r="E24" s="4">
        <v>85</v>
      </c>
      <c r="F24" s="7">
        <v>1</v>
      </c>
      <c r="G24" s="4">
        <f t="shared" si="8"/>
        <v>69.599999999999994</v>
      </c>
      <c r="H24" s="4">
        <f t="shared" si="9"/>
        <v>85</v>
      </c>
      <c r="I24" s="4">
        <f t="shared" si="10"/>
        <v>15.400000000000006</v>
      </c>
      <c r="J24" s="6">
        <f t="shared" si="11"/>
        <v>0.22126436781609204</v>
      </c>
    </row>
    <row r="25" spans="1:10" x14ac:dyDescent="0.25">
      <c r="A25" s="1" t="s">
        <v>9</v>
      </c>
      <c r="B25" s="1" t="s">
        <v>7</v>
      </c>
      <c r="C25" s="1" t="s">
        <v>38</v>
      </c>
      <c r="D25" s="4">
        <v>20.9</v>
      </c>
      <c r="E25" s="4">
        <v>23.9</v>
      </c>
      <c r="F25" s="7">
        <v>12</v>
      </c>
      <c r="G25" s="4">
        <f t="shared" si="8"/>
        <v>250.79999999999998</v>
      </c>
      <c r="H25" s="4">
        <f t="shared" si="9"/>
        <v>286.79999999999995</v>
      </c>
      <c r="I25" s="4">
        <f t="shared" si="10"/>
        <v>35.999999999999972</v>
      </c>
      <c r="J25" s="6">
        <f t="shared" si="11"/>
        <v>0.14354066985645922</v>
      </c>
    </row>
    <row r="26" spans="1:10" x14ac:dyDescent="0.25">
      <c r="A26" s="1" t="s">
        <v>27</v>
      </c>
      <c r="B26" s="1" t="s">
        <v>6</v>
      </c>
      <c r="C26" s="1" t="s">
        <v>39</v>
      </c>
      <c r="D26" s="4">
        <v>53.4</v>
      </c>
      <c r="E26" s="4">
        <v>62</v>
      </c>
      <c r="F26" s="7">
        <v>1</v>
      </c>
      <c r="G26" s="4">
        <f t="shared" si="8"/>
        <v>53.4</v>
      </c>
      <c r="H26" s="4">
        <f t="shared" si="9"/>
        <v>62</v>
      </c>
      <c r="I26" s="4">
        <f t="shared" si="10"/>
        <v>8.6000000000000014</v>
      </c>
      <c r="J26" s="6">
        <f t="shared" si="11"/>
        <v>0.16104868913857681</v>
      </c>
    </row>
    <row r="27" spans="1:10" x14ac:dyDescent="0.25">
      <c r="A27" s="1" t="s">
        <v>27</v>
      </c>
      <c r="B27" s="1" t="s">
        <v>6</v>
      </c>
      <c r="C27" s="1" t="s">
        <v>40</v>
      </c>
      <c r="D27" s="4">
        <v>70.8</v>
      </c>
      <c r="E27" s="4">
        <v>82</v>
      </c>
      <c r="F27" s="7">
        <v>1</v>
      </c>
      <c r="G27" s="4">
        <f t="shared" si="8"/>
        <v>70.8</v>
      </c>
      <c r="H27" s="4">
        <f t="shared" si="9"/>
        <v>82</v>
      </c>
      <c r="I27" s="4">
        <f t="shared" si="10"/>
        <v>11.200000000000003</v>
      </c>
      <c r="J27" s="6">
        <f t="shared" si="11"/>
        <v>0.15819209039548027</v>
      </c>
    </row>
    <row r="28" spans="1:10" x14ac:dyDescent="0.25">
      <c r="A28" s="1" t="s">
        <v>27</v>
      </c>
      <c r="B28" s="1" t="s">
        <v>7</v>
      </c>
      <c r="C28" s="1" t="s">
        <v>41</v>
      </c>
      <c r="D28" s="4">
        <v>110</v>
      </c>
      <c r="E28" s="4">
        <v>140</v>
      </c>
      <c r="F28" s="7">
        <v>1</v>
      </c>
      <c r="G28" s="4">
        <f t="shared" si="8"/>
        <v>110</v>
      </c>
      <c r="H28" s="4">
        <f t="shared" si="9"/>
        <v>140</v>
      </c>
      <c r="I28" s="4">
        <f t="shared" si="10"/>
        <v>30</v>
      </c>
      <c r="J28" s="6">
        <f t="shared" si="11"/>
        <v>0.27272727272727271</v>
      </c>
    </row>
    <row r="29" spans="1:10" x14ac:dyDescent="0.25">
      <c r="A29" s="1" t="s">
        <v>27</v>
      </c>
      <c r="B29" s="1" t="s">
        <v>6</v>
      </c>
      <c r="C29" s="1" t="s">
        <v>42</v>
      </c>
      <c r="D29" s="4">
        <v>69</v>
      </c>
      <c r="E29" s="4">
        <v>78</v>
      </c>
      <c r="F29" s="7">
        <v>1</v>
      </c>
      <c r="G29" s="4">
        <f t="shared" si="8"/>
        <v>69</v>
      </c>
      <c r="H29" s="4">
        <f t="shared" si="9"/>
        <v>78</v>
      </c>
      <c r="I29" s="4">
        <f t="shared" si="10"/>
        <v>9</v>
      </c>
      <c r="J29" s="6">
        <f t="shared" si="11"/>
        <v>0.13043478260869565</v>
      </c>
    </row>
    <row r="30" spans="1:10" x14ac:dyDescent="0.25">
      <c r="A30" s="1" t="s">
        <v>5</v>
      </c>
      <c r="B30" s="1" t="s">
        <v>6</v>
      </c>
      <c r="C30" s="1" t="s">
        <v>43</v>
      </c>
      <c r="D30" s="4">
        <v>109</v>
      </c>
      <c r="E30" s="4">
        <v>116.9</v>
      </c>
      <c r="F30" s="7">
        <v>5</v>
      </c>
      <c r="G30" s="4">
        <f t="shared" si="8"/>
        <v>545</v>
      </c>
      <c r="H30" s="4">
        <f t="shared" si="9"/>
        <v>584.5</v>
      </c>
      <c r="I30" s="4">
        <f t="shared" si="10"/>
        <v>39.5</v>
      </c>
      <c r="J30" s="6">
        <f t="shared" si="11"/>
        <v>7.247706422018349E-2</v>
      </c>
    </row>
    <row r="31" spans="1:10" x14ac:dyDescent="0.25">
      <c r="A31" s="1" t="s">
        <v>5</v>
      </c>
      <c r="B31" s="1" t="s">
        <v>8</v>
      </c>
      <c r="C31" s="1" t="s">
        <v>44</v>
      </c>
      <c r="D31" s="4">
        <v>17</v>
      </c>
      <c r="E31" s="4">
        <v>21.9</v>
      </c>
      <c r="F31" s="7">
        <v>20</v>
      </c>
      <c r="G31" s="4">
        <f t="shared" si="8"/>
        <v>340</v>
      </c>
      <c r="H31" s="4">
        <f t="shared" si="9"/>
        <v>438</v>
      </c>
      <c r="I31" s="4">
        <f t="shared" si="10"/>
        <v>98</v>
      </c>
      <c r="J31" s="6">
        <f t="shared" si="11"/>
        <v>0.28823529411764703</v>
      </c>
    </row>
    <row r="32" spans="1:10" x14ac:dyDescent="0.25">
      <c r="A32" s="1" t="s">
        <v>5</v>
      </c>
      <c r="B32" s="1" t="s">
        <v>8</v>
      </c>
      <c r="C32" s="1" t="s">
        <v>45</v>
      </c>
      <c r="D32" s="4">
        <v>34.9</v>
      </c>
      <c r="E32" s="4">
        <v>39.9</v>
      </c>
      <c r="F32" s="7">
        <v>2</v>
      </c>
      <c r="G32" s="4">
        <f t="shared" si="8"/>
        <v>69.8</v>
      </c>
      <c r="H32" s="4">
        <f t="shared" si="9"/>
        <v>79.8</v>
      </c>
      <c r="I32" s="4">
        <f t="shared" si="10"/>
        <v>10</v>
      </c>
      <c r="J32" s="6">
        <f t="shared" si="11"/>
        <v>0.14326647564469916</v>
      </c>
    </row>
    <row r="33" spans="1:10" x14ac:dyDescent="0.25">
      <c r="A33" s="1" t="s">
        <v>5</v>
      </c>
      <c r="B33" s="1" t="s">
        <v>8</v>
      </c>
      <c r="C33" s="1" t="s">
        <v>46</v>
      </c>
      <c r="D33" s="4">
        <v>25.5</v>
      </c>
      <c r="E33" s="4">
        <v>29.9</v>
      </c>
      <c r="F33" s="7">
        <v>2</v>
      </c>
      <c r="G33" s="4">
        <f t="shared" si="8"/>
        <v>51</v>
      </c>
      <c r="H33" s="4">
        <f t="shared" si="9"/>
        <v>59.8</v>
      </c>
      <c r="I33" s="4">
        <f t="shared" si="10"/>
        <v>8.7999999999999972</v>
      </c>
      <c r="J33" s="6">
        <f t="shared" si="11"/>
        <v>0.17254901960784308</v>
      </c>
    </row>
    <row r="34" spans="1:10" x14ac:dyDescent="0.25">
      <c r="A34" s="1" t="s">
        <v>27</v>
      </c>
      <c r="B34" s="1" t="s">
        <v>7</v>
      </c>
      <c r="C34" s="1" t="s">
        <v>47</v>
      </c>
      <c r="D34" s="4">
        <v>105</v>
      </c>
      <c r="E34" s="4">
        <v>160</v>
      </c>
      <c r="F34" s="7">
        <v>1</v>
      </c>
      <c r="G34" s="4">
        <f t="shared" si="8"/>
        <v>105</v>
      </c>
      <c r="H34" s="4">
        <f t="shared" si="9"/>
        <v>160</v>
      </c>
      <c r="I34" s="4">
        <f t="shared" si="10"/>
        <v>55</v>
      </c>
      <c r="J34" s="6">
        <f t="shared" si="11"/>
        <v>0.52380952380952384</v>
      </c>
    </row>
    <row r="35" spans="1:10" x14ac:dyDescent="0.25">
      <c r="A35" s="1" t="s">
        <v>5</v>
      </c>
      <c r="B35" s="1" t="s">
        <v>8</v>
      </c>
      <c r="C35" s="1" t="s">
        <v>48</v>
      </c>
      <c r="D35" s="4">
        <v>15</v>
      </c>
      <c r="E35" s="4">
        <v>18.899999999999999</v>
      </c>
      <c r="F35" s="7">
        <v>2</v>
      </c>
      <c r="G35" s="4">
        <f t="shared" si="8"/>
        <v>30</v>
      </c>
      <c r="H35" s="4">
        <f t="shared" si="9"/>
        <v>37.799999999999997</v>
      </c>
      <c r="I35" s="4">
        <f t="shared" si="10"/>
        <v>7.7999999999999972</v>
      </c>
      <c r="J35" s="6">
        <f t="shared" si="11"/>
        <v>0.2599999999999999</v>
      </c>
    </row>
    <row r="36" spans="1:10" x14ac:dyDescent="0.25">
      <c r="A36" s="1" t="s">
        <v>19</v>
      </c>
      <c r="B36" s="1" t="s">
        <v>6</v>
      </c>
      <c r="C36" s="1" t="s">
        <v>49</v>
      </c>
      <c r="D36" s="4">
        <v>68</v>
      </c>
      <c r="E36" s="4">
        <v>78</v>
      </c>
      <c r="F36" s="7">
        <v>1</v>
      </c>
      <c r="G36" s="4">
        <f t="shared" si="8"/>
        <v>68</v>
      </c>
      <c r="H36" s="4">
        <f t="shared" si="9"/>
        <v>78</v>
      </c>
      <c r="I36" s="4">
        <f t="shared" si="10"/>
        <v>10</v>
      </c>
      <c r="J36" s="6">
        <f t="shared" si="11"/>
        <v>0.14705882352941177</v>
      </c>
    </row>
    <row r="37" spans="1:10" x14ac:dyDescent="0.25">
      <c r="A37" s="1" t="s">
        <v>16</v>
      </c>
      <c r="B37" s="1" t="s">
        <v>6</v>
      </c>
      <c r="C37" s="1" t="s">
        <v>50</v>
      </c>
      <c r="D37" s="4">
        <v>61</v>
      </c>
      <c r="E37" s="4">
        <v>68.900000000000006</v>
      </c>
      <c r="F37" s="7">
        <v>10</v>
      </c>
      <c r="G37" s="4">
        <f t="shared" si="8"/>
        <v>610</v>
      </c>
      <c r="H37" s="4">
        <f t="shared" si="9"/>
        <v>689</v>
      </c>
      <c r="I37" s="4">
        <f t="shared" si="10"/>
        <v>79</v>
      </c>
      <c r="J37" s="6">
        <f t="shared" si="11"/>
        <v>0.12950819672131147</v>
      </c>
    </row>
    <row r="38" spans="1:10" x14ac:dyDescent="0.25">
      <c r="A38" s="1" t="s">
        <v>51</v>
      </c>
      <c r="B38" s="1" t="s">
        <v>7</v>
      </c>
      <c r="C38" s="1" t="s">
        <v>52</v>
      </c>
      <c r="D38" s="4">
        <v>25.75</v>
      </c>
      <c r="E38" s="4">
        <v>29.9</v>
      </c>
      <c r="F38" s="7">
        <v>6</v>
      </c>
      <c r="G38" s="4">
        <f t="shared" si="8"/>
        <v>154.5</v>
      </c>
      <c r="H38" s="4">
        <f t="shared" si="9"/>
        <v>179.39999999999998</v>
      </c>
      <c r="I38" s="4">
        <f t="shared" si="10"/>
        <v>24.899999999999977</v>
      </c>
      <c r="J38" s="6">
        <f t="shared" si="11"/>
        <v>0.16116504854368918</v>
      </c>
    </row>
    <row r="39" spans="1:10" x14ac:dyDescent="0.25">
      <c r="A39" s="1" t="s">
        <v>19</v>
      </c>
      <c r="B39" s="1" t="s">
        <v>6</v>
      </c>
      <c r="C39" s="1" t="s">
        <v>53</v>
      </c>
      <c r="D39" s="4">
        <v>68</v>
      </c>
      <c r="E39" s="4">
        <v>78</v>
      </c>
      <c r="F39" s="7">
        <v>1</v>
      </c>
      <c r="G39" s="4">
        <f t="shared" si="8"/>
        <v>68</v>
      </c>
      <c r="H39" s="4">
        <f t="shared" si="9"/>
        <v>78</v>
      </c>
      <c r="I39" s="4">
        <f t="shared" si="10"/>
        <v>10</v>
      </c>
      <c r="J39" s="6">
        <f t="shared" si="11"/>
        <v>0.14705882352941177</v>
      </c>
    </row>
    <row r="40" spans="1:10" x14ac:dyDescent="0.25">
      <c r="A40" s="1" t="s">
        <v>37</v>
      </c>
      <c r="B40" s="1" t="s">
        <v>6</v>
      </c>
      <c r="C40" s="1" t="s">
        <v>54</v>
      </c>
      <c r="D40" s="4">
        <v>25</v>
      </c>
      <c r="E40" s="4">
        <v>30</v>
      </c>
      <c r="F40" s="7">
        <v>10</v>
      </c>
      <c r="G40" s="4">
        <f t="shared" si="8"/>
        <v>250</v>
      </c>
      <c r="H40" s="4">
        <f t="shared" si="9"/>
        <v>300</v>
      </c>
      <c r="I40" s="4">
        <f t="shared" si="10"/>
        <v>50</v>
      </c>
      <c r="J40" s="6">
        <f t="shared" si="11"/>
        <v>0.2</v>
      </c>
    </row>
    <row r="41" spans="1:10" x14ac:dyDescent="0.25">
      <c r="A41" s="1" t="s">
        <v>37</v>
      </c>
      <c r="B41" s="1" t="s">
        <v>6</v>
      </c>
      <c r="C41" s="1" t="s">
        <v>55</v>
      </c>
      <c r="D41" s="4">
        <v>25</v>
      </c>
      <c r="E41" s="4">
        <v>28.9</v>
      </c>
      <c r="F41" s="7">
        <v>20</v>
      </c>
      <c r="G41" s="4">
        <f t="shared" si="8"/>
        <v>500</v>
      </c>
      <c r="H41" s="4">
        <f t="shared" si="9"/>
        <v>578</v>
      </c>
      <c r="I41" s="4">
        <f t="shared" si="10"/>
        <v>78</v>
      </c>
      <c r="J41" s="6">
        <f t="shared" si="11"/>
        <v>0.156</v>
      </c>
    </row>
    <row r="42" spans="1:10" x14ac:dyDescent="0.25">
      <c r="A42" s="1" t="s">
        <v>5</v>
      </c>
      <c r="B42" s="1" t="s">
        <v>8</v>
      </c>
      <c r="C42" s="1" t="s">
        <v>56</v>
      </c>
      <c r="D42" s="4">
        <v>34.9</v>
      </c>
      <c r="E42" s="4">
        <v>39.9</v>
      </c>
      <c r="F42" s="7">
        <v>2</v>
      </c>
      <c r="G42" s="4">
        <f t="shared" si="8"/>
        <v>69.8</v>
      </c>
      <c r="H42" s="4">
        <f t="shared" si="9"/>
        <v>79.8</v>
      </c>
      <c r="I42" s="4">
        <f t="shared" si="10"/>
        <v>10</v>
      </c>
      <c r="J42" s="6">
        <f t="shared" si="11"/>
        <v>0.14326647564469916</v>
      </c>
    </row>
    <row r="43" spans="1:10" x14ac:dyDescent="0.25">
      <c r="A43" s="1" t="s">
        <v>17</v>
      </c>
      <c r="B43" s="1" t="s">
        <v>8</v>
      </c>
      <c r="C43" s="1" t="s">
        <v>57</v>
      </c>
      <c r="D43" s="4">
        <v>3.8</v>
      </c>
      <c r="E43" s="4">
        <v>5</v>
      </c>
      <c r="F43" s="7">
        <v>20</v>
      </c>
      <c r="G43" s="4">
        <f t="shared" si="8"/>
        <v>76</v>
      </c>
      <c r="H43" s="4">
        <f t="shared" si="9"/>
        <v>100</v>
      </c>
      <c r="I43" s="4">
        <f t="shared" si="10"/>
        <v>24</v>
      </c>
      <c r="J43" s="6">
        <f t="shared" si="11"/>
        <v>0.31578947368421051</v>
      </c>
    </row>
    <row r="44" spans="1:10" x14ac:dyDescent="0.25">
      <c r="A44" s="1" t="s">
        <v>17</v>
      </c>
      <c r="B44" s="1" t="s">
        <v>8</v>
      </c>
      <c r="C44" s="1" t="s">
        <v>58</v>
      </c>
      <c r="D44" s="4">
        <v>7.5</v>
      </c>
      <c r="E44" s="4">
        <v>10</v>
      </c>
      <c r="F44" s="7">
        <v>10</v>
      </c>
      <c r="G44" s="4">
        <f t="shared" si="8"/>
        <v>75</v>
      </c>
      <c r="H44" s="4">
        <f t="shared" si="9"/>
        <v>100</v>
      </c>
      <c r="I44" s="4">
        <f t="shared" si="10"/>
        <v>25</v>
      </c>
      <c r="J44" s="6">
        <f t="shared" si="11"/>
        <v>0.33333333333333331</v>
      </c>
    </row>
    <row r="45" spans="1:10" x14ac:dyDescent="0.25">
      <c r="A45" s="1" t="s">
        <v>17</v>
      </c>
      <c r="B45" s="1" t="s">
        <v>6</v>
      </c>
      <c r="C45" s="1" t="s">
        <v>59</v>
      </c>
      <c r="D45" s="4">
        <v>9</v>
      </c>
      <c r="E45" s="4">
        <v>13.5</v>
      </c>
      <c r="F45" s="7">
        <v>10</v>
      </c>
      <c r="G45" s="4">
        <f t="shared" si="8"/>
        <v>90</v>
      </c>
      <c r="H45" s="4">
        <f t="shared" si="9"/>
        <v>135</v>
      </c>
      <c r="I45" s="4">
        <f t="shared" si="10"/>
        <v>45</v>
      </c>
      <c r="J45" s="6">
        <f t="shared" si="11"/>
        <v>0.5</v>
      </c>
    </row>
    <row r="46" spans="1:10" x14ac:dyDescent="0.25">
      <c r="A46" s="1" t="s">
        <v>51</v>
      </c>
      <c r="B46" s="1" t="s">
        <v>6</v>
      </c>
      <c r="C46" s="1" t="s">
        <v>60</v>
      </c>
      <c r="D46" s="4">
        <v>102</v>
      </c>
      <c r="E46" s="4">
        <v>112</v>
      </c>
      <c r="F46" s="7">
        <v>1</v>
      </c>
      <c r="G46" s="4">
        <f t="shared" si="8"/>
        <v>102</v>
      </c>
      <c r="H46" s="4">
        <f t="shared" si="9"/>
        <v>112</v>
      </c>
      <c r="I46" s="4">
        <f t="shared" si="10"/>
        <v>10</v>
      </c>
      <c r="J46" s="6">
        <f t="shared" si="11"/>
        <v>9.8039215686274508E-2</v>
      </c>
    </row>
    <row r="47" spans="1:10" x14ac:dyDescent="0.25">
      <c r="A47" s="1" t="s">
        <v>51</v>
      </c>
      <c r="B47" s="1" t="s">
        <v>6</v>
      </c>
      <c r="C47" s="1" t="s">
        <v>61</v>
      </c>
      <c r="D47" s="4">
        <v>40.5</v>
      </c>
      <c r="E47" s="4">
        <v>48</v>
      </c>
      <c r="F47" s="7">
        <v>3</v>
      </c>
      <c r="G47" s="4">
        <f t="shared" si="8"/>
        <v>121.5</v>
      </c>
      <c r="H47" s="4">
        <f t="shared" si="9"/>
        <v>144</v>
      </c>
      <c r="I47" s="4">
        <f t="shared" si="10"/>
        <v>22.5</v>
      </c>
      <c r="J47" s="6">
        <f t="shared" si="11"/>
        <v>0.18518518518518517</v>
      </c>
    </row>
    <row r="48" spans="1:10" x14ac:dyDescent="0.25">
      <c r="A48" s="1" t="s">
        <v>51</v>
      </c>
      <c r="B48" s="1" t="s">
        <v>6</v>
      </c>
      <c r="C48" s="1" t="s">
        <v>62</v>
      </c>
      <c r="D48" s="4">
        <v>102</v>
      </c>
      <c r="E48" s="4">
        <v>112</v>
      </c>
      <c r="F48" s="7">
        <v>2</v>
      </c>
      <c r="G48" s="4">
        <f t="shared" si="8"/>
        <v>204</v>
      </c>
      <c r="H48" s="4">
        <f t="shared" si="9"/>
        <v>224</v>
      </c>
      <c r="I48" s="4">
        <f t="shared" si="10"/>
        <v>20</v>
      </c>
      <c r="J48" s="6">
        <f t="shared" si="11"/>
        <v>9.8039215686274508E-2</v>
      </c>
    </row>
    <row r="49" spans="1:10" x14ac:dyDescent="0.25">
      <c r="A49" s="1" t="s">
        <v>51</v>
      </c>
      <c r="B49" s="1" t="s">
        <v>6</v>
      </c>
      <c r="C49" s="1" t="s">
        <v>63</v>
      </c>
      <c r="D49" s="4">
        <v>112</v>
      </c>
      <c r="E49" s="4">
        <v>130</v>
      </c>
      <c r="F49" s="7">
        <v>1</v>
      </c>
      <c r="G49" s="4">
        <f t="shared" si="8"/>
        <v>112</v>
      </c>
      <c r="H49" s="4">
        <f t="shared" si="9"/>
        <v>130</v>
      </c>
      <c r="I49" s="4">
        <f t="shared" si="10"/>
        <v>18</v>
      </c>
      <c r="J49" s="6">
        <f t="shared" si="11"/>
        <v>0.16071428571428573</v>
      </c>
    </row>
    <row r="50" spans="1:10" x14ac:dyDescent="0.25">
      <c r="A50" s="1" t="s">
        <v>27</v>
      </c>
      <c r="B50" s="1" t="s">
        <v>7</v>
      </c>
      <c r="C50" s="1" t="s">
        <v>64</v>
      </c>
      <c r="D50" s="4">
        <v>51</v>
      </c>
      <c r="E50" s="4">
        <v>64.900000000000006</v>
      </c>
      <c r="F50" s="7">
        <v>2</v>
      </c>
      <c r="G50" s="4">
        <f t="shared" si="8"/>
        <v>102</v>
      </c>
      <c r="H50" s="4">
        <f t="shared" si="9"/>
        <v>129.80000000000001</v>
      </c>
      <c r="I50" s="4">
        <f t="shared" si="10"/>
        <v>27.800000000000011</v>
      </c>
      <c r="J50" s="6">
        <f t="shared" si="11"/>
        <v>0.27254901960784322</v>
      </c>
    </row>
    <row r="51" spans="1:10" x14ac:dyDescent="0.25">
      <c r="A51" s="1" t="s">
        <v>37</v>
      </c>
      <c r="B51" s="1" t="s">
        <v>7</v>
      </c>
      <c r="C51" s="1" t="s">
        <v>66</v>
      </c>
      <c r="D51" s="4">
        <v>8.33</v>
      </c>
      <c r="E51" s="4">
        <v>10</v>
      </c>
      <c r="F51" s="7">
        <v>12</v>
      </c>
      <c r="G51" s="4">
        <f t="shared" si="8"/>
        <v>99.960000000000008</v>
      </c>
      <c r="H51" s="4">
        <f t="shared" si="9"/>
        <v>120</v>
      </c>
      <c r="I51" s="4">
        <f t="shared" si="10"/>
        <v>20.039999999999992</v>
      </c>
      <c r="J51" s="6">
        <f t="shared" si="11"/>
        <v>0.20048019207683063</v>
      </c>
    </row>
    <row r="52" spans="1:10" x14ac:dyDescent="0.25">
      <c r="A52" s="1" t="s">
        <v>9</v>
      </c>
      <c r="B52" s="1" t="s">
        <v>7</v>
      </c>
      <c r="C52" s="1" t="s">
        <v>67</v>
      </c>
      <c r="D52" s="4">
        <v>110</v>
      </c>
      <c r="E52" s="4">
        <v>140</v>
      </c>
      <c r="F52" s="7">
        <v>3</v>
      </c>
      <c r="G52" s="4">
        <f t="shared" si="8"/>
        <v>330</v>
      </c>
      <c r="H52" s="4">
        <f t="shared" si="9"/>
        <v>420</v>
      </c>
      <c r="I52" s="4">
        <f t="shared" si="10"/>
        <v>90</v>
      </c>
      <c r="J52" s="6">
        <f t="shared" si="11"/>
        <v>0.27272727272727271</v>
      </c>
    </row>
    <row r="53" spans="1:10" x14ac:dyDescent="0.25">
      <c r="A53" s="1" t="s">
        <v>65</v>
      </c>
      <c r="B53" s="1" t="s">
        <v>8</v>
      </c>
      <c r="C53" s="1" t="s">
        <v>68</v>
      </c>
      <c r="D53" s="4">
        <v>30</v>
      </c>
      <c r="E53" s="4">
        <v>34</v>
      </c>
      <c r="F53" s="7">
        <v>30</v>
      </c>
      <c r="G53" s="4">
        <f t="shared" si="8"/>
        <v>900</v>
      </c>
      <c r="H53" s="4">
        <f t="shared" si="9"/>
        <v>1020</v>
      </c>
      <c r="I53" s="4">
        <f t="shared" si="10"/>
        <v>120</v>
      </c>
      <c r="J53" s="6">
        <f t="shared" si="11"/>
        <v>0.13333333333333333</v>
      </c>
    </row>
    <row r="54" spans="1:10" x14ac:dyDescent="0.25">
      <c r="A54" s="1" t="s">
        <v>65</v>
      </c>
      <c r="B54" s="1" t="s">
        <v>8</v>
      </c>
      <c r="C54" s="1" t="s">
        <v>69</v>
      </c>
      <c r="D54" s="4">
        <v>37</v>
      </c>
      <c r="E54" s="4">
        <v>41.9</v>
      </c>
      <c r="F54" s="7">
        <v>3</v>
      </c>
      <c r="G54" s="4">
        <f t="shared" si="8"/>
        <v>111</v>
      </c>
      <c r="H54" s="4">
        <f t="shared" si="9"/>
        <v>125.69999999999999</v>
      </c>
      <c r="I54" s="4">
        <f t="shared" si="10"/>
        <v>14.699999999999989</v>
      </c>
      <c r="J54" s="6">
        <f t="shared" si="11"/>
        <v>0.13243243243243233</v>
      </c>
    </row>
    <row r="55" spans="1:10" x14ac:dyDescent="0.25">
      <c r="A55" s="1" t="s">
        <v>65</v>
      </c>
      <c r="B55" s="1" t="s">
        <v>6</v>
      </c>
      <c r="C55" s="1" t="s">
        <v>70</v>
      </c>
      <c r="D55" s="4">
        <v>38.130000000000003</v>
      </c>
      <c r="E55" s="4">
        <v>44.9</v>
      </c>
      <c r="F55" s="7">
        <v>5</v>
      </c>
      <c r="G55" s="4">
        <f t="shared" si="8"/>
        <v>190.65</v>
      </c>
      <c r="H55" s="4">
        <f t="shared" si="9"/>
        <v>224.5</v>
      </c>
      <c r="I55" s="4">
        <f t="shared" si="10"/>
        <v>33.849999999999994</v>
      </c>
      <c r="J55" s="6">
        <f t="shared" si="11"/>
        <v>0.17755048518227115</v>
      </c>
    </row>
    <row r="56" spans="1:10" x14ac:dyDescent="0.25">
      <c r="A56" s="1" t="s">
        <v>65</v>
      </c>
      <c r="B56" s="1" t="s">
        <v>8</v>
      </c>
      <c r="C56" s="1" t="s">
        <v>71</v>
      </c>
      <c r="D56" s="4">
        <v>21</v>
      </c>
      <c r="E56" s="4">
        <v>23.9</v>
      </c>
      <c r="F56" s="7">
        <v>30</v>
      </c>
      <c r="G56" s="4">
        <f t="shared" si="8"/>
        <v>630</v>
      </c>
      <c r="H56" s="4">
        <f t="shared" si="9"/>
        <v>717</v>
      </c>
      <c r="I56" s="4">
        <f t="shared" si="10"/>
        <v>87</v>
      </c>
      <c r="J56" s="6">
        <f t="shared" si="11"/>
        <v>0.1380952380952381</v>
      </c>
    </row>
    <row r="57" spans="1:10" x14ac:dyDescent="0.25">
      <c r="A57" s="1" t="s">
        <v>65</v>
      </c>
      <c r="B57" s="1" t="s">
        <v>6</v>
      </c>
      <c r="C57" s="1" t="s">
        <v>72</v>
      </c>
      <c r="D57" s="4">
        <v>24.47</v>
      </c>
      <c r="E57" s="4">
        <v>27.5</v>
      </c>
      <c r="F57" s="7">
        <v>5</v>
      </c>
      <c r="G57" s="4">
        <f t="shared" si="8"/>
        <v>122.35</v>
      </c>
      <c r="H57" s="4">
        <f t="shared" si="9"/>
        <v>137.5</v>
      </c>
      <c r="I57" s="4">
        <f t="shared" si="10"/>
        <v>15.150000000000006</v>
      </c>
      <c r="J57" s="6">
        <f t="shared" si="11"/>
        <v>0.12382509194932576</v>
      </c>
    </row>
    <row r="58" spans="1:10" x14ac:dyDescent="0.25">
      <c r="A58" s="1" t="s">
        <v>65</v>
      </c>
      <c r="B58" s="1" t="s">
        <v>6</v>
      </c>
      <c r="C58" s="1" t="s">
        <v>73</v>
      </c>
      <c r="D58" s="4">
        <v>34.299999999999997</v>
      </c>
      <c r="E58" s="4">
        <v>39.5</v>
      </c>
      <c r="F58" s="7">
        <v>5</v>
      </c>
      <c r="G58" s="4">
        <f t="shared" si="8"/>
        <v>171.5</v>
      </c>
      <c r="H58" s="4">
        <f t="shared" si="9"/>
        <v>197.5</v>
      </c>
      <c r="I58" s="4">
        <f t="shared" si="10"/>
        <v>26</v>
      </c>
      <c r="J58" s="6">
        <f t="shared" si="11"/>
        <v>0.15160349854227406</v>
      </c>
    </row>
    <row r="59" spans="1:10" x14ac:dyDescent="0.25">
      <c r="A59" s="1" t="s">
        <v>51</v>
      </c>
      <c r="B59" s="1" t="s">
        <v>6</v>
      </c>
      <c r="C59" s="1" t="s">
        <v>74</v>
      </c>
      <c r="D59" s="4">
        <v>238</v>
      </c>
      <c r="E59" s="4">
        <v>265</v>
      </c>
      <c r="F59" s="7">
        <v>1</v>
      </c>
      <c r="G59" s="4">
        <f t="shared" si="8"/>
        <v>238</v>
      </c>
      <c r="H59" s="4">
        <f t="shared" si="9"/>
        <v>265</v>
      </c>
      <c r="I59" s="4">
        <f t="shared" si="10"/>
        <v>27</v>
      </c>
      <c r="J59" s="6">
        <f t="shared" si="11"/>
        <v>0.1134453781512605</v>
      </c>
    </row>
    <row r="60" spans="1:10" x14ac:dyDescent="0.25">
      <c r="A60" s="1" t="s">
        <v>51</v>
      </c>
      <c r="B60" s="1" t="s">
        <v>6</v>
      </c>
      <c r="C60" s="1" t="s">
        <v>75</v>
      </c>
      <c r="D60" s="4">
        <v>100</v>
      </c>
      <c r="E60" s="4">
        <v>110</v>
      </c>
      <c r="F60" s="7">
        <v>5</v>
      </c>
      <c r="G60" s="4">
        <f t="shared" si="8"/>
        <v>500</v>
      </c>
      <c r="H60" s="4">
        <f t="shared" si="9"/>
        <v>550</v>
      </c>
      <c r="I60" s="4">
        <f t="shared" si="10"/>
        <v>50</v>
      </c>
      <c r="J60" s="6">
        <f t="shared" si="11"/>
        <v>0.1</v>
      </c>
    </row>
    <row r="61" spans="1:10" x14ac:dyDescent="0.25">
      <c r="A61" s="1" t="s">
        <v>51</v>
      </c>
      <c r="B61" s="1" t="s">
        <v>6</v>
      </c>
      <c r="C61" s="1" t="s">
        <v>76</v>
      </c>
      <c r="D61" s="4">
        <v>111.25</v>
      </c>
      <c r="E61" s="4">
        <v>125</v>
      </c>
      <c r="F61" s="7">
        <v>3</v>
      </c>
      <c r="G61" s="4">
        <f t="shared" si="8"/>
        <v>333.75</v>
      </c>
      <c r="H61" s="4">
        <f t="shared" si="9"/>
        <v>375</v>
      </c>
      <c r="I61" s="4">
        <f t="shared" si="10"/>
        <v>41.25</v>
      </c>
      <c r="J61" s="6">
        <f t="shared" si="11"/>
        <v>0.12359550561797752</v>
      </c>
    </row>
    <row r="62" spans="1:10" x14ac:dyDescent="0.25">
      <c r="A62" s="1" t="s">
        <v>51</v>
      </c>
      <c r="B62" s="1" t="s">
        <v>6</v>
      </c>
      <c r="C62" s="1" t="s">
        <v>77</v>
      </c>
      <c r="D62" s="4">
        <v>133.5</v>
      </c>
      <c r="E62" s="4">
        <v>147</v>
      </c>
      <c r="F62" s="7">
        <v>5</v>
      </c>
      <c r="G62" s="4">
        <f t="shared" si="8"/>
        <v>667.5</v>
      </c>
      <c r="H62" s="4">
        <f t="shared" si="9"/>
        <v>735</v>
      </c>
      <c r="I62" s="4">
        <f t="shared" si="10"/>
        <v>67.5</v>
      </c>
      <c r="J62" s="6">
        <f t="shared" si="11"/>
        <v>0.10112359550561797</v>
      </c>
    </row>
    <row r="63" spans="1:10" x14ac:dyDescent="0.25">
      <c r="A63" s="1" t="s">
        <v>51</v>
      </c>
      <c r="B63" s="1" t="s">
        <v>6</v>
      </c>
      <c r="C63" s="1" t="s">
        <v>78</v>
      </c>
      <c r="D63" s="4">
        <v>133.5</v>
      </c>
      <c r="E63" s="4">
        <v>147</v>
      </c>
      <c r="F63" s="7">
        <v>2</v>
      </c>
      <c r="G63" s="4">
        <f t="shared" si="8"/>
        <v>267</v>
      </c>
      <c r="H63" s="4">
        <f t="shared" si="9"/>
        <v>294</v>
      </c>
      <c r="I63" s="4">
        <f t="shared" si="10"/>
        <v>27</v>
      </c>
      <c r="J63" s="6">
        <f t="shared" si="11"/>
        <v>0.10112359550561797</v>
      </c>
    </row>
    <row r="64" spans="1:10" x14ac:dyDescent="0.25">
      <c r="A64" s="1" t="s">
        <v>65</v>
      </c>
      <c r="B64" s="1" t="s">
        <v>8</v>
      </c>
      <c r="C64" s="1" t="s">
        <v>79</v>
      </c>
      <c r="D64" s="4">
        <v>14.2</v>
      </c>
      <c r="E64" s="4">
        <v>15.9</v>
      </c>
      <c r="F64" s="7">
        <v>20</v>
      </c>
      <c r="G64" s="4">
        <f t="shared" si="8"/>
        <v>284</v>
      </c>
      <c r="H64" s="4">
        <f t="shared" si="9"/>
        <v>318</v>
      </c>
      <c r="I64" s="4">
        <f t="shared" si="10"/>
        <v>34</v>
      </c>
      <c r="J64" s="6">
        <f t="shared" si="11"/>
        <v>0.11971830985915492</v>
      </c>
    </row>
    <row r="65" spans="1:10" x14ac:dyDescent="0.25">
      <c r="A65" s="1" t="s">
        <v>65</v>
      </c>
      <c r="B65" s="1" t="s">
        <v>8</v>
      </c>
      <c r="C65" s="1" t="s">
        <v>80</v>
      </c>
      <c r="D65" s="4">
        <v>9.6999999999999993</v>
      </c>
      <c r="E65" s="4">
        <v>11</v>
      </c>
      <c r="F65" s="7">
        <v>10</v>
      </c>
      <c r="G65" s="4">
        <f t="shared" si="8"/>
        <v>97</v>
      </c>
      <c r="H65" s="4">
        <f t="shared" si="9"/>
        <v>110</v>
      </c>
      <c r="I65" s="4">
        <f t="shared" si="10"/>
        <v>13</v>
      </c>
      <c r="J65" s="6">
        <f t="shared" si="11"/>
        <v>0.13402061855670103</v>
      </c>
    </row>
    <row r="66" spans="1:10" x14ac:dyDescent="0.25">
      <c r="A66" s="1" t="s">
        <v>65</v>
      </c>
      <c r="B66" s="1" t="s">
        <v>8</v>
      </c>
      <c r="C66" s="1" t="s">
        <v>81</v>
      </c>
      <c r="D66" s="4">
        <v>14.2</v>
      </c>
      <c r="E66" s="4">
        <v>15.9</v>
      </c>
      <c r="F66" s="7">
        <v>40</v>
      </c>
      <c r="G66" s="4">
        <f t="shared" si="8"/>
        <v>568</v>
      </c>
      <c r="H66" s="4">
        <f t="shared" si="9"/>
        <v>636</v>
      </c>
      <c r="I66" s="4">
        <f t="shared" si="10"/>
        <v>68</v>
      </c>
      <c r="J66" s="6">
        <f t="shared" si="11"/>
        <v>0.11971830985915492</v>
      </c>
    </row>
    <row r="67" spans="1:10" x14ac:dyDescent="0.25">
      <c r="A67" s="1" t="s">
        <v>65</v>
      </c>
      <c r="B67" s="1" t="s">
        <v>8</v>
      </c>
      <c r="C67" s="1" t="s">
        <v>82</v>
      </c>
      <c r="D67" s="4">
        <v>9.6999999999999993</v>
      </c>
      <c r="E67" s="4">
        <v>11</v>
      </c>
      <c r="F67" s="7">
        <v>20</v>
      </c>
      <c r="G67" s="4">
        <f t="shared" si="8"/>
        <v>194</v>
      </c>
      <c r="H67" s="4">
        <f t="shared" si="9"/>
        <v>220</v>
      </c>
      <c r="I67" s="4">
        <f t="shared" si="10"/>
        <v>26</v>
      </c>
      <c r="J67" s="6">
        <f t="shared" si="11"/>
        <v>0.13402061855670103</v>
      </c>
    </row>
    <row r="68" spans="1:10" x14ac:dyDescent="0.25">
      <c r="A68" s="1" t="s">
        <v>65</v>
      </c>
      <c r="B68" s="1" t="s">
        <v>8</v>
      </c>
      <c r="C68" s="1" t="s">
        <v>83</v>
      </c>
      <c r="D68" s="4">
        <v>14.2</v>
      </c>
      <c r="E68" s="4">
        <v>15.9</v>
      </c>
      <c r="F68" s="7">
        <v>20</v>
      </c>
      <c r="G68" s="4">
        <f t="shared" ref="G68:G128" si="12">D68*F68</f>
        <v>284</v>
      </c>
      <c r="H68" s="4">
        <f t="shared" ref="H68:H128" si="13">E68*F68</f>
        <v>318</v>
      </c>
      <c r="I68" s="4">
        <f t="shared" ref="I68:I128" si="14">H68-G68</f>
        <v>34</v>
      </c>
      <c r="J68" s="6">
        <f t="shared" ref="J68:J128" si="15">I68/G68</f>
        <v>0.11971830985915492</v>
      </c>
    </row>
    <row r="69" spans="1:10" x14ac:dyDescent="0.25">
      <c r="A69" s="1" t="s">
        <v>65</v>
      </c>
      <c r="B69" s="1" t="s">
        <v>8</v>
      </c>
      <c r="C69" s="1" t="s">
        <v>84</v>
      </c>
      <c r="D69" s="4">
        <v>9.6999999999999993</v>
      </c>
      <c r="E69" s="4">
        <v>11</v>
      </c>
      <c r="F69" s="7">
        <v>10</v>
      </c>
      <c r="G69" s="4">
        <f t="shared" si="12"/>
        <v>97</v>
      </c>
      <c r="H69" s="4">
        <f t="shared" si="13"/>
        <v>110</v>
      </c>
      <c r="I69" s="4">
        <f t="shared" si="14"/>
        <v>13</v>
      </c>
      <c r="J69" s="6">
        <f t="shared" si="15"/>
        <v>0.13402061855670103</v>
      </c>
    </row>
    <row r="70" spans="1:10" x14ac:dyDescent="0.25">
      <c r="A70" s="1" t="s">
        <v>65</v>
      </c>
      <c r="B70" s="1" t="s">
        <v>8</v>
      </c>
      <c r="C70" s="1" t="s">
        <v>85</v>
      </c>
      <c r="D70" s="4">
        <v>14.2</v>
      </c>
      <c r="E70" s="4">
        <v>15.9</v>
      </c>
      <c r="F70" s="7">
        <v>20</v>
      </c>
      <c r="G70" s="4">
        <f t="shared" si="12"/>
        <v>284</v>
      </c>
      <c r="H70" s="4">
        <f t="shared" si="13"/>
        <v>318</v>
      </c>
      <c r="I70" s="4">
        <f t="shared" si="14"/>
        <v>34</v>
      </c>
      <c r="J70" s="6">
        <f t="shared" si="15"/>
        <v>0.11971830985915492</v>
      </c>
    </row>
    <row r="71" spans="1:10" x14ac:dyDescent="0.25">
      <c r="A71" s="1" t="s">
        <v>65</v>
      </c>
      <c r="B71" s="1" t="s">
        <v>8</v>
      </c>
      <c r="C71" s="1" t="s">
        <v>86</v>
      </c>
      <c r="D71" s="4">
        <v>14.2</v>
      </c>
      <c r="E71" s="4">
        <v>15.9</v>
      </c>
      <c r="F71" s="7">
        <v>10</v>
      </c>
      <c r="G71" s="4">
        <f t="shared" si="12"/>
        <v>142</v>
      </c>
      <c r="H71" s="4">
        <f t="shared" si="13"/>
        <v>159</v>
      </c>
      <c r="I71" s="4">
        <f t="shared" si="14"/>
        <v>17</v>
      </c>
      <c r="J71" s="6">
        <f t="shared" si="15"/>
        <v>0.11971830985915492</v>
      </c>
    </row>
    <row r="72" spans="1:10" x14ac:dyDescent="0.25">
      <c r="A72" s="1" t="s">
        <v>65</v>
      </c>
      <c r="B72" s="1" t="s">
        <v>8</v>
      </c>
      <c r="C72" s="1" t="s">
        <v>87</v>
      </c>
      <c r="D72" s="4">
        <v>9.6999999999999993</v>
      </c>
      <c r="E72" s="4">
        <v>11</v>
      </c>
      <c r="F72" s="7">
        <v>10</v>
      </c>
      <c r="G72" s="4">
        <f t="shared" si="12"/>
        <v>97</v>
      </c>
      <c r="H72" s="4">
        <f t="shared" si="13"/>
        <v>110</v>
      </c>
      <c r="I72" s="4">
        <f t="shared" si="14"/>
        <v>13</v>
      </c>
      <c r="J72" s="6">
        <f t="shared" si="15"/>
        <v>0.13402061855670103</v>
      </c>
    </row>
    <row r="73" spans="1:10" x14ac:dyDescent="0.25">
      <c r="A73" s="1" t="s">
        <v>17</v>
      </c>
      <c r="B73" s="1" t="s">
        <v>8</v>
      </c>
      <c r="C73" s="1" t="s">
        <v>88</v>
      </c>
      <c r="D73" s="4">
        <v>3.08</v>
      </c>
      <c r="E73" s="4">
        <v>4</v>
      </c>
      <c r="F73" s="7">
        <v>2</v>
      </c>
      <c r="G73" s="4">
        <f t="shared" si="12"/>
        <v>6.16</v>
      </c>
      <c r="H73" s="4">
        <f t="shared" si="13"/>
        <v>8</v>
      </c>
      <c r="I73" s="4">
        <f t="shared" si="14"/>
        <v>1.8399999999999999</v>
      </c>
      <c r="J73" s="6">
        <f t="shared" si="15"/>
        <v>0.29870129870129869</v>
      </c>
    </row>
    <row r="74" spans="1:10" x14ac:dyDescent="0.25">
      <c r="A74" s="1" t="s">
        <v>17</v>
      </c>
      <c r="B74" s="1" t="s">
        <v>8</v>
      </c>
      <c r="C74" s="1" t="s">
        <v>89</v>
      </c>
      <c r="D74" s="4">
        <v>11</v>
      </c>
      <c r="E74" s="4">
        <v>20</v>
      </c>
      <c r="F74" s="7">
        <v>2</v>
      </c>
      <c r="G74" s="4">
        <f t="shared" si="12"/>
        <v>22</v>
      </c>
      <c r="H74" s="4">
        <f t="shared" si="13"/>
        <v>40</v>
      </c>
      <c r="I74" s="4">
        <f t="shared" si="14"/>
        <v>18</v>
      </c>
      <c r="J74" s="6">
        <f t="shared" si="15"/>
        <v>0.81818181818181823</v>
      </c>
    </row>
    <row r="75" spans="1:10" x14ac:dyDescent="0.25">
      <c r="A75" s="1" t="s">
        <v>17</v>
      </c>
      <c r="B75" s="1" t="s">
        <v>6</v>
      </c>
      <c r="C75" s="1" t="s">
        <v>90</v>
      </c>
      <c r="D75" s="4">
        <v>14.88</v>
      </c>
      <c r="E75" s="4">
        <v>18.899999999999999</v>
      </c>
      <c r="F75" s="7">
        <v>5</v>
      </c>
      <c r="G75" s="4">
        <f t="shared" si="12"/>
        <v>74.400000000000006</v>
      </c>
      <c r="H75" s="4">
        <f t="shared" si="13"/>
        <v>94.5</v>
      </c>
      <c r="I75" s="4">
        <f t="shared" si="14"/>
        <v>20.099999999999994</v>
      </c>
      <c r="J75" s="6">
        <f t="shared" si="15"/>
        <v>0.27016129032258057</v>
      </c>
    </row>
    <row r="76" spans="1:10" x14ac:dyDescent="0.25">
      <c r="A76" s="1" t="s">
        <v>17</v>
      </c>
      <c r="B76" s="1" t="s">
        <v>7</v>
      </c>
      <c r="C76" s="1" t="s">
        <v>91</v>
      </c>
      <c r="D76" s="4">
        <v>1.79</v>
      </c>
      <c r="E76" s="4">
        <v>2.5</v>
      </c>
      <c r="F76" s="7">
        <v>10</v>
      </c>
      <c r="G76" s="4">
        <f t="shared" si="12"/>
        <v>17.899999999999999</v>
      </c>
      <c r="H76" s="4">
        <f t="shared" si="13"/>
        <v>25</v>
      </c>
      <c r="I76" s="4">
        <f t="shared" si="14"/>
        <v>7.1000000000000014</v>
      </c>
      <c r="J76" s="6">
        <f t="shared" si="15"/>
        <v>0.39664804469273757</v>
      </c>
    </row>
    <row r="77" spans="1:10" x14ac:dyDescent="0.25">
      <c r="A77" s="1" t="s">
        <v>17</v>
      </c>
      <c r="B77" s="1" t="s">
        <v>8</v>
      </c>
      <c r="C77" s="1" t="s">
        <v>92</v>
      </c>
      <c r="D77" s="4">
        <v>1.99</v>
      </c>
      <c r="E77" s="4">
        <v>2.8</v>
      </c>
      <c r="F77" s="7">
        <v>10</v>
      </c>
      <c r="G77" s="4">
        <f t="shared" si="12"/>
        <v>19.899999999999999</v>
      </c>
      <c r="H77" s="4">
        <f t="shared" si="13"/>
        <v>28</v>
      </c>
      <c r="I77" s="4">
        <f t="shared" si="14"/>
        <v>8.1000000000000014</v>
      </c>
      <c r="J77" s="6">
        <f t="shared" si="15"/>
        <v>0.40703517587939708</v>
      </c>
    </row>
    <row r="78" spans="1:10" x14ac:dyDescent="0.25">
      <c r="A78" s="1" t="s">
        <v>17</v>
      </c>
      <c r="B78" s="1" t="s">
        <v>8</v>
      </c>
      <c r="C78" s="1" t="s">
        <v>93</v>
      </c>
      <c r="D78" s="4">
        <v>3.21</v>
      </c>
      <c r="E78" s="4">
        <v>4.2</v>
      </c>
      <c r="F78" s="7">
        <v>10</v>
      </c>
      <c r="G78" s="4">
        <f t="shared" si="12"/>
        <v>32.1</v>
      </c>
      <c r="H78" s="4">
        <f t="shared" si="13"/>
        <v>42</v>
      </c>
      <c r="I78" s="4">
        <f t="shared" si="14"/>
        <v>9.8999999999999986</v>
      </c>
      <c r="J78" s="6">
        <f t="shared" si="15"/>
        <v>0.30841121495327095</v>
      </c>
    </row>
    <row r="79" spans="1:10" x14ac:dyDescent="0.25">
      <c r="A79" s="1" t="s">
        <v>51</v>
      </c>
      <c r="B79" s="1" t="s">
        <v>6</v>
      </c>
      <c r="C79" s="1" t="s">
        <v>94</v>
      </c>
      <c r="D79" s="4">
        <v>137</v>
      </c>
      <c r="E79" s="4">
        <v>155</v>
      </c>
      <c r="F79" s="7">
        <v>2</v>
      </c>
      <c r="G79" s="4">
        <f t="shared" si="12"/>
        <v>274</v>
      </c>
      <c r="H79" s="4">
        <f t="shared" si="13"/>
        <v>310</v>
      </c>
      <c r="I79" s="4">
        <f t="shared" si="14"/>
        <v>36</v>
      </c>
      <c r="J79" s="6">
        <f t="shared" si="15"/>
        <v>0.13138686131386862</v>
      </c>
    </row>
    <row r="80" spans="1:10" x14ac:dyDescent="0.25">
      <c r="A80" s="1" t="s">
        <v>5</v>
      </c>
      <c r="B80" s="1" t="s">
        <v>6</v>
      </c>
      <c r="C80" s="1" t="s">
        <v>95</v>
      </c>
      <c r="D80" s="4">
        <v>19.739999999999998</v>
      </c>
      <c r="E80" s="4">
        <v>22.5</v>
      </c>
      <c r="F80" s="7">
        <v>2</v>
      </c>
      <c r="G80" s="4">
        <f t="shared" si="12"/>
        <v>39.479999999999997</v>
      </c>
      <c r="H80" s="4">
        <f t="shared" si="13"/>
        <v>45</v>
      </c>
      <c r="I80" s="4">
        <f t="shared" si="14"/>
        <v>5.5200000000000031</v>
      </c>
      <c r="J80" s="6">
        <f t="shared" si="15"/>
        <v>0.13981762917933141</v>
      </c>
    </row>
    <row r="81" spans="1:10" x14ac:dyDescent="0.25">
      <c r="A81" s="1" t="s">
        <v>17</v>
      </c>
      <c r="B81" s="1" t="s">
        <v>6</v>
      </c>
      <c r="C81" s="1" t="s">
        <v>96</v>
      </c>
      <c r="D81" s="4">
        <v>100</v>
      </c>
      <c r="E81" s="4">
        <v>150</v>
      </c>
      <c r="F81" s="7">
        <v>1</v>
      </c>
      <c r="G81" s="4">
        <f t="shared" si="12"/>
        <v>100</v>
      </c>
      <c r="H81" s="4">
        <f t="shared" si="13"/>
        <v>150</v>
      </c>
      <c r="I81" s="4">
        <f t="shared" si="14"/>
        <v>50</v>
      </c>
      <c r="J81" s="6">
        <f t="shared" si="15"/>
        <v>0.5</v>
      </c>
    </row>
    <row r="82" spans="1:10" x14ac:dyDescent="0.25">
      <c r="A82" s="1" t="s">
        <v>17</v>
      </c>
      <c r="B82" s="1" t="s">
        <v>7</v>
      </c>
      <c r="C82" s="1" t="s">
        <v>97</v>
      </c>
      <c r="D82" s="4">
        <v>56</v>
      </c>
      <c r="E82" s="4">
        <v>100</v>
      </c>
      <c r="F82" s="7">
        <v>2</v>
      </c>
      <c r="G82" s="4">
        <f t="shared" si="12"/>
        <v>112</v>
      </c>
      <c r="H82" s="4">
        <f t="shared" si="13"/>
        <v>200</v>
      </c>
      <c r="I82" s="4">
        <f t="shared" si="14"/>
        <v>88</v>
      </c>
      <c r="J82" s="6">
        <f t="shared" si="15"/>
        <v>0.7857142857142857</v>
      </c>
    </row>
    <row r="83" spans="1:10" x14ac:dyDescent="0.25">
      <c r="A83" s="1" t="s">
        <v>65</v>
      </c>
      <c r="B83" s="1" t="s">
        <v>8</v>
      </c>
      <c r="C83" s="1" t="s">
        <v>98</v>
      </c>
      <c r="D83" s="4">
        <v>28</v>
      </c>
      <c r="E83" s="4">
        <v>31</v>
      </c>
      <c r="F83" s="7">
        <v>0</v>
      </c>
      <c r="G83" s="4">
        <f t="shared" si="12"/>
        <v>0</v>
      </c>
      <c r="H83" s="4">
        <f t="shared" si="13"/>
        <v>0</v>
      </c>
      <c r="I83" s="4">
        <f t="shared" si="14"/>
        <v>0</v>
      </c>
      <c r="J83" s="6" t="e">
        <f t="shared" si="15"/>
        <v>#DIV/0!</v>
      </c>
    </row>
    <row r="84" spans="1:10" x14ac:dyDescent="0.25">
      <c r="A84" s="1" t="s">
        <v>65</v>
      </c>
      <c r="B84" s="1" t="s">
        <v>8</v>
      </c>
      <c r="C84" s="1" t="s">
        <v>99</v>
      </c>
      <c r="D84" s="4">
        <v>23.94</v>
      </c>
      <c r="E84" s="4">
        <v>31</v>
      </c>
      <c r="F84" s="7">
        <v>10</v>
      </c>
      <c r="G84" s="4">
        <f t="shared" si="12"/>
        <v>239.4</v>
      </c>
      <c r="H84" s="4">
        <f t="shared" si="13"/>
        <v>310</v>
      </c>
      <c r="I84" s="4">
        <f t="shared" si="14"/>
        <v>70.599999999999994</v>
      </c>
      <c r="J84" s="6">
        <f t="shared" si="15"/>
        <v>0.29490392648287383</v>
      </c>
    </row>
    <row r="85" spans="1:10" x14ac:dyDescent="0.25">
      <c r="A85" s="1" t="s">
        <v>65</v>
      </c>
      <c r="B85" s="1" t="s">
        <v>8</v>
      </c>
      <c r="C85" s="1" t="s">
        <v>100</v>
      </c>
      <c r="D85" s="4">
        <v>34</v>
      </c>
      <c r="E85" s="4">
        <v>38</v>
      </c>
      <c r="F85" s="7">
        <v>0</v>
      </c>
      <c r="G85" s="4">
        <f t="shared" si="12"/>
        <v>0</v>
      </c>
      <c r="H85" s="4">
        <f t="shared" si="13"/>
        <v>0</v>
      </c>
      <c r="I85" s="4">
        <f t="shared" si="14"/>
        <v>0</v>
      </c>
      <c r="J85" s="6" t="e">
        <f t="shared" si="15"/>
        <v>#DIV/0!</v>
      </c>
    </row>
    <row r="86" spans="1:10" x14ac:dyDescent="0.25">
      <c r="A86" s="1" t="s">
        <v>65</v>
      </c>
      <c r="B86" s="1" t="s">
        <v>8</v>
      </c>
      <c r="C86" s="1" t="s">
        <v>101</v>
      </c>
      <c r="D86" s="4">
        <v>20.5</v>
      </c>
      <c r="E86" s="4">
        <v>23</v>
      </c>
      <c r="F86" s="7">
        <v>10</v>
      </c>
      <c r="G86" s="4">
        <f t="shared" si="12"/>
        <v>205</v>
      </c>
      <c r="H86" s="4">
        <f t="shared" si="13"/>
        <v>230</v>
      </c>
      <c r="I86" s="4">
        <f t="shared" si="14"/>
        <v>25</v>
      </c>
      <c r="J86" s="6">
        <f t="shared" si="15"/>
        <v>0.12195121951219512</v>
      </c>
    </row>
    <row r="87" spans="1:10" x14ac:dyDescent="0.25">
      <c r="A87" s="1" t="s">
        <v>65</v>
      </c>
      <c r="B87" s="1" t="s">
        <v>6</v>
      </c>
      <c r="C87" s="1" t="s">
        <v>102</v>
      </c>
      <c r="D87" s="4">
        <v>34.299999999999997</v>
      </c>
      <c r="E87" s="4">
        <v>39.5</v>
      </c>
      <c r="F87" s="7">
        <v>5</v>
      </c>
      <c r="G87" s="4">
        <f t="shared" si="12"/>
        <v>171.5</v>
      </c>
      <c r="H87" s="4">
        <f t="shared" si="13"/>
        <v>197.5</v>
      </c>
      <c r="I87" s="4">
        <f t="shared" si="14"/>
        <v>26</v>
      </c>
      <c r="J87" s="6">
        <f t="shared" si="15"/>
        <v>0.15160349854227406</v>
      </c>
    </row>
    <row r="88" spans="1:10" x14ac:dyDescent="0.25">
      <c r="A88" s="1" t="s">
        <v>65</v>
      </c>
      <c r="B88" s="1" t="s">
        <v>8</v>
      </c>
      <c r="C88" s="1" t="s">
        <v>103</v>
      </c>
      <c r="D88" s="4">
        <v>23.94</v>
      </c>
      <c r="E88" s="4">
        <v>31</v>
      </c>
      <c r="F88" s="7">
        <v>10</v>
      </c>
      <c r="G88" s="4">
        <f t="shared" si="12"/>
        <v>239.4</v>
      </c>
      <c r="H88" s="4">
        <f t="shared" si="13"/>
        <v>310</v>
      </c>
      <c r="I88" s="4">
        <f t="shared" si="14"/>
        <v>70.599999999999994</v>
      </c>
      <c r="J88" s="6">
        <f t="shared" si="15"/>
        <v>0.29490392648287383</v>
      </c>
    </row>
    <row r="89" spans="1:10" x14ac:dyDescent="0.25">
      <c r="A89" s="1" t="s">
        <v>65</v>
      </c>
      <c r="B89" s="1" t="s">
        <v>8</v>
      </c>
      <c r="C89" s="1" t="s">
        <v>104</v>
      </c>
      <c r="D89" s="4">
        <v>34</v>
      </c>
      <c r="E89" s="4">
        <v>38</v>
      </c>
      <c r="F89" s="7">
        <v>0</v>
      </c>
      <c r="G89" s="4">
        <f t="shared" si="12"/>
        <v>0</v>
      </c>
      <c r="H89" s="4">
        <f t="shared" si="13"/>
        <v>0</v>
      </c>
      <c r="I89" s="4">
        <f t="shared" si="14"/>
        <v>0</v>
      </c>
      <c r="J89" s="6" t="e">
        <f t="shared" si="15"/>
        <v>#DIV/0!</v>
      </c>
    </row>
    <row r="90" spans="1:10" x14ac:dyDescent="0.25">
      <c r="A90" s="1" t="s">
        <v>65</v>
      </c>
      <c r="B90" s="1" t="s">
        <v>8</v>
      </c>
      <c r="C90" s="1" t="s">
        <v>105</v>
      </c>
      <c r="D90" s="4">
        <v>20.5</v>
      </c>
      <c r="E90" s="4">
        <v>23</v>
      </c>
      <c r="F90" s="7">
        <v>5</v>
      </c>
      <c r="G90" s="4">
        <f t="shared" si="12"/>
        <v>102.5</v>
      </c>
      <c r="H90" s="4">
        <f t="shared" si="13"/>
        <v>115</v>
      </c>
      <c r="I90" s="4">
        <f t="shared" si="14"/>
        <v>12.5</v>
      </c>
      <c r="J90" s="6">
        <f t="shared" si="15"/>
        <v>0.12195121951219512</v>
      </c>
    </row>
    <row r="91" spans="1:10" x14ac:dyDescent="0.25">
      <c r="A91" s="1" t="s">
        <v>51</v>
      </c>
      <c r="B91" s="1" t="s">
        <v>6</v>
      </c>
      <c r="C91" s="1" t="s">
        <v>106</v>
      </c>
      <c r="D91" s="4">
        <v>212</v>
      </c>
      <c r="E91" s="4">
        <v>240</v>
      </c>
      <c r="F91" s="7">
        <v>1</v>
      </c>
      <c r="G91" s="4">
        <f t="shared" si="12"/>
        <v>212</v>
      </c>
      <c r="H91" s="4">
        <f t="shared" si="13"/>
        <v>240</v>
      </c>
      <c r="I91" s="4">
        <f t="shared" si="14"/>
        <v>28</v>
      </c>
      <c r="J91" s="6">
        <f t="shared" si="15"/>
        <v>0.13207547169811321</v>
      </c>
    </row>
    <row r="92" spans="1:10" x14ac:dyDescent="0.25">
      <c r="A92" s="1" t="s">
        <v>51</v>
      </c>
      <c r="B92" s="1" t="s">
        <v>6</v>
      </c>
      <c r="C92" s="1" t="s">
        <v>107</v>
      </c>
      <c r="D92" s="4">
        <v>109</v>
      </c>
      <c r="E92" s="4">
        <v>125</v>
      </c>
      <c r="F92" s="7">
        <v>1</v>
      </c>
      <c r="G92" s="4">
        <f t="shared" si="12"/>
        <v>109</v>
      </c>
      <c r="H92" s="4">
        <f t="shared" si="13"/>
        <v>125</v>
      </c>
      <c r="I92" s="4">
        <f t="shared" si="14"/>
        <v>16</v>
      </c>
      <c r="J92" s="6">
        <f t="shared" si="15"/>
        <v>0.14678899082568808</v>
      </c>
    </row>
    <row r="93" spans="1:10" x14ac:dyDescent="0.25">
      <c r="A93" s="1" t="s">
        <v>24</v>
      </c>
      <c r="B93" s="1" t="s">
        <v>8</v>
      </c>
      <c r="C93" s="1" t="s">
        <v>108</v>
      </c>
      <c r="D93" s="4">
        <v>18</v>
      </c>
      <c r="E93" s="4">
        <v>22</v>
      </c>
      <c r="F93" s="7">
        <v>0</v>
      </c>
      <c r="G93" s="4">
        <f t="shared" si="12"/>
        <v>0</v>
      </c>
      <c r="H93" s="4">
        <f t="shared" si="13"/>
        <v>0</v>
      </c>
      <c r="I93" s="4">
        <f t="shared" si="14"/>
        <v>0</v>
      </c>
      <c r="J93" s="6" t="e">
        <f t="shared" si="15"/>
        <v>#DIV/0!</v>
      </c>
    </row>
    <row r="94" spans="1:10" x14ac:dyDescent="0.25">
      <c r="A94" s="1" t="s">
        <v>17</v>
      </c>
      <c r="B94" s="1" t="s">
        <v>8</v>
      </c>
      <c r="C94" s="1" t="s">
        <v>109</v>
      </c>
      <c r="D94" s="4">
        <v>3</v>
      </c>
      <c r="E94" s="4">
        <v>6.9</v>
      </c>
      <c r="F94" s="7">
        <v>50</v>
      </c>
      <c r="G94" s="4">
        <f t="shared" si="12"/>
        <v>150</v>
      </c>
      <c r="H94" s="4">
        <f t="shared" si="13"/>
        <v>345</v>
      </c>
      <c r="I94" s="4">
        <f t="shared" si="14"/>
        <v>195</v>
      </c>
      <c r="J94" s="6">
        <f t="shared" si="15"/>
        <v>1.3</v>
      </c>
    </row>
    <row r="95" spans="1:10" x14ac:dyDescent="0.25">
      <c r="A95" s="1" t="s">
        <v>12</v>
      </c>
      <c r="B95" s="1" t="s">
        <v>8</v>
      </c>
      <c r="C95" s="1" t="s">
        <v>110</v>
      </c>
      <c r="D95" s="4">
        <v>35</v>
      </c>
      <c r="E95" s="4">
        <v>67.5</v>
      </c>
      <c r="F95" s="7">
        <v>0</v>
      </c>
      <c r="G95" s="4">
        <f t="shared" si="12"/>
        <v>0</v>
      </c>
      <c r="H95" s="4">
        <f t="shared" si="13"/>
        <v>0</v>
      </c>
      <c r="I95" s="4">
        <f t="shared" si="14"/>
        <v>0</v>
      </c>
      <c r="J95" s="6" t="e">
        <f t="shared" si="15"/>
        <v>#DIV/0!</v>
      </c>
    </row>
    <row r="96" spans="1:10" x14ac:dyDescent="0.25">
      <c r="A96" s="1" t="s">
        <v>5</v>
      </c>
      <c r="B96" s="1" t="s">
        <v>8</v>
      </c>
      <c r="C96" s="1" t="s">
        <v>111</v>
      </c>
      <c r="D96" s="4">
        <v>15.6</v>
      </c>
      <c r="E96" s="4">
        <v>16.899999999999999</v>
      </c>
      <c r="F96" s="7">
        <v>20</v>
      </c>
      <c r="G96" s="4">
        <f t="shared" si="12"/>
        <v>312</v>
      </c>
      <c r="H96" s="4">
        <f t="shared" si="13"/>
        <v>338</v>
      </c>
      <c r="I96" s="4">
        <f t="shared" si="14"/>
        <v>26</v>
      </c>
      <c r="J96" s="6">
        <f>I96/G96</f>
        <v>8.3333333333333329E-2</v>
      </c>
    </row>
    <row r="97" spans="1:10" x14ac:dyDescent="0.25">
      <c r="A97" s="1" t="s">
        <v>19</v>
      </c>
      <c r="B97" s="1" t="s">
        <v>6</v>
      </c>
      <c r="C97" s="1" t="s">
        <v>112</v>
      </c>
      <c r="D97" s="4">
        <v>57.6</v>
      </c>
      <c r="E97" s="4">
        <v>66</v>
      </c>
      <c r="F97" s="7">
        <v>1</v>
      </c>
      <c r="G97" s="4">
        <f t="shared" si="12"/>
        <v>57.6</v>
      </c>
      <c r="H97" s="4">
        <f t="shared" si="13"/>
        <v>66</v>
      </c>
      <c r="I97" s="4">
        <f t="shared" si="14"/>
        <v>8.3999999999999986</v>
      </c>
      <c r="J97" s="6">
        <f t="shared" si="15"/>
        <v>0.14583333333333331</v>
      </c>
    </row>
    <row r="98" spans="1:10" x14ac:dyDescent="0.25">
      <c r="A98" s="1" t="s">
        <v>19</v>
      </c>
      <c r="B98" s="1" t="s">
        <v>6</v>
      </c>
      <c r="C98" s="1" t="s">
        <v>113</v>
      </c>
      <c r="D98" s="4">
        <v>39</v>
      </c>
      <c r="E98" s="4">
        <v>55</v>
      </c>
      <c r="F98" s="7">
        <v>1</v>
      </c>
      <c r="G98" s="4">
        <f t="shared" si="12"/>
        <v>39</v>
      </c>
      <c r="H98" s="4">
        <f t="shared" si="13"/>
        <v>55</v>
      </c>
      <c r="I98" s="4">
        <f t="shared" si="14"/>
        <v>16</v>
      </c>
      <c r="J98" s="6">
        <f t="shared" si="15"/>
        <v>0.41025641025641024</v>
      </c>
    </row>
    <row r="99" spans="1:10" x14ac:dyDescent="0.25">
      <c r="A99" s="1" t="s">
        <v>65</v>
      </c>
      <c r="B99" s="1" t="s">
        <v>6</v>
      </c>
      <c r="C99" s="1" t="s">
        <v>114</v>
      </c>
      <c r="D99" s="4">
        <v>19.600000000000001</v>
      </c>
      <c r="E99" s="4">
        <v>22</v>
      </c>
      <c r="F99" s="7">
        <v>5</v>
      </c>
      <c r="G99" s="4">
        <f t="shared" si="12"/>
        <v>98</v>
      </c>
      <c r="H99" s="4">
        <f t="shared" si="13"/>
        <v>110</v>
      </c>
      <c r="I99" s="4">
        <f t="shared" si="14"/>
        <v>12</v>
      </c>
      <c r="J99" s="6">
        <f t="shared" si="15"/>
        <v>0.12244897959183673</v>
      </c>
    </row>
    <row r="100" spans="1:10" x14ac:dyDescent="0.25">
      <c r="A100" s="1" t="s">
        <v>65</v>
      </c>
      <c r="B100" s="1" t="s">
        <v>8</v>
      </c>
      <c r="C100" s="1" t="s">
        <v>115</v>
      </c>
      <c r="D100" s="4">
        <v>23.94</v>
      </c>
      <c r="E100" s="4">
        <v>26.9</v>
      </c>
      <c r="F100" s="7">
        <v>10</v>
      </c>
      <c r="G100" s="4">
        <f t="shared" si="12"/>
        <v>239.4</v>
      </c>
      <c r="H100" s="4">
        <f t="shared" si="13"/>
        <v>269</v>
      </c>
      <c r="I100" s="4">
        <f t="shared" si="14"/>
        <v>29.599999999999994</v>
      </c>
      <c r="J100" s="6">
        <f t="shared" si="15"/>
        <v>0.1236424394319131</v>
      </c>
    </row>
    <row r="101" spans="1:10" x14ac:dyDescent="0.25">
      <c r="A101" s="1" t="s">
        <v>65</v>
      </c>
      <c r="B101" s="1" t="s">
        <v>8</v>
      </c>
      <c r="C101" s="1" t="s">
        <v>116</v>
      </c>
      <c r="D101" s="4">
        <v>14.5</v>
      </c>
      <c r="E101" s="4">
        <v>19.899999999999999</v>
      </c>
      <c r="F101" s="7">
        <v>20</v>
      </c>
      <c r="G101" s="4">
        <f t="shared" si="12"/>
        <v>290</v>
      </c>
      <c r="H101" s="4">
        <f t="shared" si="13"/>
        <v>398</v>
      </c>
      <c r="I101" s="4">
        <f t="shared" si="14"/>
        <v>108</v>
      </c>
      <c r="J101" s="6">
        <f t="shared" si="15"/>
        <v>0.3724137931034483</v>
      </c>
    </row>
    <row r="102" spans="1:10" x14ac:dyDescent="0.25">
      <c r="A102" s="1" t="s">
        <v>5</v>
      </c>
      <c r="B102" s="1" t="s">
        <v>8</v>
      </c>
      <c r="C102" s="1" t="s">
        <v>117</v>
      </c>
      <c r="D102" s="4">
        <v>16.899999999999999</v>
      </c>
      <c r="E102" s="4">
        <v>18.899999999999999</v>
      </c>
      <c r="F102" s="7">
        <v>2</v>
      </c>
      <c r="G102" s="4">
        <f t="shared" si="12"/>
        <v>33.799999999999997</v>
      </c>
      <c r="H102" s="4">
        <f t="shared" si="13"/>
        <v>37.799999999999997</v>
      </c>
      <c r="I102" s="4">
        <f t="shared" si="14"/>
        <v>4</v>
      </c>
      <c r="J102" s="6">
        <f t="shared" si="15"/>
        <v>0.1183431952662722</v>
      </c>
    </row>
    <row r="103" spans="1:10" x14ac:dyDescent="0.25">
      <c r="A103" s="1" t="s">
        <v>24</v>
      </c>
      <c r="B103" s="1" t="s">
        <v>8</v>
      </c>
      <c r="C103" s="1" t="s">
        <v>118</v>
      </c>
      <c r="D103" s="4">
        <v>21</v>
      </c>
      <c r="E103" s="4">
        <v>28</v>
      </c>
      <c r="F103" s="7">
        <v>20</v>
      </c>
      <c r="G103" s="4">
        <f t="shared" si="12"/>
        <v>420</v>
      </c>
      <c r="H103" s="4">
        <f t="shared" si="13"/>
        <v>560</v>
      </c>
      <c r="I103" s="4">
        <f t="shared" si="14"/>
        <v>140</v>
      </c>
      <c r="J103" s="6">
        <f t="shared" si="15"/>
        <v>0.33333333333333331</v>
      </c>
    </row>
    <row r="104" spans="1:10" x14ac:dyDescent="0.25">
      <c r="A104" s="1" t="s">
        <v>17</v>
      </c>
      <c r="B104" s="1" t="s">
        <v>7</v>
      </c>
      <c r="C104" s="1" t="s">
        <v>119</v>
      </c>
      <c r="D104" s="4">
        <v>2.96</v>
      </c>
      <c r="E104" s="4">
        <v>3.5</v>
      </c>
      <c r="F104" s="7">
        <v>1</v>
      </c>
      <c r="G104" s="4">
        <f t="shared" si="12"/>
        <v>2.96</v>
      </c>
      <c r="H104" s="4">
        <f t="shared" si="13"/>
        <v>3.5</v>
      </c>
      <c r="I104" s="4">
        <f t="shared" si="14"/>
        <v>0.54</v>
      </c>
      <c r="J104" s="6">
        <f t="shared" si="15"/>
        <v>0.18243243243243246</v>
      </c>
    </row>
    <row r="105" spans="1:10" x14ac:dyDescent="0.25">
      <c r="A105" s="1" t="s">
        <v>17</v>
      </c>
      <c r="B105" s="1" t="s">
        <v>7</v>
      </c>
      <c r="C105" s="1" t="s">
        <v>120</v>
      </c>
      <c r="D105" s="4">
        <v>2.2200000000000002</v>
      </c>
      <c r="E105" s="4">
        <v>3</v>
      </c>
      <c r="F105" s="7">
        <v>1</v>
      </c>
      <c r="G105" s="4">
        <f t="shared" si="12"/>
        <v>2.2200000000000002</v>
      </c>
      <c r="H105" s="4">
        <f t="shared" si="13"/>
        <v>3</v>
      </c>
      <c r="I105" s="4">
        <f t="shared" si="14"/>
        <v>0.7799999999999998</v>
      </c>
      <c r="J105" s="6">
        <f t="shared" si="15"/>
        <v>0.35135135135135126</v>
      </c>
    </row>
    <row r="106" spans="1:10" x14ac:dyDescent="0.25">
      <c r="A106" s="1" t="s">
        <v>5</v>
      </c>
      <c r="B106" s="1" t="s">
        <v>6</v>
      </c>
      <c r="C106" s="1" t="s">
        <v>121</v>
      </c>
      <c r="D106" s="4">
        <v>52</v>
      </c>
      <c r="E106" s="4">
        <v>57.9</v>
      </c>
      <c r="F106" s="7">
        <v>20</v>
      </c>
      <c r="G106" s="4">
        <f t="shared" si="12"/>
        <v>1040</v>
      </c>
      <c r="H106" s="4">
        <f t="shared" si="13"/>
        <v>1158</v>
      </c>
      <c r="I106" s="4">
        <f t="shared" si="14"/>
        <v>118</v>
      </c>
      <c r="J106" s="6">
        <f t="shared" si="15"/>
        <v>0.11346153846153846</v>
      </c>
    </row>
    <row r="107" spans="1:10" x14ac:dyDescent="0.25">
      <c r="A107" s="1" t="s">
        <v>5</v>
      </c>
      <c r="B107" s="1" t="s">
        <v>6</v>
      </c>
      <c r="C107" s="1" t="s">
        <v>122</v>
      </c>
      <c r="D107" s="4">
        <v>85.5</v>
      </c>
      <c r="E107" s="4">
        <v>92.9</v>
      </c>
      <c r="F107" s="7">
        <v>10</v>
      </c>
      <c r="G107" s="4">
        <f t="shared" si="12"/>
        <v>855</v>
      </c>
      <c r="H107" s="4">
        <f t="shared" si="13"/>
        <v>929</v>
      </c>
      <c r="I107" s="4">
        <f t="shared" si="14"/>
        <v>74</v>
      </c>
      <c r="J107" s="6">
        <f t="shared" si="15"/>
        <v>8.6549707602339182E-2</v>
      </c>
    </row>
    <row r="108" spans="1:10" x14ac:dyDescent="0.25">
      <c r="A108" s="1" t="s">
        <v>5</v>
      </c>
      <c r="B108" s="1" t="s">
        <v>8</v>
      </c>
      <c r="C108" s="1" t="s">
        <v>123</v>
      </c>
      <c r="D108" s="4">
        <v>16.8</v>
      </c>
      <c r="E108" s="4">
        <v>18.899999999999999</v>
      </c>
      <c r="F108" s="7">
        <v>100</v>
      </c>
      <c r="G108" s="4">
        <f t="shared" si="12"/>
        <v>1680</v>
      </c>
      <c r="H108" s="4">
        <f t="shared" si="13"/>
        <v>1889.9999999999998</v>
      </c>
      <c r="I108" s="4">
        <f t="shared" si="14"/>
        <v>209.99999999999977</v>
      </c>
      <c r="J108" s="6">
        <f t="shared" si="15"/>
        <v>0.12499999999999986</v>
      </c>
    </row>
    <row r="109" spans="1:10" x14ac:dyDescent="0.25">
      <c r="A109" s="1" t="s">
        <v>5</v>
      </c>
      <c r="B109" s="1" t="s">
        <v>8</v>
      </c>
      <c r="C109" s="1" t="s">
        <v>124</v>
      </c>
      <c r="D109" s="4">
        <v>19.079999999999998</v>
      </c>
      <c r="E109" s="4">
        <v>21.9</v>
      </c>
      <c r="F109" s="7">
        <v>100</v>
      </c>
      <c r="G109" s="4">
        <f t="shared" si="12"/>
        <v>1907.9999999999998</v>
      </c>
      <c r="H109" s="4">
        <f t="shared" si="13"/>
        <v>2190</v>
      </c>
      <c r="I109" s="4">
        <f t="shared" si="14"/>
        <v>282.00000000000023</v>
      </c>
      <c r="J109" s="6">
        <f t="shared" si="15"/>
        <v>0.14779874213836491</v>
      </c>
    </row>
    <row r="110" spans="1:10" x14ac:dyDescent="0.25">
      <c r="A110" s="1" t="s">
        <v>5</v>
      </c>
      <c r="B110" s="1" t="s">
        <v>8</v>
      </c>
      <c r="C110" s="1" t="s">
        <v>125</v>
      </c>
      <c r="D110" s="4">
        <v>28.16</v>
      </c>
      <c r="E110" s="4">
        <v>32</v>
      </c>
      <c r="F110" s="7">
        <v>2</v>
      </c>
      <c r="G110" s="4">
        <f t="shared" si="12"/>
        <v>56.32</v>
      </c>
      <c r="H110" s="4">
        <f t="shared" si="13"/>
        <v>64</v>
      </c>
      <c r="I110" s="4">
        <f t="shared" si="14"/>
        <v>7.68</v>
      </c>
      <c r="J110" s="6">
        <f t="shared" si="15"/>
        <v>0.13636363636363635</v>
      </c>
    </row>
    <row r="111" spans="1:10" x14ac:dyDescent="0.25">
      <c r="A111" s="1" t="s">
        <v>5</v>
      </c>
      <c r="B111" s="1" t="s">
        <v>8</v>
      </c>
      <c r="C111" s="1" t="s">
        <v>126</v>
      </c>
      <c r="D111" s="4">
        <v>26.7</v>
      </c>
      <c r="E111" s="4">
        <v>29.9</v>
      </c>
      <c r="F111" s="7">
        <v>2</v>
      </c>
      <c r="G111" s="4">
        <f t="shared" si="12"/>
        <v>53.4</v>
      </c>
      <c r="H111" s="4">
        <f t="shared" si="13"/>
        <v>59.8</v>
      </c>
      <c r="I111" s="4">
        <f t="shared" si="14"/>
        <v>6.3999999999999986</v>
      </c>
      <c r="J111" s="6">
        <f t="shared" si="15"/>
        <v>0.11985018726591758</v>
      </c>
    </row>
    <row r="112" spans="1:10" x14ac:dyDescent="0.25">
      <c r="A112" s="1" t="s">
        <v>65</v>
      </c>
      <c r="B112" s="1" t="s">
        <v>8</v>
      </c>
      <c r="C112" s="1" t="s">
        <v>127</v>
      </c>
      <c r="D112" s="4">
        <v>16.899999999999999</v>
      </c>
      <c r="E112" s="4">
        <v>19.899999999999999</v>
      </c>
      <c r="F112" s="7">
        <v>20</v>
      </c>
      <c r="G112" s="4">
        <f t="shared" si="12"/>
        <v>338</v>
      </c>
      <c r="H112" s="4">
        <f t="shared" si="13"/>
        <v>398</v>
      </c>
      <c r="I112" s="4">
        <f t="shared" si="14"/>
        <v>60</v>
      </c>
      <c r="J112" s="6">
        <f t="shared" si="15"/>
        <v>0.17751479289940827</v>
      </c>
    </row>
    <row r="113" spans="1:10" x14ac:dyDescent="0.25">
      <c r="A113" s="1" t="s">
        <v>27</v>
      </c>
      <c r="B113" s="1" t="s">
        <v>7</v>
      </c>
      <c r="C113" s="1" t="s">
        <v>128</v>
      </c>
      <c r="D113" s="4">
        <v>92</v>
      </c>
      <c r="E113" s="4">
        <v>112</v>
      </c>
      <c r="F113" s="7">
        <v>1</v>
      </c>
      <c r="G113" s="4">
        <f t="shared" si="12"/>
        <v>92</v>
      </c>
      <c r="H113" s="4">
        <f t="shared" si="13"/>
        <v>112</v>
      </c>
      <c r="I113" s="4">
        <f t="shared" si="14"/>
        <v>20</v>
      </c>
      <c r="J113" s="6">
        <f t="shared" si="15"/>
        <v>0.21739130434782608</v>
      </c>
    </row>
    <row r="114" spans="1:10" x14ac:dyDescent="0.25">
      <c r="A114" s="1" t="s">
        <v>27</v>
      </c>
      <c r="B114" s="1" t="s">
        <v>7</v>
      </c>
      <c r="C114" s="1" t="s">
        <v>129</v>
      </c>
      <c r="D114" s="4">
        <v>100</v>
      </c>
      <c r="E114" s="4">
        <v>120</v>
      </c>
      <c r="F114" s="7">
        <v>1</v>
      </c>
      <c r="G114" s="4">
        <f t="shared" si="12"/>
        <v>100</v>
      </c>
      <c r="H114" s="4">
        <f t="shared" si="13"/>
        <v>120</v>
      </c>
      <c r="I114" s="4">
        <f t="shared" si="14"/>
        <v>20</v>
      </c>
      <c r="J114" s="6">
        <f t="shared" si="15"/>
        <v>0.2</v>
      </c>
    </row>
    <row r="115" spans="1:10" x14ac:dyDescent="0.25">
      <c r="A115" s="1" t="s">
        <v>27</v>
      </c>
      <c r="B115" s="1" t="s">
        <v>7</v>
      </c>
      <c r="C115" s="1" t="s">
        <v>130</v>
      </c>
      <c r="D115" s="4">
        <v>105</v>
      </c>
      <c r="E115" s="4">
        <v>140</v>
      </c>
      <c r="F115" s="7">
        <v>1</v>
      </c>
      <c r="G115" s="4">
        <f t="shared" si="12"/>
        <v>105</v>
      </c>
      <c r="H115" s="4">
        <f t="shared" si="13"/>
        <v>140</v>
      </c>
      <c r="I115" s="4">
        <f t="shared" si="14"/>
        <v>35</v>
      </c>
      <c r="J115" s="6">
        <f t="shared" si="15"/>
        <v>0.33333333333333331</v>
      </c>
    </row>
    <row r="116" spans="1:10" x14ac:dyDescent="0.25">
      <c r="A116" s="1" t="s">
        <v>16</v>
      </c>
      <c r="B116" s="1" t="s">
        <v>6</v>
      </c>
      <c r="C116" s="1" t="s">
        <v>131</v>
      </c>
      <c r="D116" s="4">
        <v>114</v>
      </c>
      <c r="E116" s="4">
        <v>132</v>
      </c>
      <c r="F116" s="7">
        <v>1</v>
      </c>
      <c r="G116" s="4">
        <f t="shared" si="12"/>
        <v>114</v>
      </c>
      <c r="H116" s="4">
        <f t="shared" si="13"/>
        <v>132</v>
      </c>
      <c r="I116" s="4">
        <f t="shared" si="14"/>
        <v>18</v>
      </c>
      <c r="J116" s="6">
        <f t="shared" si="15"/>
        <v>0.15789473684210525</v>
      </c>
    </row>
    <row r="117" spans="1:10" x14ac:dyDescent="0.25">
      <c r="A117" s="1" t="s">
        <v>51</v>
      </c>
      <c r="B117" s="1" t="s">
        <v>6</v>
      </c>
      <c r="C117" s="1" t="s">
        <v>132</v>
      </c>
      <c r="D117" s="4">
        <v>82</v>
      </c>
      <c r="E117" s="4">
        <v>94</v>
      </c>
      <c r="F117" s="7">
        <v>3</v>
      </c>
      <c r="G117" s="4">
        <f t="shared" si="12"/>
        <v>246</v>
      </c>
      <c r="H117" s="4">
        <f t="shared" si="13"/>
        <v>282</v>
      </c>
      <c r="I117" s="4">
        <f t="shared" si="14"/>
        <v>36</v>
      </c>
      <c r="J117" s="6">
        <f t="shared" si="15"/>
        <v>0.14634146341463414</v>
      </c>
    </row>
    <row r="118" spans="1:10" x14ac:dyDescent="0.25">
      <c r="A118" s="1" t="s">
        <v>16</v>
      </c>
      <c r="B118" s="1" t="s">
        <v>6</v>
      </c>
      <c r="C118" s="1" t="s">
        <v>133</v>
      </c>
      <c r="D118" s="4">
        <v>185</v>
      </c>
      <c r="E118" s="4">
        <v>208</v>
      </c>
      <c r="F118" s="7">
        <v>1</v>
      </c>
      <c r="G118" s="4">
        <f t="shared" si="12"/>
        <v>185</v>
      </c>
      <c r="H118" s="4">
        <f t="shared" si="13"/>
        <v>208</v>
      </c>
      <c r="I118" s="4">
        <f t="shared" si="14"/>
        <v>23</v>
      </c>
      <c r="J118" s="6">
        <f t="shared" si="15"/>
        <v>0.12432432432432433</v>
      </c>
    </row>
    <row r="119" spans="1:10" x14ac:dyDescent="0.25">
      <c r="A119" s="1" t="s">
        <v>51</v>
      </c>
      <c r="B119" s="1" t="s">
        <v>6</v>
      </c>
      <c r="C119" s="1" t="s">
        <v>134</v>
      </c>
      <c r="D119" s="4">
        <v>94</v>
      </c>
      <c r="E119" s="4">
        <v>107</v>
      </c>
      <c r="F119" s="7">
        <v>5</v>
      </c>
      <c r="G119" s="4">
        <f t="shared" si="12"/>
        <v>470</v>
      </c>
      <c r="H119" s="4">
        <f t="shared" si="13"/>
        <v>535</v>
      </c>
      <c r="I119" s="4">
        <f t="shared" si="14"/>
        <v>65</v>
      </c>
      <c r="J119" s="6">
        <f t="shared" si="15"/>
        <v>0.13829787234042554</v>
      </c>
    </row>
    <row r="120" spans="1:10" x14ac:dyDescent="0.25">
      <c r="A120" s="1" t="s">
        <v>9</v>
      </c>
      <c r="B120" s="1" t="s">
        <v>6</v>
      </c>
      <c r="C120" s="1" t="s">
        <v>135</v>
      </c>
      <c r="D120" s="4">
        <v>42.8</v>
      </c>
      <c r="E120" s="4">
        <v>50</v>
      </c>
      <c r="F120" s="7">
        <v>2</v>
      </c>
      <c r="G120" s="4">
        <f t="shared" si="12"/>
        <v>85.6</v>
      </c>
      <c r="H120" s="4">
        <f t="shared" si="13"/>
        <v>100</v>
      </c>
      <c r="I120" s="4">
        <f t="shared" si="14"/>
        <v>14.400000000000006</v>
      </c>
      <c r="J120" s="6">
        <f t="shared" si="15"/>
        <v>0.16822429906542063</v>
      </c>
    </row>
    <row r="121" spans="1:10" x14ac:dyDescent="0.25">
      <c r="A121" s="1" t="s">
        <v>9</v>
      </c>
      <c r="B121" s="1" t="s">
        <v>6</v>
      </c>
      <c r="C121" s="1" t="s">
        <v>136</v>
      </c>
      <c r="D121" s="4">
        <v>28.5</v>
      </c>
      <c r="E121" s="4">
        <v>33</v>
      </c>
      <c r="F121" s="7">
        <v>5</v>
      </c>
      <c r="G121" s="4">
        <f t="shared" si="12"/>
        <v>142.5</v>
      </c>
      <c r="H121" s="4">
        <f t="shared" si="13"/>
        <v>165</v>
      </c>
      <c r="I121" s="4">
        <f t="shared" si="14"/>
        <v>22.5</v>
      </c>
      <c r="J121" s="6">
        <f t="shared" si="15"/>
        <v>0.15789473684210525</v>
      </c>
    </row>
    <row r="122" spans="1:10" x14ac:dyDescent="0.25">
      <c r="A122" s="1" t="s">
        <v>19</v>
      </c>
      <c r="B122" s="1" t="s">
        <v>7</v>
      </c>
      <c r="C122" s="1" t="s">
        <v>137</v>
      </c>
      <c r="D122" s="4">
        <v>27.9</v>
      </c>
      <c r="E122" s="4">
        <v>35</v>
      </c>
      <c r="F122" s="7">
        <v>2</v>
      </c>
      <c r="G122" s="4">
        <f t="shared" si="12"/>
        <v>55.8</v>
      </c>
      <c r="H122" s="4">
        <f t="shared" si="13"/>
        <v>70</v>
      </c>
      <c r="I122" s="4">
        <f t="shared" si="14"/>
        <v>14.200000000000003</v>
      </c>
      <c r="J122" s="6">
        <f t="shared" si="15"/>
        <v>0.25448028673835132</v>
      </c>
    </row>
    <row r="123" spans="1:10" x14ac:dyDescent="0.25">
      <c r="A123" s="1" t="s">
        <v>17</v>
      </c>
      <c r="B123" s="1" t="s">
        <v>7</v>
      </c>
      <c r="C123" s="1" t="s">
        <v>138</v>
      </c>
      <c r="D123" s="4">
        <v>6</v>
      </c>
      <c r="E123" s="4">
        <v>12</v>
      </c>
      <c r="F123" s="7">
        <v>0</v>
      </c>
      <c r="G123" s="4">
        <f t="shared" si="12"/>
        <v>0</v>
      </c>
      <c r="H123" s="4">
        <f t="shared" si="13"/>
        <v>0</v>
      </c>
      <c r="I123" s="4">
        <f t="shared" si="14"/>
        <v>0</v>
      </c>
      <c r="J123" s="6" t="e">
        <f t="shared" si="15"/>
        <v>#DIV/0!</v>
      </c>
    </row>
    <row r="124" spans="1:10" x14ac:dyDescent="0.25">
      <c r="A124" s="1" t="s">
        <v>19</v>
      </c>
      <c r="B124" s="1" t="s">
        <v>6</v>
      </c>
      <c r="C124" s="1" t="s">
        <v>139</v>
      </c>
      <c r="D124" s="4">
        <v>40</v>
      </c>
      <c r="E124" s="4">
        <v>50</v>
      </c>
      <c r="F124" s="7">
        <v>5</v>
      </c>
      <c r="G124" s="4">
        <f t="shared" si="12"/>
        <v>200</v>
      </c>
      <c r="H124" s="4">
        <f t="shared" si="13"/>
        <v>250</v>
      </c>
      <c r="I124" s="4">
        <f t="shared" si="14"/>
        <v>50</v>
      </c>
      <c r="J124" s="6">
        <f t="shared" si="15"/>
        <v>0.25</v>
      </c>
    </row>
    <row r="125" spans="1:10" x14ac:dyDescent="0.25">
      <c r="A125" s="1" t="s">
        <v>19</v>
      </c>
      <c r="B125" s="1" t="s">
        <v>6</v>
      </c>
      <c r="C125" s="1" t="s">
        <v>140</v>
      </c>
      <c r="D125" s="4">
        <v>68</v>
      </c>
      <c r="E125" s="4">
        <v>78</v>
      </c>
      <c r="F125" s="7">
        <v>1</v>
      </c>
      <c r="G125" s="4">
        <f t="shared" si="12"/>
        <v>68</v>
      </c>
      <c r="H125" s="4">
        <f t="shared" si="13"/>
        <v>78</v>
      </c>
      <c r="I125" s="4">
        <f t="shared" si="14"/>
        <v>10</v>
      </c>
      <c r="J125" s="6">
        <f t="shared" si="15"/>
        <v>0.14705882352941177</v>
      </c>
    </row>
    <row r="126" spans="1:10" x14ac:dyDescent="0.25">
      <c r="A126" s="1" t="s">
        <v>65</v>
      </c>
      <c r="B126" s="1" t="s">
        <v>8</v>
      </c>
      <c r="C126" s="1" t="s">
        <v>141</v>
      </c>
      <c r="D126" s="4">
        <v>13.68</v>
      </c>
      <c r="E126" s="4">
        <v>15.5</v>
      </c>
      <c r="F126" s="7">
        <v>20</v>
      </c>
      <c r="G126" s="4">
        <f t="shared" si="12"/>
        <v>273.60000000000002</v>
      </c>
      <c r="H126" s="4">
        <f t="shared" si="13"/>
        <v>310</v>
      </c>
      <c r="I126" s="4">
        <f t="shared" si="14"/>
        <v>36.399999999999977</v>
      </c>
      <c r="J126" s="6">
        <f t="shared" si="15"/>
        <v>0.13304093567251452</v>
      </c>
    </row>
    <row r="127" spans="1:10" x14ac:dyDescent="0.25">
      <c r="A127" s="1" t="s">
        <v>65</v>
      </c>
      <c r="B127" s="1" t="s">
        <v>8</v>
      </c>
      <c r="C127" s="1" t="s">
        <v>142</v>
      </c>
      <c r="D127" s="4">
        <v>11.88</v>
      </c>
      <c r="E127" s="4">
        <v>13.5</v>
      </c>
      <c r="F127" s="7">
        <v>20</v>
      </c>
      <c r="G127" s="4">
        <f t="shared" si="12"/>
        <v>237.60000000000002</v>
      </c>
      <c r="H127" s="4">
        <f t="shared" si="13"/>
        <v>270</v>
      </c>
      <c r="I127" s="4">
        <f t="shared" si="14"/>
        <v>32.399999999999977</v>
      </c>
      <c r="J127" s="6">
        <f t="shared" si="15"/>
        <v>0.13636363636363624</v>
      </c>
    </row>
    <row r="128" spans="1:10" x14ac:dyDescent="0.25">
      <c r="A128" s="1" t="s">
        <v>51</v>
      </c>
      <c r="B128" s="1" t="s">
        <v>6</v>
      </c>
      <c r="C128" s="1" t="s">
        <v>143</v>
      </c>
      <c r="D128" s="4">
        <v>172</v>
      </c>
      <c r="E128" s="4">
        <v>195</v>
      </c>
      <c r="F128" s="7">
        <v>1</v>
      </c>
      <c r="G128" s="4">
        <f t="shared" si="12"/>
        <v>172</v>
      </c>
      <c r="H128" s="4">
        <f t="shared" si="13"/>
        <v>195</v>
      </c>
      <c r="I128" s="4">
        <f t="shared" si="14"/>
        <v>23</v>
      </c>
      <c r="J128" s="6">
        <f t="shared" si="15"/>
        <v>0.13372093023255813</v>
      </c>
    </row>
    <row r="129" spans="1:10" x14ac:dyDescent="0.25">
      <c r="A129" s="1" t="s">
        <v>51</v>
      </c>
      <c r="B129" s="1" t="s">
        <v>6</v>
      </c>
      <c r="C129" s="1" t="s">
        <v>144</v>
      </c>
      <c r="D129" s="4">
        <v>172</v>
      </c>
      <c r="E129" s="4">
        <v>195</v>
      </c>
      <c r="F129" s="7">
        <v>1</v>
      </c>
      <c r="G129" s="4">
        <f t="shared" ref="G129:G190" si="16">D129*F129</f>
        <v>172</v>
      </c>
      <c r="H129" s="4">
        <f t="shared" ref="H129:H190" si="17">E129*F129</f>
        <v>195</v>
      </c>
      <c r="I129" s="4">
        <f t="shared" ref="I129:I190" si="18">H129-G129</f>
        <v>23</v>
      </c>
      <c r="J129" s="6">
        <f t="shared" ref="J129:J190" si="19">I129/G129</f>
        <v>0.13372093023255813</v>
      </c>
    </row>
    <row r="130" spans="1:10" x14ac:dyDescent="0.25">
      <c r="A130" s="1" t="s">
        <v>37</v>
      </c>
      <c r="B130" s="1" t="s">
        <v>6</v>
      </c>
      <c r="C130" s="1" t="s">
        <v>145</v>
      </c>
      <c r="D130" s="4">
        <v>129</v>
      </c>
      <c r="E130" s="4">
        <v>145</v>
      </c>
      <c r="F130" s="7">
        <v>1</v>
      </c>
      <c r="G130" s="4">
        <f t="shared" si="16"/>
        <v>129</v>
      </c>
      <c r="H130" s="4">
        <f t="shared" si="17"/>
        <v>145</v>
      </c>
      <c r="I130" s="4">
        <f t="shared" si="18"/>
        <v>16</v>
      </c>
      <c r="J130" s="6">
        <f t="shared" si="19"/>
        <v>0.12403100775193798</v>
      </c>
    </row>
    <row r="131" spans="1:10" x14ac:dyDescent="0.25">
      <c r="A131" s="1" t="s">
        <v>37</v>
      </c>
      <c r="B131" s="1" t="s">
        <v>6</v>
      </c>
      <c r="C131" s="1" t="s">
        <v>146</v>
      </c>
      <c r="D131" s="4">
        <v>129</v>
      </c>
      <c r="E131" s="4">
        <v>145</v>
      </c>
      <c r="F131" s="7">
        <v>2</v>
      </c>
      <c r="G131" s="4">
        <f t="shared" si="16"/>
        <v>258</v>
      </c>
      <c r="H131" s="4">
        <f t="shared" si="17"/>
        <v>290</v>
      </c>
      <c r="I131" s="4">
        <f t="shared" si="18"/>
        <v>32</v>
      </c>
      <c r="J131" s="6">
        <f t="shared" si="19"/>
        <v>0.12403100775193798</v>
      </c>
    </row>
    <row r="132" spans="1:10" x14ac:dyDescent="0.25">
      <c r="A132" s="1" t="s">
        <v>27</v>
      </c>
      <c r="B132" s="1" t="s">
        <v>6</v>
      </c>
      <c r="C132" s="1" t="s">
        <v>147</v>
      </c>
      <c r="D132" s="4">
        <v>276</v>
      </c>
      <c r="E132" s="4">
        <v>310</v>
      </c>
      <c r="F132" s="7">
        <v>1</v>
      </c>
      <c r="G132" s="4">
        <f t="shared" si="16"/>
        <v>276</v>
      </c>
      <c r="H132" s="4">
        <f t="shared" si="17"/>
        <v>310</v>
      </c>
      <c r="I132" s="4">
        <f t="shared" si="18"/>
        <v>34</v>
      </c>
      <c r="J132" s="6">
        <f t="shared" si="19"/>
        <v>0.12318840579710146</v>
      </c>
    </row>
    <row r="133" spans="1:10" x14ac:dyDescent="0.25">
      <c r="A133" s="1" t="s">
        <v>27</v>
      </c>
      <c r="B133" s="1" t="s">
        <v>6</v>
      </c>
      <c r="C133" s="1" t="s">
        <v>148</v>
      </c>
      <c r="D133" s="4">
        <v>288</v>
      </c>
      <c r="E133" s="4">
        <v>320</v>
      </c>
      <c r="F133" s="7">
        <v>1</v>
      </c>
      <c r="G133" s="4">
        <f t="shared" si="16"/>
        <v>288</v>
      </c>
      <c r="H133" s="4">
        <f t="shared" si="17"/>
        <v>320</v>
      </c>
      <c r="I133" s="4">
        <f t="shared" si="18"/>
        <v>32</v>
      </c>
      <c r="J133" s="6">
        <f t="shared" si="19"/>
        <v>0.1111111111111111</v>
      </c>
    </row>
    <row r="134" spans="1:10" x14ac:dyDescent="0.25">
      <c r="A134" s="1" t="s">
        <v>27</v>
      </c>
      <c r="B134" s="1" t="s">
        <v>7</v>
      </c>
      <c r="C134" s="1" t="s">
        <v>149</v>
      </c>
      <c r="D134" s="4">
        <v>120</v>
      </c>
      <c r="E134" s="4">
        <v>145</v>
      </c>
      <c r="F134" s="7">
        <v>1</v>
      </c>
      <c r="G134" s="4">
        <f t="shared" si="16"/>
        <v>120</v>
      </c>
      <c r="H134" s="4">
        <f t="shared" si="17"/>
        <v>145</v>
      </c>
      <c r="I134" s="4">
        <f t="shared" si="18"/>
        <v>25</v>
      </c>
      <c r="J134" s="6">
        <f t="shared" si="19"/>
        <v>0.20833333333333334</v>
      </c>
    </row>
    <row r="135" spans="1:10" x14ac:dyDescent="0.25">
      <c r="A135" s="1" t="s">
        <v>5</v>
      </c>
      <c r="B135" s="1" t="s">
        <v>6</v>
      </c>
      <c r="C135" s="1" t="s">
        <v>150</v>
      </c>
      <c r="D135" s="4">
        <v>134</v>
      </c>
      <c r="E135" s="4">
        <v>148</v>
      </c>
      <c r="F135" s="7">
        <v>10</v>
      </c>
      <c r="G135" s="4">
        <f t="shared" si="16"/>
        <v>1340</v>
      </c>
      <c r="H135" s="4">
        <f t="shared" si="17"/>
        <v>1480</v>
      </c>
      <c r="I135" s="4">
        <f t="shared" si="18"/>
        <v>140</v>
      </c>
      <c r="J135" s="6">
        <f t="shared" si="19"/>
        <v>0.1044776119402985</v>
      </c>
    </row>
    <row r="136" spans="1:10" x14ac:dyDescent="0.25">
      <c r="A136" s="1" t="s">
        <v>51</v>
      </c>
      <c r="B136" s="1" t="s">
        <v>6</v>
      </c>
      <c r="C136" s="1" t="s">
        <v>151</v>
      </c>
      <c r="D136" s="4">
        <v>52</v>
      </c>
      <c r="E136" s="4">
        <v>60</v>
      </c>
      <c r="F136" s="7">
        <v>1</v>
      </c>
      <c r="G136" s="4">
        <f t="shared" si="16"/>
        <v>52</v>
      </c>
      <c r="H136" s="4">
        <f t="shared" si="17"/>
        <v>60</v>
      </c>
      <c r="I136" s="4">
        <f t="shared" si="18"/>
        <v>8</v>
      </c>
      <c r="J136" s="6">
        <f t="shared" si="19"/>
        <v>0.15384615384615385</v>
      </c>
    </row>
    <row r="137" spans="1:10" x14ac:dyDescent="0.25">
      <c r="A137" s="1" t="s">
        <v>51</v>
      </c>
      <c r="B137" s="1" t="s">
        <v>6</v>
      </c>
      <c r="C137" s="1" t="s">
        <v>152</v>
      </c>
      <c r="D137" s="4">
        <v>45</v>
      </c>
      <c r="E137" s="4">
        <v>58</v>
      </c>
      <c r="F137" s="7">
        <v>1</v>
      </c>
      <c r="G137" s="4">
        <f t="shared" si="16"/>
        <v>45</v>
      </c>
      <c r="H137" s="4">
        <f t="shared" si="17"/>
        <v>58</v>
      </c>
      <c r="I137" s="4">
        <f t="shared" si="18"/>
        <v>13</v>
      </c>
      <c r="J137" s="6">
        <f t="shared" si="19"/>
        <v>0.28888888888888886</v>
      </c>
    </row>
    <row r="138" spans="1:10" x14ac:dyDescent="0.25">
      <c r="A138" s="1" t="s">
        <v>51</v>
      </c>
      <c r="B138" s="1" t="s">
        <v>6</v>
      </c>
      <c r="C138" s="1" t="s">
        <v>153</v>
      </c>
      <c r="D138" s="4">
        <v>75</v>
      </c>
      <c r="E138" s="4">
        <v>88</v>
      </c>
      <c r="F138" s="7">
        <v>5</v>
      </c>
      <c r="G138" s="4">
        <f t="shared" si="16"/>
        <v>375</v>
      </c>
      <c r="H138" s="4">
        <f t="shared" si="17"/>
        <v>440</v>
      </c>
      <c r="I138" s="4">
        <f t="shared" si="18"/>
        <v>65</v>
      </c>
      <c r="J138" s="6">
        <f t="shared" si="19"/>
        <v>0.17333333333333334</v>
      </c>
    </row>
    <row r="139" spans="1:10" x14ac:dyDescent="0.25">
      <c r="A139" s="1" t="s">
        <v>27</v>
      </c>
      <c r="B139" s="1" t="s">
        <v>6</v>
      </c>
      <c r="C139" s="1" t="s">
        <v>154</v>
      </c>
      <c r="D139" s="4">
        <v>402</v>
      </c>
      <c r="E139" s="4">
        <v>450</v>
      </c>
      <c r="F139" s="7">
        <v>1</v>
      </c>
      <c r="G139" s="4">
        <f t="shared" si="16"/>
        <v>402</v>
      </c>
      <c r="H139" s="4">
        <f t="shared" si="17"/>
        <v>450</v>
      </c>
      <c r="I139" s="4">
        <f t="shared" si="18"/>
        <v>48</v>
      </c>
      <c r="J139" s="6">
        <f t="shared" si="19"/>
        <v>0.11940298507462686</v>
      </c>
    </row>
    <row r="140" spans="1:10" x14ac:dyDescent="0.25">
      <c r="A140" s="1" t="s">
        <v>37</v>
      </c>
      <c r="B140" s="1" t="s">
        <v>6</v>
      </c>
      <c r="C140" s="1" t="s">
        <v>155</v>
      </c>
      <c r="D140" s="4">
        <v>85</v>
      </c>
      <c r="E140" s="4">
        <v>100</v>
      </c>
      <c r="F140" s="7">
        <v>1</v>
      </c>
      <c r="G140" s="4">
        <f t="shared" si="16"/>
        <v>85</v>
      </c>
      <c r="H140" s="4">
        <f t="shared" si="17"/>
        <v>100</v>
      </c>
      <c r="I140" s="4">
        <f t="shared" si="18"/>
        <v>15</v>
      </c>
      <c r="J140" s="6">
        <f t="shared" si="19"/>
        <v>0.17647058823529413</v>
      </c>
    </row>
    <row r="141" spans="1:10" x14ac:dyDescent="0.25">
      <c r="A141" s="1" t="s">
        <v>37</v>
      </c>
      <c r="B141" s="1" t="s">
        <v>6</v>
      </c>
      <c r="C141" s="1" t="s">
        <v>156</v>
      </c>
      <c r="D141" s="4">
        <v>85</v>
      </c>
      <c r="E141" s="4">
        <v>100</v>
      </c>
      <c r="F141" s="7">
        <v>3</v>
      </c>
      <c r="G141" s="4">
        <f t="shared" si="16"/>
        <v>255</v>
      </c>
      <c r="H141" s="4">
        <f t="shared" si="17"/>
        <v>300</v>
      </c>
      <c r="I141" s="4">
        <f t="shared" si="18"/>
        <v>45</v>
      </c>
      <c r="J141" s="6">
        <f t="shared" si="19"/>
        <v>0.17647058823529413</v>
      </c>
    </row>
    <row r="142" spans="1:10" x14ac:dyDescent="0.25">
      <c r="A142" s="1" t="s">
        <v>16</v>
      </c>
      <c r="B142" s="1" t="s">
        <v>6</v>
      </c>
      <c r="C142" s="1" t="s">
        <v>157</v>
      </c>
      <c r="D142" s="4">
        <v>58.9</v>
      </c>
      <c r="E142" s="4">
        <v>66.900000000000006</v>
      </c>
      <c r="F142" s="7">
        <v>1</v>
      </c>
      <c r="G142" s="4">
        <f t="shared" si="16"/>
        <v>58.9</v>
      </c>
      <c r="H142" s="4">
        <f t="shared" si="17"/>
        <v>66.900000000000006</v>
      </c>
      <c r="I142" s="4">
        <f t="shared" si="18"/>
        <v>8.0000000000000071</v>
      </c>
      <c r="J142" s="6">
        <f t="shared" si="19"/>
        <v>0.13582342954159604</v>
      </c>
    </row>
    <row r="143" spans="1:10" x14ac:dyDescent="0.25">
      <c r="A143" s="1" t="s">
        <v>16</v>
      </c>
      <c r="B143" s="1" t="s">
        <v>6</v>
      </c>
      <c r="C143" s="1" t="s">
        <v>158</v>
      </c>
      <c r="D143" s="4">
        <v>62.36</v>
      </c>
      <c r="E143" s="4">
        <v>72</v>
      </c>
      <c r="F143" s="7">
        <v>1</v>
      </c>
      <c r="G143" s="4">
        <f t="shared" si="16"/>
        <v>62.36</v>
      </c>
      <c r="H143" s="4">
        <f t="shared" si="17"/>
        <v>72</v>
      </c>
      <c r="I143" s="4">
        <f t="shared" si="18"/>
        <v>9.64</v>
      </c>
      <c r="J143" s="6">
        <f t="shared" si="19"/>
        <v>0.15458627325208468</v>
      </c>
    </row>
    <row r="144" spans="1:10" x14ac:dyDescent="0.25">
      <c r="A144" s="1" t="s">
        <v>16</v>
      </c>
      <c r="B144" s="1" t="s">
        <v>8</v>
      </c>
      <c r="C144" s="1" t="s">
        <v>159</v>
      </c>
      <c r="D144" s="4">
        <v>38</v>
      </c>
      <c r="E144" s="4">
        <v>44</v>
      </c>
      <c r="F144" s="7">
        <v>3</v>
      </c>
      <c r="G144" s="4">
        <f t="shared" si="16"/>
        <v>114</v>
      </c>
      <c r="H144" s="4">
        <f t="shared" si="17"/>
        <v>132</v>
      </c>
      <c r="I144" s="4">
        <f t="shared" si="18"/>
        <v>18</v>
      </c>
      <c r="J144" s="6">
        <f t="shared" si="19"/>
        <v>0.15789473684210525</v>
      </c>
    </row>
    <row r="145" spans="1:10" x14ac:dyDescent="0.25">
      <c r="A145" s="1" t="s">
        <v>16</v>
      </c>
      <c r="B145" s="1" t="s">
        <v>6</v>
      </c>
      <c r="C145" s="1" t="s">
        <v>160</v>
      </c>
      <c r="D145" s="4">
        <v>31.8</v>
      </c>
      <c r="E145" s="4">
        <v>36</v>
      </c>
      <c r="F145" s="7">
        <v>1</v>
      </c>
      <c r="G145" s="4">
        <f t="shared" si="16"/>
        <v>31.8</v>
      </c>
      <c r="H145" s="4">
        <f t="shared" si="17"/>
        <v>36</v>
      </c>
      <c r="I145" s="4">
        <f t="shared" si="18"/>
        <v>4.1999999999999993</v>
      </c>
      <c r="J145" s="6">
        <f t="shared" si="19"/>
        <v>0.13207547169811318</v>
      </c>
    </row>
    <row r="146" spans="1:10" x14ac:dyDescent="0.25">
      <c r="A146" s="1" t="s">
        <v>16</v>
      </c>
      <c r="B146" s="1" t="s">
        <v>6</v>
      </c>
      <c r="C146" s="1" t="s">
        <v>161</v>
      </c>
      <c r="D146" s="4">
        <v>50.4</v>
      </c>
      <c r="E146" s="4">
        <v>58</v>
      </c>
      <c r="F146" s="7">
        <v>1</v>
      </c>
      <c r="G146" s="4">
        <f t="shared" si="16"/>
        <v>50.4</v>
      </c>
      <c r="H146" s="4">
        <f t="shared" si="17"/>
        <v>58</v>
      </c>
      <c r="I146" s="4">
        <f t="shared" si="18"/>
        <v>7.6000000000000014</v>
      </c>
      <c r="J146" s="6">
        <f t="shared" si="19"/>
        <v>0.15079365079365081</v>
      </c>
    </row>
    <row r="147" spans="1:10" x14ac:dyDescent="0.25">
      <c r="A147" s="1" t="s">
        <v>5</v>
      </c>
      <c r="B147" s="1" t="s">
        <v>8</v>
      </c>
      <c r="C147" s="1" t="s">
        <v>162</v>
      </c>
      <c r="D147" s="4">
        <v>15.75</v>
      </c>
      <c r="E147" s="4">
        <v>17.899999999999999</v>
      </c>
      <c r="F147" s="7">
        <v>0</v>
      </c>
      <c r="G147" s="4">
        <f t="shared" si="16"/>
        <v>0</v>
      </c>
      <c r="H147" s="4">
        <f t="shared" si="17"/>
        <v>0</v>
      </c>
      <c r="I147" s="4">
        <f t="shared" si="18"/>
        <v>0</v>
      </c>
      <c r="J147" s="6" t="e">
        <f t="shared" si="19"/>
        <v>#DIV/0!</v>
      </c>
    </row>
    <row r="148" spans="1:10" x14ac:dyDescent="0.25">
      <c r="A148" s="1" t="s">
        <v>5</v>
      </c>
      <c r="B148" s="1" t="s">
        <v>8</v>
      </c>
      <c r="C148" s="1" t="s">
        <v>163</v>
      </c>
      <c r="D148" s="4">
        <v>14.28</v>
      </c>
      <c r="E148" s="4">
        <v>17.899999999999999</v>
      </c>
      <c r="F148" s="7">
        <v>0</v>
      </c>
      <c r="G148" s="4">
        <f t="shared" si="16"/>
        <v>0</v>
      </c>
      <c r="H148" s="4">
        <f t="shared" si="17"/>
        <v>0</v>
      </c>
      <c r="I148" s="4">
        <f t="shared" si="18"/>
        <v>0</v>
      </c>
      <c r="J148" s="6" t="e">
        <f t="shared" si="19"/>
        <v>#DIV/0!</v>
      </c>
    </row>
    <row r="149" spans="1:10" x14ac:dyDescent="0.25">
      <c r="A149" s="1" t="s">
        <v>37</v>
      </c>
      <c r="B149" s="1" t="s">
        <v>6</v>
      </c>
      <c r="C149" s="1" t="s">
        <v>164</v>
      </c>
      <c r="D149" s="4">
        <v>83</v>
      </c>
      <c r="E149" s="4">
        <v>100</v>
      </c>
      <c r="F149" s="7">
        <v>3</v>
      </c>
      <c r="G149" s="4">
        <f t="shared" si="16"/>
        <v>249</v>
      </c>
      <c r="H149" s="4">
        <f t="shared" si="17"/>
        <v>300</v>
      </c>
      <c r="I149" s="4">
        <f t="shared" si="18"/>
        <v>51</v>
      </c>
      <c r="J149" s="6">
        <f t="shared" si="19"/>
        <v>0.20481927710843373</v>
      </c>
    </row>
    <row r="150" spans="1:10" x14ac:dyDescent="0.25">
      <c r="A150" s="1" t="s">
        <v>37</v>
      </c>
      <c r="B150" s="1" t="s">
        <v>6</v>
      </c>
      <c r="C150" s="1" t="s">
        <v>165</v>
      </c>
      <c r="D150" s="4">
        <v>65</v>
      </c>
      <c r="E150" s="4">
        <v>80</v>
      </c>
      <c r="F150" s="7">
        <v>2</v>
      </c>
      <c r="G150" s="4">
        <f t="shared" si="16"/>
        <v>130</v>
      </c>
      <c r="H150" s="4">
        <f t="shared" si="17"/>
        <v>160</v>
      </c>
      <c r="I150" s="4">
        <f t="shared" si="18"/>
        <v>30</v>
      </c>
      <c r="J150" s="6">
        <f t="shared" si="19"/>
        <v>0.23076923076923078</v>
      </c>
    </row>
    <row r="151" spans="1:10" x14ac:dyDescent="0.25">
      <c r="A151" s="1" t="s">
        <v>9</v>
      </c>
      <c r="B151" s="1" t="s">
        <v>6</v>
      </c>
      <c r="C151" s="1" t="s">
        <v>166</v>
      </c>
      <c r="D151" s="4">
        <v>26.5</v>
      </c>
      <c r="E151" s="4">
        <v>30</v>
      </c>
      <c r="F151" s="7">
        <v>2</v>
      </c>
      <c r="G151" s="4">
        <f t="shared" si="16"/>
        <v>53</v>
      </c>
      <c r="H151" s="4">
        <f t="shared" si="17"/>
        <v>60</v>
      </c>
      <c r="I151" s="4">
        <f t="shared" si="18"/>
        <v>7</v>
      </c>
      <c r="J151" s="6">
        <f t="shared" si="19"/>
        <v>0.13207547169811321</v>
      </c>
    </row>
    <row r="152" spans="1:10" x14ac:dyDescent="0.25">
      <c r="A152" s="1" t="s">
        <v>9</v>
      </c>
      <c r="B152" s="1" t="s">
        <v>6</v>
      </c>
      <c r="C152" s="1" t="s">
        <v>167</v>
      </c>
      <c r="D152" s="4">
        <v>26.5</v>
      </c>
      <c r="E152" s="4">
        <v>30</v>
      </c>
      <c r="F152" s="7">
        <v>2</v>
      </c>
      <c r="G152" s="4">
        <f t="shared" si="16"/>
        <v>53</v>
      </c>
      <c r="H152" s="4">
        <f t="shared" si="17"/>
        <v>60</v>
      </c>
      <c r="I152" s="4">
        <f t="shared" si="18"/>
        <v>7</v>
      </c>
      <c r="J152" s="6">
        <f t="shared" si="19"/>
        <v>0.13207547169811321</v>
      </c>
    </row>
    <row r="153" spans="1:10" x14ac:dyDescent="0.25">
      <c r="A153" s="1" t="s">
        <v>9</v>
      </c>
      <c r="B153" s="1" t="s">
        <v>6</v>
      </c>
      <c r="C153" s="1" t="s">
        <v>168</v>
      </c>
      <c r="D153" s="4">
        <v>26.5</v>
      </c>
      <c r="E153" s="4">
        <v>30</v>
      </c>
      <c r="F153" s="7">
        <v>2</v>
      </c>
      <c r="G153" s="4">
        <f t="shared" si="16"/>
        <v>53</v>
      </c>
      <c r="H153" s="4">
        <f t="shared" si="17"/>
        <v>60</v>
      </c>
      <c r="I153" s="4">
        <f t="shared" si="18"/>
        <v>7</v>
      </c>
      <c r="J153" s="6">
        <f t="shared" si="19"/>
        <v>0.13207547169811321</v>
      </c>
    </row>
    <row r="154" spans="1:10" x14ac:dyDescent="0.25">
      <c r="A154" s="1" t="s">
        <v>9</v>
      </c>
      <c r="B154" s="1" t="s">
        <v>6</v>
      </c>
      <c r="C154" s="1" t="s">
        <v>169</v>
      </c>
      <c r="D154" s="4">
        <v>26.5</v>
      </c>
      <c r="E154" s="4">
        <v>30</v>
      </c>
      <c r="F154" s="7">
        <v>2</v>
      </c>
      <c r="G154" s="4">
        <f t="shared" si="16"/>
        <v>53</v>
      </c>
      <c r="H154" s="4">
        <f t="shared" si="17"/>
        <v>60</v>
      </c>
      <c r="I154" s="4">
        <f t="shared" si="18"/>
        <v>7</v>
      </c>
      <c r="J154" s="6">
        <f t="shared" si="19"/>
        <v>0.13207547169811321</v>
      </c>
    </row>
    <row r="155" spans="1:10" x14ac:dyDescent="0.25">
      <c r="A155" s="1" t="s">
        <v>24</v>
      </c>
      <c r="B155" s="1" t="s">
        <v>6</v>
      </c>
      <c r="C155" s="1" t="s">
        <v>170</v>
      </c>
      <c r="D155" s="4">
        <v>125</v>
      </c>
      <c r="E155" s="4">
        <v>140</v>
      </c>
      <c r="F155" s="7">
        <v>3</v>
      </c>
      <c r="G155" s="4">
        <f t="shared" si="16"/>
        <v>375</v>
      </c>
      <c r="H155" s="4">
        <f t="shared" si="17"/>
        <v>420</v>
      </c>
      <c r="I155" s="4">
        <f t="shared" si="18"/>
        <v>45</v>
      </c>
      <c r="J155" s="6">
        <f t="shared" si="19"/>
        <v>0.12</v>
      </c>
    </row>
    <row r="156" spans="1:10" x14ac:dyDescent="0.25">
      <c r="A156" s="1" t="s">
        <v>27</v>
      </c>
      <c r="B156" s="1" t="s">
        <v>7</v>
      </c>
      <c r="C156" s="1" t="s">
        <v>171</v>
      </c>
      <c r="D156" s="4">
        <v>61</v>
      </c>
      <c r="E156" s="4">
        <v>78.900000000000006</v>
      </c>
      <c r="F156" s="7">
        <v>2</v>
      </c>
      <c r="G156" s="4">
        <f t="shared" si="16"/>
        <v>122</v>
      </c>
      <c r="H156" s="4">
        <f t="shared" si="17"/>
        <v>157.80000000000001</v>
      </c>
      <c r="I156" s="4">
        <f t="shared" si="18"/>
        <v>35.800000000000011</v>
      </c>
      <c r="J156" s="6">
        <f t="shared" si="19"/>
        <v>0.29344262295081974</v>
      </c>
    </row>
    <row r="157" spans="1:10" x14ac:dyDescent="0.25">
      <c r="A157" s="1" t="s">
        <v>16</v>
      </c>
      <c r="B157" s="1" t="s">
        <v>6</v>
      </c>
      <c r="C157" s="1" t="s">
        <v>172</v>
      </c>
      <c r="D157" s="4">
        <v>36</v>
      </c>
      <c r="E157" s="4">
        <v>41.9</v>
      </c>
      <c r="F157" s="7">
        <v>5</v>
      </c>
      <c r="G157" s="4">
        <f t="shared" si="16"/>
        <v>180</v>
      </c>
      <c r="H157" s="4">
        <f t="shared" si="17"/>
        <v>209.5</v>
      </c>
      <c r="I157" s="4">
        <f t="shared" si="18"/>
        <v>29.5</v>
      </c>
      <c r="J157" s="6">
        <f t="shared" si="19"/>
        <v>0.16388888888888889</v>
      </c>
    </row>
    <row r="158" spans="1:10" x14ac:dyDescent="0.25">
      <c r="A158" s="1" t="s">
        <v>5</v>
      </c>
      <c r="B158" s="1" t="s">
        <v>8</v>
      </c>
      <c r="C158" s="1" t="s">
        <v>173</v>
      </c>
      <c r="D158" s="4">
        <v>12.6</v>
      </c>
      <c r="E158" s="4">
        <v>13.9</v>
      </c>
      <c r="F158" s="7">
        <v>100</v>
      </c>
      <c r="G158" s="4">
        <f t="shared" si="16"/>
        <v>1260</v>
      </c>
      <c r="H158" s="4">
        <f t="shared" si="17"/>
        <v>1390</v>
      </c>
      <c r="I158" s="4">
        <f t="shared" si="18"/>
        <v>130</v>
      </c>
      <c r="J158" s="6">
        <f t="shared" si="19"/>
        <v>0.10317460317460317</v>
      </c>
    </row>
    <row r="159" spans="1:10" x14ac:dyDescent="0.25">
      <c r="A159" s="1" t="s">
        <v>51</v>
      </c>
      <c r="B159" s="1" t="s">
        <v>6</v>
      </c>
      <c r="C159" s="1" t="s">
        <v>174</v>
      </c>
      <c r="D159" s="4">
        <v>180</v>
      </c>
      <c r="E159" s="4">
        <v>205</v>
      </c>
      <c r="F159" s="7">
        <v>3</v>
      </c>
      <c r="G159" s="4">
        <f t="shared" si="16"/>
        <v>540</v>
      </c>
      <c r="H159" s="4">
        <f t="shared" si="17"/>
        <v>615</v>
      </c>
      <c r="I159" s="4">
        <f t="shared" si="18"/>
        <v>75</v>
      </c>
      <c r="J159" s="6">
        <f t="shared" si="19"/>
        <v>0.1388888888888889</v>
      </c>
    </row>
    <row r="160" spans="1:10" x14ac:dyDescent="0.25">
      <c r="A160" s="1" t="s">
        <v>19</v>
      </c>
      <c r="B160" s="1" t="s">
        <v>6</v>
      </c>
      <c r="C160" s="1" t="s">
        <v>175</v>
      </c>
      <c r="D160" s="4">
        <v>136.36000000000001</v>
      </c>
      <c r="E160" s="4">
        <v>160</v>
      </c>
      <c r="F160" s="7">
        <v>0</v>
      </c>
      <c r="G160" s="4">
        <f t="shared" si="16"/>
        <v>0</v>
      </c>
      <c r="H160" s="4">
        <f t="shared" si="17"/>
        <v>0</v>
      </c>
      <c r="I160" s="4">
        <f t="shared" si="18"/>
        <v>0</v>
      </c>
      <c r="J160" s="6" t="e">
        <f t="shared" si="19"/>
        <v>#DIV/0!</v>
      </c>
    </row>
    <row r="161" spans="1:10" x14ac:dyDescent="0.25">
      <c r="A161" s="1" t="s">
        <v>19</v>
      </c>
      <c r="B161" s="1" t="s">
        <v>6</v>
      </c>
      <c r="C161" s="1" t="s">
        <v>176</v>
      </c>
      <c r="D161" s="4">
        <v>109.8</v>
      </c>
      <c r="E161" s="4">
        <v>135</v>
      </c>
      <c r="F161" s="7">
        <v>1</v>
      </c>
      <c r="G161" s="4">
        <f t="shared" si="16"/>
        <v>109.8</v>
      </c>
      <c r="H161" s="4">
        <f t="shared" si="17"/>
        <v>135</v>
      </c>
      <c r="I161" s="4">
        <f t="shared" si="18"/>
        <v>25.200000000000003</v>
      </c>
      <c r="J161" s="6">
        <f t="shared" si="19"/>
        <v>0.22950819672131151</v>
      </c>
    </row>
    <row r="162" spans="1:10" x14ac:dyDescent="0.25">
      <c r="A162" s="1" t="s">
        <v>5</v>
      </c>
      <c r="B162" s="1" t="s">
        <v>6</v>
      </c>
      <c r="C162" s="1" t="s">
        <v>177</v>
      </c>
      <c r="D162" s="4">
        <v>44.5</v>
      </c>
      <c r="E162" s="4">
        <v>46.9</v>
      </c>
      <c r="F162" s="7">
        <v>5</v>
      </c>
      <c r="G162" s="4">
        <f t="shared" si="16"/>
        <v>222.5</v>
      </c>
      <c r="H162" s="4">
        <f t="shared" si="17"/>
        <v>234.5</v>
      </c>
      <c r="I162" s="4">
        <f t="shared" si="18"/>
        <v>12</v>
      </c>
      <c r="J162" s="6">
        <f t="shared" si="19"/>
        <v>5.3932584269662923E-2</v>
      </c>
    </row>
    <row r="163" spans="1:10" x14ac:dyDescent="0.25">
      <c r="A163" s="1" t="s">
        <v>5</v>
      </c>
      <c r="B163" s="1" t="s">
        <v>6</v>
      </c>
      <c r="C163" s="1" t="s">
        <v>178</v>
      </c>
      <c r="D163" s="4">
        <v>60.47</v>
      </c>
      <c r="E163" s="4">
        <v>67.900000000000006</v>
      </c>
      <c r="F163" s="7">
        <v>10</v>
      </c>
      <c r="G163" s="4">
        <f t="shared" si="16"/>
        <v>604.70000000000005</v>
      </c>
      <c r="H163" s="4">
        <f t="shared" si="17"/>
        <v>679</v>
      </c>
      <c r="I163" s="4">
        <f t="shared" si="18"/>
        <v>74.299999999999955</v>
      </c>
      <c r="J163" s="6">
        <f t="shared" si="19"/>
        <v>0.12287084504713072</v>
      </c>
    </row>
    <row r="164" spans="1:10" x14ac:dyDescent="0.25">
      <c r="A164" s="1" t="s">
        <v>5</v>
      </c>
      <c r="B164" s="1" t="s">
        <v>8</v>
      </c>
      <c r="C164" s="1" t="s">
        <v>179</v>
      </c>
      <c r="D164" s="4">
        <v>16.68</v>
      </c>
      <c r="E164" s="4">
        <v>18.899999999999999</v>
      </c>
      <c r="F164" s="7">
        <v>30</v>
      </c>
      <c r="G164" s="4">
        <f t="shared" si="16"/>
        <v>500.4</v>
      </c>
      <c r="H164" s="4">
        <f t="shared" si="17"/>
        <v>567</v>
      </c>
      <c r="I164" s="4">
        <f t="shared" si="18"/>
        <v>66.600000000000023</v>
      </c>
      <c r="J164" s="6">
        <f t="shared" si="19"/>
        <v>0.13309352517985618</v>
      </c>
    </row>
    <row r="165" spans="1:10" x14ac:dyDescent="0.25">
      <c r="A165" s="1" t="s">
        <v>65</v>
      </c>
      <c r="B165" s="1" t="s">
        <v>8</v>
      </c>
      <c r="C165" s="1" t="s">
        <v>180</v>
      </c>
      <c r="D165" s="4">
        <v>30.32</v>
      </c>
      <c r="E165" s="4">
        <v>34</v>
      </c>
      <c r="F165" s="7">
        <v>5</v>
      </c>
      <c r="G165" s="4">
        <f t="shared" si="16"/>
        <v>151.6</v>
      </c>
      <c r="H165" s="4">
        <f t="shared" si="17"/>
        <v>170</v>
      </c>
      <c r="I165" s="4">
        <f t="shared" si="18"/>
        <v>18.400000000000006</v>
      </c>
      <c r="J165" s="6">
        <f t="shared" si="19"/>
        <v>0.12137203166226918</v>
      </c>
    </row>
    <row r="166" spans="1:10" x14ac:dyDescent="0.25">
      <c r="A166" s="1" t="s">
        <v>16</v>
      </c>
      <c r="B166" s="1" t="s">
        <v>6</v>
      </c>
      <c r="C166" s="1" t="s">
        <v>181</v>
      </c>
      <c r="D166" s="4">
        <v>198</v>
      </c>
      <c r="E166" s="4">
        <v>218</v>
      </c>
      <c r="F166" s="7">
        <v>1</v>
      </c>
      <c r="G166" s="4">
        <f t="shared" si="16"/>
        <v>198</v>
      </c>
      <c r="H166" s="4">
        <f t="shared" si="17"/>
        <v>218</v>
      </c>
      <c r="I166" s="4">
        <f t="shared" si="18"/>
        <v>20</v>
      </c>
      <c r="J166" s="6">
        <f t="shared" si="19"/>
        <v>0.10101010101010101</v>
      </c>
    </row>
    <row r="167" spans="1:10" x14ac:dyDescent="0.25">
      <c r="A167" s="1" t="s">
        <v>5</v>
      </c>
      <c r="B167" s="1" t="s">
        <v>6</v>
      </c>
      <c r="C167" s="1" t="s">
        <v>182</v>
      </c>
      <c r="D167" s="4">
        <v>63.9</v>
      </c>
      <c r="E167" s="4">
        <v>68.900000000000006</v>
      </c>
      <c r="F167" s="7">
        <v>50</v>
      </c>
      <c r="G167" s="4">
        <f t="shared" si="16"/>
        <v>3195</v>
      </c>
      <c r="H167" s="4">
        <f t="shared" si="17"/>
        <v>3445.0000000000005</v>
      </c>
      <c r="I167" s="4">
        <f t="shared" si="18"/>
        <v>250.00000000000045</v>
      </c>
      <c r="J167" s="6">
        <f t="shared" si="19"/>
        <v>7.8247261345853039E-2</v>
      </c>
    </row>
    <row r="168" spans="1:10" x14ac:dyDescent="0.25">
      <c r="A168" s="1" t="s">
        <v>5</v>
      </c>
      <c r="B168" s="1" t="s">
        <v>8</v>
      </c>
      <c r="C168" s="1" t="s">
        <v>183</v>
      </c>
      <c r="D168" s="4">
        <v>23.85</v>
      </c>
      <c r="E168" s="4">
        <v>26.9</v>
      </c>
      <c r="F168" s="7">
        <v>100</v>
      </c>
      <c r="G168" s="4">
        <f t="shared" si="16"/>
        <v>2385</v>
      </c>
      <c r="H168" s="4">
        <f t="shared" si="17"/>
        <v>2690</v>
      </c>
      <c r="I168" s="4">
        <f t="shared" si="18"/>
        <v>305</v>
      </c>
      <c r="J168" s="6">
        <f t="shared" si="19"/>
        <v>0.1278825995807128</v>
      </c>
    </row>
    <row r="169" spans="1:10" x14ac:dyDescent="0.25">
      <c r="A169" s="1" t="s">
        <v>5</v>
      </c>
      <c r="B169" s="1" t="s">
        <v>6</v>
      </c>
      <c r="C169" s="1" t="s">
        <v>184</v>
      </c>
      <c r="D169" s="4">
        <v>40.9</v>
      </c>
      <c r="E169" s="4">
        <v>44.9</v>
      </c>
      <c r="F169" s="7">
        <v>20</v>
      </c>
      <c r="G169" s="4">
        <f t="shared" si="16"/>
        <v>818</v>
      </c>
      <c r="H169" s="4">
        <f t="shared" si="17"/>
        <v>898</v>
      </c>
      <c r="I169" s="4">
        <f t="shared" si="18"/>
        <v>80</v>
      </c>
      <c r="J169" s="6">
        <f t="shared" si="19"/>
        <v>9.7799511002444994E-2</v>
      </c>
    </row>
    <row r="170" spans="1:10" x14ac:dyDescent="0.25">
      <c r="A170" s="1" t="s">
        <v>5</v>
      </c>
      <c r="B170" s="1" t="s">
        <v>6</v>
      </c>
      <c r="C170" s="1" t="s">
        <v>185</v>
      </c>
      <c r="D170" s="4">
        <v>105</v>
      </c>
      <c r="E170" s="4">
        <v>116.9</v>
      </c>
      <c r="F170" s="7">
        <v>50</v>
      </c>
      <c r="G170" s="4">
        <f t="shared" si="16"/>
        <v>5250</v>
      </c>
      <c r="H170" s="4">
        <f t="shared" si="17"/>
        <v>5845</v>
      </c>
      <c r="I170" s="4">
        <f t="shared" si="18"/>
        <v>595</v>
      </c>
      <c r="J170" s="6">
        <f t="shared" si="19"/>
        <v>0.11333333333333333</v>
      </c>
    </row>
    <row r="171" spans="1:10" x14ac:dyDescent="0.25">
      <c r="A171" s="1" t="s">
        <v>5</v>
      </c>
      <c r="B171" s="1" t="s">
        <v>8</v>
      </c>
      <c r="C171" s="1" t="s">
        <v>226</v>
      </c>
      <c r="D171" s="4">
        <v>21</v>
      </c>
      <c r="E171" s="4">
        <v>27</v>
      </c>
      <c r="F171" s="7">
        <v>8</v>
      </c>
      <c r="G171" s="4">
        <f t="shared" si="16"/>
        <v>168</v>
      </c>
      <c r="H171" s="4">
        <f t="shared" si="17"/>
        <v>216</v>
      </c>
      <c r="I171" s="4">
        <f t="shared" si="18"/>
        <v>48</v>
      </c>
      <c r="J171" s="6">
        <f t="shared" si="19"/>
        <v>0.2857142857142857</v>
      </c>
    </row>
    <row r="172" spans="1:10" x14ac:dyDescent="0.25">
      <c r="A172" s="1" t="s">
        <v>5</v>
      </c>
      <c r="B172" s="1" t="s">
        <v>8</v>
      </c>
      <c r="C172" s="1" t="s">
        <v>227</v>
      </c>
      <c r="D172" s="4">
        <v>21.25</v>
      </c>
      <c r="E172" s="4">
        <v>27</v>
      </c>
      <c r="F172" s="7">
        <v>8</v>
      </c>
      <c r="G172" s="4">
        <f t="shared" si="16"/>
        <v>170</v>
      </c>
      <c r="H172" s="4">
        <f t="shared" si="17"/>
        <v>216</v>
      </c>
      <c r="I172" s="4">
        <f t="shared" si="18"/>
        <v>46</v>
      </c>
      <c r="J172" s="6">
        <f t="shared" si="19"/>
        <v>0.27058823529411763</v>
      </c>
    </row>
    <row r="173" spans="1:10" x14ac:dyDescent="0.25">
      <c r="A173" s="1" t="s">
        <v>5</v>
      </c>
      <c r="B173" s="1" t="s">
        <v>8</v>
      </c>
      <c r="C173" s="1" t="s">
        <v>228</v>
      </c>
      <c r="D173" s="4">
        <v>21.25</v>
      </c>
      <c r="E173" s="4">
        <v>27</v>
      </c>
      <c r="F173" s="7">
        <v>8</v>
      </c>
      <c r="G173" s="4">
        <f t="shared" si="16"/>
        <v>170</v>
      </c>
      <c r="H173" s="4">
        <f t="shared" si="17"/>
        <v>216</v>
      </c>
      <c r="I173" s="4">
        <f t="shared" si="18"/>
        <v>46</v>
      </c>
      <c r="J173" s="6">
        <f t="shared" si="19"/>
        <v>0.27058823529411763</v>
      </c>
    </row>
    <row r="174" spans="1:10" x14ac:dyDescent="0.25">
      <c r="A174" s="1" t="s">
        <v>5</v>
      </c>
      <c r="B174" s="1" t="s">
        <v>8</v>
      </c>
      <c r="C174" s="1" t="s">
        <v>186</v>
      </c>
      <c r="D174" s="4">
        <v>22.68</v>
      </c>
      <c r="E174" s="4">
        <v>24.9</v>
      </c>
      <c r="F174" s="7">
        <v>100</v>
      </c>
      <c r="G174" s="4">
        <f t="shared" si="16"/>
        <v>2268</v>
      </c>
      <c r="H174" s="4">
        <f t="shared" si="17"/>
        <v>2490</v>
      </c>
      <c r="I174" s="4">
        <f t="shared" si="18"/>
        <v>222</v>
      </c>
      <c r="J174" s="6">
        <f t="shared" si="19"/>
        <v>9.7883597883597878E-2</v>
      </c>
    </row>
    <row r="175" spans="1:10" x14ac:dyDescent="0.25">
      <c r="A175" s="1" t="s">
        <v>9</v>
      </c>
      <c r="B175" s="1" t="s">
        <v>6</v>
      </c>
      <c r="C175" s="1" t="s">
        <v>187</v>
      </c>
      <c r="D175" s="4">
        <v>318</v>
      </c>
      <c r="E175" s="4">
        <v>350</v>
      </c>
      <c r="F175" s="7">
        <v>2</v>
      </c>
      <c r="G175" s="4">
        <f t="shared" si="16"/>
        <v>636</v>
      </c>
      <c r="H175" s="4">
        <f t="shared" si="17"/>
        <v>700</v>
      </c>
      <c r="I175" s="4">
        <f t="shared" si="18"/>
        <v>64</v>
      </c>
      <c r="J175" s="6">
        <f t="shared" si="19"/>
        <v>0.10062893081761007</v>
      </c>
    </row>
    <row r="176" spans="1:10" x14ac:dyDescent="0.25">
      <c r="A176" s="1" t="s">
        <v>9</v>
      </c>
      <c r="B176" s="1" t="s">
        <v>8</v>
      </c>
      <c r="C176" s="1" t="s">
        <v>229</v>
      </c>
      <c r="D176" s="4">
        <v>79</v>
      </c>
      <c r="E176" s="4">
        <v>94</v>
      </c>
      <c r="F176" s="7">
        <v>2</v>
      </c>
      <c r="G176" s="4">
        <f t="shared" si="16"/>
        <v>158</v>
      </c>
      <c r="H176" s="4">
        <f t="shared" si="17"/>
        <v>188</v>
      </c>
      <c r="I176" s="4">
        <f t="shared" si="18"/>
        <v>30</v>
      </c>
      <c r="J176" s="6">
        <f t="shared" si="19"/>
        <v>0.189873417721519</v>
      </c>
    </row>
    <row r="177" spans="1:10" x14ac:dyDescent="0.25">
      <c r="A177" s="1" t="s">
        <v>17</v>
      </c>
      <c r="B177" s="1" t="s">
        <v>6</v>
      </c>
      <c r="C177" s="1" t="s">
        <v>188</v>
      </c>
      <c r="D177" s="4">
        <v>50</v>
      </c>
      <c r="E177" s="4">
        <v>250</v>
      </c>
      <c r="F177" s="7">
        <v>1</v>
      </c>
      <c r="G177" s="4">
        <f t="shared" si="16"/>
        <v>50</v>
      </c>
      <c r="H177" s="4">
        <f t="shared" si="17"/>
        <v>250</v>
      </c>
      <c r="I177" s="4">
        <f t="shared" si="18"/>
        <v>200</v>
      </c>
      <c r="J177" s="6">
        <f t="shared" si="19"/>
        <v>4</v>
      </c>
    </row>
    <row r="178" spans="1:10" x14ac:dyDescent="0.25">
      <c r="A178" s="1" t="s">
        <v>65</v>
      </c>
      <c r="B178" s="1" t="s">
        <v>8</v>
      </c>
      <c r="C178" s="1" t="s">
        <v>189</v>
      </c>
      <c r="D178" s="4">
        <v>26.5</v>
      </c>
      <c r="E178" s="4">
        <v>31</v>
      </c>
      <c r="F178" s="7">
        <v>5</v>
      </c>
      <c r="G178" s="4">
        <f t="shared" si="16"/>
        <v>132.5</v>
      </c>
      <c r="H178" s="4">
        <f t="shared" si="17"/>
        <v>155</v>
      </c>
      <c r="I178" s="4">
        <f t="shared" si="18"/>
        <v>22.5</v>
      </c>
      <c r="J178" s="6">
        <f t="shared" si="19"/>
        <v>0.16981132075471697</v>
      </c>
    </row>
    <row r="179" spans="1:10" x14ac:dyDescent="0.25">
      <c r="A179" s="1" t="s">
        <v>65</v>
      </c>
      <c r="B179" s="1" t="s">
        <v>8</v>
      </c>
      <c r="C179" s="1" t="s">
        <v>190</v>
      </c>
      <c r="D179" s="4">
        <v>14</v>
      </c>
      <c r="E179" s="4">
        <v>19.899999999999999</v>
      </c>
      <c r="F179" s="7">
        <v>10</v>
      </c>
      <c r="G179" s="4">
        <f t="shared" si="16"/>
        <v>140</v>
      </c>
      <c r="H179" s="4">
        <f t="shared" si="17"/>
        <v>199</v>
      </c>
      <c r="I179" s="4">
        <f t="shared" si="18"/>
        <v>59</v>
      </c>
      <c r="J179" s="6">
        <f t="shared" si="19"/>
        <v>0.42142857142857143</v>
      </c>
    </row>
    <row r="180" spans="1:10" x14ac:dyDescent="0.25">
      <c r="A180" s="1" t="s">
        <v>65</v>
      </c>
      <c r="B180" s="1" t="s">
        <v>8</v>
      </c>
      <c r="C180" s="1" t="s">
        <v>191</v>
      </c>
      <c r="D180" s="4">
        <v>27</v>
      </c>
      <c r="E180" s="4">
        <v>31</v>
      </c>
      <c r="F180" s="7">
        <v>5</v>
      </c>
      <c r="G180" s="4">
        <f t="shared" si="16"/>
        <v>135</v>
      </c>
      <c r="H180" s="4">
        <f t="shared" si="17"/>
        <v>155</v>
      </c>
      <c r="I180" s="4">
        <f t="shared" si="18"/>
        <v>20</v>
      </c>
      <c r="J180" s="6">
        <f t="shared" si="19"/>
        <v>0.14814814814814814</v>
      </c>
    </row>
    <row r="181" spans="1:10" x14ac:dyDescent="0.25">
      <c r="A181" s="1" t="s">
        <v>65</v>
      </c>
      <c r="B181" s="1" t="s">
        <v>8</v>
      </c>
      <c r="C181" s="1" t="s">
        <v>192</v>
      </c>
      <c r="D181" s="4">
        <v>20.5</v>
      </c>
      <c r="E181" s="4">
        <v>23</v>
      </c>
      <c r="F181" s="7">
        <v>5</v>
      </c>
      <c r="G181" s="4">
        <f t="shared" si="16"/>
        <v>102.5</v>
      </c>
      <c r="H181" s="4">
        <f t="shared" si="17"/>
        <v>115</v>
      </c>
      <c r="I181" s="4">
        <f t="shared" si="18"/>
        <v>12.5</v>
      </c>
      <c r="J181" s="6">
        <f t="shared" si="19"/>
        <v>0.12195121951219512</v>
      </c>
    </row>
    <row r="182" spans="1:10" x14ac:dyDescent="0.25">
      <c r="A182" s="1" t="s">
        <v>51</v>
      </c>
      <c r="B182" s="1" t="s">
        <v>6</v>
      </c>
      <c r="C182" s="1" t="s">
        <v>193</v>
      </c>
      <c r="D182" s="4">
        <v>200</v>
      </c>
      <c r="E182" s="4">
        <v>230</v>
      </c>
      <c r="F182" s="7">
        <v>1</v>
      </c>
      <c r="G182" s="4">
        <f t="shared" si="16"/>
        <v>200</v>
      </c>
      <c r="H182" s="4">
        <f t="shared" si="17"/>
        <v>230</v>
      </c>
      <c r="I182" s="4">
        <f t="shared" si="18"/>
        <v>30</v>
      </c>
      <c r="J182" s="6">
        <f t="shared" si="19"/>
        <v>0.15</v>
      </c>
    </row>
    <row r="183" spans="1:10" x14ac:dyDescent="0.25">
      <c r="A183" s="1" t="s">
        <v>194</v>
      </c>
      <c r="B183" s="1" t="s">
        <v>8</v>
      </c>
      <c r="C183" s="1" t="s">
        <v>195</v>
      </c>
      <c r="D183" s="4">
        <v>8.1</v>
      </c>
      <c r="E183" s="4">
        <v>10</v>
      </c>
      <c r="F183" s="7">
        <v>10</v>
      </c>
      <c r="G183" s="4">
        <f t="shared" si="16"/>
        <v>81</v>
      </c>
      <c r="H183" s="4">
        <f t="shared" si="17"/>
        <v>100</v>
      </c>
      <c r="I183" s="4">
        <f t="shared" si="18"/>
        <v>19</v>
      </c>
      <c r="J183" s="6">
        <f t="shared" si="19"/>
        <v>0.23456790123456789</v>
      </c>
    </row>
    <row r="184" spans="1:10" x14ac:dyDescent="0.25">
      <c r="A184" s="1" t="s">
        <v>194</v>
      </c>
      <c r="B184" s="1" t="s">
        <v>8</v>
      </c>
      <c r="C184" s="1" t="s">
        <v>196</v>
      </c>
      <c r="D184" s="4">
        <v>8.1</v>
      </c>
      <c r="E184" s="4">
        <v>10</v>
      </c>
      <c r="F184" s="7">
        <v>10</v>
      </c>
      <c r="G184" s="4">
        <f t="shared" si="16"/>
        <v>81</v>
      </c>
      <c r="H184" s="4">
        <f t="shared" si="17"/>
        <v>100</v>
      </c>
      <c r="I184" s="4">
        <f t="shared" si="18"/>
        <v>19</v>
      </c>
      <c r="J184" s="6">
        <f t="shared" si="19"/>
        <v>0.23456790123456789</v>
      </c>
    </row>
    <row r="185" spans="1:10" x14ac:dyDescent="0.25">
      <c r="A185" s="1" t="s">
        <v>194</v>
      </c>
      <c r="B185" s="1" t="s">
        <v>8</v>
      </c>
      <c r="C185" s="1" t="s">
        <v>197</v>
      </c>
      <c r="D185" s="4">
        <v>8.1</v>
      </c>
      <c r="E185" s="4">
        <v>10</v>
      </c>
      <c r="F185" s="7">
        <v>10</v>
      </c>
      <c r="G185" s="4">
        <f t="shared" si="16"/>
        <v>81</v>
      </c>
      <c r="H185" s="4">
        <f t="shared" si="17"/>
        <v>100</v>
      </c>
      <c r="I185" s="4">
        <f t="shared" si="18"/>
        <v>19</v>
      </c>
      <c r="J185" s="6">
        <f t="shared" si="19"/>
        <v>0.23456790123456789</v>
      </c>
    </row>
    <row r="186" spans="1:10" x14ac:dyDescent="0.25">
      <c r="A186" s="1" t="s">
        <v>194</v>
      </c>
      <c r="B186" s="1" t="s">
        <v>8</v>
      </c>
      <c r="C186" s="1" t="s">
        <v>198</v>
      </c>
      <c r="D186" s="4">
        <v>8.1</v>
      </c>
      <c r="E186" s="4">
        <v>10</v>
      </c>
      <c r="F186" s="7">
        <v>10</v>
      </c>
      <c r="G186" s="4">
        <f t="shared" si="16"/>
        <v>81</v>
      </c>
      <c r="H186" s="4">
        <f t="shared" si="17"/>
        <v>100</v>
      </c>
      <c r="I186" s="4">
        <f t="shared" si="18"/>
        <v>19</v>
      </c>
      <c r="J186" s="6">
        <f t="shared" si="19"/>
        <v>0.23456790123456789</v>
      </c>
    </row>
    <row r="187" spans="1:10" x14ac:dyDescent="0.25">
      <c r="A187" s="1" t="s">
        <v>194</v>
      </c>
      <c r="B187" s="1" t="s">
        <v>8</v>
      </c>
      <c r="C187" s="1" t="s">
        <v>199</v>
      </c>
      <c r="D187" s="4">
        <v>8.1</v>
      </c>
      <c r="E187" s="4">
        <v>10</v>
      </c>
      <c r="F187" s="7">
        <v>10</v>
      </c>
      <c r="G187" s="4">
        <f t="shared" si="16"/>
        <v>81</v>
      </c>
      <c r="H187" s="4">
        <f t="shared" si="17"/>
        <v>100</v>
      </c>
      <c r="I187" s="4">
        <f t="shared" si="18"/>
        <v>19</v>
      </c>
      <c r="J187" s="6">
        <f t="shared" si="19"/>
        <v>0.23456790123456789</v>
      </c>
    </row>
    <row r="188" spans="1:10" x14ac:dyDescent="0.25">
      <c r="A188" s="1" t="s">
        <v>51</v>
      </c>
      <c r="B188" s="1" t="s">
        <v>7</v>
      </c>
      <c r="C188" s="1" t="s">
        <v>200</v>
      </c>
      <c r="D188" s="4">
        <v>52</v>
      </c>
      <c r="E188" s="4">
        <v>68.900000000000006</v>
      </c>
      <c r="F188" s="7">
        <v>2</v>
      </c>
      <c r="G188" s="4">
        <f t="shared" si="16"/>
        <v>104</v>
      </c>
      <c r="H188" s="4">
        <f t="shared" si="17"/>
        <v>137.80000000000001</v>
      </c>
      <c r="I188" s="4">
        <f t="shared" si="18"/>
        <v>33.800000000000011</v>
      </c>
      <c r="J188" s="6">
        <f t="shared" si="19"/>
        <v>0.32500000000000012</v>
      </c>
    </row>
    <row r="189" spans="1:10" x14ac:dyDescent="0.25">
      <c r="A189" s="1" t="s">
        <v>51</v>
      </c>
      <c r="B189" s="1" t="s">
        <v>7</v>
      </c>
      <c r="C189" s="1" t="s">
        <v>201</v>
      </c>
      <c r="D189" s="4">
        <v>52</v>
      </c>
      <c r="E189" s="4">
        <v>68.900000000000006</v>
      </c>
      <c r="F189" s="7">
        <v>2</v>
      </c>
      <c r="G189" s="4">
        <f t="shared" si="16"/>
        <v>104</v>
      </c>
      <c r="H189" s="4">
        <f t="shared" si="17"/>
        <v>137.80000000000001</v>
      </c>
      <c r="I189" s="4">
        <f t="shared" si="18"/>
        <v>33.800000000000011</v>
      </c>
      <c r="J189" s="6">
        <f t="shared" si="19"/>
        <v>0.32500000000000012</v>
      </c>
    </row>
    <row r="190" spans="1:10" x14ac:dyDescent="0.25">
      <c r="A190" s="1" t="s">
        <v>24</v>
      </c>
      <c r="B190" s="1" t="s">
        <v>6</v>
      </c>
      <c r="C190" s="1" t="s">
        <v>202</v>
      </c>
      <c r="D190" s="4">
        <v>100.8</v>
      </c>
      <c r="E190" s="4">
        <v>120</v>
      </c>
      <c r="F190" s="7">
        <v>1</v>
      </c>
      <c r="G190" s="4">
        <f t="shared" si="16"/>
        <v>100.8</v>
      </c>
      <c r="H190" s="4">
        <f t="shared" si="17"/>
        <v>120</v>
      </c>
      <c r="I190" s="4">
        <f t="shared" si="18"/>
        <v>19.200000000000003</v>
      </c>
      <c r="J190" s="6">
        <f t="shared" si="19"/>
        <v>0.19047619047619052</v>
      </c>
    </row>
    <row r="191" spans="1:10" x14ac:dyDescent="0.25">
      <c r="A191" s="1" t="s">
        <v>24</v>
      </c>
      <c r="B191" s="1" t="s">
        <v>8</v>
      </c>
      <c r="C191" s="1" t="s">
        <v>203</v>
      </c>
      <c r="D191" s="4">
        <v>27.6</v>
      </c>
      <c r="E191" s="4">
        <v>34</v>
      </c>
      <c r="F191" s="7">
        <v>0</v>
      </c>
      <c r="G191" s="4">
        <f t="shared" ref="G191:G205" si="20">D191*F191</f>
        <v>0</v>
      </c>
      <c r="H191" s="4">
        <f t="shared" ref="H191:H205" si="21">E191*F191</f>
        <v>0</v>
      </c>
      <c r="I191" s="4">
        <f t="shared" ref="I191:I205" si="22">H191-G191</f>
        <v>0</v>
      </c>
      <c r="J191" s="6" t="e">
        <f t="shared" ref="J191:J205" si="23">I191/G191</f>
        <v>#DIV/0!</v>
      </c>
    </row>
    <row r="192" spans="1:10" x14ac:dyDescent="0.25">
      <c r="A192" s="1" t="s">
        <v>65</v>
      </c>
      <c r="B192" s="1" t="s">
        <v>6</v>
      </c>
      <c r="C192" s="1" t="s">
        <v>204</v>
      </c>
      <c r="D192" s="4">
        <v>28.5</v>
      </c>
      <c r="E192" s="4">
        <v>34.9</v>
      </c>
      <c r="F192" s="7">
        <v>5</v>
      </c>
      <c r="G192" s="4">
        <f t="shared" si="20"/>
        <v>142.5</v>
      </c>
      <c r="H192" s="4">
        <f t="shared" si="21"/>
        <v>174.5</v>
      </c>
      <c r="I192" s="4">
        <f t="shared" si="22"/>
        <v>32</v>
      </c>
      <c r="J192" s="6">
        <f t="shared" si="23"/>
        <v>0.22456140350877193</v>
      </c>
    </row>
    <row r="193" spans="1:10" x14ac:dyDescent="0.25">
      <c r="A193" s="1" t="s">
        <v>65</v>
      </c>
      <c r="B193" s="1" t="s">
        <v>6</v>
      </c>
      <c r="C193" s="1" t="s">
        <v>205</v>
      </c>
      <c r="D193" s="4">
        <v>28.5</v>
      </c>
      <c r="E193" s="4">
        <v>34.9</v>
      </c>
      <c r="F193" s="7">
        <v>5</v>
      </c>
      <c r="G193" s="4">
        <f t="shared" si="20"/>
        <v>142.5</v>
      </c>
      <c r="H193" s="4">
        <f t="shared" si="21"/>
        <v>174.5</v>
      </c>
      <c r="I193" s="4">
        <f t="shared" si="22"/>
        <v>32</v>
      </c>
      <c r="J193" s="6">
        <f t="shared" si="23"/>
        <v>0.22456140350877193</v>
      </c>
    </row>
    <row r="194" spans="1:10" x14ac:dyDescent="0.25">
      <c r="A194" s="1" t="s">
        <v>65</v>
      </c>
      <c r="B194" s="1" t="s">
        <v>6</v>
      </c>
      <c r="C194" s="1" t="s">
        <v>206</v>
      </c>
      <c r="D194" s="4">
        <v>28.5</v>
      </c>
      <c r="E194" s="4">
        <v>34.9</v>
      </c>
      <c r="F194" s="7">
        <v>5</v>
      </c>
      <c r="G194" s="4">
        <f t="shared" si="20"/>
        <v>142.5</v>
      </c>
      <c r="H194" s="4">
        <f t="shared" si="21"/>
        <v>174.5</v>
      </c>
      <c r="I194" s="4">
        <f t="shared" si="22"/>
        <v>32</v>
      </c>
      <c r="J194" s="6">
        <f t="shared" si="23"/>
        <v>0.22456140350877193</v>
      </c>
    </row>
    <row r="195" spans="1:10" x14ac:dyDescent="0.25">
      <c r="A195" s="1" t="s">
        <v>65</v>
      </c>
      <c r="B195" s="1" t="s">
        <v>6</v>
      </c>
      <c r="C195" s="1" t="s">
        <v>207</v>
      </c>
      <c r="D195" s="4">
        <v>28.5</v>
      </c>
      <c r="E195" s="4">
        <v>34.9</v>
      </c>
      <c r="F195" s="7">
        <v>5</v>
      </c>
      <c r="G195" s="4">
        <f t="shared" si="20"/>
        <v>142.5</v>
      </c>
      <c r="H195" s="4">
        <f t="shared" si="21"/>
        <v>174.5</v>
      </c>
      <c r="I195" s="4">
        <f t="shared" si="22"/>
        <v>32</v>
      </c>
      <c r="J195" s="6">
        <f t="shared" si="23"/>
        <v>0.22456140350877193</v>
      </c>
    </row>
    <row r="196" spans="1:10" x14ac:dyDescent="0.25">
      <c r="A196" s="1" t="s">
        <v>65</v>
      </c>
      <c r="B196" s="1" t="s">
        <v>6</v>
      </c>
      <c r="C196" s="1" t="s">
        <v>208</v>
      </c>
      <c r="D196" s="4">
        <v>29.9</v>
      </c>
      <c r="E196" s="4">
        <v>35</v>
      </c>
      <c r="F196" s="7">
        <v>5</v>
      </c>
      <c r="G196" s="4">
        <f t="shared" si="20"/>
        <v>149.5</v>
      </c>
      <c r="H196" s="4">
        <f t="shared" si="21"/>
        <v>175</v>
      </c>
      <c r="I196" s="4">
        <f t="shared" si="22"/>
        <v>25.5</v>
      </c>
      <c r="J196" s="6">
        <f t="shared" si="23"/>
        <v>0.1705685618729097</v>
      </c>
    </row>
    <row r="197" spans="1:10" x14ac:dyDescent="0.25">
      <c r="A197" s="1" t="s">
        <v>16</v>
      </c>
      <c r="B197" s="1" t="s">
        <v>6</v>
      </c>
      <c r="C197" s="1" t="s">
        <v>209</v>
      </c>
      <c r="D197" s="4">
        <v>54</v>
      </c>
      <c r="E197" s="4">
        <v>61.9</v>
      </c>
      <c r="F197" s="7">
        <v>10</v>
      </c>
      <c r="G197" s="4">
        <f t="shared" si="20"/>
        <v>540</v>
      </c>
      <c r="H197" s="4">
        <f t="shared" si="21"/>
        <v>619</v>
      </c>
      <c r="I197" s="4">
        <f t="shared" si="22"/>
        <v>79</v>
      </c>
      <c r="J197" s="6">
        <f t="shared" si="23"/>
        <v>0.14629629629629629</v>
      </c>
    </row>
    <row r="198" spans="1:10" x14ac:dyDescent="0.25">
      <c r="A198" s="1" t="s">
        <v>16</v>
      </c>
      <c r="B198" s="1" t="s">
        <v>6</v>
      </c>
      <c r="C198" s="1" t="s">
        <v>210</v>
      </c>
      <c r="D198" s="4">
        <v>13.5</v>
      </c>
      <c r="E198" s="4">
        <v>16</v>
      </c>
      <c r="F198" s="7">
        <v>10</v>
      </c>
      <c r="G198" s="4">
        <f t="shared" si="20"/>
        <v>135</v>
      </c>
      <c r="H198" s="4">
        <f t="shared" si="21"/>
        <v>160</v>
      </c>
      <c r="I198" s="4">
        <f t="shared" si="22"/>
        <v>25</v>
      </c>
      <c r="J198" s="6">
        <f t="shared" si="23"/>
        <v>0.18518518518518517</v>
      </c>
    </row>
    <row r="199" spans="1:10" x14ac:dyDescent="0.25">
      <c r="A199" s="1" t="s">
        <v>24</v>
      </c>
      <c r="B199" s="1" t="s">
        <v>8</v>
      </c>
      <c r="C199" s="1" t="s">
        <v>211</v>
      </c>
      <c r="D199" s="4">
        <v>36</v>
      </c>
      <c r="E199" s="4">
        <v>39.9</v>
      </c>
      <c r="F199" s="7">
        <v>10</v>
      </c>
      <c r="G199" s="4">
        <f t="shared" si="20"/>
        <v>360</v>
      </c>
      <c r="H199" s="4">
        <f t="shared" si="21"/>
        <v>399</v>
      </c>
      <c r="I199" s="4">
        <f t="shared" si="22"/>
        <v>39</v>
      </c>
      <c r="J199" s="6">
        <f t="shared" si="23"/>
        <v>0.10833333333333334</v>
      </c>
    </row>
    <row r="200" spans="1:10" x14ac:dyDescent="0.25">
      <c r="A200" s="1" t="s">
        <v>16</v>
      </c>
      <c r="B200" s="1" t="s">
        <v>6</v>
      </c>
      <c r="C200" s="1" t="s">
        <v>212</v>
      </c>
      <c r="D200" s="4">
        <v>48</v>
      </c>
      <c r="E200" s="4">
        <v>55</v>
      </c>
      <c r="F200" s="7">
        <v>1</v>
      </c>
      <c r="G200" s="4">
        <f t="shared" si="20"/>
        <v>48</v>
      </c>
      <c r="H200" s="4">
        <f t="shared" si="21"/>
        <v>55</v>
      </c>
      <c r="I200" s="4">
        <f t="shared" si="22"/>
        <v>7</v>
      </c>
      <c r="J200" s="6">
        <f t="shared" si="23"/>
        <v>0.14583333333333334</v>
      </c>
    </row>
    <row r="201" spans="1:10" x14ac:dyDescent="0.25">
      <c r="A201" s="1" t="s">
        <v>9</v>
      </c>
      <c r="B201" s="1" t="s">
        <v>6</v>
      </c>
      <c r="C201" s="1" t="s">
        <v>213</v>
      </c>
      <c r="D201" s="4">
        <v>138.4</v>
      </c>
      <c r="E201" s="4">
        <v>155</v>
      </c>
      <c r="F201" s="7">
        <v>2</v>
      </c>
      <c r="G201" s="4">
        <f t="shared" si="20"/>
        <v>276.8</v>
      </c>
      <c r="H201" s="4">
        <f t="shared" si="21"/>
        <v>310</v>
      </c>
      <c r="I201" s="4">
        <f t="shared" si="22"/>
        <v>33.199999999999989</v>
      </c>
      <c r="J201" s="6">
        <f t="shared" si="23"/>
        <v>0.11994219653179186</v>
      </c>
    </row>
    <row r="202" spans="1:10" x14ac:dyDescent="0.25">
      <c r="A202" s="1" t="s">
        <v>51</v>
      </c>
      <c r="B202" s="1" t="s">
        <v>6</v>
      </c>
      <c r="C202" s="1" t="s">
        <v>214</v>
      </c>
      <c r="D202" s="4">
        <v>103</v>
      </c>
      <c r="E202" s="4">
        <v>120</v>
      </c>
      <c r="F202" s="7">
        <v>2</v>
      </c>
      <c r="G202" s="4">
        <f t="shared" si="20"/>
        <v>206</v>
      </c>
      <c r="H202" s="4">
        <f t="shared" si="21"/>
        <v>240</v>
      </c>
      <c r="I202" s="4">
        <f t="shared" si="22"/>
        <v>34</v>
      </c>
      <c r="J202" s="6">
        <f t="shared" si="23"/>
        <v>0.1650485436893204</v>
      </c>
    </row>
    <row r="203" spans="1:10" x14ac:dyDescent="0.25">
      <c r="A203" s="1" t="s">
        <v>51</v>
      </c>
      <c r="B203" s="1" t="s">
        <v>6</v>
      </c>
      <c r="C203" s="1" t="s">
        <v>215</v>
      </c>
      <c r="D203" s="4">
        <v>207</v>
      </c>
      <c r="E203" s="4">
        <v>235</v>
      </c>
      <c r="F203" s="7">
        <v>1</v>
      </c>
      <c r="G203" s="4">
        <f t="shared" si="20"/>
        <v>207</v>
      </c>
      <c r="H203" s="4">
        <f t="shared" si="21"/>
        <v>235</v>
      </c>
      <c r="I203" s="4">
        <f t="shared" si="22"/>
        <v>28</v>
      </c>
      <c r="J203" s="6">
        <f t="shared" si="23"/>
        <v>0.13526570048309178</v>
      </c>
    </row>
    <row r="204" spans="1:10" x14ac:dyDescent="0.25">
      <c r="A204" s="1" t="s">
        <v>51</v>
      </c>
      <c r="B204" s="1" t="s">
        <v>6</v>
      </c>
      <c r="C204" s="1" t="s">
        <v>216</v>
      </c>
      <c r="D204" s="4">
        <v>88</v>
      </c>
      <c r="E204" s="4">
        <v>105</v>
      </c>
      <c r="F204" s="7">
        <v>1</v>
      </c>
      <c r="G204" s="4">
        <f t="shared" si="20"/>
        <v>88</v>
      </c>
      <c r="H204" s="4">
        <f t="shared" si="21"/>
        <v>105</v>
      </c>
      <c r="I204" s="4">
        <f t="shared" si="22"/>
        <v>17</v>
      </c>
      <c r="J204" s="6">
        <f t="shared" si="23"/>
        <v>0.19318181818181818</v>
      </c>
    </row>
    <row r="205" spans="1:10" x14ac:dyDescent="0.25">
      <c r="A205" s="1" t="s">
        <v>12</v>
      </c>
      <c r="B205" s="1" t="s">
        <v>8</v>
      </c>
      <c r="C205" s="1" t="s">
        <v>224</v>
      </c>
      <c r="D205" s="4">
        <v>6.6</v>
      </c>
      <c r="E205" s="4">
        <v>7.9</v>
      </c>
      <c r="F205" s="7">
        <v>5</v>
      </c>
      <c r="G205" s="4">
        <f t="shared" si="20"/>
        <v>33</v>
      </c>
      <c r="H205" s="4">
        <f t="shared" si="21"/>
        <v>39.5</v>
      </c>
      <c r="I205" s="4">
        <f t="shared" si="22"/>
        <v>6.5</v>
      </c>
      <c r="J205" s="6">
        <f t="shared" si="23"/>
        <v>0.19696969696969696</v>
      </c>
    </row>
  </sheetData>
  <autoFilter ref="A2:K205" xr:uid="{00000000-0009-0000-0000-000000000000}"/>
  <pageMargins left="0.78740157499999996" right="0.78740157499999996" top="0.984251969" bottom="0.984251969" header="0.4921259845" footer="0.49212598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tabSelected="1" workbookViewId="0">
      <selection activeCell="H12" sqref="H12"/>
    </sheetView>
  </sheetViews>
  <sheetFormatPr defaultRowHeight="15" x14ac:dyDescent="0.25"/>
  <cols>
    <col min="1" max="1" width="23" bestFit="1" customWidth="1"/>
    <col min="2" max="2" width="12.85546875" bestFit="1" customWidth="1"/>
    <col min="7" max="7" width="25.85546875" bestFit="1" customWidth="1"/>
    <col min="8" max="9" width="10.5703125" bestFit="1" customWidth="1"/>
    <col min="10" max="10" width="9.5703125" bestFit="1" customWidth="1"/>
  </cols>
  <sheetData>
    <row r="1" spans="1:10" x14ac:dyDescent="0.25">
      <c r="B1" s="8">
        <f>SUM(B2:B15)</f>
        <v>54419.80999999999</v>
      </c>
    </row>
    <row r="2" spans="1:10" x14ac:dyDescent="0.25">
      <c r="A2" s="10" t="s">
        <v>231</v>
      </c>
      <c r="B2" s="10" t="s">
        <v>230</v>
      </c>
      <c r="C2" s="10" t="s">
        <v>223</v>
      </c>
      <c r="G2" t="s">
        <v>256</v>
      </c>
      <c r="H2" s="13">
        <f>B1+B17</f>
        <v>71619.81</v>
      </c>
    </row>
    <row r="3" spans="1:10" x14ac:dyDescent="0.25">
      <c r="A3" s="1" t="s">
        <v>12</v>
      </c>
      <c r="B3" s="9">
        <f>SUMIF(Relatorio!$A$2:$A$1048576,Resumo!A3,Relatorio!$G$2:$G$1048576)</f>
        <v>571</v>
      </c>
      <c r="C3" s="6">
        <f t="shared" ref="C3:C15" si="0">B3/$B$1</f>
        <v>1.0492502638285581E-2</v>
      </c>
    </row>
    <row r="4" spans="1:10" x14ac:dyDescent="0.25">
      <c r="A4" s="1" t="s">
        <v>29</v>
      </c>
      <c r="B4" s="9">
        <f>SUMIF(Relatorio!$A$2:$A$1048576,Resumo!A4,Relatorio!$G$2:$G$1048576)</f>
        <v>780</v>
      </c>
      <c r="C4" s="6">
        <f t="shared" si="0"/>
        <v>1.4333015863157187E-2</v>
      </c>
      <c r="G4" t="s">
        <v>257</v>
      </c>
      <c r="H4" s="14">
        <f>B34</f>
        <v>7400</v>
      </c>
    </row>
    <row r="5" spans="1:10" x14ac:dyDescent="0.25">
      <c r="A5" s="1" t="s">
        <v>51</v>
      </c>
      <c r="B5" s="9">
        <f>SUMIF(Relatorio!$A$2:$A$1048576,Resumo!A5,Relatorio!$G$2:$G$1048576)</f>
        <v>6276.25</v>
      </c>
      <c r="C5" s="6">
        <f t="shared" si="0"/>
        <v>0.11533024462966705</v>
      </c>
    </row>
    <row r="6" spans="1:10" x14ac:dyDescent="0.25">
      <c r="A6" t="s">
        <v>5</v>
      </c>
      <c r="B6" s="9">
        <f>SUMIF(Relatorio!$A$2:$A$1048576,Resumo!A6,Relatorio!$G$2:$G$1048576)</f>
        <v>25759.199999999997</v>
      </c>
      <c r="C6" s="6">
        <f t="shared" si="0"/>
        <v>0.47334233618235716</v>
      </c>
      <c r="H6" s="7" t="s">
        <v>244</v>
      </c>
      <c r="I6" s="7" t="s">
        <v>264</v>
      </c>
      <c r="J6" s="7" t="s">
        <v>265</v>
      </c>
    </row>
    <row r="7" spans="1:10" x14ac:dyDescent="0.25">
      <c r="A7" s="1" t="s">
        <v>17</v>
      </c>
      <c r="B7" s="9">
        <f>SUMIF(Relatorio!$A$2:$A$1048576,Resumo!A7,Relatorio!$G$2:$G$1048576)</f>
        <v>839.6400000000001</v>
      </c>
      <c r="C7" s="6">
        <f t="shared" si="0"/>
        <v>1.5428940306847824E-2</v>
      </c>
      <c r="G7" t="s">
        <v>258</v>
      </c>
      <c r="H7" s="12">
        <f>B1*50%</f>
        <v>27209.904999999995</v>
      </c>
      <c r="I7" s="12">
        <f t="shared" ref="I7:I12" si="1">H7*15%</f>
        <v>4081.4857499999989</v>
      </c>
      <c r="J7" s="12">
        <f>I7-H4</f>
        <v>-3318.5142500000011</v>
      </c>
    </row>
    <row r="8" spans="1:10" x14ac:dyDescent="0.25">
      <c r="A8" t="s">
        <v>24</v>
      </c>
      <c r="B8" s="9">
        <f>SUMIF(Relatorio!$A$2:$A$1048576,Resumo!A8,Relatorio!$G$2:$G$1048576)</f>
        <v>1255.8</v>
      </c>
      <c r="C8" s="6">
        <f t="shared" si="0"/>
        <v>2.307615553968307E-2</v>
      </c>
      <c r="G8" t="s">
        <v>259</v>
      </c>
      <c r="H8" s="12">
        <f>B1*70%</f>
        <v>38093.866999999991</v>
      </c>
      <c r="I8" s="12">
        <f t="shared" si="1"/>
        <v>5714.0800499999987</v>
      </c>
      <c r="J8" s="12">
        <f>I8-H4</f>
        <v>-1685.9199500000013</v>
      </c>
    </row>
    <row r="9" spans="1:10" x14ac:dyDescent="0.25">
      <c r="A9" t="s">
        <v>19</v>
      </c>
      <c r="B9" s="9">
        <f>SUMIF(Relatorio!$A$2:$A$1048576,Resumo!A9,Relatorio!$G$2:$G$1048576)</f>
        <v>802.2</v>
      </c>
      <c r="C9" s="6">
        <f t="shared" si="0"/>
        <v>1.4740955545416278E-2</v>
      </c>
      <c r="G9" t="s">
        <v>260</v>
      </c>
      <c r="H9" s="12">
        <f>B1*90%</f>
        <v>48977.828999999991</v>
      </c>
      <c r="I9" s="12">
        <f t="shared" si="1"/>
        <v>7346.6743499999984</v>
      </c>
      <c r="J9" s="12">
        <f>I9-$H$4</f>
        <v>-53.325650000001588</v>
      </c>
    </row>
    <row r="10" spans="1:10" x14ac:dyDescent="0.25">
      <c r="A10" t="s">
        <v>16</v>
      </c>
      <c r="B10" s="9">
        <f>SUMIF(Relatorio!$A$2:$A$1048576,Resumo!A10,Relatorio!$G$2:$G$1048576)</f>
        <v>2327.46</v>
      </c>
      <c r="C10" s="6">
        <f t="shared" si="0"/>
        <v>4.2768616795979264E-2</v>
      </c>
      <c r="G10" t="s">
        <v>261</v>
      </c>
      <c r="H10" s="12">
        <f>B1*110%</f>
        <v>59861.790999999997</v>
      </c>
      <c r="I10" s="12">
        <f t="shared" si="1"/>
        <v>8979.26865</v>
      </c>
      <c r="J10" s="12">
        <f>I10-$H$4</f>
        <v>1579.26865</v>
      </c>
    </row>
    <row r="11" spans="1:10" x14ac:dyDescent="0.25">
      <c r="A11" t="s">
        <v>65</v>
      </c>
      <c r="B11" s="9">
        <f>SUMIF(Relatorio!$A$2:$A$1048576,Resumo!A11,Relatorio!$G$2:$G$1048576)</f>
        <v>7988</v>
      </c>
      <c r="C11" s="6">
        <f t="shared" si="0"/>
        <v>0.14678478296782002</v>
      </c>
      <c r="G11" t="s">
        <v>262</v>
      </c>
      <c r="H11" s="12">
        <f>B1*130%</f>
        <v>70745.752999999997</v>
      </c>
      <c r="I11" s="12">
        <f t="shared" si="1"/>
        <v>10611.862949999999</v>
      </c>
      <c r="J11" s="12">
        <f>I11-$H$4</f>
        <v>3211.8629499999988</v>
      </c>
    </row>
    <row r="12" spans="1:10" x14ac:dyDescent="0.25">
      <c r="A12" t="s">
        <v>194</v>
      </c>
      <c r="B12" s="9">
        <f>SUMIF(Relatorio!$A$2:$A$1048576,Resumo!A12,Relatorio!$G$2:$G$1048576)</f>
        <v>405</v>
      </c>
      <c r="C12" s="6">
        <f t="shared" si="0"/>
        <v>7.4421428520239242E-3</v>
      </c>
      <c r="G12" t="s">
        <v>263</v>
      </c>
      <c r="H12" s="12">
        <f>B1*150%</f>
        <v>81629.714999999982</v>
      </c>
      <c r="I12" s="12">
        <f t="shared" si="1"/>
        <v>12244.457249999998</v>
      </c>
      <c r="J12" s="12">
        <f>I12-$H$4</f>
        <v>4844.4572499999977</v>
      </c>
    </row>
    <row r="13" spans="1:10" x14ac:dyDescent="0.25">
      <c r="A13" t="s">
        <v>37</v>
      </c>
      <c r="B13" s="9">
        <f>SUMIF(Relatorio!$A$2:$A$1048576,Resumo!A13,Relatorio!$G$2:$G$1048576)</f>
        <v>1955.96</v>
      </c>
      <c r="C13" s="6">
        <f t="shared" si="0"/>
        <v>3.5942058599616578E-2</v>
      </c>
    </row>
    <row r="14" spans="1:10" x14ac:dyDescent="0.25">
      <c r="A14" t="s">
        <v>9</v>
      </c>
      <c r="B14" s="9">
        <f>SUMIF(Relatorio!$A$2:$A$1048576,Resumo!A14,Relatorio!$G$2:$G$1048576)</f>
        <v>3388.1</v>
      </c>
      <c r="C14" s="6">
        <f t="shared" si="0"/>
        <v>6.2258578264054953E-2</v>
      </c>
    </row>
    <row r="15" spans="1:10" x14ac:dyDescent="0.25">
      <c r="A15" t="s">
        <v>27</v>
      </c>
      <c r="B15" s="9">
        <f>SUMIF(Relatorio!$A$2:$A$1048576,Resumo!A15,Relatorio!$G$2:$G$1048576)</f>
        <v>2071.1999999999998</v>
      </c>
      <c r="C15" s="6">
        <f t="shared" si="0"/>
        <v>3.8059669815091235E-2</v>
      </c>
    </row>
    <row r="17" spans="1:2" x14ac:dyDescent="0.25">
      <c r="B17" s="9">
        <f>SUM(B18:B32)</f>
        <v>17200</v>
      </c>
    </row>
    <row r="18" spans="1:2" x14ac:dyDescent="0.25">
      <c r="A18" s="10" t="s">
        <v>232</v>
      </c>
      <c r="B18" s="10" t="s">
        <v>244</v>
      </c>
    </row>
    <row r="19" spans="1:2" x14ac:dyDescent="0.25">
      <c r="A19" t="s">
        <v>242</v>
      </c>
      <c r="B19" s="9">
        <v>2000</v>
      </c>
    </row>
    <row r="20" spans="1:2" x14ac:dyDescent="0.25">
      <c r="A20" t="s">
        <v>243</v>
      </c>
      <c r="B20" s="9">
        <v>500</v>
      </c>
    </row>
    <row r="21" spans="1:2" x14ac:dyDescent="0.25">
      <c r="A21" t="s">
        <v>233</v>
      </c>
      <c r="B21" s="9">
        <v>500</v>
      </c>
    </row>
    <row r="22" spans="1:2" x14ac:dyDescent="0.25">
      <c r="A22" t="s">
        <v>234</v>
      </c>
      <c r="B22" s="9">
        <v>0</v>
      </c>
    </row>
    <row r="23" spans="1:2" x14ac:dyDescent="0.25">
      <c r="A23" t="s">
        <v>235</v>
      </c>
      <c r="B23" s="9">
        <v>200</v>
      </c>
    </row>
    <row r="24" spans="1:2" x14ac:dyDescent="0.25">
      <c r="A24" t="s">
        <v>236</v>
      </c>
      <c r="B24" s="9">
        <v>1500</v>
      </c>
    </row>
    <row r="25" spans="1:2" x14ac:dyDescent="0.25">
      <c r="A25" t="s">
        <v>237</v>
      </c>
      <c r="B25" s="9">
        <v>0</v>
      </c>
    </row>
    <row r="26" spans="1:2" x14ac:dyDescent="0.25">
      <c r="A26" t="s">
        <v>238</v>
      </c>
      <c r="B26" s="9">
        <v>2000</v>
      </c>
    </row>
    <row r="27" spans="1:2" x14ac:dyDescent="0.25">
      <c r="A27" t="s">
        <v>239</v>
      </c>
      <c r="B27" s="9">
        <v>200</v>
      </c>
    </row>
    <row r="28" spans="1:2" x14ac:dyDescent="0.25">
      <c r="A28" t="s">
        <v>240</v>
      </c>
      <c r="B28" s="9">
        <v>2000</v>
      </c>
    </row>
    <row r="29" spans="1:2" x14ac:dyDescent="0.25">
      <c r="A29" t="s">
        <v>241</v>
      </c>
      <c r="B29" s="9">
        <v>1000</v>
      </c>
    </row>
    <row r="30" spans="1:2" x14ac:dyDescent="0.25">
      <c r="A30" t="s">
        <v>245</v>
      </c>
      <c r="B30" s="9">
        <v>300</v>
      </c>
    </row>
    <row r="31" spans="1:2" x14ac:dyDescent="0.25">
      <c r="A31" t="s">
        <v>267</v>
      </c>
      <c r="B31" s="9">
        <v>4000</v>
      </c>
    </row>
    <row r="32" spans="1:2" x14ac:dyDescent="0.25">
      <c r="A32" t="s">
        <v>246</v>
      </c>
      <c r="B32" s="9">
        <v>3000</v>
      </c>
    </row>
    <row r="34" spans="1:2" x14ac:dyDescent="0.25">
      <c r="B34" s="11">
        <f>SUM(B35:B44)</f>
        <v>7400</v>
      </c>
    </row>
    <row r="35" spans="1:2" x14ac:dyDescent="0.25">
      <c r="A35" s="10" t="s">
        <v>247</v>
      </c>
      <c r="B35" s="10" t="s">
        <v>244</v>
      </c>
    </row>
    <row r="36" spans="1:2" x14ac:dyDescent="0.25">
      <c r="A36" t="s">
        <v>248</v>
      </c>
      <c r="B36" s="9">
        <v>1500</v>
      </c>
    </row>
    <row r="37" spans="1:2" x14ac:dyDescent="0.25">
      <c r="A37" t="s">
        <v>249</v>
      </c>
      <c r="B37" s="9">
        <v>500</v>
      </c>
    </row>
    <row r="38" spans="1:2" x14ac:dyDescent="0.25">
      <c r="A38" t="s">
        <v>250</v>
      </c>
      <c r="B38" s="9">
        <v>100</v>
      </c>
    </row>
    <row r="39" spans="1:2" x14ac:dyDescent="0.25">
      <c r="A39" t="s">
        <v>251</v>
      </c>
      <c r="B39" s="9">
        <v>4200</v>
      </c>
    </row>
    <row r="40" spans="1:2" x14ac:dyDescent="0.25">
      <c r="A40" t="s">
        <v>252</v>
      </c>
      <c r="B40" s="9">
        <v>300</v>
      </c>
    </row>
    <row r="41" spans="1:2" x14ac:dyDescent="0.25">
      <c r="A41" t="s">
        <v>253</v>
      </c>
      <c r="B41" s="9">
        <v>150</v>
      </c>
    </row>
    <row r="42" spans="1:2" x14ac:dyDescent="0.25">
      <c r="A42" t="s">
        <v>266</v>
      </c>
      <c r="B42" s="9">
        <v>150</v>
      </c>
    </row>
    <row r="43" spans="1:2" x14ac:dyDescent="0.25">
      <c r="A43" t="s">
        <v>254</v>
      </c>
      <c r="B43" s="9">
        <v>500</v>
      </c>
    </row>
    <row r="44" spans="1:2" x14ac:dyDescent="0.25">
      <c r="A44" t="s">
        <v>255</v>
      </c>
      <c r="B44" s="9">
        <v>0</v>
      </c>
    </row>
  </sheetData>
  <autoFilter ref="A2:C15" xr:uid="{00000000-0009-0000-0000-000001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Relatorio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user</cp:lastModifiedBy>
  <dcterms:created xsi:type="dcterms:W3CDTF">2017-08-17T13:20:57Z</dcterms:created>
  <dcterms:modified xsi:type="dcterms:W3CDTF">2017-10-17T00:14:12Z</dcterms:modified>
</cp:coreProperties>
</file>