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coefficients\"/>
    </mc:Choice>
  </mc:AlternateContent>
  <xr:revisionPtr revIDLastSave="0" documentId="13_ncr:1_{8DAC5EC0-8E39-4F44-B443-B84BA04AE0BD}" xr6:coauthVersionLast="47" xr6:coauthVersionMax="47" xr10:uidLastSave="{00000000-0000-0000-0000-000000000000}"/>
  <bookViews>
    <workbookView xWindow="-120" yWindow="-120" windowWidth="29040" windowHeight="15720" xr2:uid="{313A7562-C127-4A15-9A96-9C24B99DDE82}"/>
  </bookViews>
  <sheets>
    <sheet name="un_energy_coefficients" sheetId="1" r:id="rId1"/>
    <sheet name="commodities_and_units" sheetId="7" r:id="rId2"/>
    <sheet name="IPCC_origin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0" i="7" l="1"/>
  <c r="K130" i="7"/>
  <c r="K77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J114" i="7"/>
  <c r="J111" i="7" l="1"/>
  <c r="J112" i="7"/>
  <c r="J113" i="7"/>
  <c r="K111" i="7"/>
  <c r="K112" i="7"/>
  <c r="K113" i="7"/>
  <c r="K114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79" i="7"/>
  <c r="J109" i="7"/>
  <c r="J110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D7" i="1"/>
  <c r="E7" i="1"/>
  <c r="F7" i="1"/>
  <c r="C2" i="7"/>
  <c r="E3" i="1"/>
  <c r="F3" i="1"/>
  <c r="D4" i="1"/>
  <c r="E4" i="1"/>
  <c r="F4" i="1"/>
  <c r="D5" i="1"/>
  <c r="E5" i="1"/>
  <c r="F5" i="1"/>
  <c r="D6" i="1"/>
  <c r="E6" i="1"/>
  <c r="F6" i="1"/>
  <c r="D8" i="1"/>
  <c r="E8" i="1"/>
  <c r="F8" i="1"/>
  <c r="D9" i="1"/>
  <c r="E9" i="1"/>
  <c r="F9" i="1"/>
  <c r="D10" i="1"/>
  <c r="E10" i="1"/>
  <c r="F10" i="1"/>
  <c r="D11" i="1"/>
  <c r="E11" i="1"/>
  <c r="F11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F2" i="1"/>
  <c r="E2" i="1"/>
  <c r="D2" i="1"/>
  <c r="L77" i="7" l="1"/>
</calcChain>
</file>

<file path=xl/sharedStrings.xml><?xml version="1.0" encoding="utf-8"?>
<sst xmlns="http://schemas.openxmlformats.org/spreadsheetml/2006/main" count="544" uniqueCount="137">
  <si>
    <t>Commodity</t>
  </si>
  <si>
    <t>CO2</t>
  </si>
  <si>
    <t>CH4</t>
  </si>
  <si>
    <t>N2O</t>
  </si>
  <si>
    <t>Aviation gasoline</t>
  </si>
  <si>
    <t>Bagasse</t>
  </si>
  <si>
    <t>Bio jet kerosene</t>
  </si>
  <si>
    <t>Biodiesel</t>
  </si>
  <si>
    <t>Biogases</t>
  </si>
  <si>
    <t>Biogasoline</t>
  </si>
  <si>
    <t>Black liquor</t>
  </si>
  <si>
    <t>Blast furnace gas</t>
  </si>
  <si>
    <t>Brown coal</t>
  </si>
  <si>
    <t>Brown coal briquettes</t>
  </si>
  <si>
    <t>Charcoal</t>
  </si>
  <si>
    <t>Coke-oven coke</t>
  </si>
  <si>
    <t>Coke oven gas</t>
  </si>
  <si>
    <t>Coking coal</t>
  </si>
  <si>
    <t>Ethane</t>
  </si>
  <si>
    <t>Fuel oil</t>
  </si>
  <si>
    <t>Fuelwood</t>
  </si>
  <si>
    <t>Gas coke</t>
  </si>
  <si>
    <t>Gas oil/diesel oil</t>
  </si>
  <si>
    <t>Gasoline-type jet fuel</t>
  </si>
  <si>
    <t>Gasworks gas</t>
  </si>
  <si>
    <t>Hard coal</t>
  </si>
  <si>
    <t>Kerosene-type jet fuel</t>
  </si>
  <si>
    <t>Lignite</t>
  </si>
  <si>
    <t>Liquefied petroleum gas (lpg)</t>
  </si>
  <si>
    <t>Motor gasoline</t>
  </si>
  <si>
    <t>Naphtha</t>
  </si>
  <si>
    <t>Natural gas (including lng)</t>
  </si>
  <si>
    <t>Other bituminous coal</t>
  </si>
  <si>
    <t>Other coal products</t>
  </si>
  <si>
    <t>Other hydrocarbons</t>
  </si>
  <si>
    <t>Other liquid biofuels</t>
  </si>
  <si>
    <t>Peat</t>
  </si>
  <si>
    <t>Peat (for fuel use)</t>
  </si>
  <si>
    <t>Petroleum coke</t>
  </si>
  <si>
    <t>Refinery gas</t>
  </si>
  <si>
    <t>Other Kerosene</t>
  </si>
  <si>
    <t>Gasoline</t>
  </si>
  <si>
    <t>Jet Kerosene</t>
  </si>
  <si>
    <t>Crude Oil</t>
  </si>
  <si>
    <t>Natural Gas Liquids</t>
  </si>
  <si>
    <t>Motor Gasoline</t>
  </si>
  <si>
    <t>Aviation Gasoline</t>
  </si>
  <si>
    <t>Jet Gasoline</t>
  </si>
  <si>
    <t>Residual Fuel Oil</t>
  </si>
  <si>
    <t>Shale Oil</t>
  </si>
  <si>
    <t>Lubricants</t>
  </si>
  <si>
    <t>Liquefied Petroleum Gases</t>
  </si>
  <si>
    <t>Bitumen</t>
  </si>
  <si>
    <t>Petroleum Coke</t>
  </si>
  <si>
    <t>Other Petroleum Products</t>
  </si>
  <si>
    <t>Refinery Gas</t>
  </si>
  <si>
    <t>Paraffin Waxes</t>
  </si>
  <si>
    <t>White Spirit and SBP</t>
  </si>
  <si>
    <t>Anthracite</t>
  </si>
  <si>
    <t>Coking Coal</t>
  </si>
  <si>
    <t>Other Bituminous Coal</t>
  </si>
  <si>
    <t>Sub-Bituminous Coal</t>
  </si>
  <si>
    <t>Oil Shale and Tar Sands</t>
  </si>
  <si>
    <t>Brown Coal Briquettes</t>
  </si>
  <si>
    <t>Patent Fuel</t>
  </si>
  <si>
    <t>Coke</t>
  </si>
  <si>
    <t>Coke Oven Coke and Lignite Coke</t>
  </si>
  <si>
    <t>Gas Coke</t>
  </si>
  <si>
    <t>Coal Tar</t>
  </si>
  <si>
    <t>Derived Gases</t>
  </si>
  <si>
    <t>Gas Works Gas</t>
  </si>
  <si>
    <t>Coke Oven Gas</t>
  </si>
  <si>
    <t>Blast Furnace Gas</t>
  </si>
  <si>
    <t>Oxygen Steel Furnace Gas</t>
  </si>
  <si>
    <t>Other</t>
  </si>
  <si>
    <t>Natural Gas</t>
  </si>
  <si>
    <t>Sector</t>
  </si>
  <si>
    <t>Energy Industries</t>
  </si>
  <si>
    <t>Orimulsion</t>
  </si>
  <si>
    <t>Gas/Diesel Oil</t>
  </si>
  <si>
    <t>Municipal Wastes (biomass fraction)</t>
  </si>
  <si>
    <t>IPCC Name</t>
  </si>
  <si>
    <t>Industrial Wastes</t>
  </si>
  <si>
    <t>Waste Oils</t>
  </si>
  <si>
    <t>Other Primary Solid Biomass</t>
  </si>
  <si>
    <t>Biodiesels</t>
  </si>
  <si>
    <t>Other Liquid Biofuels</t>
  </si>
  <si>
    <t>Landfill Gas</t>
  </si>
  <si>
    <t>Sludge Gas</t>
  </si>
  <si>
    <t>Other Biogas</t>
  </si>
  <si>
    <t>Naptha</t>
  </si>
  <si>
    <t>Refinery Feedstocs</t>
  </si>
  <si>
    <t>Other Oil</t>
  </si>
  <si>
    <t>Municipal Wastes (non-biomass fraction)</t>
  </si>
  <si>
    <t>Solid Biofuels</t>
  </si>
  <si>
    <t>Wood / Wood Waste</t>
  </si>
  <si>
    <t>Sulphite lyes (Black Liquor)</t>
  </si>
  <si>
    <t>Liquid Biofuels</t>
  </si>
  <si>
    <t>Gas Biomass</t>
  </si>
  <si>
    <t>Other non-fossil fuels</t>
  </si>
  <si>
    <t>Group</t>
  </si>
  <si>
    <t>Driver</t>
  </si>
  <si>
    <t>to_TJ</t>
  </si>
  <si>
    <t>Unit</t>
  </si>
  <si>
    <t>Total</t>
  </si>
  <si>
    <t>Metric tons,  thousand</t>
  </si>
  <si>
    <t>Terajoules</t>
  </si>
  <si>
    <t>Cubic metres, thousand</t>
  </si>
  <si>
    <t>Natural gas liquids</t>
  </si>
  <si>
    <t>To TJ</t>
  </si>
  <si>
    <t>Crude petroleum</t>
  </si>
  <si>
    <t>Conventional crude oil</t>
  </si>
  <si>
    <t>Transaction</t>
  </si>
  <si>
    <t>Consumption by agriculture, forestry and fishing</t>
  </si>
  <si>
    <t>Consumption by chemical and petrochemical</t>
  </si>
  <si>
    <t>Consumption by households</t>
  </si>
  <si>
    <t>Consumption by iron and steel</t>
  </si>
  <si>
    <t>Consumption by non-metallic minerals</t>
  </si>
  <si>
    <t>Consumption by paper, pulp and print</t>
  </si>
  <si>
    <t>Consumption by rail</t>
  </si>
  <si>
    <t>Consumption not elsewhere specified (industry)</t>
  </si>
  <si>
    <t>Transformation in electricity plants</t>
  </si>
  <si>
    <t>Consumption by commerce and public services</t>
  </si>
  <si>
    <t>Consumption by domestic aviation</t>
  </si>
  <si>
    <t>Consumption by domestic navigation</t>
  </si>
  <si>
    <t>Consumption by road</t>
  </si>
  <si>
    <t>Own use by oil and gas extraction</t>
  </si>
  <si>
    <t>Own use by oil refineries</t>
  </si>
  <si>
    <t>Transformation in charcoal plants</t>
  </si>
  <si>
    <t>Consumption by industries not elsewhere specified</t>
  </si>
  <si>
    <t>Flared</t>
  </si>
  <si>
    <t>Own use by lng/regasification plants</t>
  </si>
  <si>
    <t>Transformation in gas-to-liquid plants</t>
  </si>
  <si>
    <t>IS Equal?</t>
  </si>
  <si>
    <t>Note</t>
  </si>
  <si>
    <t>CO2 is 100000, but it's a memorandum item so 0. CH4 and N2O do count.</t>
  </si>
  <si>
    <t>CO2 is 112000, but it's a memorandum item so 0. CH4 and N2O do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</si>
</sst>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_);_(* \(#,##0.0\);_(* &quot;-&quot;??_);_(@_)"/>
  </numFmts>
  <fonts count="2" x14ac:knownFonts="1">
    <font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43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766C-B9AB-44C5-9C37-FFF71030640C}">
  <dimension ref="A1:G39"/>
  <sheetViews>
    <sheetView tabSelected="1" zoomScale="115" zoomScaleNormal="115" workbookViewId="0">
      <selection activeCell="D19" sqref="D19"/>
    </sheetView>
  </sheetViews>
  <sheetFormatPr defaultRowHeight="12.75" x14ac:dyDescent="0.2"/>
  <cols>
    <col min="1" max="1" width="24.140625" bestFit="1" customWidth="1"/>
    <col min="2" max="2" width="27.140625" bestFit="1" customWidth="1"/>
    <col min="3" max="3" width="27.140625" customWidth="1"/>
    <col min="4" max="6" width="8.7109375" customWidth="1"/>
  </cols>
  <sheetData>
    <row r="1" spans="1:7" x14ac:dyDescent="0.2">
      <c r="A1" t="s">
        <v>0</v>
      </c>
      <c r="B1" t="s">
        <v>81</v>
      </c>
      <c r="C1" t="s">
        <v>102</v>
      </c>
      <c r="D1" t="s">
        <v>1</v>
      </c>
      <c r="E1" t="s">
        <v>2</v>
      </c>
      <c r="F1" t="s">
        <v>3</v>
      </c>
      <c r="G1" t="s">
        <v>134</v>
      </c>
    </row>
    <row r="2" spans="1:7" x14ac:dyDescent="0.2">
      <c r="A2" s="3" t="s">
        <v>4</v>
      </c>
      <c r="B2" t="s">
        <v>46</v>
      </c>
      <c r="C2">
        <f>VLOOKUP(B2,commodities_and_units!$A$42:$B$73,2,FALSE)</f>
        <v>43.97</v>
      </c>
      <c r="D2">
        <f>VLOOKUP(B2,IPCC_original!$C$2:$F$54,2,FALSE)</f>
        <v>70000</v>
      </c>
      <c r="E2">
        <f>VLOOKUP(B2,IPCC_original!$C$2:$F$54,3,FALSE)</f>
        <v>3</v>
      </c>
      <c r="F2">
        <f>VLOOKUP(B2,IPCC_original!$C$2:$F$54,4,FALSE)</f>
        <v>0.6</v>
      </c>
    </row>
    <row r="3" spans="1:7" x14ac:dyDescent="0.2">
      <c r="A3" s="3" t="s">
        <v>5</v>
      </c>
      <c r="B3" t="s">
        <v>84</v>
      </c>
      <c r="C3">
        <f>VLOOKUP(B3,commodities_and_units!$A$42:$B$73,2,FALSE)</f>
        <v>12.6</v>
      </c>
      <c r="D3">
        <v>0</v>
      </c>
      <c r="E3">
        <f>VLOOKUP(B3,IPCC_original!$C$2:$F$54,3,FALSE)</f>
        <v>30</v>
      </c>
      <c r="F3">
        <f>VLOOKUP(B3,IPCC_original!$C$2:$F$54,4,FALSE)</f>
        <v>4</v>
      </c>
      <c r="G3" t="s">
        <v>135</v>
      </c>
    </row>
    <row r="4" spans="1:7" x14ac:dyDescent="0.2">
      <c r="A4" t="s">
        <v>6</v>
      </c>
      <c r="B4" t="s">
        <v>42</v>
      </c>
      <c r="C4">
        <f>VLOOKUP(B4,commodities_and_units!$A$42:$B$73,2,FALSE)</f>
        <v>43.21</v>
      </c>
      <c r="D4">
        <f>VLOOKUP(B4,IPCC_original!$C$2:$F$54,2,FALSE)</f>
        <v>71500</v>
      </c>
      <c r="E4">
        <f>VLOOKUP(B4,IPCC_original!$C$2:$F$54,3,FALSE)</f>
        <v>3</v>
      </c>
      <c r="F4">
        <f>VLOOKUP(B4,IPCC_original!$C$2:$F$54,4,FALSE)</f>
        <v>0.6</v>
      </c>
    </row>
    <row r="5" spans="1:7" x14ac:dyDescent="0.2">
      <c r="A5" s="3" t="s">
        <v>7</v>
      </c>
      <c r="B5" t="s">
        <v>85</v>
      </c>
      <c r="C5">
        <f>VLOOKUP(B5,commodities_and_units!$A$42:$B$73,2,FALSE)</f>
        <v>42.5</v>
      </c>
      <c r="D5">
        <f>VLOOKUP(B5,IPCC_original!$C$2:$F$54,2,FALSE)</f>
        <v>70800</v>
      </c>
      <c r="E5">
        <f>VLOOKUP(B5,IPCC_original!$C$2:$F$54,3,FALSE)</f>
        <v>3</v>
      </c>
      <c r="F5">
        <f>VLOOKUP(B5,IPCC_original!$C$2:$F$54,4,FALSE)</f>
        <v>0.6</v>
      </c>
    </row>
    <row r="6" spans="1:7" x14ac:dyDescent="0.2">
      <c r="A6" s="3" t="s">
        <v>8</v>
      </c>
      <c r="B6" t="s">
        <v>89</v>
      </c>
      <c r="C6">
        <f>VLOOKUP(B6,commodities_and_units!$A$42:$B$73,2,FALSE)</f>
        <v>1</v>
      </c>
      <c r="D6">
        <f>VLOOKUP(B6,IPCC_original!$C$2:$F$54,2,FALSE)</f>
        <v>54600</v>
      </c>
      <c r="E6">
        <f>VLOOKUP(B6,IPCC_original!$C$2:$F$54,3,FALSE)</f>
        <v>1</v>
      </c>
      <c r="F6">
        <f>VLOOKUP(B6,IPCC_original!$C$2:$F$54,4,FALSE)</f>
        <v>0.1</v>
      </c>
    </row>
    <row r="7" spans="1:7" x14ac:dyDescent="0.2">
      <c r="A7" s="3" t="s">
        <v>9</v>
      </c>
      <c r="B7" t="s">
        <v>9</v>
      </c>
      <c r="C7">
        <f>VLOOKUP(B7,commodities_and_units!$A$42:$B$73,2,FALSE)</f>
        <v>42.5</v>
      </c>
      <c r="D7">
        <f>VLOOKUP(B7,IPCC_original!$C$2:$F$54,2,FALSE)</f>
        <v>70800</v>
      </c>
      <c r="E7">
        <f>VLOOKUP(B7,IPCC_original!$C$2:$F$54,3,FALSE)</f>
        <v>3</v>
      </c>
      <c r="F7">
        <f>VLOOKUP(B7,IPCC_original!$C$2:$F$54,4,FALSE)</f>
        <v>0.6</v>
      </c>
    </row>
    <row r="8" spans="1:7" x14ac:dyDescent="0.2">
      <c r="A8" s="3" t="s">
        <v>10</v>
      </c>
      <c r="B8" t="s">
        <v>96</v>
      </c>
      <c r="C8">
        <f>VLOOKUP(B8,commodities_and_units!$A$42:$B$73,2,FALSE)</f>
        <v>1</v>
      </c>
      <c r="D8">
        <f>VLOOKUP(B8,IPCC_original!$C$2:$F$54,2,FALSE)</f>
        <v>95300</v>
      </c>
      <c r="E8">
        <f>VLOOKUP(B8,IPCC_original!$C$2:$F$54,3,FALSE)</f>
        <v>3</v>
      </c>
      <c r="F8">
        <f>VLOOKUP(B8,IPCC_original!$C$2:$F$54,4,FALSE)</f>
        <v>2</v>
      </c>
    </row>
    <row r="9" spans="1:7" x14ac:dyDescent="0.2">
      <c r="A9" s="3" t="s">
        <v>11</v>
      </c>
      <c r="B9" t="s">
        <v>72</v>
      </c>
      <c r="C9">
        <f>VLOOKUP(B9,commodities_and_units!$A$42:$B$73,2,FALSE)</f>
        <v>1</v>
      </c>
      <c r="D9">
        <f>VLOOKUP(B9,IPCC_original!$C$2:$F$54,2,FALSE)</f>
        <v>260000</v>
      </c>
      <c r="E9">
        <f>VLOOKUP(B9,IPCC_original!$C$2:$F$54,3,FALSE)</f>
        <v>1</v>
      </c>
      <c r="F9">
        <f>VLOOKUP(B9,IPCC_original!$C$2:$F$54,4,FALSE)</f>
        <v>0.1</v>
      </c>
    </row>
    <row r="10" spans="1:7" x14ac:dyDescent="0.2">
      <c r="A10" s="3" t="s">
        <v>12</v>
      </c>
      <c r="B10" t="s">
        <v>63</v>
      </c>
      <c r="C10">
        <f>VLOOKUP(B10,commodities_and_units!$A$42:$B$73,2,FALSE)</f>
        <v>29.31</v>
      </c>
      <c r="D10">
        <f>VLOOKUP(B10,IPCC_original!$C$2:$F$54,2,FALSE)</f>
        <v>97500</v>
      </c>
      <c r="E10">
        <f>VLOOKUP(B10,IPCC_original!$C$2:$F$54,3,FALSE)</f>
        <v>1</v>
      </c>
      <c r="F10">
        <f>VLOOKUP(B10,IPCC_original!$C$2:$F$54,4,FALSE)</f>
        <v>1.5</v>
      </c>
    </row>
    <row r="11" spans="1:7" x14ac:dyDescent="0.2">
      <c r="A11" s="3" t="s">
        <v>13</v>
      </c>
      <c r="B11" t="s">
        <v>63</v>
      </c>
      <c r="C11">
        <f>VLOOKUP(B11,commodities_and_units!$A$42:$B$73,2,FALSE)</f>
        <v>29.31</v>
      </c>
      <c r="D11">
        <f>VLOOKUP(B11,IPCC_original!$C$2:$F$54,2,FALSE)</f>
        <v>97500</v>
      </c>
      <c r="E11">
        <f>VLOOKUP(B11,IPCC_original!$C$2:$F$54,3,FALSE)</f>
        <v>1</v>
      </c>
      <c r="F11">
        <f>VLOOKUP(B11,IPCC_original!$C$2:$F$54,4,FALSE)</f>
        <v>1.5</v>
      </c>
    </row>
    <row r="12" spans="1:7" x14ac:dyDescent="0.2">
      <c r="A12" s="3" t="s">
        <v>14</v>
      </c>
      <c r="B12" t="s">
        <v>14</v>
      </c>
      <c r="C12">
        <f>VLOOKUP(B12,commodities_and_units!$A$42:$B$73,2,FALSE)</f>
        <v>28.89</v>
      </c>
      <c r="D12">
        <v>0</v>
      </c>
      <c r="E12">
        <f>VLOOKUP(B12,IPCC_original!$C$2:$F$54,3,FALSE)</f>
        <v>200</v>
      </c>
      <c r="F12">
        <f>VLOOKUP(B12,IPCC_original!$C$2:$F$54,4,FALSE)</f>
        <v>4</v>
      </c>
      <c r="G12" t="s">
        <v>136</v>
      </c>
    </row>
    <row r="13" spans="1:7" x14ac:dyDescent="0.2">
      <c r="A13" s="3" t="s">
        <v>15</v>
      </c>
      <c r="B13" t="s">
        <v>66</v>
      </c>
      <c r="C13">
        <f>VLOOKUP(B13,commodities_and_units!$A$42:$B$73,2,FALSE)</f>
        <v>26.38</v>
      </c>
      <c r="D13">
        <f>VLOOKUP(B13,IPCC_original!$C$2:$F$54,2,FALSE)</f>
        <v>107000</v>
      </c>
      <c r="E13">
        <f>VLOOKUP(B13,IPCC_original!$C$2:$F$54,3,FALSE)</f>
        <v>1</v>
      </c>
      <c r="F13">
        <f>VLOOKUP(B13,IPCC_original!$C$2:$F$54,4,FALSE)</f>
        <v>1.5</v>
      </c>
    </row>
    <row r="14" spans="1:7" x14ac:dyDescent="0.2">
      <c r="A14" s="3" t="s">
        <v>16</v>
      </c>
      <c r="B14" t="s">
        <v>71</v>
      </c>
      <c r="C14">
        <f>VLOOKUP(B14,commodities_and_units!$A$42:$B$73,2,FALSE)</f>
        <v>1</v>
      </c>
      <c r="D14">
        <f>VLOOKUP(B14,IPCC_original!$C$2:$F$54,2,FALSE)</f>
        <v>44400</v>
      </c>
      <c r="E14">
        <f>VLOOKUP(B14,IPCC_original!$C$2:$F$54,3,FALSE)</f>
        <v>1</v>
      </c>
      <c r="F14">
        <f>VLOOKUP(B14,IPCC_original!$C$2:$F$54,4,FALSE)</f>
        <v>0.1</v>
      </c>
    </row>
    <row r="15" spans="1:7" x14ac:dyDescent="0.2">
      <c r="A15" s="3" t="s">
        <v>17</v>
      </c>
      <c r="B15" t="s">
        <v>59</v>
      </c>
      <c r="C15">
        <f>VLOOKUP(B15,commodities_and_units!$A$42:$B$73,2,FALSE)</f>
        <v>19.64</v>
      </c>
      <c r="D15">
        <f>VLOOKUP(B15,IPCC_original!$C$2:$F$54,2,FALSE)</f>
        <v>94600</v>
      </c>
      <c r="E15">
        <f>VLOOKUP(B15,IPCC_original!$C$2:$F$54,3,FALSE)</f>
        <v>1</v>
      </c>
      <c r="F15">
        <f>VLOOKUP(B15,IPCC_original!$C$2:$F$54,4,FALSE)</f>
        <v>1.5</v>
      </c>
    </row>
    <row r="16" spans="1:7" x14ac:dyDescent="0.2">
      <c r="A16" s="3" t="s">
        <v>18</v>
      </c>
      <c r="B16" t="s">
        <v>18</v>
      </c>
      <c r="C16">
        <f>VLOOKUP(B16,commodities_and_units!$A$42:$B$73,2,FALSE)</f>
        <v>59.5</v>
      </c>
      <c r="D16">
        <f>VLOOKUP(B16,IPCC_original!$C$2:$F$54,2,FALSE)</f>
        <v>61600</v>
      </c>
      <c r="E16">
        <f>VLOOKUP(B16,IPCC_original!$C$2:$F$54,3,FALSE)</f>
        <v>1</v>
      </c>
      <c r="F16">
        <f>VLOOKUP(B16,IPCC_original!$C$2:$F$54,4,FALSE)</f>
        <v>0.1</v>
      </c>
    </row>
    <row r="17" spans="1:7" x14ac:dyDescent="0.2">
      <c r="A17" s="3" t="s">
        <v>19</v>
      </c>
      <c r="B17" t="s">
        <v>48</v>
      </c>
      <c r="C17">
        <f>VLOOKUP(B17,commodities_and_units!$A$42:$B$73,2,FALSE)</f>
        <v>41.51</v>
      </c>
      <c r="D17">
        <f>VLOOKUP(B17,IPCC_original!$C$2:$F$54,2,FALSE)</f>
        <v>77400</v>
      </c>
      <c r="E17">
        <f>VLOOKUP(B17,IPCC_original!$C$2:$F$54,3,FALSE)</f>
        <v>3</v>
      </c>
      <c r="F17">
        <f>VLOOKUP(B17,IPCC_original!$C$2:$F$54,4,FALSE)</f>
        <v>0.6</v>
      </c>
    </row>
    <row r="18" spans="1:7" x14ac:dyDescent="0.2">
      <c r="A18" s="3" t="s">
        <v>20</v>
      </c>
      <c r="B18" t="s">
        <v>95</v>
      </c>
      <c r="C18">
        <f>VLOOKUP(B18,commodities_and_units!$A$42:$B$73,2,FALSE)</f>
        <v>12.6</v>
      </c>
      <c r="D18">
        <v>0</v>
      </c>
      <c r="E18">
        <f>VLOOKUP(B18,IPCC_original!$C$2:$F$54,3,FALSE)</f>
        <v>30</v>
      </c>
      <c r="F18">
        <f>VLOOKUP(B18,IPCC_original!$C$2:$F$54,4,FALSE)</f>
        <v>4</v>
      </c>
      <c r="G18" t="s">
        <v>136</v>
      </c>
    </row>
    <row r="19" spans="1:7" x14ac:dyDescent="0.2">
      <c r="A19" s="3" t="s">
        <v>21</v>
      </c>
      <c r="B19" t="s">
        <v>67</v>
      </c>
      <c r="C19">
        <f>VLOOKUP(B19,commodities_and_units!$A$42:$B$73,2,FALSE)</f>
        <v>26.38</v>
      </c>
      <c r="D19">
        <f>VLOOKUP(B19,IPCC_original!$C$2:$F$54,2,FALSE)</f>
        <v>107000</v>
      </c>
      <c r="E19">
        <f>VLOOKUP(B19,IPCC_original!$C$2:$F$54,3,FALSE)</f>
        <v>1</v>
      </c>
      <c r="F19">
        <f>VLOOKUP(B19,IPCC_original!$C$2:$F$54,4,FALSE)</f>
        <v>0.1</v>
      </c>
    </row>
    <row r="20" spans="1:7" x14ac:dyDescent="0.2">
      <c r="A20" s="3" t="s">
        <v>22</v>
      </c>
      <c r="B20" t="s">
        <v>79</v>
      </c>
      <c r="C20">
        <f>VLOOKUP(B20,commodities_and_units!$A$42:$B$73,2,FALSE)</f>
        <v>42.5</v>
      </c>
      <c r="D20">
        <f>VLOOKUP(B20,IPCC_original!$C$2:$F$54,2,FALSE)</f>
        <v>74100</v>
      </c>
      <c r="E20">
        <f>VLOOKUP(B20,IPCC_original!$C$2:$F$54,3,FALSE)</f>
        <v>3</v>
      </c>
      <c r="F20">
        <f>VLOOKUP(B20,IPCC_original!$C$2:$F$54,4,FALSE)</f>
        <v>0.6</v>
      </c>
    </row>
    <row r="21" spans="1:7" x14ac:dyDescent="0.2">
      <c r="A21" t="s">
        <v>23</v>
      </c>
      <c r="B21" t="s">
        <v>47</v>
      </c>
      <c r="C21">
        <f>VLOOKUP(B21,commodities_and_units!$A$42:$B$73,2,FALSE)</f>
        <v>43.97</v>
      </c>
      <c r="D21">
        <f>VLOOKUP(B21,IPCC_original!$C$2:$F$54,2,FALSE)</f>
        <v>70000</v>
      </c>
      <c r="E21">
        <f>VLOOKUP(B21,IPCC_original!$C$2:$F$54,3,FALSE)</f>
        <v>3</v>
      </c>
      <c r="F21">
        <f>VLOOKUP(B21,IPCC_original!$C$2:$F$54,4,FALSE)</f>
        <v>0.6</v>
      </c>
    </row>
    <row r="22" spans="1:7" x14ac:dyDescent="0.2">
      <c r="A22" s="3" t="s">
        <v>24</v>
      </c>
      <c r="B22" t="s">
        <v>70</v>
      </c>
      <c r="C22">
        <f>VLOOKUP(B22,commodities_and_units!$A$42:$B$73,2,FALSE)</f>
        <v>1</v>
      </c>
      <c r="D22">
        <f>VLOOKUP(B22,IPCC_original!$C$2:$F$54,2,FALSE)</f>
        <v>44400</v>
      </c>
      <c r="E22">
        <f>VLOOKUP(B22,IPCC_original!$C$2:$F$54,3,FALSE)</f>
        <v>1</v>
      </c>
      <c r="F22">
        <f>VLOOKUP(B22,IPCC_original!$C$2:$F$54,4,FALSE)</f>
        <v>0.1</v>
      </c>
    </row>
    <row r="23" spans="1:7" x14ac:dyDescent="0.2">
      <c r="A23" s="3" t="s">
        <v>25</v>
      </c>
      <c r="B23" t="s">
        <v>61</v>
      </c>
      <c r="C23">
        <f>VLOOKUP(B23,commodities_and_units!$A$42:$B$73,2,FALSE)</f>
        <v>29.31</v>
      </c>
      <c r="D23">
        <f>VLOOKUP(B23,IPCC_original!$C$2:$F$54,2,FALSE)</f>
        <v>96100</v>
      </c>
      <c r="E23">
        <f>VLOOKUP(B23,IPCC_original!$C$2:$F$54,3,FALSE)</f>
        <v>1</v>
      </c>
      <c r="F23">
        <f>VLOOKUP(B23,IPCC_original!$C$2:$F$54,4,FALSE)</f>
        <v>1.5</v>
      </c>
    </row>
    <row r="24" spans="1:7" x14ac:dyDescent="0.2">
      <c r="A24" s="3" t="s">
        <v>26</v>
      </c>
      <c r="B24" t="s">
        <v>42</v>
      </c>
      <c r="C24">
        <f>VLOOKUP(B24,commodities_and_units!$A$42:$B$73,2,FALSE)</f>
        <v>43.21</v>
      </c>
      <c r="D24">
        <f>VLOOKUP(B24,IPCC_original!$C$2:$F$54,2,FALSE)</f>
        <v>71500</v>
      </c>
      <c r="E24">
        <f>VLOOKUP(B24,IPCC_original!$C$2:$F$54,3,FALSE)</f>
        <v>3</v>
      </c>
      <c r="F24">
        <f>VLOOKUP(B24,IPCC_original!$C$2:$F$54,4,FALSE)</f>
        <v>0.6</v>
      </c>
    </row>
    <row r="25" spans="1:7" x14ac:dyDescent="0.2">
      <c r="A25" s="3" t="s">
        <v>27</v>
      </c>
      <c r="B25" t="s">
        <v>27</v>
      </c>
      <c r="C25">
        <f>VLOOKUP(B25,commodities_and_units!$A$42:$B$73,2,FALSE)</f>
        <v>11.28</v>
      </c>
      <c r="D25">
        <f>VLOOKUP(B25,IPCC_original!$C$2:$F$54,2,FALSE)</f>
        <v>101000</v>
      </c>
      <c r="E25">
        <f>VLOOKUP(B25,IPCC_original!$C$2:$F$54,3,FALSE)</f>
        <v>1</v>
      </c>
      <c r="F25">
        <f>VLOOKUP(B25,IPCC_original!$C$2:$F$54,4,FALSE)</f>
        <v>1.5</v>
      </c>
    </row>
    <row r="26" spans="1:7" x14ac:dyDescent="0.2">
      <c r="A26" s="3" t="s">
        <v>28</v>
      </c>
      <c r="B26" t="s">
        <v>51</v>
      </c>
      <c r="C26">
        <f>VLOOKUP(B26,commodities_and_units!$A$42:$B$73,2,FALSE)</f>
        <v>45.55</v>
      </c>
      <c r="D26">
        <f>VLOOKUP(B26,IPCC_original!$C$2:$F$54,2,FALSE)</f>
        <v>63100</v>
      </c>
      <c r="E26">
        <f>VLOOKUP(B26,IPCC_original!$C$2:$F$54,3,FALSE)</f>
        <v>1</v>
      </c>
      <c r="F26">
        <f>VLOOKUP(B26,IPCC_original!$C$2:$F$54,4,FALSE)</f>
        <v>0.1</v>
      </c>
    </row>
    <row r="27" spans="1:7" x14ac:dyDescent="0.2">
      <c r="A27" s="3" t="s">
        <v>29</v>
      </c>
      <c r="B27" t="s">
        <v>45</v>
      </c>
      <c r="C27">
        <f>VLOOKUP(B27,commodities_and_units!$A$42:$B$73,2,FALSE)</f>
        <v>43.97</v>
      </c>
      <c r="D27">
        <f>VLOOKUP(B27,IPCC_original!$C$2:$F$54,2,FALSE)</f>
        <v>69300</v>
      </c>
      <c r="E27">
        <f>VLOOKUP(B27,IPCC_original!$C$2:$F$54,3,FALSE)</f>
        <v>3</v>
      </c>
      <c r="F27">
        <f>VLOOKUP(B27,IPCC_original!$C$2:$F$54,4,FALSE)</f>
        <v>0.6</v>
      </c>
    </row>
    <row r="28" spans="1:7" x14ac:dyDescent="0.2">
      <c r="A28" s="3" t="s">
        <v>30</v>
      </c>
      <c r="B28" t="s">
        <v>90</v>
      </c>
      <c r="C28">
        <f>VLOOKUP(B28,commodities_and_units!$A$42:$B$73,2,FALSE)</f>
        <v>44.13</v>
      </c>
      <c r="D28">
        <f>VLOOKUP(B28,IPCC_original!$C$2:$F$54,2,FALSE)</f>
        <v>73300</v>
      </c>
      <c r="E28">
        <f>VLOOKUP(B28,IPCC_original!$C$2:$F$54,3,FALSE)</f>
        <v>3</v>
      </c>
      <c r="F28">
        <f>VLOOKUP(B28,IPCC_original!$C$2:$F$54,4,FALSE)</f>
        <v>0.6</v>
      </c>
    </row>
    <row r="29" spans="1:7" x14ac:dyDescent="0.2">
      <c r="A29" s="3" t="s">
        <v>31</v>
      </c>
      <c r="B29" t="s">
        <v>75</v>
      </c>
      <c r="C29">
        <f>VLOOKUP(B29,commodities_and_units!$A$42:$B$73,2,FALSE)</f>
        <v>1</v>
      </c>
      <c r="D29">
        <f>VLOOKUP(B29,IPCC_original!$C$2:$F$54,2,FALSE)</f>
        <v>56100</v>
      </c>
      <c r="E29">
        <f>VLOOKUP(B29,IPCC_original!$C$2:$F$54,3,FALSE)</f>
        <v>1</v>
      </c>
      <c r="F29">
        <f>VLOOKUP(B29,IPCC_original!$C$2:$F$54,4,FALSE)</f>
        <v>0.1</v>
      </c>
    </row>
    <row r="30" spans="1:7" x14ac:dyDescent="0.2">
      <c r="A30" s="3" t="s">
        <v>32</v>
      </c>
      <c r="B30" t="s">
        <v>60</v>
      </c>
      <c r="C30">
        <f>VLOOKUP(B30,commodities_and_units!$A$42:$B$73,2,FALSE)</f>
        <v>29.31</v>
      </c>
      <c r="D30">
        <f>VLOOKUP(B30,IPCC_original!$C$2:$F$54,2,FALSE)</f>
        <v>94600</v>
      </c>
      <c r="E30">
        <f>VLOOKUP(B30,IPCC_original!$C$2:$F$54,3,FALSE)</f>
        <v>1</v>
      </c>
      <c r="F30">
        <f>VLOOKUP(B30,IPCC_original!$C$2:$F$54,4,FALSE)</f>
        <v>1.5</v>
      </c>
    </row>
    <row r="31" spans="1:7" x14ac:dyDescent="0.2">
      <c r="A31" s="3" t="s">
        <v>33</v>
      </c>
      <c r="B31" t="s">
        <v>60</v>
      </c>
      <c r="C31">
        <f>VLOOKUP(B31,commodities_and_units!$A$42:$B$73,2,FALSE)</f>
        <v>29.31</v>
      </c>
      <c r="D31">
        <f>VLOOKUP(B31,IPCC_original!$C$2:$F$54,2,FALSE)</f>
        <v>94600</v>
      </c>
      <c r="E31">
        <f>VLOOKUP(B31,IPCC_original!$C$2:$F$54,3,FALSE)</f>
        <v>1</v>
      </c>
      <c r="F31">
        <f>VLOOKUP(B31,IPCC_original!$C$2:$F$54,4,FALSE)</f>
        <v>1.5</v>
      </c>
    </row>
    <row r="32" spans="1:7" x14ac:dyDescent="0.2">
      <c r="A32" s="3" t="s">
        <v>34</v>
      </c>
      <c r="B32" t="s">
        <v>51</v>
      </c>
      <c r="C32">
        <f>VLOOKUP(B32,commodities_and_units!$A$42:$B$73,2,FALSE)</f>
        <v>45.55</v>
      </c>
      <c r="D32">
        <f>VLOOKUP(B32,IPCC_original!$C$2:$F$54,2,FALSE)</f>
        <v>63100</v>
      </c>
      <c r="E32">
        <f>VLOOKUP(B32,IPCC_original!$C$2:$F$54,3,FALSE)</f>
        <v>1</v>
      </c>
      <c r="F32">
        <f>VLOOKUP(B32,IPCC_original!$C$2:$F$54,4,FALSE)</f>
        <v>0.1</v>
      </c>
    </row>
    <row r="33" spans="1:6" x14ac:dyDescent="0.2">
      <c r="A33" s="3" t="s">
        <v>35</v>
      </c>
      <c r="B33" t="s">
        <v>86</v>
      </c>
      <c r="C33">
        <f>VLOOKUP(B33,commodities_and_units!$A$42:$B$73,2,FALSE)</f>
        <v>45.19</v>
      </c>
      <c r="D33">
        <f>VLOOKUP(B33,IPCC_original!$C$2:$F$54,2,FALSE)</f>
        <v>79600</v>
      </c>
      <c r="E33">
        <f>VLOOKUP(B33,IPCC_original!$C$2:$F$54,3,FALSE)</f>
        <v>3</v>
      </c>
      <c r="F33">
        <f>VLOOKUP(B33,IPCC_original!$C$2:$F$54,4,FALSE)</f>
        <v>0.6</v>
      </c>
    </row>
    <row r="34" spans="1:6" x14ac:dyDescent="0.2">
      <c r="A34" t="s">
        <v>37</v>
      </c>
      <c r="B34" t="s">
        <v>36</v>
      </c>
      <c r="C34">
        <f>VLOOKUP(B34,commodities_and_units!$A$42:$B$73,2,FALSE)</f>
        <v>9.5299999999999994</v>
      </c>
      <c r="D34">
        <f>VLOOKUP(B34,IPCC_original!$C$2:$F$54,2,FALSE)</f>
        <v>106000</v>
      </c>
      <c r="E34">
        <f>VLOOKUP(B34,IPCC_original!$C$2:$F$54,3,FALSE)</f>
        <v>1</v>
      </c>
      <c r="F34">
        <f>VLOOKUP(B34,IPCC_original!$C$2:$F$54,4,FALSE)</f>
        <v>1.5</v>
      </c>
    </row>
    <row r="35" spans="1:6" x14ac:dyDescent="0.2">
      <c r="A35" s="3" t="s">
        <v>38</v>
      </c>
      <c r="B35" t="s">
        <v>53</v>
      </c>
      <c r="C35">
        <f>VLOOKUP(B35,commodities_and_units!$A$42:$B$73,2,FALSE)</f>
        <v>35.17</v>
      </c>
      <c r="D35">
        <f>VLOOKUP(B35,IPCC_original!$C$2:$F$54,2,FALSE)</f>
        <v>97500</v>
      </c>
      <c r="E35">
        <f>VLOOKUP(B35,IPCC_original!$C$2:$F$54,3,FALSE)</f>
        <v>3</v>
      </c>
      <c r="F35">
        <f>VLOOKUP(B35,IPCC_original!$C$2:$F$54,4,FALSE)</f>
        <v>0.6</v>
      </c>
    </row>
    <row r="36" spans="1:6" x14ac:dyDescent="0.2">
      <c r="A36" s="3" t="s">
        <v>39</v>
      </c>
      <c r="B36" t="s">
        <v>55</v>
      </c>
      <c r="C36">
        <f>VLOOKUP(B36,commodities_and_units!$A$42:$B$73,2,FALSE)</f>
        <v>46.1</v>
      </c>
      <c r="D36">
        <f>VLOOKUP(B36,IPCC_original!$C$2:$F$54,2,FALSE)</f>
        <v>57600</v>
      </c>
      <c r="E36">
        <f>VLOOKUP(B36,IPCC_original!$C$2:$F$54,3,FALSE)</f>
        <v>1</v>
      </c>
      <c r="F36">
        <f>VLOOKUP(B36,IPCC_original!$C$2:$F$54,4,FALSE)</f>
        <v>0.1</v>
      </c>
    </row>
    <row r="37" spans="1:6" x14ac:dyDescent="0.2">
      <c r="A37" s="3" t="s">
        <v>58</v>
      </c>
      <c r="B37" t="s">
        <v>58</v>
      </c>
      <c r="C37">
        <v>29.31</v>
      </c>
      <c r="D37">
        <v>98300</v>
      </c>
      <c r="E37">
        <v>1</v>
      </c>
      <c r="F37">
        <v>1.5</v>
      </c>
    </row>
    <row r="38" spans="1:6" x14ac:dyDescent="0.2">
      <c r="A38" t="s">
        <v>111</v>
      </c>
      <c r="B38" t="s">
        <v>111</v>
      </c>
      <c r="C38">
        <v>42.62</v>
      </c>
      <c r="D38">
        <v>73300</v>
      </c>
      <c r="E38">
        <v>3</v>
      </c>
      <c r="F38">
        <v>0.6</v>
      </c>
    </row>
    <row r="39" spans="1:6" x14ac:dyDescent="0.2">
      <c r="A39" t="s">
        <v>110</v>
      </c>
      <c r="B39" t="s">
        <v>110</v>
      </c>
      <c r="C39">
        <v>42.62</v>
      </c>
      <c r="D39">
        <v>73300</v>
      </c>
      <c r="E39">
        <v>3</v>
      </c>
      <c r="F39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FAE6-F4A9-491D-962A-834896A460A8}">
  <dimension ref="A1:L728"/>
  <sheetViews>
    <sheetView topLeftCell="B99" workbookViewId="0">
      <selection activeCell="K120" sqref="K120"/>
    </sheetView>
  </sheetViews>
  <sheetFormatPr defaultRowHeight="12.75" x14ac:dyDescent="0.2"/>
  <cols>
    <col min="1" max="1" width="51.5703125" bestFit="1" customWidth="1"/>
    <col min="2" max="2" width="48.5703125" bestFit="1" customWidth="1"/>
    <col min="3" max="3" width="19.7109375" customWidth="1"/>
    <col min="4" max="4" width="12" bestFit="1" customWidth="1"/>
    <col min="5" max="5" width="42.140625" bestFit="1" customWidth="1"/>
    <col min="6" max="6" width="48.5703125" bestFit="1" customWidth="1"/>
    <col min="11" max="11" width="12" bestFit="1" customWidth="1"/>
    <col min="12" max="12" width="11" bestFit="1" customWidth="1"/>
  </cols>
  <sheetData>
    <row r="1" spans="1:4" x14ac:dyDescent="0.2">
      <c r="A1" t="s">
        <v>0</v>
      </c>
      <c r="B1" t="s">
        <v>103</v>
      </c>
      <c r="C1" t="s">
        <v>109</v>
      </c>
      <c r="D1" t="s">
        <v>104</v>
      </c>
    </row>
    <row r="2" spans="1:4" x14ac:dyDescent="0.2">
      <c r="A2" t="s">
        <v>4</v>
      </c>
      <c r="B2" t="s">
        <v>105</v>
      </c>
      <c r="C2">
        <f>43.97*10^-3*10^3</f>
        <v>43.97</v>
      </c>
      <c r="D2" s="2">
        <v>218102.92909731501</v>
      </c>
    </row>
    <row r="3" spans="1:4" x14ac:dyDescent="0.2">
      <c r="A3" t="s">
        <v>5</v>
      </c>
      <c r="B3" t="s">
        <v>105</v>
      </c>
      <c r="C3">
        <v>12.6</v>
      </c>
      <c r="D3">
        <v>44140883.403438903</v>
      </c>
    </row>
    <row r="4" spans="1:4" x14ac:dyDescent="0.2">
      <c r="A4" t="s">
        <v>6</v>
      </c>
      <c r="B4" t="s">
        <v>105</v>
      </c>
      <c r="C4">
        <v>43.21</v>
      </c>
      <c r="D4">
        <v>305.24</v>
      </c>
    </row>
    <row r="5" spans="1:4" x14ac:dyDescent="0.2">
      <c r="A5" t="s">
        <v>7</v>
      </c>
      <c r="B5" t="s">
        <v>105</v>
      </c>
      <c r="C5">
        <v>43.97</v>
      </c>
      <c r="D5">
        <v>2364280.5387227801</v>
      </c>
    </row>
    <row r="6" spans="1:4" x14ac:dyDescent="0.2">
      <c r="A6" s="3" t="s">
        <v>8</v>
      </c>
      <c r="B6" s="3" t="s">
        <v>106</v>
      </c>
      <c r="C6">
        <v>1</v>
      </c>
      <c r="D6">
        <v>41027660.706133999</v>
      </c>
    </row>
    <row r="7" spans="1:4" x14ac:dyDescent="0.2">
      <c r="A7" t="s">
        <v>9</v>
      </c>
      <c r="B7" t="s">
        <v>105</v>
      </c>
      <c r="C7">
        <v>42.5</v>
      </c>
      <c r="D7">
        <v>5794004.4031281201</v>
      </c>
    </row>
    <row r="8" spans="1:4" x14ac:dyDescent="0.2">
      <c r="A8" s="3" t="s">
        <v>10</v>
      </c>
      <c r="B8" s="3" t="s">
        <v>106</v>
      </c>
      <c r="C8">
        <v>1</v>
      </c>
      <c r="D8">
        <v>230850693.28999999</v>
      </c>
    </row>
    <row r="9" spans="1:4" x14ac:dyDescent="0.2">
      <c r="A9" s="3" t="s">
        <v>11</v>
      </c>
      <c r="B9" s="3" t="s">
        <v>106</v>
      </c>
      <c r="C9">
        <v>1</v>
      </c>
      <c r="D9">
        <v>345775168.59479201</v>
      </c>
    </row>
    <row r="10" spans="1:4" x14ac:dyDescent="0.2">
      <c r="A10" t="s">
        <v>12</v>
      </c>
      <c r="B10" t="s">
        <v>105</v>
      </c>
      <c r="C10">
        <v>29.31</v>
      </c>
      <c r="D10">
        <v>90340652.698946297</v>
      </c>
    </row>
    <row r="11" spans="1:4" x14ac:dyDescent="0.2">
      <c r="A11" t="s">
        <v>13</v>
      </c>
      <c r="B11" t="s">
        <v>105</v>
      </c>
      <c r="C11">
        <v>29.31</v>
      </c>
      <c r="D11">
        <v>1542952.7096343399</v>
      </c>
    </row>
    <row r="12" spans="1:4" x14ac:dyDescent="0.2">
      <c r="A12" t="s">
        <v>14</v>
      </c>
      <c r="B12" t="s">
        <v>105</v>
      </c>
      <c r="C12">
        <v>28.89</v>
      </c>
      <c r="D12">
        <v>7003578.4863276295</v>
      </c>
    </row>
    <row r="13" spans="1:4" x14ac:dyDescent="0.2">
      <c r="A13" t="s">
        <v>15</v>
      </c>
      <c r="B13" t="s">
        <v>105</v>
      </c>
      <c r="C13">
        <v>26.38</v>
      </c>
      <c r="D13">
        <v>29873061.3483046</v>
      </c>
    </row>
    <row r="14" spans="1:4" x14ac:dyDescent="0.2">
      <c r="A14" s="3" t="s">
        <v>16</v>
      </c>
      <c r="B14" s="3" t="s">
        <v>106</v>
      </c>
      <c r="C14">
        <v>1</v>
      </c>
      <c r="D14">
        <v>229364613.85264</v>
      </c>
    </row>
    <row r="15" spans="1:4" x14ac:dyDescent="0.2">
      <c r="A15" t="s">
        <v>17</v>
      </c>
      <c r="B15" t="s">
        <v>105</v>
      </c>
      <c r="C15">
        <v>19.64</v>
      </c>
      <c r="D15">
        <v>10238562.348467801</v>
      </c>
    </row>
    <row r="16" spans="1:4" x14ac:dyDescent="0.2">
      <c r="A16" t="s">
        <v>18</v>
      </c>
      <c r="B16" t="s">
        <v>105</v>
      </c>
      <c r="C16">
        <v>59.5</v>
      </c>
      <c r="D16">
        <v>2826790.6620359998</v>
      </c>
    </row>
    <row r="17" spans="1:4" x14ac:dyDescent="0.2">
      <c r="A17" t="s">
        <v>19</v>
      </c>
      <c r="B17" t="s">
        <v>105</v>
      </c>
      <c r="C17">
        <v>41.51</v>
      </c>
      <c r="D17">
        <v>29990528.4811734</v>
      </c>
    </row>
    <row r="18" spans="1:4" x14ac:dyDescent="0.2">
      <c r="A18" t="s">
        <v>20</v>
      </c>
      <c r="B18" t="s">
        <v>107</v>
      </c>
      <c r="C18">
        <v>12.6</v>
      </c>
      <c r="D18">
        <v>327500711.27725297</v>
      </c>
    </row>
    <row r="19" spans="1:4" x14ac:dyDescent="0.2">
      <c r="A19" t="s">
        <v>21</v>
      </c>
      <c r="B19" t="s">
        <v>105</v>
      </c>
      <c r="C19">
        <v>26.38</v>
      </c>
      <c r="D19">
        <v>16765.036</v>
      </c>
    </row>
    <row r="20" spans="1:4" x14ac:dyDescent="0.2">
      <c r="A20" t="s">
        <v>22</v>
      </c>
      <c r="B20" t="s">
        <v>105</v>
      </c>
      <c r="C20">
        <v>42.5</v>
      </c>
      <c r="D20">
        <v>87945420.2038427</v>
      </c>
    </row>
    <row r="21" spans="1:4" x14ac:dyDescent="0.2">
      <c r="A21" t="s">
        <v>23</v>
      </c>
      <c r="B21" t="s">
        <v>105</v>
      </c>
      <c r="C21">
        <v>43.68</v>
      </c>
      <c r="D21">
        <v>170848.58</v>
      </c>
    </row>
    <row r="22" spans="1:4" x14ac:dyDescent="0.2">
      <c r="A22" s="3" t="s">
        <v>24</v>
      </c>
      <c r="B22" s="3" t="s">
        <v>106</v>
      </c>
      <c r="C22">
        <v>1</v>
      </c>
      <c r="D22">
        <v>85496056.192514107</v>
      </c>
    </row>
    <row r="23" spans="1:4" x14ac:dyDescent="0.2">
      <c r="A23" t="s">
        <v>25</v>
      </c>
      <c r="B23" t="s">
        <v>105</v>
      </c>
      <c r="C23">
        <v>29.31</v>
      </c>
      <c r="D23">
        <v>386185374.608289</v>
      </c>
    </row>
    <row r="24" spans="1:4" x14ac:dyDescent="0.2">
      <c r="A24" t="s">
        <v>26</v>
      </c>
      <c r="B24" t="s">
        <v>105</v>
      </c>
      <c r="C24">
        <v>43.21</v>
      </c>
      <c r="D24">
        <v>12583302.234471601</v>
      </c>
    </row>
    <row r="25" spans="1:4" x14ac:dyDescent="0.2">
      <c r="A25" t="s">
        <v>27</v>
      </c>
      <c r="B25" t="s">
        <v>105</v>
      </c>
      <c r="C25">
        <v>11.28</v>
      </c>
      <c r="D25">
        <v>50244990.045400001</v>
      </c>
    </row>
    <row r="26" spans="1:4" x14ac:dyDescent="0.2">
      <c r="A26" t="s">
        <v>28</v>
      </c>
      <c r="B26" t="s">
        <v>105</v>
      </c>
      <c r="C26">
        <v>45.55</v>
      </c>
      <c r="D26">
        <v>22094932.3984951</v>
      </c>
    </row>
    <row r="27" spans="1:4" x14ac:dyDescent="0.2">
      <c r="A27" t="s">
        <v>29</v>
      </c>
      <c r="B27" t="s">
        <v>105</v>
      </c>
      <c r="C27">
        <v>43.97</v>
      </c>
      <c r="D27">
        <v>121743057.11879399</v>
      </c>
    </row>
    <row r="28" spans="1:4" x14ac:dyDescent="0.2">
      <c r="A28" t="s">
        <v>30</v>
      </c>
      <c r="B28" t="s">
        <v>105</v>
      </c>
      <c r="C28">
        <v>44.13</v>
      </c>
      <c r="D28">
        <v>9626967.1481895801</v>
      </c>
    </row>
    <row r="29" spans="1:4" x14ac:dyDescent="0.2">
      <c r="A29" s="3" t="s">
        <v>31</v>
      </c>
      <c r="B29" s="3" t="s">
        <v>106</v>
      </c>
      <c r="C29">
        <v>1</v>
      </c>
      <c r="D29">
        <v>10721854467.7281</v>
      </c>
    </row>
    <row r="30" spans="1:4" x14ac:dyDescent="0.2">
      <c r="A30" t="s">
        <v>108</v>
      </c>
      <c r="B30" t="s">
        <v>105</v>
      </c>
      <c r="C30">
        <v>45.19</v>
      </c>
      <c r="D30">
        <v>3120888.71688321</v>
      </c>
    </row>
    <row r="31" spans="1:4" x14ac:dyDescent="0.2">
      <c r="A31" t="s">
        <v>32</v>
      </c>
      <c r="B31" t="s">
        <v>105</v>
      </c>
      <c r="C31">
        <v>29.31</v>
      </c>
      <c r="D31">
        <v>90034970.496224001</v>
      </c>
    </row>
    <row r="32" spans="1:4" x14ac:dyDescent="0.2">
      <c r="A32" t="s">
        <v>33</v>
      </c>
      <c r="B32" t="s">
        <v>105</v>
      </c>
      <c r="C32">
        <v>29.31</v>
      </c>
      <c r="D32">
        <v>19.369610999999999</v>
      </c>
    </row>
    <row r="33" spans="1:4" x14ac:dyDescent="0.2">
      <c r="A33" t="s">
        <v>34</v>
      </c>
      <c r="B33" t="s">
        <v>105</v>
      </c>
      <c r="C33">
        <v>42.5</v>
      </c>
      <c r="D33">
        <v>1136430.024</v>
      </c>
    </row>
    <row r="34" spans="1:4" x14ac:dyDescent="0.2">
      <c r="A34" t="s">
        <v>35</v>
      </c>
      <c r="B34" t="s">
        <v>105</v>
      </c>
      <c r="C34">
        <v>45.19</v>
      </c>
      <c r="D34">
        <v>109643.011351562</v>
      </c>
    </row>
    <row r="35" spans="1:4" x14ac:dyDescent="0.2">
      <c r="A35" t="s">
        <v>36</v>
      </c>
      <c r="B35" t="s">
        <v>105</v>
      </c>
      <c r="C35">
        <v>9.5299999999999994</v>
      </c>
      <c r="D35">
        <v>1185543.4430480001</v>
      </c>
    </row>
    <row r="36" spans="1:4" x14ac:dyDescent="0.2">
      <c r="A36" t="s">
        <v>37</v>
      </c>
      <c r="B36" t="s">
        <v>105</v>
      </c>
      <c r="C36">
        <v>9.5299999999999994</v>
      </c>
      <c r="D36">
        <v>109546.928012</v>
      </c>
    </row>
    <row r="37" spans="1:4" x14ac:dyDescent="0.2">
      <c r="A37" t="s">
        <v>38</v>
      </c>
      <c r="B37" t="s">
        <v>105</v>
      </c>
      <c r="C37">
        <v>35.17</v>
      </c>
      <c r="D37">
        <v>6808508.4265497103</v>
      </c>
    </row>
    <row r="38" spans="1:4" x14ac:dyDescent="0.2">
      <c r="A38" t="s">
        <v>39</v>
      </c>
      <c r="B38" t="s">
        <v>105</v>
      </c>
      <c r="C38">
        <v>46.1</v>
      </c>
      <c r="D38">
        <v>1719975.1075446601</v>
      </c>
    </row>
    <row r="42" spans="1:4" x14ac:dyDescent="0.2">
      <c r="A42" t="s">
        <v>72</v>
      </c>
      <c r="B42">
        <v>1</v>
      </c>
    </row>
    <row r="43" spans="1:4" x14ac:dyDescent="0.2">
      <c r="A43" t="s">
        <v>71</v>
      </c>
      <c r="B43">
        <v>1</v>
      </c>
    </row>
    <row r="44" spans="1:4" x14ac:dyDescent="0.2">
      <c r="A44" t="s">
        <v>36</v>
      </c>
      <c r="B44">
        <v>9.5299999999999994</v>
      </c>
    </row>
    <row r="45" spans="1:4" x14ac:dyDescent="0.2">
      <c r="A45" t="s">
        <v>27</v>
      </c>
      <c r="B45">
        <v>11.28</v>
      </c>
    </row>
    <row r="46" spans="1:4" x14ac:dyDescent="0.2">
      <c r="A46" t="s">
        <v>59</v>
      </c>
      <c r="B46">
        <v>19.64</v>
      </c>
    </row>
    <row r="47" spans="1:4" x14ac:dyDescent="0.2">
      <c r="A47" t="s">
        <v>9</v>
      </c>
      <c r="B47">
        <v>42.5</v>
      </c>
    </row>
    <row r="48" spans="1:4" x14ac:dyDescent="0.2">
      <c r="A48" t="s">
        <v>67</v>
      </c>
      <c r="B48">
        <v>26.38</v>
      </c>
    </row>
    <row r="49" spans="1:2" x14ac:dyDescent="0.2">
      <c r="A49" t="s">
        <v>14</v>
      </c>
      <c r="B49">
        <v>28.89</v>
      </c>
    </row>
    <row r="50" spans="1:2" x14ac:dyDescent="0.2">
      <c r="A50" t="s">
        <v>63</v>
      </c>
      <c r="B50">
        <v>29.31</v>
      </c>
    </row>
    <row r="51" spans="1:2" x14ac:dyDescent="0.2">
      <c r="A51" t="s">
        <v>63</v>
      </c>
      <c r="B51">
        <v>29.31</v>
      </c>
    </row>
    <row r="52" spans="1:2" x14ac:dyDescent="0.2">
      <c r="A52" t="s">
        <v>60</v>
      </c>
      <c r="B52">
        <v>29.31</v>
      </c>
    </row>
    <row r="53" spans="1:2" x14ac:dyDescent="0.2">
      <c r="A53" t="s">
        <v>53</v>
      </c>
      <c r="B53">
        <v>35.17</v>
      </c>
    </row>
    <row r="54" spans="1:2" x14ac:dyDescent="0.2">
      <c r="A54" t="s">
        <v>46</v>
      </c>
      <c r="B54">
        <v>43.97</v>
      </c>
    </row>
    <row r="55" spans="1:2" x14ac:dyDescent="0.2">
      <c r="A55" t="s">
        <v>45</v>
      </c>
      <c r="B55">
        <v>43.97</v>
      </c>
    </row>
    <row r="56" spans="1:2" x14ac:dyDescent="0.2">
      <c r="A56" t="s">
        <v>86</v>
      </c>
      <c r="B56">
        <v>45.19</v>
      </c>
    </row>
    <row r="57" spans="1:2" x14ac:dyDescent="0.2">
      <c r="A57" t="s">
        <v>55</v>
      </c>
      <c r="B57">
        <v>46.1</v>
      </c>
    </row>
    <row r="58" spans="1:2" x14ac:dyDescent="0.2">
      <c r="A58" t="s">
        <v>18</v>
      </c>
      <c r="B58">
        <v>59.5</v>
      </c>
    </row>
    <row r="59" spans="1:2" x14ac:dyDescent="0.2">
      <c r="A59" t="s">
        <v>84</v>
      </c>
      <c r="B59">
        <v>12.6</v>
      </c>
    </row>
    <row r="60" spans="1:2" x14ac:dyDescent="0.2">
      <c r="A60" t="s">
        <v>85</v>
      </c>
      <c r="B60">
        <v>42.5</v>
      </c>
    </row>
    <row r="61" spans="1:2" x14ac:dyDescent="0.2">
      <c r="A61" t="s">
        <v>89</v>
      </c>
      <c r="B61">
        <v>1</v>
      </c>
    </row>
    <row r="62" spans="1:2" x14ac:dyDescent="0.2">
      <c r="A62" t="s">
        <v>96</v>
      </c>
      <c r="B62">
        <v>1</v>
      </c>
    </row>
    <row r="63" spans="1:2" x14ac:dyDescent="0.2">
      <c r="A63" t="s">
        <v>66</v>
      </c>
      <c r="B63">
        <v>26.38</v>
      </c>
    </row>
    <row r="64" spans="1:2" x14ac:dyDescent="0.2">
      <c r="A64" t="s">
        <v>48</v>
      </c>
      <c r="B64">
        <v>41.51</v>
      </c>
    </row>
    <row r="65" spans="1:12" x14ac:dyDescent="0.2">
      <c r="A65" t="s">
        <v>95</v>
      </c>
      <c r="B65">
        <v>12.6</v>
      </c>
    </row>
    <row r="66" spans="1:12" x14ac:dyDescent="0.2">
      <c r="A66" t="s">
        <v>79</v>
      </c>
      <c r="B66">
        <v>42.5</v>
      </c>
    </row>
    <row r="67" spans="1:12" x14ac:dyDescent="0.2">
      <c r="A67" t="s">
        <v>47</v>
      </c>
      <c r="B67">
        <v>43.97</v>
      </c>
    </row>
    <row r="68" spans="1:12" x14ac:dyDescent="0.2">
      <c r="A68" t="s">
        <v>70</v>
      </c>
      <c r="B68">
        <v>1</v>
      </c>
    </row>
    <row r="69" spans="1:12" x14ac:dyDescent="0.2">
      <c r="A69" t="s">
        <v>61</v>
      </c>
      <c r="B69">
        <v>29.31</v>
      </c>
    </row>
    <row r="70" spans="1:12" x14ac:dyDescent="0.2">
      <c r="A70" t="s">
        <v>42</v>
      </c>
      <c r="B70">
        <v>43.21</v>
      </c>
    </row>
    <row r="71" spans="1:12" x14ac:dyDescent="0.2">
      <c r="A71" t="s">
        <v>51</v>
      </c>
      <c r="B71">
        <v>45.55</v>
      </c>
    </row>
    <row r="72" spans="1:12" x14ac:dyDescent="0.2">
      <c r="A72" t="s">
        <v>90</v>
      </c>
      <c r="B72">
        <v>44.13</v>
      </c>
    </row>
    <row r="73" spans="1:12" x14ac:dyDescent="0.2">
      <c r="A73" t="s">
        <v>75</v>
      </c>
      <c r="B73">
        <v>1</v>
      </c>
    </row>
    <row r="77" spans="1:12" x14ac:dyDescent="0.2">
      <c r="K77" s="5">
        <f>SUM(K78:K113)</f>
        <v>231701.81550931116</v>
      </c>
      <c r="L77" s="6">
        <f>K77-K81-K82--K85-K86-K93-K97-K100-K111</f>
        <v>117172.41072805243</v>
      </c>
    </row>
    <row r="78" spans="1:12" x14ac:dyDescent="0.2">
      <c r="A78" t="s">
        <v>112</v>
      </c>
      <c r="B78" t="s">
        <v>0</v>
      </c>
      <c r="C78" t="s">
        <v>104</v>
      </c>
      <c r="E78" t="s">
        <v>76</v>
      </c>
      <c r="F78" t="s">
        <v>101</v>
      </c>
      <c r="G78" t="s">
        <v>1</v>
      </c>
      <c r="H78" t="s">
        <v>2</v>
      </c>
      <c r="I78" t="s">
        <v>3</v>
      </c>
      <c r="J78" t="s">
        <v>133</v>
      </c>
      <c r="K78" t="s">
        <v>104</v>
      </c>
    </row>
    <row r="79" spans="1:12" x14ac:dyDescent="0.2">
      <c r="A79" t="s">
        <v>113</v>
      </c>
      <c r="B79" t="s">
        <v>22</v>
      </c>
      <c r="C79">
        <v>4.226</v>
      </c>
      <c r="E79" t="s">
        <v>113</v>
      </c>
      <c r="F79" t="s">
        <v>22</v>
      </c>
      <c r="G79">
        <v>13.308730499999999</v>
      </c>
      <c r="H79">
        <v>1.5086820000000001E-2</v>
      </c>
      <c r="I79">
        <v>2.8557195E-2</v>
      </c>
      <c r="J79" t="b">
        <f t="shared" ref="J79:J142" si="0">B79=F79</f>
        <v>1</v>
      </c>
      <c r="K79" s="5">
        <f>SUM(G79:I79)</f>
        <v>13.352374514999999</v>
      </c>
    </row>
    <row r="80" spans="1:12" x14ac:dyDescent="0.2">
      <c r="A80" t="s">
        <v>114</v>
      </c>
      <c r="B80" t="s">
        <v>31</v>
      </c>
      <c r="C80">
        <v>19129.931</v>
      </c>
      <c r="E80" t="s">
        <v>114</v>
      </c>
      <c r="F80" t="s">
        <v>31</v>
      </c>
      <c r="G80">
        <v>1073.1891290999999</v>
      </c>
      <c r="H80">
        <v>0.53563806800000002</v>
      </c>
      <c r="I80">
        <v>0.50694317150000001</v>
      </c>
      <c r="J80" t="b">
        <f t="shared" si="0"/>
        <v>1</v>
      </c>
      <c r="K80" s="5">
        <f t="shared" ref="K80:K114" si="1">SUM(G80:I80)</f>
        <v>1074.2317103395001</v>
      </c>
    </row>
    <row r="81" spans="1:11" x14ac:dyDescent="0.2">
      <c r="A81" t="s">
        <v>122</v>
      </c>
      <c r="B81" t="s">
        <v>14</v>
      </c>
      <c r="C81">
        <v>680.28499999999997</v>
      </c>
      <c r="E81" t="s">
        <v>122</v>
      </c>
      <c r="F81" t="s">
        <v>14</v>
      </c>
      <c r="G81">
        <v>2201.1845687999999</v>
      </c>
      <c r="H81">
        <v>110.05922844</v>
      </c>
      <c r="I81">
        <v>20.832639668999999</v>
      </c>
      <c r="J81" t="b">
        <f t="shared" si="0"/>
        <v>1</v>
      </c>
      <c r="K81" s="5">
        <f t="shared" si="1"/>
        <v>2332.0764369089998</v>
      </c>
    </row>
    <row r="82" spans="1:11" x14ac:dyDescent="0.2">
      <c r="A82" t="s">
        <v>122</v>
      </c>
      <c r="B82" t="s">
        <v>20</v>
      </c>
      <c r="C82">
        <v>10360.211056</v>
      </c>
      <c r="E82" t="s">
        <v>122</v>
      </c>
      <c r="F82" t="s">
        <v>20</v>
      </c>
      <c r="G82">
        <v>14620.3298422272</v>
      </c>
      <c r="H82">
        <v>109.652473816704</v>
      </c>
      <c r="I82">
        <v>138.37097886393599</v>
      </c>
      <c r="J82" t="b">
        <f t="shared" si="0"/>
        <v>1</v>
      </c>
      <c r="K82" s="5">
        <f t="shared" si="1"/>
        <v>14868.35329490784</v>
      </c>
    </row>
    <row r="83" spans="1:11" x14ac:dyDescent="0.2">
      <c r="A83" t="s">
        <v>123</v>
      </c>
      <c r="B83" t="s">
        <v>26</v>
      </c>
      <c r="C83">
        <v>196.76499999999999</v>
      </c>
      <c r="E83" t="s">
        <v>123</v>
      </c>
      <c r="F83" t="s">
        <v>26</v>
      </c>
      <c r="G83">
        <v>607.90841897500002</v>
      </c>
      <c r="H83">
        <v>0.71418611460000003</v>
      </c>
      <c r="I83">
        <v>1.3518522883499999</v>
      </c>
      <c r="J83" t="b">
        <f t="shared" si="0"/>
        <v>1</v>
      </c>
      <c r="K83" s="5">
        <f t="shared" si="1"/>
        <v>609.97445737794999</v>
      </c>
    </row>
    <row r="84" spans="1:11" x14ac:dyDescent="0.2">
      <c r="A84" t="s">
        <v>124</v>
      </c>
      <c r="B84" t="s">
        <v>22</v>
      </c>
      <c r="C84">
        <v>63.887</v>
      </c>
      <c r="E84" t="s">
        <v>124</v>
      </c>
      <c r="F84" t="s">
        <v>22</v>
      </c>
      <c r="G84">
        <v>201.19613475</v>
      </c>
      <c r="H84">
        <v>0.22807659</v>
      </c>
      <c r="I84">
        <v>0.43171640249999998</v>
      </c>
      <c r="J84" t="b">
        <f t="shared" si="0"/>
        <v>1</v>
      </c>
      <c r="K84" s="5">
        <f t="shared" si="1"/>
        <v>201.8559277425</v>
      </c>
    </row>
    <row r="85" spans="1:11" x14ac:dyDescent="0.2">
      <c r="A85" t="s">
        <v>115</v>
      </c>
      <c r="B85" t="s">
        <v>14</v>
      </c>
      <c r="C85">
        <v>639.44000000000005</v>
      </c>
      <c r="E85" t="s">
        <v>115</v>
      </c>
      <c r="F85" t="s">
        <v>14</v>
      </c>
      <c r="G85">
        <v>2069.0232191999999</v>
      </c>
      <c r="H85">
        <v>103.45116096</v>
      </c>
      <c r="I85">
        <v>19.581826895999999</v>
      </c>
      <c r="J85" t="b">
        <f t="shared" si="0"/>
        <v>1</v>
      </c>
      <c r="K85" s="5">
        <f t="shared" si="1"/>
        <v>2192.0562070559999</v>
      </c>
    </row>
    <row r="86" spans="1:11" x14ac:dyDescent="0.2">
      <c r="A86" t="s">
        <v>115</v>
      </c>
      <c r="B86" t="s">
        <v>20</v>
      </c>
      <c r="C86">
        <v>32359.436125</v>
      </c>
      <c r="E86" t="s">
        <v>115</v>
      </c>
      <c r="F86" t="s">
        <v>20</v>
      </c>
      <c r="G86">
        <v>45665.636259600004</v>
      </c>
      <c r="H86">
        <v>342.49227194700001</v>
      </c>
      <c r="I86">
        <v>432.19262888550003</v>
      </c>
      <c r="J86" t="b">
        <f t="shared" si="0"/>
        <v>1</v>
      </c>
      <c r="K86" s="5">
        <f t="shared" si="1"/>
        <v>46440.321160432504</v>
      </c>
    </row>
    <row r="87" spans="1:11" x14ac:dyDescent="0.2">
      <c r="A87" t="s">
        <v>115</v>
      </c>
      <c r="B87" t="s">
        <v>28</v>
      </c>
      <c r="C87">
        <v>163.946</v>
      </c>
      <c r="E87" t="s">
        <v>115</v>
      </c>
      <c r="F87" t="s">
        <v>28</v>
      </c>
      <c r="G87">
        <v>471.21441292999998</v>
      </c>
      <c r="H87">
        <v>0.20909672839999999</v>
      </c>
      <c r="I87">
        <v>0.19789511795</v>
      </c>
      <c r="J87" t="b">
        <f t="shared" si="0"/>
        <v>1</v>
      </c>
      <c r="K87" s="5">
        <f t="shared" si="1"/>
        <v>471.62140477635</v>
      </c>
    </row>
    <row r="88" spans="1:11" x14ac:dyDescent="0.2">
      <c r="A88" t="s">
        <v>129</v>
      </c>
      <c r="B88" t="s">
        <v>28</v>
      </c>
      <c r="C88">
        <v>1.4570000000000001</v>
      </c>
      <c r="E88" t="s">
        <v>129</v>
      </c>
      <c r="F88" t="s">
        <v>28</v>
      </c>
      <c r="G88">
        <v>4.1877166849999998</v>
      </c>
      <c r="H88">
        <v>1.8582577999999999E-3</v>
      </c>
      <c r="I88">
        <v>1.7587082750000001E-3</v>
      </c>
      <c r="J88" t="b">
        <f t="shared" si="0"/>
        <v>1</v>
      </c>
      <c r="K88" s="5">
        <f t="shared" si="1"/>
        <v>4.1913336510750003</v>
      </c>
    </row>
    <row r="89" spans="1:11" x14ac:dyDescent="0.2">
      <c r="A89" t="s">
        <v>129</v>
      </c>
      <c r="B89" t="s">
        <v>31</v>
      </c>
      <c r="C89">
        <v>80232.62</v>
      </c>
      <c r="E89" t="s">
        <v>129</v>
      </c>
      <c r="F89" t="s">
        <v>31</v>
      </c>
      <c r="G89">
        <v>4501.0499820000005</v>
      </c>
      <c r="H89">
        <v>2.2465133599999998</v>
      </c>
      <c r="I89">
        <v>2.1261644300000002</v>
      </c>
      <c r="J89" t="b">
        <f t="shared" si="0"/>
        <v>1</v>
      </c>
      <c r="K89" s="5">
        <f t="shared" si="1"/>
        <v>4505.4226597900006</v>
      </c>
    </row>
    <row r="90" spans="1:11" x14ac:dyDescent="0.2">
      <c r="A90" t="s">
        <v>116</v>
      </c>
      <c r="B90" t="s">
        <v>31</v>
      </c>
      <c r="C90">
        <v>11588.458000000001</v>
      </c>
      <c r="E90" t="s">
        <v>116</v>
      </c>
      <c r="F90" t="s">
        <v>31</v>
      </c>
      <c r="G90">
        <v>650.11249380000004</v>
      </c>
      <c r="H90">
        <v>0.324476824</v>
      </c>
      <c r="I90">
        <v>0.30709413699999999</v>
      </c>
      <c r="J90" t="b">
        <f t="shared" si="0"/>
        <v>1</v>
      </c>
      <c r="K90" s="5">
        <f t="shared" si="1"/>
        <v>650.74406476100012</v>
      </c>
    </row>
    <row r="91" spans="1:11" x14ac:dyDescent="0.2">
      <c r="A91" t="s">
        <v>117</v>
      </c>
      <c r="B91" t="s">
        <v>25</v>
      </c>
      <c r="C91">
        <v>537.24300000000005</v>
      </c>
      <c r="E91" t="s">
        <v>117</v>
      </c>
      <c r="F91" t="s">
        <v>25</v>
      </c>
      <c r="G91">
        <v>1513.247522913</v>
      </c>
      <c r="H91">
        <v>0.44090458523999998</v>
      </c>
      <c r="I91">
        <v>6.2592704511750004</v>
      </c>
      <c r="J91" t="b">
        <f t="shared" si="0"/>
        <v>1</v>
      </c>
      <c r="K91" s="5">
        <f t="shared" si="1"/>
        <v>1519.9476979494152</v>
      </c>
    </row>
    <row r="92" spans="1:11" x14ac:dyDescent="0.2">
      <c r="A92" t="s">
        <v>117</v>
      </c>
      <c r="B92" t="s">
        <v>32</v>
      </c>
      <c r="C92">
        <v>537.24300000000005</v>
      </c>
      <c r="E92" t="s">
        <v>117</v>
      </c>
      <c r="F92" t="s">
        <v>32</v>
      </c>
      <c r="G92">
        <v>1489.6276344180001</v>
      </c>
      <c r="H92">
        <v>0.44090458523999998</v>
      </c>
      <c r="I92">
        <v>6.2592704511750004</v>
      </c>
      <c r="J92" t="b">
        <f t="shared" si="0"/>
        <v>1</v>
      </c>
      <c r="K92" s="5">
        <f t="shared" si="1"/>
        <v>1496.3278094544153</v>
      </c>
    </row>
    <row r="93" spans="1:11" x14ac:dyDescent="0.2">
      <c r="A93" t="s">
        <v>118</v>
      </c>
      <c r="B93" t="s">
        <v>20</v>
      </c>
      <c r="C93">
        <v>39.7128626163109</v>
      </c>
      <c r="E93" t="s">
        <v>118</v>
      </c>
      <c r="F93" t="s">
        <v>20</v>
      </c>
      <c r="G93">
        <v>56.042791724137899</v>
      </c>
      <c r="H93">
        <v>0.42032093793103398</v>
      </c>
      <c r="I93">
        <v>0.53040499310344802</v>
      </c>
      <c r="J93" t="b">
        <f t="shared" si="0"/>
        <v>1</v>
      </c>
      <c r="K93" s="5">
        <f t="shared" si="1"/>
        <v>56.993517655172376</v>
      </c>
    </row>
    <row r="94" spans="1:11" x14ac:dyDescent="0.2">
      <c r="A94" t="s">
        <v>119</v>
      </c>
      <c r="B94" t="s">
        <v>22</v>
      </c>
      <c r="C94">
        <v>54.067</v>
      </c>
      <c r="E94" t="s">
        <v>119</v>
      </c>
      <c r="F94" t="s">
        <v>22</v>
      </c>
      <c r="G94">
        <v>170.27049975</v>
      </c>
      <c r="H94">
        <v>0.19301919000000001</v>
      </c>
      <c r="I94">
        <v>0.36535775250000002</v>
      </c>
      <c r="J94" t="b">
        <f t="shared" si="0"/>
        <v>1</v>
      </c>
      <c r="K94" s="5">
        <f t="shared" si="1"/>
        <v>170.82887669249999</v>
      </c>
    </row>
    <row r="95" spans="1:11" x14ac:dyDescent="0.2">
      <c r="A95" t="s">
        <v>125</v>
      </c>
      <c r="B95" t="s">
        <v>22</v>
      </c>
      <c r="C95">
        <v>3762.39</v>
      </c>
      <c r="E95" t="s">
        <v>125</v>
      </c>
      <c r="F95" t="s">
        <v>22</v>
      </c>
      <c r="G95">
        <v>11848.7067075</v>
      </c>
      <c r="H95">
        <v>13.4317323</v>
      </c>
      <c r="I95">
        <v>25.424350425</v>
      </c>
      <c r="J95" t="b">
        <f t="shared" si="0"/>
        <v>1</v>
      </c>
      <c r="K95" s="5">
        <f t="shared" si="1"/>
        <v>11887.562790225</v>
      </c>
    </row>
    <row r="96" spans="1:11" x14ac:dyDescent="0.2">
      <c r="A96" t="s">
        <v>125</v>
      </c>
      <c r="B96" t="s">
        <v>29</v>
      </c>
      <c r="C96">
        <v>13500.161</v>
      </c>
      <c r="E96" t="s">
        <v>125</v>
      </c>
      <c r="F96" t="s">
        <v>29</v>
      </c>
      <c r="G96">
        <v>41136.624086481002</v>
      </c>
      <c r="H96">
        <v>49.862574650280003</v>
      </c>
      <c r="I96">
        <v>94.38273058803</v>
      </c>
      <c r="J96" t="b">
        <f t="shared" si="0"/>
        <v>1</v>
      </c>
      <c r="K96" s="5">
        <f t="shared" si="1"/>
        <v>41280.869391719316</v>
      </c>
    </row>
    <row r="97" spans="1:11" x14ac:dyDescent="0.2">
      <c r="A97" t="s">
        <v>120</v>
      </c>
      <c r="B97" t="s">
        <v>5</v>
      </c>
      <c r="C97">
        <v>98</v>
      </c>
      <c r="E97" t="s">
        <v>120</v>
      </c>
      <c r="F97" t="s">
        <v>5</v>
      </c>
      <c r="G97">
        <v>123.48</v>
      </c>
      <c r="H97">
        <v>1.0372319999999999</v>
      </c>
      <c r="I97">
        <v>1.3088880000000001</v>
      </c>
      <c r="J97" t="b">
        <f t="shared" si="0"/>
        <v>1</v>
      </c>
      <c r="K97" s="5">
        <f t="shared" si="1"/>
        <v>125.82612</v>
      </c>
    </row>
    <row r="98" spans="1:11" x14ac:dyDescent="0.2">
      <c r="A98" t="s">
        <v>120</v>
      </c>
      <c r="B98" t="s">
        <v>14</v>
      </c>
      <c r="C98">
        <v>16.542000000000002</v>
      </c>
      <c r="E98" t="s">
        <v>120</v>
      </c>
      <c r="F98" t="s">
        <v>14</v>
      </c>
      <c r="G98">
        <v>53.52461856</v>
      </c>
      <c r="H98">
        <v>2.6762309279999998</v>
      </c>
      <c r="I98">
        <v>0.5065722828</v>
      </c>
      <c r="J98" t="b">
        <f t="shared" si="0"/>
        <v>1</v>
      </c>
      <c r="K98" s="5">
        <f t="shared" si="1"/>
        <v>56.707421770800003</v>
      </c>
    </row>
    <row r="99" spans="1:11" x14ac:dyDescent="0.2">
      <c r="A99" t="s">
        <v>120</v>
      </c>
      <c r="B99" t="s">
        <v>19</v>
      </c>
      <c r="C99">
        <v>456.185</v>
      </c>
      <c r="E99" t="s">
        <v>120</v>
      </c>
      <c r="F99" t="s">
        <v>19</v>
      </c>
      <c r="G99">
        <v>1465.66492569</v>
      </c>
      <c r="H99">
        <v>1.5906441054</v>
      </c>
      <c r="I99">
        <v>3.0108620566500002</v>
      </c>
      <c r="J99" t="b">
        <f t="shared" si="0"/>
        <v>1</v>
      </c>
      <c r="K99" s="5">
        <f t="shared" si="1"/>
        <v>1470.2664318520501</v>
      </c>
    </row>
    <row r="100" spans="1:11" x14ac:dyDescent="0.2">
      <c r="A100" t="s">
        <v>120</v>
      </c>
      <c r="B100" t="s">
        <v>20</v>
      </c>
      <c r="C100">
        <v>18837.360262999999</v>
      </c>
      <c r="E100" t="s">
        <v>120</v>
      </c>
      <c r="F100" t="s">
        <v>20</v>
      </c>
      <c r="G100">
        <v>26583.282803145601</v>
      </c>
      <c r="H100">
        <v>199.374621023592</v>
      </c>
      <c r="I100">
        <v>251.591783672628</v>
      </c>
      <c r="J100" t="b">
        <f t="shared" si="0"/>
        <v>1</v>
      </c>
      <c r="K100" s="5">
        <f t="shared" si="1"/>
        <v>27034.249207841822</v>
      </c>
    </row>
    <row r="101" spans="1:11" x14ac:dyDescent="0.2">
      <c r="A101" t="s">
        <v>120</v>
      </c>
      <c r="B101" t="s">
        <v>22</v>
      </c>
      <c r="C101">
        <v>5.093</v>
      </c>
      <c r="E101" t="s">
        <v>120</v>
      </c>
      <c r="F101" t="s">
        <v>22</v>
      </c>
      <c r="G101">
        <v>16.039130249999999</v>
      </c>
      <c r="H101">
        <v>1.8182009999999998E-2</v>
      </c>
      <c r="I101">
        <v>3.4415947500000002E-2</v>
      </c>
      <c r="J101" t="b">
        <f t="shared" si="0"/>
        <v>1</v>
      </c>
      <c r="K101" s="5">
        <f t="shared" si="1"/>
        <v>16.091728207500001</v>
      </c>
    </row>
    <row r="102" spans="1:11" x14ac:dyDescent="0.2">
      <c r="A102" t="s">
        <v>130</v>
      </c>
      <c r="B102" t="s">
        <v>31</v>
      </c>
      <c r="C102">
        <v>311387.58</v>
      </c>
      <c r="E102" t="s">
        <v>130</v>
      </c>
      <c r="F102" t="s">
        <v>31</v>
      </c>
      <c r="G102">
        <v>17468.843238000001</v>
      </c>
      <c r="H102">
        <v>8.7188522400000004</v>
      </c>
      <c r="I102">
        <v>8.2517708699999996</v>
      </c>
      <c r="J102" t="b">
        <f t="shared" si="0"/>
        <v>1</v>
      </c>
      <c r="K102" s="5">
        <f t="shared" si="1"/>
        <v>17485.81386111</v>
      </c>
    </row>
    <row r="103" spans="1:11" x14ac:dyDescent="0.2">
      <c r="A103" t="s">
        <v>131</v>
      </c>
      <c r="B103" t="s">
        <v>31</v>
      </c>
      <c r="C103">
        <v>82167.918999999994</v>
      </c>
      <c r="E103" t="s">
        <v>131</v>
      </c>
      <c r="F103" t="s">
        <v>31</v>
      </c>
      <c r="G103">
        <v>4609.6202559000003</v>
      </c>
      <c r="H103" s="4">
        <v>2.3007017319999998</v>
      </c>
      <c r="I103" s="4">
        <v>2.1774498535000002</v>
      </c>
      <c r="J103" t="b">
        <f t="shared" si="0"/>
        <v>1</v>
      </c>
      <c r="K103" s="5">
        <f t="shared" si="1"/>
        <v>4614.0984074854996</v>
      </c>
    </row>
    <row r="104" spans="1:11" x14ac:dyDescent="0.2">
      <c r="A104" t="s">
        <v>126</v>
      </c>
      <c r="B104" t="s">
        <v>31</v>
      </c>
      <c r="C104">
        <v>142928.51199999999</v>
      </c>
      <c r="E104" t="s">
        <v>126</v>
      </c>
      <c r="F104" t="s">
        <v>31</v>
      </c>
      <c r="G104">
        <v>8018.2895232000001</v>
      </c>
      <c r="H104">
        <v>4.0019983359999998</v>
      </c>
      <c r="I104">
        <v>3.787605568</v>
      </c>
      <c r="J104" t="b">
        <f t="shared" si="0"/>
        <v>1</v>
      </c>
      <c r="K104" s="5">
        <f t="shared" si="1"/>
        <v>8026.0791271039998</v>
      </c>
    </row>
    <row r="105" spans="1:11" x14ac:dyDescent="0.2">
      <c r="A105" t="s">
        <v>127</v>
      </c>
      <c r="B105" t="s">
        <v>19</v>
      </c>
      <c r="C105">
        <v>169.10300000000001</v>
      </c>
      <c r="E105" t="s">
        <v>127</v>
      </c>
      <c r="F105" t="s">
        <v>19</v>
      </c>
      <c r="G105">
        <v>543.30663202200003</v>
      </c>
      <c r="H105">
        <v>0.58963510452000001</v>
      </c>
      <c r="I105">
        <v>1.1160950192700001</v>
      </c>
      <c r="J105" t="b">
        <f t="shared" si="0"/>
        <v>1</v>
      </c>
      <c r="K105" s="5">
        <f t="shared" si="1"/>
        <v>545.01236214579001</v>
      </c>
    </row>
    <row r="106" spans="1:11" x14ac:dyDescent="0.2">
      <c r="A106" t="s">
        <v>127</v>
      </c>
      <c r="B106" t="s">
        <v>22</v>
      </c>
      <c r="C106">
        <v>19.858000000000001</v>
      </c>
      <c r="E106" t="s">
        <v>127</v>
      </c>
      <c r="F106" t="s">
        <v>22</v>
      </c>
      <c r="G106">
        <v>62.537806500000002</v>
      </c>
      <c r="H106" s="4">
        <v>7.0893059999999994E-2</v>
      </c>
      <c r="I106" s="4">
        <v>0.134190435</v>
      </c>
      <c r="J106" t="b">
        <f t="shared" si="0"/>
        <v>1</v>
      </c>
      <c r="K106" s="5">
        <f t="shared" si="1"/>
        <v>62.742889995000006</v>
      </c>
    </row>
    <row r="107" spans="1:11" x14ac:dyDescent="0.2">
      <c r="A107" t="s">
        <v>127</v>
      </c>
      <c r="B107" t="s">
        <v>28</v>
      </c>
      <c r="C107">
        <v>14.856</v>
      </c>
      <c r="E107" t="s">
        <v>127</v>
      </c>
      <c r="F107" t="s">
        <v>28</v>
      </c>
      <c r="G107">
        <v>42.699189480000001</v>
      </c>
      <c r="H107">
        <v>1.8947342400000001E-2</v>
      </c>
      <c r="I107">
        <v>1.7932306200000001E-2</v>
      </c>
      <c r="J107" t="b">
        <f t="shared" si="0"/>
        <v>1</v>
      </c>
      <c r="K107" s="5">
        <f t="shared" si="1"/>
        <v>42.736069128600001</v>
      </c>
    </row>
    <row r="108" spans="1:11" x14ac:dyDescent="0.2">
      <c r="A108" t="s">
        <v>127</v>
      </c>
      <c r="B108" t="s">
        <v>31</v>
      </c>
      <c r="C108">
        <v>4511.4120000000003</v>
      </c>
      <c r="E108" t="s">
        <v>127</v>
      </c>
      <c r="F108" t="s">
        <v>31</v>
      </c>
      <c r="G108">
        <v>253.09021319999999</v>
      </c>
      <c r="H108">
        <v>0.12631953600000001</v>
      </c>
      <c r="I108">
        <v>0.11955241799999999</v>
      </c>
      <c r="J108" t="b">
        <f t="shared" si="0"/>
        <v>1</v>
      </c>
      <c r="K108" s="5">
        <f t="shared" si="1"/>
        <v>253.33608515400002</v>
      </c>
    </row>
    <row r="109" spans="1:11" x14ac:dyDescent="0.2">
      <c r="A109" t="s">
        <v>127</v>
      </c>
      <c r="B109" t="s">
        <v>38</v>
      </c>
      <c r="C109">
        <v>6.7050000000000001</v>
      </c>
      <c r="E109" t="s">
        <v>127</v>
      </c>
      <c r="F109" t="s">
        <v>38</v>
      </c>
      <c r="G109">
        <v>22.991947875000001</v>
      </c>
      <c r="H109">
        <v>1.9808447400000002E-2</v>
      </c>
      <c r="I109">
        <v>3.7494561150000001E-2</v>
      </c>
      <c r="J109" t="b">
        <f t="shared" si="0"/>
        <v>1</v>
      </c>
      <c r="K109" s="5">
        <f t="shared" si="1"/>
        <v>23.049250883550002</v>
      </c>
    </row>
    <row r="110" spans="1:11" x14ac:dyDescent="0.2">
      <c r="A110" t="s">
        <v>127</v>
      </c>
      <c r="B110" t="s">
        <v>39</v>
      </c>
      <c r="C110">
        <v>26.876999999999999</v>
      </c>
      <c r="E110" t="s">
        <v>127</v>
      </c>
      <c r="F110" t="s">
        <v>39</v>
      </c>
      <c r="G110">
        <v>71.368110720000004</v>
      </c>
      <c r="H110">
        <v>3.4692831600000001E-2</v>
      </c>
      <c r="I110">
        <v>3.2834287050000001E-2</v>
      </c>
      <c r="J110" t="b">
        <f t="shared" si="0"/>
        <v>1</v>
      </c>
      <c r="K110" s="5">
        <f t="shared" si="1"/>
        <v>71.435637838649996</v>
      </c>
    </row>
    <row r="111" spans="1:11" x14ac:dyDescent="0.2">
      <c r="A111" t="s">
        <v>128</v>
      </c>
      <c r="B111" t="s">
        <v>20</v>
      </c>
      <c r="C111">
        <v>18021.685167</v>
      </c>
      <c r="E111" t="s">
        <v>128</v>
      </c>
      <c r="F111" t="s">
        <v>20</v>
      </c>
      <c r="G111">
        <v>25432.2021076704</v>
      </c>
      <c r="H111">
        <v>190.741515807528</v>
      </c>
      <c r="I111">
        <v>240.69762709045199</v>
      </c>
      <c r="J111" t="b">
        <f t="shared" si="0"/>
        <v>1</v>
      </c>
      <c r="K111" s="5">
        <f t="shared" si="1"/>
        <v>25863.64125056838</v>
      </c>
    </row>
    <row r="112" spans="1:11" x14ac:dyDescent="0.2">
      <c r="A112" t="s">
        <v>121</v>
      </c>
      <c r="B112" t="s">
        <v>31</v>
      </c>
      <c r="C112">
        <v>268628.51500000001</v>
      </c>
      <c r="E112" t="s">
        <v>121</v>
      </c>
      <c r="F112" t="s">
        <v>31</v>
      </c>
      <c r="G112">
        <v>15070.059691500001</v>
      </c>
      <c r="H112">
        <v>7.5215984200000001</v>
      </c>
      <c r="I112">
        <v>7.1186556474999998</v>
      </c>
      <c r="J112" t="b">
        <f t="shared" si="0"/>
        <v>1</v>
      </c>
      <c r="K112" s="5">
        <f t="shared" si="1"/>
        <v>15084.699945567501</v>
      </c>
    </row>
    <row r="113" spans="1:11" x14ac:dyDescent="0.2">
      <c r="A113" t="s">
        <v>132</v>
      </c>
      <c r="B113" t="s">
        <v>31</v>
      </c>
      <c r="C113">
        <v>20466.723000000002</v>
      </c>
      <c r="E113" t="s">
        <v>132</v>
      </c>
      <c r="F113" t="s">
        <v>31</v>
      </c>
      <c r="G113">
        <v>1148.1831603000001</v>
      </c>
      <c r="H113">
        <v>0.573068244</v>
      </c>
      <c r="I113">
        <v>0.54236815949999995</v>
      </c>
      <c r="J113" t="b">
        <f t="shared" si="0"/>
        <v>1</v>
      </c>
      <c r="K113" s="5">
        <f t="shared" si="1"/>
        <v>1149.2985967035002</v>
      </c>
    </row>
    <row r="114" spans="1:11" x14ac:dyDescent="0.2">
      <c r="J114" t="b">
        <f t="shared" si="0"/>
        <v>1</v>
      </c>
      <c r="K114" s="5">
        <f t="shared" si="1"/>
        <v>0</v>
      </c>
    </row>
    <row r="116" spans="1:11" x14ac:dyDescent="0.2">
      <c r="B116" t="s">
        <v>0</v>
      </c>
      <c r="C116" t="s">
        <v>104</v>
      </c>
      <c r="F116" t="s">
        <v>101</v>
      </c>
      <c r="G116" t="s">
        <v>1</v>
      </c>
      <c r="H116" t="s">
        <v>2</v>
      </c>
      <c r="I116" t="s">
        <v>3</v>
      </c>
      <c r="K116" t="s">
        <v>104</v>
      </c>
    </row>
    <row r="117" spans="1:11" x14ac:dyDescent="0.2">
      <c r="B117" t="s">
        <v>5</v>
      </c>
      <c r="C117">
        <v>98</v>
      </c>
      <c r="F117" t="s">
        <v>5</v>
      </c>
      <c r="G117">
        <v>123.48</v>
      </c>
      <c r="H117">
        <v>1.0372319999999999</v>
      </c>
      <c r="I117">
        <v>1.3088880000000001</v>
      </c>
      <c r="K117" s="5">
        <f t="shared" ref="K117:K129" si="2">SUM(G117:I117)</f>
        <v>125.82612</v>
      </c>
    </row>
    <row r="118" spans="1:11" x14ac:dyDescent="0.2">
      <c r="B118" t="s">
        <v>14</v>
      </c>
      <c r="C118">
        <v>1336.2670000000001</v>
      </c>
      <c r="F118" t="s">
        <v>14</v>
      </c>
      <c r="G118">
        <v>4323.7324065599996</v>
      </c>
      <c r="H118">
        <v>216.186620328</v>
      </c>
      <c r="I118">
        <v>40.921038847799998</v>
      </c>
      <c r="K118" s="5">
        <f t="shared" si="2"/>
        <v>4580.8400657357997</v>
      </c>
    </row>
    <row r="119" spans="1:11" x14ac:dyDescent="0.2">
      <c r="B119" t="s">
        <v>19</v>
      </c>
      <c r="C119">
        <v>625.28800000000001</v>
      </c>
      <c r="F119" t="s">
        <v>19</v>
      </c>
      <c r="G119">
        <v>2008.971557712</v>
      </c>
      <c r="H119">
        <v>2.1802792099200001</v>
      </c>
      <c r="I119">
        <v>4.1269570759200001</v>
      </c>
      <c r="K119" s="5">
        <f t="shared" si="2"/>
        <v>2015.27879399784</v>
      </c>
    </row>
    <row r="120" spans="1:11" x14ac:dyDescent="0.2">
      <c r="B120" t="s">
        <v>20</v>
      </c>
      <c r="C120">
        <v>79618.405473616294</v>
      </c>
      <c r="F120" t="s">
        <v>20</v>
      </c>
      <c r="G120">
        <v>112357.493804367</v>
      </c>
      <c r="H120">
        <v>842.68120353275503</v>
      </c>
      <c r="I120">
        <v>1063.3834235056199</v>
      </c>
      <c r="K120" s="5">
        <f t="shared" si="2"/>
        <v>114263.55843140537</v>
      </c>
    </row>
    <row r="121" spans="1:11" x14ac:dyDescent="0.2">
      <c r="B121" t="s">
        <v>22</v>
      </c>
      <c r="C121">
        <v>3909.5210000000002</v>
      </c>
      <c r="F121" t="s">
        <v>22</v>
      </c>
      <c r="G121">
        <v>12312.059009250001</v>
      </c>
      <c r="H121">
        <v>13.95698997</v>
      </c>
      <c r="I121">
        <v>26.4185881575</v>
      </c>
      <c r="K121" s="5">
        <f t="shared" si="2"/>
        <v>12352.4345873775</v>
      </c>
    </row>
    <row r="122" spans="1:11" x14ac:dyDescent="0.2">
      <c r="B122" t="s">
        <v>25</v>
      </c>
      <c r="C122">
        <v>537.24300000000005</v>
      </c>
      <c r="F122" t="s">
        <v>25</v>
      </c>
      <c r="G122">
        <v>1513.247522913</v>
      </c>
      <c r="H122">
        <v>0.44090458523999998</v>
      </c>
      <c r="I122">
        <v>6.2592704511750004</v>
      </c>
      <c r="K122" s="5">
        <f t="shared" si="2"/>
        <v>1519.9476979494152</v>
      </c>
    </row>
    <row r="123" spans="1:11" x14ac:dyDescent="0.2">
      <c r="B123" t="s">
        <v>26</v>
      </c>
      <c r="C123">
        <v>196.76499999999999</v>
      </c>
      <c r="F123" t="s">
        <v>26</v>
      </c>
      <c r="G123">
        <v>607.90841897500002</v>
      </c>
      <c r="H123">
        <v>0.71418611460000003</v>
      </c>
      <c r="I123">
        <v>1.3518522883499999</v>
      </c>
      <c r="K123" s="5">
        <f t="shared" si="2"/>
        <v>609.97445737794999</v>
      </c>
    </row>
    <row r="124" spans="1:11" x14ac:dyDescent="0.2">
      <c r="B124" t="s">
        <v>28</v>
      </c>
      <c r="C124">
        <v>180.25899999999999</v>
      </c>
      <c r="F124" t="s">
        <v>28</v>
      </c>
      <c r="G124">
        <v>518.10131909500001</v>
      </c>
      <c r="H124">
        <v>0.22990232860000001</v>
      </c>
      <c r="I124">
        <v>0.217586132425</v>
      </c>
      <c r="K124" s="5">
        <f t="shared" si="2"/>
        <v>518.54880755602505</v>
      </c>
    </row>
    <row r="125" spans="1:11" x14ac:dyDescent="0.2">
      <c r="B125" t="s">
        <v>29</v>
      </c>
      <c r="C125">
        <v>13500.161</v>
      </c>
      <c r="F125" t="s">
        <v>29</v>
      </c>
      <c r="G125">
        <v>41136.624086481002</v>
      </c>
      <c r="H125">
        <v>49.862574650280003</v>
      </c>
      <c r="I125">
        <v>94.38273058803</v>
      </c>
      <c r="K125" s="5">
        <f t="shared" si="2"/>
        <v>41280.869391719316</v>
      </c>
    </row>
    <row r="126" spans="1:11" x14ac:dyDescent="0.2">
      <c r="B126" t="s">
        <v>31</v>
      </c>
      <c r="C126">
        <v>941041.67</v>
      </c>
      <c r="F126" t="s">
        <v>31</v>
      </c>
      <c r="G126">
        <v>52792.437686999998</v>
      </c>
      <c r="H126">
        <v>26.349166759999999</v>
      </c>
      <c r="I126">
        <v>24.937604255</v>
      </c>
      <c r="K126" s="5">
        <f t="shared" si="2"/>
        <v>52843.724458015</v>
      </c>
    </row>
    <row r="127" spans="1:11" x14ac:dyDescent="0.2">
      <c r="B127" t="s">
        <v>32</v>
      </c>
      <c r="C127">
        <v>537.24300000000005</v>
      </c>
      <c r="F127" t="s">
        <v>32</v>
      </c>
      <c r="G127">
        <v>1489.6276344180001</v>
      </c>
      <c r="H127">
        <v>0.44090458523999998</v>
      </c>
      <c r="I127">
        <v>6.2592704511750004</v>
      </c>
      <c r="K127" s="5">
        <f t="shared" si="2"/>
        <v>1496.3278094544153</v>
      </c>
    </row>
    <row r="128" spans="1:11" x14ac:dyDescent="0.2">
      <c r="B128" t="s">
        <v>38</v>
      </c>
      <c r="C128">
        <v>6.7050000000000001</v>
      </c>
      <c r="F128" t="s">
        <v>38</v>
      </c>
      <c r="G128">
        <v>22.991947875000001</v>
      </c>
      <c r="H128">
        <v>1.9808447400000002E-2</v>
      </c>
      <c r="I128">
        <v>3.7494561150000001E-2</v>
      </c>
      <c r="K128" s="5">
        <f t="shared" si="2"/>
        <v>23.049250883550002</v>
      </c>
    </row>
    <row r="129" spans="2:12" x14ac:dyDescent="0.2">
      <c r="B129" t="s">
        <v>39</v>
      </c>
      <c r="C129">
        <v>26.876999999999999</v>
      </c>
      <c r="F129" t="s">
        <v>39</v>
      </c>
      <c r="G129">
        <v>71.368110720000004</v>
      </c>
      <c r="H129">
        <v>3.4692831600000001E-2</v>
      </c>
      <c r="I129">
        <v>3.2834287050000001E-2</v>
      </c>
      <c r="K129" s="5">
        <f t="shared" si="2"/>
        <v>71.435637838649996</v>
      </c>
    </row>
    <row r="130" spans="2:12" x14ac:dyDescent="0.2">
      <c r="K130" s="7">
        <f>SUM(K117:K129)</f>
        <v>231701.81550931081</v>
      </c>
      <c r="L130" s="6">
        <f>K130-K117-K118-K120+SUM(H117:I118)+H120+I120</f>
        <v>114897.1092983838</v>
      </c>
    </row>
    <row r="151" spans="8:9" x14ac:dyDescent="0.2">
      <c r="H151" s="4"/>
      <c r="I151" s="4"/>
    </row>
    <row r="158" spans="8:9" x14ac:dyDescent="0.2">
      <c r="H158" s="4"/>
    </row>
    <row r="179" spans="8:9" x14ac:dyDescent="0.2">
      <c r="H179" s="4"/>
      <c r="I179" s="4"/>
    </row>
    <row r="183" spans="8:9" x14ac:dyDescent="0.2">
      <c r="H183" s="4"/>
      <c r="I183" s="4"/>
    </row>
    <row r="185" spans="8:9" x14ac:dyDescent="0.2">
      <c r="H185" s="4"/>
      <c r="I185" s="4"/>
    </row>
    <row r="186" spans="8:9" x14ac:dyDescent="0.2">
      <c r="H186" s="4"/>
    </row>
    <row r="188" spans="8:9" x14ac:dyDescent="0.2">
      <c r="H188" s="4"/>
      <c r="I188" s="4"/>
    </row>
    <row r="189" spans="8:9" x14ac:dyDescent="0.2">
      <c r="H189" s="4"/>
      <c r="I189" s="4"/>
    </row>
    <row r="191" spans="8:9" x14ac:dyDescent="0.2">
      <c r="H191" s="4"/>
      <c r="I191" s="4"/>
    </row>
    <row r="193" spans="8:9" x14ac:dyDescent="0.2">
      <c r="H193" s="4"/>
      <c r="I193" s="4"/>
    </row>
    <row r="205" spans="8:9" x14ac:dyDescent="0.2">
      <c r="H205" s="4"/>
    </row>
    <row r="232" spans="8:9" x14ac:dyDescent="0.2">
      <c r="H232" s="4"/>
      <c r="I232" s="4"/>
    </row>
    <row r="237" spans="8:9" x14ac:dyDescent="0.2">
      <c r="H237" s="4"/>
    </row>
    <row r="244" spans="8:9" x14ac:dyDescent="0.2">
      <c r="H244" s="4"/>
      <c r="I244" s="4"/>
    </row>
    <row r="263" spans="8:9" x14ac:dyDescent="0.2">
      <c r="H263" s="4"/>
    </row>
    <row r="264" spans="8:9" x14ac:dyDescent="0.2">
      <c r="H264" s="4"/>
    </row>
    <row r="265" spans="8:9" x14ac:dyDescent="0.2">
      <c r="H265" s="4"/>
      <c r="I265" s="4"/>
    </row>
    <row r="268" spans="8:9" x14ac:dyDescent="0.2">
      <c r="H268" s="4"/>
    </row>
    <row r="310" spans="8:8" x14ac:dyDescent="0.2">
      <c r="H310" s="4"/>
    </row>
    <row r="322" spans="8:9" x14ac:dyDescent="0.2">
      <c r="H322" s="4"/>
      <c r="I322" s="4"/>
    </row>
    <row r="337" spans="8:9" x14ac:dyDescent="0.2">
      <c r="H337" s="4"/>
      <c r="I337" s="4"/>
    </row>
    <row r="341" spans="8:9" x14ac:dyDescent="0.2">
      <c r="H341" s="4"/>
      <c r="I341" s="4"/>
    </row>
    <row r="349" spans="8:9" x14ac:dyDescent="0.2">
      <c r="H349" s="4"/>
      <c r="I349" s="4"/>
    </row>
    <row r="411" spans="8:8" x14ac:dyDescent="0.2">
      <c r="H411" s="4"/>
    </row>
    <row r="430" spans="8:8" x14ac:dyDescent="0.2">
      <c r="H430" s="4"/>
    </row>
    <row r="446" spans="8:9" x14ac:dyDescent="0.2">
      <c r="H446" s="4"/>
      <c r="I446" s="4"/>
    </row>
    <row r="448" spans="8:9" x14ac:dyDescent="0.2">
      <c r="H448" s="4"/>
      <c r="I448" s="4"/>
    </row>
    <row r="451" spans="8:9" x14ac:dyDescent="0.2">
      <c r="H451" s="4"/>
      <c r="I451" s="4"/>
    </row>
    <row r="452" spans="8:9" x14ac:dyDescent="0.2">
      <c r="H452" s="4"/>
    </row>
    <row r="516" spans="8:9" x14ac:dyDescent="0.2">
      <c r="H516" s="4"/>
    </row>
    <row r="519" spans="8:9" x14ac:dyDescent="0.2">
      <c r="H519" s="4"/>
      <c r="I519" s="4"/>
    </row>
    <row r="523" spans="8:9" x14ac:dyDescent="0.2">
      <c r="H523" s="4"/>
    </row>
    <row r="530" spans="8:9" x14ac:dyDescent="0.2">
      <c r="H530" s="4"/>
    </row>
    <row r="543" spans="8:9" x14ac:dyDescent="0.2">
      <c r="H543" s="4"/>
      <c r="I543" s="4"/>
    </row>
    <row r="549" spans="8:8" x14ac:dyDescent="0.2">
      <c r="H549" s="4"/>
    </row>
    <row r="582" spans="8:9" x14ac:dyDescent="0.2">
      <c r="H582" s="4"/>
      <c r="I582" s="4"/>
    </row>
    <row r="588" spans="8:9" x14ac:dyDescent="0.2">
      <c r="H588" s="4"/>
      <c r="I588" s="4"/>
    </row>
    <row r="594" spans="8:9" x14ac:dyDescent="0.2">
      <c r="H594" s="4"/>
      <c r="I594" s="4"/>
    </row>
    <row r="698" spans="8:9" x14ac:dyDescent="0.2">
      <c r="H698" s="4"/>
      <c r="I698" s="4"/>
    </row>
    <row r="718" spans="8:9" x14ac:dyDescent="0.2">
      <c r="H718" s="4"/>
      <c r="I718" s="4"/>
    </row>
    <row r="725" spans="8:9" x14ac:dyDescent="0.2">
      <c r="H725" s="4"/>
      <c r="I725" s="4"/>
    </row>
    <row r="728" spans="8:9" x14ac:dyDescent="0.2">
      <c r="H728" s="4"/>
    </row>
  </sheetData>
  <sortState xmlns:xlrd2="http://schemas.microsoft.com/office/spreadsheetml/2017/richdata2" ref="A42:B73">
    <sortCondition ref="B42:B73"/>
  </sortState>
  <conditionalFormatting sqref="J79:J114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D9C0-DDAF-4A92-AE34-9959A13683F1}">
  <dimension ref="A1:F54"/>
  <sheetViews>
    <sheetView topLeftCell="A10" zoomScale="110" zoomScaleNormal="110" workbookViewId="0">
      <selection activeCell="C27" sqref="C27"/>
    </sheetView>
  </sheetViews>
  <sheetFormatPr defaultRowHeight="12.75" x14ac:dyDescent="0.2"/>
  <cols>
    <col min="1" max="1" width="14.7109375" bestFit="1" customWidth="1"/>
    <col min="2" max="2" width="18.42578125" bestFit="1" customWidth="1"/>
    <col min="3" max="3" width="34.85546875" bestFit="1" customWidth="1"/>
  </cols>
  <sheetData>
    <row r="1" spans="1:6" x14ac:dyDescent="0.2">
      <c r="A1" t="s">
        <v>76</v>
      </c>
      <c r="B1" t="s">
        <v>100</v>
      </c>
      <c r="C1" t="s">
        <v>101</v>
      </c>
      <c r="D1" t="s">
        <v>1</v>
      </c>
      <c r="E1" t="s">
        <v>2</v>
      </c>
      <c r="F1" t="s">
        <v>3</v>
      </c>
    </row>
    <row r="2" spans="1:6" x14ac:dyDescent="0.2">
      <c r="A2" t="s">
        <v>77</v>
      </c>
      <c r="B2" t="s">
        <v>74</v>
      </c>
      <c r="C2" t="s">
        <v>43</v>
      </c>
      <c r="D2">
        <v>73300</v>
      </c>
      <c r="E2" s="1">
        <v>3</v>
      </c>
      <c r="F2">
        <v>0.6</v>
      </c>
    </row>
    <row r="3" spans="1:6" x14ac:dyDescent="0.2">
      <c r="A3" t="s">
        <v>77</v>
      </c>
      <c r="B3" t="s">
        <v>74</v>
      </c>
      <c r="C3" t="s">
        <v>78</v>
      </c>
      <c r="D3">
        <v>77000</v>
      </c>
      <c r="E3" s="1">
        <v>3</v>
      </c>
      <c r="F3">
        <v>0.6</v>
      </c>
    </row>
    <row r="4" spans="1:6" x14ac:dyDescent="0.2">
      <c r="A4" t="s">
        <v>77</v>
      </c>
      <c r="B4" t="s">
        <v>74</v>
      </c>
      <c r="C4" t="s">
        <v>44</v>
      </c>
      <c r="D4">
        <v>64200</v>
      </c>
      <c r="E4" s="1">
        <v>3</v>
      </c>
      <c r="F4">
        <v>0.6</v>
      </c>
    </row>
    <row r="5" spans="1:6" x14ac:dyDescent="0.2">
      <c r="A5" t="s">
        <v>77</v>
      </c>
      <c r="B5" t="s">
        <v>41</v>
      </c>
      <c r="C5" t="s">
        <v>45</v>
      </c>
      <c r="D5">
        <v>69300</v>
      </c>
      <c r="E5" s="1">
        <v>3</v>
      </c>
      <c r="F5">
        <v>0.6</v>
      </c>
    </row>
    <row r="6" spans="1:6" x14ac:dyDescent="0.2">
      <c r="A6" t="s">
        <v>77</v>
      </c>
      <c r="B6" t="s">
        <v>41</v>
      </c>
      <c r="C6" t="s">
        <v>46</v>
      </c>
      <c r="D6">
        <v>70000</v>
      </c>
      <c r="E6" s="1">
        <v>3</v>
      </c>
      <c r="F6">
        <v>0.6</v>
      </c>
    </row>
    <row r="7" spans="1:6" x14ac:dyDescent="0.2">
      <c r="A7" t="s">
        <v>77</v>
      </c>
      <c r="B7" t="s">
        <v>41</v>
      </c>
      <c r="C7" t="s">
        <v>47</v>
      </c>
      <c r="D7">
        <v>70000</v>
      </c>
      <c r="E7" s="1">
        <v>3</v>
      </c>
      <c r="F7">
        <v>0.6</v>
      </c>
    </row>
    <row r="8" spans="1:6" x14ac:dyDescent="0.2">
      <c r="A8" t="s">
        <v>77</v>
      </c>
      <c r="B8" t="s">
        <v>74</v>
      </c>
      <c r="C8" t="s">
        <v>42</v>
      </c>
      <c r="D8">
        <v>71500</v>
      </c>
      <c r="E8" s="1">
        <v>3</v>
      </c>
      <c r="F8">
        <v>0.6</v>
      </c>
    </row>
    <row r="9" spans="1:6" x14ac:dyDescent="0.2">
      <c r="A9" t="s">
        <v>77</v>
      </c>
      <c r="B9" t="s">
        <v>74</v>
      </c>
      <c r="C9" t="s">
        <v>40</v>
      </c>
      <c r="D9">
        <v>71900</v>
      </c>
      <c r="E9" s="1">
        <v>3</v>
      </c>
      <c r="F9">
        <v>0.6</v>
      </c>
    </row>
    <row r="10" spans="1:6" x14ac:dyDescent="0.2">
      <c r="A10" t="s">
        <v>77</v>
      </c>
      <c r="B10" t="s">
        <v>74</v>
      </c>
      <c r="C10" t="s">
        <v>49</v>
      </c>
      <c r="D10">
        <v>73300</v>
      </c>
      <c r="E10" s="1">
        <v>3</v>
      </c>
      <c r="F10">
        <v>0.6</v>
      </c>
    </row>
    <row r="11" spans="1:6" x14ac:dyDescent="0.2">
      <c r="A11" t="s">
        <v>77</v>
      </c>
      <c r="B11" t="s">
        <v>74</v>
      </c>
      <c r="C11" t="s">
        <v>79</v>
      </c>
      <c r="D11">
        <v>74100</v>
      </c>
      <c r="E11" s="1">
        <v>3</v>
      </c>
      <c r="F11">
        <v>0.6</v>
      </c>
    </row>
    <row r="12" spans="1:6" x14ac:dyDescent="0.2">
      <c r="A12" t="s">
        <v>77</v>
      </c>
      <c r="B12" t="s">
        <v>74</v>
      </c>
      <c r="C12" t="s">
        <v>48</v>
      </c>
      <c r="D12">
        <v>77400</v>
      </c>
      <c r="E12" s="1">
        <v>3</v>
      </c>
      <c r="F12">
        <v>0.6</v>
      </c>
    </row>
    <row r="13" spans="1:6" x14ac:dyDescent="0.2">
      <c r="A13" t="s">
        <v>77</v>
      </c>
      <c r="B13" t="s">
        <v>74</v>
      </c>
      <c r="C13" t="s">
        <v>51</v>
      </c>
      <c r="D13">
        <v>63100</v>
      </c>
      <c r="E13" s="1">
        <v>1</v>
      </c>
      <c r="F13">
        <v>0.1</v>
      </c>
    </row>
    <row r="14" spans="1:6" x14ac:dyDescent="0.2">
      <c r="A14" t="s">
        <v>77</v>
      </c>
      <c r="B14" t="s">
        <v>74</v>
      </c>
      <c r="C14" t="s">
        <v>18</v>
      </c>
      <c r="D14">
        <v>61600</v>
      </c>
      <c r="E14" s="1">
        <v>1</v>
      </c>
      <c r="F14">
        <v>0.1</v>
      </c>
    </row>
    <row r="15" spans="1:6" x14ac:dyDescent="0.2">
      <c r="A15" t="s">
        <v>77</v>
      </c>
      <c r="B15" t="s">
        <v>74</v>
      </c>
      <c r="C15" t="s">
        <v>90</v>
      </c>
      <c r="D15">
        <v>73300</v>
      </c>
      <c r="E15" s="1">
        <v>3</v>
      </c>
      <c r="F15">
        <v>0.6</v>
      </c>
    </row>
    <row r="16" spans="1:6" x14ac:dyDescent="0.2">
      <c r="A16" t="s">
        <v>77</v>
      </c>
      <c r="B16" t="s">
        <v>74</v>
      </c>
      <c r="C16" t="s">
        <v>52</v>
      </c>
      <c r="D16">
        <v>80700</v>
      </c>
      <c r="E16" s="1">
        <v>3</v>
      </c>
      <c r="F16">
        <v>0.6</v>
      </c>
    </row>
    <row r="17" spans="1:6" x14ac:dyDescent="0.2">
      <c r="A17" t="s">
        <v>77</v>
      </c>
      <c r="B17" t="s">
        <v>74</v>
      </c>
      <c r="C17" t="s">
        <v>50</v>
      </c>
      <c r="D17">
        <v>73300</v>
      </c>
      <c r="E17" s="1">
        <v>3</v>
      </c>
      <c r="F17">
        <v>0.6</v>
      </c>
    </row>
    <row r="18" spans="1:6" x14ac:dyDescent="0.2">
      <c r="A18" t="s">
        <v>77</v>
      </c>
      <c r="B18" t="s">
        <v>74</v>
      </c>
      <c r="C18" t="s">
        <v>53</v>
      </c>
      <c r="D18">
        <v>97500</v>
      </c>
      <c r="E18" s="1">
        <v>3</v>
      </c>
      <c r="F18">
        <v>0.6</v>
      </c>
    </row>
    <row r="19" spans="1:6" x14ac:dyDescent="0.2">
      <c r="A19" t="s">
        <v>77</v>
      </c>
      <c r="B19" t="s">
        <v>74</v>
      </c>
      <c r="C19" t="s">
        <v>91</v>
      </c>
      <c r="D19">
        <v>73300</v>
      </c>
      <c r="E19" s="1">
        <v>3</v>
      </c>
      <c r="F19">
        <v>0.6</v>
      </c>
    </row>
    <row r="20" spans="1:6" x14ac:dyDescent="0.2">
      <c r="A20" t="s">
        <v>77</v>
      </c>
      <c r="B20" t="s">
        <v>92</v>
      </c>
      <c r="C20" t="s">
        <v>55</v>
      </c>
      <c r="D20">
        <v>57600</v>
      </c>
      <c r="E20" s="1">
        <v>1</v>
      </c>
      <c r="F20">
        <v>0.1</v>
      </c>
    </row>
    <row r="21" spans="1:6" x14ac:dyDescent="0.2">
      <c r="A21" t="s">
        <v>77</v>
      </c>
      <c r="B21" t="s">
        <v>92</v>
      </c>
      <c r="C21" t="s">
        <v>56</v>
      </c>
      <c r="D21">
        <v>73300</v>
      </c>
      <c r="E21" s="1">
        <v>3</v>
      </c>
      <c r="F21">
        <v>0.6</v>
      </c>
    </row>
    <row r="22" spans="1:6" x14ac:dyDescent="0.2">
      <c r="A22" t="s">
        <v>77</v>
      </c>
      <c r="B22" t="s">
        <v>92</v>
      </c>
      <c r="C22" t="s">
        <v>57</v>
      </c>
      <c r="D22">
        <v>73300</v>
      </c>
      <c r="E22" s="1">
        <v>3</v>
      </c>
      <c r="F22">
        <v>0.6</v>
      </c>
    </row>
    <row r="23" spans="1:6" x14ac:dyDescent="0.2">
      <c r="A23" t="s">
        <v>77</v>
      </c>
      <c r="B23" t="s">
        <v>92</v>
      </c>
      <c r="C23" t="s">
        <v>54</v>
      </c>
      <c r="D23">
        <v>73300</v>
      </c>
      <c r="E23" s="1">
        <v>3</v>
      </c>
      <c r="F23">
        <v>0.6</v>
      </c>
    </row>
    <row r="24" spans="1:6" x14ac:dyDescent="0.2">
      <c r="A24" t="s">
        <v>77</v>
      </c>
      <c r="B24" t="s">
        <v>74</v>
      </c>
      <c r="C24" t="s">
        <v>58</v>
      </c>
      <c r="D24">
        <v>98300</v>
      </c>
      <c r="E24" s="1">
        <v>1</v>
      </c>
      <c r="F24">
        <v>1.5</v>
      </c>
    </row>
    <row r="25" spans="1:6" x14ac:dyDescent="0.2">
      <c r="A25" t="s">
        <v>77</v>
      </c>
      <c r="B25" t="s">
        <v>74</v>
      </c>
      <c r="C25" t="s">
        <v>59</v>
      </c>
      <c r="D25">
        <v>94600</v>
      </c>
      <c r="E25" s="1">
        <v>1</v>
      </c>
      <c r="F25">
        <v>1.5</v>
      </c>
    </row>
    <row r="26" spans="1:6" x14ac:dyDescent="0.2">
      <c r="A26" t="s">
        <v>77</v>
      </c>
      <c r="B26" t="s">
        <v>74</v>
      </c>
      <c r="C26" t="s">
        <v>60</v>
      </c>
      <c r="D26">
        <v>94600</v>
      </c>
      <c r="E26" s="1">
        <v>1</v>
      </c>
      <c r="F26">
        <v>1.5</v>
      </c>
    </row>
    <row r="27" spans="1:6" x14ac:dyDescent="0.2">
      <c r="A27" t="s">
        <v>77</v>
      </c>
      <c r="B27" t="s">
        <v>74</v>
      </c>
      <c r="C27" t="s">
        <v>61</v>
      </c>
      <c r="D27">
        <v>96100</v>
      </c>
      <c r="E27" s="1">
        <v>1</v>
      </c>
      <c r="F27">
        <v>1.5</v>
      </c>
    </row>
    <row r="28" spans="1:6" x14ac:dyDescent="0.2">
      <c r="A28" t="s">
        <v>77</v>
      </c>
      <c r="B28" t="s">
        <v>74</v>
      </c>
      <c r="C28" t="s">
        <v>27</v>
      </c>
      <c r="D28">
        <v>101000</v>
      </c>
      <c r="E28" s="1">
        <v>1</v>
      </c>
      <c r="F28">
        <v>1.5</v>
      </c>
    </row>
    <row r="29" spans="1:6" x14ac:dyDescent="0.2">
      <c r="A29" t="s">
        <v>77</v>
      </c>
      <c r="B29" t="s">
        <v>74</v>
      </c>
      <c r="C29" t="s">
        <v>62</v>
      </c>
      <c r="D29">
        <v>107000</v>
      </c>
      <c r="E29" s="1">
        <v>1</v>
      </c>
      <c r="F29">
        <v>1.5</v>
      </c>
    </row>
    <row r="30" spans="1:6" x14ac:dyDescent="0.2">
      <c r="A30" t="s">
        <v>77</v>
      </c>
      <c r="B30" t="s">
        <v>74</v>
      </c>
      <c r="C30" t="s">
        <v>63</v>
      </c>
      <c r="D30">
        <v>97500</v>
      </c>
      <c r="E30" s="1">
        <v>1</v>
      </c>
      <c r="F30">
        <v>1.5</v>
      </c>
    </row>
    <row r="31" spans="1:6" x14ac:dyDescent="0.2">
      <c r="A31" t="s">
        <v>77</v>
      </c>
      <c r="B31" t="s">
        <v>74</v>
      </c>
      <c r="C31" t="s">
        <v>64</v>
      </c>
      <c r="D31">
        <v>97500</v>
      </c>
      <c r="E31" s="1">
        <v>1</v>
      </c>
      <c r="F31">
        <v>1.5</v>
      </c>
    </row>
    <row r="32" spans="1:6" x14ac:dyDescent="0.2">
      <c r="A32" t="s">
        <v>77</v>
      </c>
      <c r="B32" t="s">
        <v>65</v>
      </c>
      <c r="C32" t="s">
        <v>66</v>
      </c>
      <c r="D32">
        <v>107000</v>
      </c>
      <c r="E32" s="1">
        <v>1</v>
      </c>
      <c r="F32">
        <v>1.5</v>
      </c>
    </row>
    <row r="33" spans="1:6" x14ac:dyDescent="0.2">
      <c r="A33" t="s">
        <v>77</v>
      </c>
      <c r="B33" t="s">
        <v>65</v>
      </c>
      <c r="C33" t="s">
        <v>67</v>
      </c>
      <c r="D33">
        <v>107000</v>
      </c>
      <c r="E33" s="1">
        <v>1</v>
      </c>
      <c r="F33">
        <v>0.1</v>
      </c>
    </row>
    <row r="34" spans="1:6" x14ac:dyDescent="0.2">
      <c r="A34" t="s">
        <v>77</v>
      </c>
      <c r="B34" t="s">
        <v>74</v>
      </c>
      <c r="C34" t="s">
        <v>68</v>
      </c>
      <c r="D34">
        <v>80700</v>
      </c>
      <c r="E34" s="1">
        <v>1</v>
      </c>
      <c r="F34">
        <v>1.5</v>
      </c>
    </row>
    <row r="35" spans="1:6" x14ac:dyDescent="0.2">
      <c r="A35" t="s">
        <v>77</v>
      </c>
      <c r="B35" t="s">
        <v>69</v>
      </c>
      <c r="C35" t="s">
        <v>70</v>
      </c>
      <c r="D35">
        <v>44400</v>
      </c>
      <c r="E35" s="1">
        <v>1</v>
      </c>
      <c r="F35">
        <v>0.1</v>
      </c>
    </row>
    <row r="36" spans="1:6" x14ac:dyDescent="0.2">
      <c r="A36" t="s">
        <v>77</v>
      </c>
      <c r="B36" t="s">
        <v>69</v>
      </c>
      <c r="C36" t="s">
        <v>71</v>
      </c>
      <c r="D36">
        <v>44400</v>
      </c>
      <c r="E36" s="1">
        <v>1</v>
      </c>
      <c r="F36">
        <v>0.1</v>
      </c>
    </row>
    <row r="37" spans="1:6" x14ac:dyDescent="0.2">
      <c r="A37" t="s">
        <v>77</v>
      </c>
      <c r="B37" t="s">
        <v>69</v>
      </c>
      <c r="C37" t="s">
        <v>72</v>
      </c>
      <c r="D37">
        <v>260000</v>
      </c>
      <c r="E37" s="1">
        <v>1</v>
      </c>
      <c r="F37">
        <v>0.1</v>
      </c>
    </row>
    <row r="38" spans="1:6" x14ac:dyDescent="0.2">
      <c r="A38" t="s">
        <v>77</v>
      </c>
      <c r="B38" t="s">
        <v>69</v>
      </c>
      <c r="C38" t="s">
        <v>73</v>
      </c>
      <c r="D38">
        <v>182000</v>
      </c>
      <c r="E38" s="1">
        <v>1</v>
      </c>
      <c r="F38">
        <v>0.1</v>
      </c>
    </row>
    <row r="39" spans="1:6" x14ac:dyDescent="0.2">
      <c r="A39" t="s">
        <v>77</v>
      </c>
      <c r="B39" t="s">
        <v>74</v>
      </c>
      <c r="C39" t="s">
        <v>75</v>
      </c>
      <c r="D39">
        <v>56100</v>
      </c>
      <c r="E39" s="1">
        <v>1</v>
      </c>
      <c r="F39">
        <v>0.1</v>
      </c>
    </row>
    <row r="40" spans="1:6" x14ac:dyDescent="0.2">
      <c r="A40" t="s">
        <v>77</v>
      </c>
      <c r="B40" t="s">
        <v>74</v>
      </c>
      <c r="C40" t="s">
        <v>93</v>
      </c>
      <c r="D40">
        <v>91700</v>
      </c>
      <c r="E40" s="1">
        <v>30</v>
      </c>
      <c r="F40">
        <v>4</v>
      </c>
    </row>
    <row r="41" spans="1:6" x14ac:dyDescent="0.2">
      <c r="A41" t="s">
        <v>77</v>
      </c>
      <c r="B41" t="s">
        <v>74</v>
      </c>
      <c r="C41" t="s">
        <v>82</v>
      </c>
      <c r="D41">
        <v>143000</v>
      </c>
      <c r="E41" s="1">
        <v>30</v>
      </c>
      <c r="F41">
        <v>4</v>
      </c>
    </row>
    <row r="42" spans="1:6" x14ac:dyDescent="0.2">
      <c r="A42" t="s">
        <v>77</v>
      </c>
      <c r="B42" t="s">
        <v>74</v>
      </c>
      <c r="C42" t="s">
        <v>83</v>
      </c>
      <c r="D42">
        <v>73300</v>
      </c>
      <c r="E42" s="1">
        <v>30</v>
      </c>
      <c r="F42">
        <v>4</v>
      </c>
    </row>
    <row r="43" spans="1:6" x14ac:dyDescent="0.2">
      <c r="A43" t="s">
        <v>77</v>
      </c>
      <c r="B43" t="s">
        <v>74</v>
      </c>
      <c r="C43" t="s">
        <v>36</v>
      </c>
      <c r="D43">
        <v>106000</v>
      </c>
      <c r="E43" s="1">
        <v>1</v>
      </c>
      <c r="F43">
        <v>1.5</v>
      </c>
    </row>
    <row r="44" spans="1:6" x14ac:dyDescent="0.2">
      <c r="A44" t="s">
        <v>77</v>
      </c>
      <c r="B44" t="s">
        <v>94</v>
      </c>
      <c r="C44" t="s">
        <v>95</v>
      </c>
      <c r="D44">
        <v>112000</v>
      </c>
      <c r="E44" s="1">
        <v>30</v>
      </c>
      <c r="F44">
        <v>4</v>
      </c>
    </row>
    <row r="45" spans="1:6" x14ac:dyDescent="0.2">
      <c r="A45" t="s">
        <v>77</v>
      </c>
      <c r="B45" t="s">
        <v>94</v>
      </c>
      <c r="C45" t="s">
        <v>96</v>
      </c>
      <c r="D45">
        <v>95300</v>
      </c>
      <c r="E45" s="1">
        <v>3</v>
      </c>
      <c r="F45">
        <v>2</v>
      </c>
    </row>
    <row r="46" spans="1:6" x14ac:dyDescent="0.2">
      <c r="A46" t="s">
        <v>77</v>
      </c>
      <c r="B46" t="s">
        <v>94</v>
      </c>
      <c r="C46" t="s">
        <v>84</v>
      </c>
      <c r="D46">
        <v>100000</v>
      </c>
      <c r="E46" s="1">
        <v>30</v>
      </c>
      <c r="F46">
        <v>4</v>
      </c>
    </row>
    <row r="47" spans="1:6" x14ac:dyDescent="0.2">
      <c r="A47" t="s">
        <v>77</v>
      </c>
      <c r="B47" t="s">
        <v>94</v>
      </c>
      <c r="C47" t="s">
        <v>14</v>
      </c>
      <c r="D47">
        <v>112000</v>
      </c>
      <c r="E47" s="1">
        <v>200</v>
      </c>
      <c r="F47">
        <v>4</v>
      </c>
    </row>
    <row r="48" spans="1:6" x14ac:dyDescent="0.2">
      <c r="A48" t="s">
        <v>77</v>
      </c>
      <c r="B48" t="s">
        <v>97</v>
      </c>
      <c r="C48" t="s">
        <v>9</v>
      </c>
      <c r="D48">
        <v>70800</v>
      </c>
      <c r="E48" s="1">
        <v>3</v>
      </c>
      <c r="F48">
        <v>0.6</v>
      </c>
    </row>
    <row r="49" spans="1:6" x14ac:dyDescent="0.2">
      <c r="A49" t="s">
        <v>77</v>
      </c>
      <c r="B49" t="s">
        <v>97</v>
      </c>
      <c r="C49" t="s">
        <v>85</v>
      </c>
      <c r="D49">
        <v>70800</v>
      </c>
      <c r="E49" s="1">
        <v>3</v>
      </c>
      <c r="F49">
        <v>0.6</v>
      </c>
    </row>
    <row r="50" spans="1:6" x14ac:dyDescent="0.2">
      <c r="A50" t="s">
        <v>77</v>
      </c>
      <c r="B50" t="s">
        <v>97</v>
      </c>
      <c r="C50" t="s">
        <v>86</v>
      </c>
      <c r="D50">
        <v>79600</v>
      </c>
      <c r="E50" s="1">
        <v>3</v>
      </c>
      <c r="F50">
        <v>0.6</v>
      </c>
    </row>
    <row r="51" spans="1:6" x14ac:dyDescent="0.2">
      <c r="A51" t="s">
        <v>77</v>
      </c>
      <c r="B51" t="s">
        <v>98</v>
      </c>
      <c r="C51" t="s">
        <v>87</v>
      </c>
      <c r="D51">
        <v>54600</v>
      </c>
      <c r="E51" s="1">
        <v>1</v>
      </c>
      <c r="F51">
        <v>0.1</v>
      </c>
    </row>
    <row r="52" spans="1:6" x14ac:dyDescent="0.2">
      <c r="A52" t="s">
        <v>77</v>
      </c>
      <c r="B52" t="s">
        <v>98</v>
      </c>
      <c r="C52" t="s">
        <v>88</v>
      </c>
      <c r="D52">
        <v>54600</v>
      </c>
      <c r="E52" s="1">
        <v>1</v>
      </c>
      <c r="F52">
        <v>0.1</v>
      </c>
    </row>
    <row r="53" spans="1:6" x14ac:dyDescent="0.2">
      <c r="A53" t="s">
        <v>77</v>
      </c>
      <c r="B53" t="s">
        <v>98</v>
      </c>
      <c r="C53" t="s">
        <v>89</v>
      </c>
      <c r="D53">
        <v>54600</v>
      </c>
      <c r="E53" s="1">
        <v>1</v>
      </c>
      <c r="F53">
        <v>0.1</v>
      </c>
    </row>
    <row r="54" spans="1:6" x14ac:dyDescent="0.2">
      <c r="A54" t="s">
        <v>77</v>
      </c>
      <c r="B54" t="s">
        <v>99</v>
      </c>
      <c r="C54" t="s">
        <v>80</v>
      </c>
      <c r="D54">
        <v>100000</v>
      </c>
      <c r="E54" s="1">
        <v>30</v>
      </c>
      <c r="F5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464D1-16A8-4AC8-A63B-67B10D64D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un_energy_coefficients</vt:lpstr>
      <vt:lpstr>commodities_and_units</vt:lpstr>
      <vt:lpstr>IPCC_original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2025-01-29T21:56:23Z</dcterms:created>
  <dcterms:modified xsi:type="dcterms:W3CDTF">2025-02-10T00:17:30Z</dcterms:modified>
</cp:coreProperties>
</file>