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u\Github\mandelbrot-2D-max-size\Analyse\"/>
    </mc:Choice>
  </mc:AlternateContent>
  <xr:revisionPtr revIDLastSave="0" documentId="13_ncr:9_{B5EAD51D-8F5E-4353-A24E-715BBECF2067}" xr6:coauthVersionLast="47" xr6:coauthVersionMax="47" xr10:uidLastSave="{00000000-0000-0000-0000-000000000000}"/>
  <bookViews>
    <workbookView xWindow="25080" yWindow="-120" windowWidth="29040" windowHeight="15720" activeTab="1" xr2:uid="{289D3A08-C9F8-4CC7-B1C1-C4CCFD827D6B}"/>
  </bookViews>
  <sheets>
    <sheet name="Feuil1" sheetId="2" r:id="rId1"/>
    <sheet name="cuda_file" sheetId="1" r:id="rId2"/>
  </sheets>
  <definedNames>
    <definedName name="_xlnm._FilterDatabase" localSheetId="1" hidden="1">cuda_file!$A$1:$F$1</definedName>
    <definedName name="_xlchart.v1.0" hidden="1">Feuil1!$H$4:$H$8</definedName>
    <definedName name="_xlchart.v1.1" hidden="1">Feuil1!$I$3</definedName>
    <definedName name="_xlchart.v1.10" hidden="1">cuda_file!$J$3:$J$7</definedName>
    <definedName name="_xlchart.v1.11" hidden="1">cuda_file!$K$2</definedName>
    <definedName name="_xlchart.v1.12" hidden="1">cuda_file!$K$3:$K$7</definedName>
    <definedName name="_xlchart.v1.13" hidden="1">cuda_file!$L$2</definedName>
    <definedName name="_xlchart.v1.14" hidden="1">cuda_file!$L$3:$L$7</definedName>
    <definedName name="_xlchart.v1.15" hidden="1">cuda_file!$M$2</definedName>
    <definedName name="_xlchart.v1.16" hidden="1">cuda_file!$M$3:$M$7</definedName>
    <definedName name="_xlchart.v1.17" hidden="1">cuda_file!$J$2</definedName>
    <definedName name="_xlchart.v1.18" hidden="1">cuda_file!$J$3:$J$7</definedName>
    <definedName name="_xlchart.v1.19" hidden="1">cuda_file!$K$2</definedName>
    <definedName name="_xlchart.v1.2" hidden="1">Feuil1!$I$4:$I$8</definedName>
    <definedName name="_xlchart.v1.20" hidden="1">cuda_file!$K$3:$K$7</definedName>
    <definedName name="_xlchart.v1.21" hidden="1">cuda_file!$L$2</definedName>
    <definedName name="_xlchart.v1.22" hidden="1">cuda_file!$L$3:$L$7</definedName>
    <definedName name="_xlchart.v1.23" hidden="1">cuda_file!$M$2</definedName>
    <definedName name="_xlchart.v1.24" hidden="1">cuda_file!$M$3:$M$7</definedName>
    <definedName name="_xlchart.v1.3" hidden="1">Feuil1!$J$3</definedName>
    <definedName name="_xlchart.v1.4" hidden="1">Feuil1!$J$4:$J$8</definedName>
    <definedName name="_xlchart.v1.5" hidden="1">Feuil1!$K$3</definedName>
    <definedName name="_xlchart.v1.6" hidden="1">Feuil1!$K$4:$K$8</definedName>
    <definedName name="_xlchart.v1.7" hidden="1">cuda_file!$I$2</definedName>
    <definedName name="_xlchart.v1.8" hidden="1">cuda_file!$I$3:$I$7</definedName>
    <definedName name="_xlchart.v1.9" hidden="1">cuda_file!$J$2</definedName>
  </definedNames>
  <calcPr calcId="0"/>
  <pivotCaches>
    <pivotCache cacheId="7" r:id="rId3"/>
  </pivotCaches>
</workbook>
</file>

<file path=xl/calcChain.xml><?xml version="1.0" encoding="utf-8"?>
<calcChain xmlns="http://schemas.openxmlformats.org/spreadsheetml/2006/main">
  <c r="M7" i="1" l="1"/>
  <c r="M6" i="1"/>
  <c r="M5" i="1"/>
  <c r="M4" i="1"/>
  <c r="M3" i="1"/>
  <c r="L7" i="1"/>
  <c r="L6" i="1"/>
  <c r="L5" i="1"/>
  <c r="L4" i="1"/>
  <c r="L3" i="1"/>
  <c r="K7" i="1"/>
  <c r="K6" i="1"/>
  <c r="K5" i="1"/>
  <c r="K4" i="1"/>
  <c r="K3" i="1"/>
  <c r="J7" i="1"/>
  <c r="J6" i="1"/>
  <c r="J5" i="1"/>
  <c r="J4" i="1"/>
  <c r="J3" i="1"/>
  <c r="F34" i="1"/>
  <c r="F35" i="1"/>
  <c r="F36" i="1"/>
  <c r="F37" i="1"/>
  <c r="F38" i="1"/>
  <c r="F39" i="1"/>
  <c r="F40" i="1"/>
  <c r="F81" i="1"/>
  <c r="F41" i="1"/>
  <c r="F42" i="1"/>
  <c r="F43" i="1"/>
  <c r="F44" i="1"/>
  <c r="F45" i="1"/>
  <c r="F46" i="1"/>
  <c r="F47" i="1"/>
  <c r="F48" i="1"/>
  <c r="F49" i="1"/>
  <c r="F82" i="1"/>
  <c r="F50" i="1"/>
  <c r="F51" i="1"/>
  <c r="F52" i="1"/>
  <c r="F53" i="1"/>
  <c r="F54" i="1"/>
  <c r="F55" i="1"/>
  <c r="F56" i="1"/>
  <c r="F57" i="1"/>
  <c r="F58" i="1"/>
  <c r="F2" i="1"/>
  <c r="F3" i="1"/>
  <c r="F4" i="1"/>
  <c r="F62" i="1"/>
  <c r="F23" i="1"/>
  <c r="F24" i="1"/>
  <c r="F60" i="1"/>
  <c r="F25" i="1"/>
  <c r="F26" i="1"/>
  <c r="F27" i="1"/>
  <c r="F28" i="1"/>
  <c r="F61" i="1"/>
  <c r="F29" i="1"/>
  <c r="F30" i="1"/>
  <c r="F31" i="1"/>
  <c r="F71" i="1"/>
  <c r="F72" i="1"/>
  <c r="F73" i="1"/>
  <c r="F74" i="1"/>
  <c r="F75" i="1"/>
  <c r="F76" i="1"/>
  <c r="F77" i="1"/>
  <c r="F78" i="1"/>
  <c r="F79" i="1"/>
  <c r="F80" i="1"/>
  <c r="F63" i="1"/>
  <c r="F64" i="1"/>
  <c r="F65" i="1"/>
  <c r="F66" i="1"/>
  <c r="F67" i="1"/>
  <c r="F68" i="1"/>
  <c r="F5" i="1"/>
  <c r="F6" i="1"/>
  <c r="F32" i="1"/>
  <c r="F7" i="1"/>
  <c r="F8" i="1"/>
  <c r="F9" i="1"/>
  <c r="F10" i="1"/>
  <c r="F11" i="1"/>
  <c r="F12" i="1"/>
  <c r="F13" i="1"/>
  <c r="F69" i="1"/>
  <c r="F14" i="1"/>
  <c r="F33" i="1"/>
  <c r="F15" i="1"/>
  <c r="F16" i="1"/>
  <c r="F17" i="1"/>
  <c r="F18" i="1"/>
  <c r="F19" i="1"/>
  <c r="F20" i="1"/>
  <c r="F21" i="1"/>
  <c r="F22" i="1"/>
  <c r="F70" i="1"/>
  <c r="F59" i="1"/>
  <c r="I3" i="1" l="1"/>
  <c r="I4" i="1"/>
  <c r="I5" i="1"/>
  <c r="I7" i="1"/>
  <c r="I6" i="1"/>
</calcChain>
</file>

<file path=xl/sharedStrings.xml><?xml version="1.0" encoding="utf-8"?>
<sst xmlns="http://schemas.openxmlformats.org/spreadsheetml/2006/main" count="274" uniqueCount="32">
  <si>
    <t>function</t>
  </si>
  <si>
    <t>lvl</t>
  </si>
  <si>
    <t>duration</t>
  </si>
  <si>
    <t>type</t>
  </si>
  <si>
    <t>nb_tuiles</t>
  </si>
  <si>
    <t>make_tuile_by_engine</t>
  </si>
  <si>
    <t>G and BW</t>
  </si>
  <si>
    <t>make_tuile_coef_2</t>
  </si>
  <si>
    <t>BW</t>
  </si>
  <si>
    <t>G</t>
  </si>
  <si>
    <t>make_tuile_coef_1</t>
  </si>
  <si>
    <t>Temps par tuile</t>
  </si>
  <si>
    <t>Type_G</t>
  </si>
  <si>
    <t>Étiquettes de lignes</t>
  </si>
  <si>
    <t>make_tuile_by_engine-G and BW</t>
  </si>
  <si>
    <t>make_tuile_coef_1-G</t>
  </si>
  <si>
    <t>make_tuile_coef_2-BW</t>
  </si>
  <si>
    <t>make_tuile_coef_2-G</t>
  </si>
  <si>
    <t>Total général</t>
  </si>
  <si>
    <t>Min. de Temps par tuile</t>
  </si>
  <si>
    <t>Moyenne de Temps par tuile2</t>
  </si>
  <si>
    <t>Max. de Temps par tuile3</t>
  </si>
  <si>
    <t>make_tuile_coef_1-BW</t>
  </si>
  <si>
    <t>Min</t>
  </si>
  <si>
    <t>Moyenne</t>
  </si>
  <si>
    <t>Max</t>
  </si>
  <si>
    <t>Gatégorie</t>
  </si>
  <si>
    <t>GPU</t>
  </si>
  <si>
    <t>coef 1 pour G</t>
  </si>
  <si>
    <t>coef 1 pour BW</t>
  </si>
  <si>
    <t>coef 2 pour BW</t>
  </si>
  <si>
    <t>coef 2 pour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</si>
</sst>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title pos="t" align="ctr" overlay="0"/>
    <cx:plotArea>
      <cx:plotAreaRegion>
        <cx:series layoutId="boxWhisker" uniqueId="{01444B27-EBAC-48CE-8545-9A63D53446E7}">
          <cx:tx>
            <cx:txData>
              <cx:f>_xlchart.v1.1</cx:f>
              <cx:v>Min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68EE0C9-4C44-4438-B2F0-BBE072ED13B0}">
          <cx:tx>
            <cx:txData>
              <cx:f>_xlchart.v1.3</cx:f>
              <cx:v>Moyenne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B99AA85-740B-4912-A2A6-6DC39BCE05EC}">
          <cx:tx>
            <cx:txData>
              <cx:f>_xlchart.v1.5</cx:f>
              <cx:v>Max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  <cx:data id="1">
      <cx:numDim type="val">
        <cx:f>_xlchart.v1.20</cx:f>
      </cx:numDim>
    </cx:data>
    <cx:data id="2">
      <cx:numDim type="val">
        <cx:f>_xlchart.v1.22</cx:f>
      </cx:numDim>
    </cx:data>
    <cx:data id="3">
      <cx:numDim type="val">
        <cx:f>_xlchart.v1.24</cx:f>
      </cx:numDim>
    </cx:data>
  </cx:chartData>
  <cx:chart>
    <cx:title pos="t" align="ctr" overlay="0">
      <cx:tx>
        <cx:txData>
          <cx:v>Generation de tuiles hors calcules CPU/GPU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Generation de tuiles hors calcules CPU/GPU</a:t>
          </a:r>
        </a:p>
      </cx:txPr>
    </cx:title>
    <cx:plotArea>
      <cx:plotAreaRegion>
        <cx:series layoutId="boxWhisker" uniqueId="{06336DA4-B30C-453A-862C-CB01B23A194E}">
          <cx:tx>
            <cx:txData>
              <cx:f>_xlchart.v1.17</cx:f>
              <cx:v>coef 1 pour BW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83C9FFC3-6DE0-4756-8168-3D25A0B3709F}">
          <cx:tx>
            <cx:txData>
              <cx:f>_xlchart.v1.19</cx:f>
              <cx:v>coef 1 pour G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80194850-75BB-4332-993D-84BB8624613D}">
          <cx:tx>
            <cx:txData>
              <cx:f>_xlchart.v1.21</cx:f>
              <cx:v>coef 2 pour BW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  <cx:series layoutId="boxWhisker" uniqueId="{C29A599E-1429-4C6A-9E68-8B7820F1F99F}">
          <cx:tx>
            <cx:txData>
              <cx:f>_xlchart.v1.23</cx:f>
              <cx:v>coef 2 pour G</cx:v>
            </cx:txData>
          </cx:tx>
          <cx:dataId val="3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title>
          <cx:tx>
            <cx:txData>
              <cx:v>Temps par tuile en ms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fr-FR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Temps par tuile en ms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Génération de tuiles par GPU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Aptos Narrow" panose="02110004020202020204"/>
            </a:rPr>
            <a:t>Génération de tuiles par GPU</a:t>
          </a:r>
        </a:p>
      </cx:txPr>
    </cx:title>
    <cx:plotArea>
      <cx:plotAreaRegion>
        <cx:series layoutId="boxWhisker" uniqueId="{F0B9DAE8-3173-465B-8319-3638FADBB34F}">
          <cx:tx>
            <cx:txData>
              <cx:f>_xlchart.v1.7</cx:f>
              <cx:v>GPU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title>
          <cx:tx>
            <cx:txData>
              <cx:v>Temps par tuile en secondes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fr-FR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Temps par tuile en secondes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1323975</xdr:colOff>
      <xdr:row>11</xdr:row>
      <xdr:rowOff>52387</xdr:rowOff>
    </xdr:from>
    <xdr:to>
      <xdr:col>8</xdr:col>
      <xdr:colOff>66675</xdr:colOff>
      <xdr:row>25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7B09DDCA-5DF2-B882-DFF0-51701B6539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1478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8</xdr:row>
      <xdr:rowOff>176212</xdr:rowOff>
    </xdr:from>
    <xdr:to>
      <xdr:col>12</xdr:col>
      <xdr:colOff>723900</xdr:colOff>
      <xdr:row>23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18858ED9-1EE1-70AF-0F92-F652536D6C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20525" y="1700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9</xdr:col>
      <xdr:colOff>333375</xdr:colOff>
      <xdr:row>24</xdr:row>
      <xdr:rowOff>109537</xdr:rowOff>
    </xdr:from>
    <xdr:to>
      <xdr:col>12</xdr:col>
      <xdr:colOff>866775</xdr:colOff>
      <xdr:row>38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1C44303B-04EC-5A5D-BC76-DB3A2D0D5C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63400" y="46815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aud Henry" refreshedDate="45445.702195601851" createdVersion="8" refreshedVersion="8" minRefreshableVersion="3" recordCount="81" xr:uid="{477CD42C-91B6-49F7-B1A6-DBBC4D687590}">
  <cacheSource type="worksheet">
    <worksheetSource name="Tableau1"/>
  </cacheSource>
  <cacheFields count="7">
    <cacheField name="function" numFmtId="0">
      <sharedItems/>
    </cacheField>
    <cacheField name="lvl" numFmtId="0">
      <sharedItems containsSemiMixedTypes="0" containsString="0" containsNumber="1" containsInteger="1" minValue="1" maxValue="15"/>
    </cacheField>
    <cacheField name="duration" numFmtId="0">
      <sharedItems containsSemiMixedTypes="0" containsString="0" containsNumber="1" minValue="1.9460916519165001E-2" maxValue="1860.6649301052"/>
    </cacheField>
    <cacheField name="type" numFmtId="0">
      <sharedItems/>
    </cacheField>
    <cacheField name="nb_tuiles" numFmtId="0">
      <sharedItems containsSemiMixedTypes="0" containsString="0" containsNumber="1" containsInteger="1" minValue="1" maxValue="1024"/>
    </cacheField>
    <cacheField name="Temps par tuile" numFmtId="2">
      <sharedItems containsSemiMixedTypes="0" containsString="0" containsNumber="1" minValue="1.9460916519165001E-2" maxValue="1.9068420454859687"/>
    </cacheField>
    <cacheField name="Type_G" numFmtId="0">
      <sharedItems count="5">
        <s v="make_tuile_coef_2-BW"/>
        <s v="make_tuile_coef_1-BW"/>
        <s v="make_tuile_coef_2-G"/>
        <s v="make_tuile_coef_1-G"/>
        <s v="make_tuile_by_engine-G and B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">
  <r>
    <s v="make_tuile_coef_2"/>
    <n v="14"/>
    <n v="35.273302793502801"/>
    <s v="BW"/>
    <n v="256"/>
    <n v="0.13778633903712031"/>
    <x v="0"/>
  </r>
  <r>
    <s v="make_tuile_coef_2"/>
    <n v="13"/>
    <n v="9.7079949378967196"/>
    <s v="BW"/>
    <n v="64"/>
    <n v="0.15168742090463624"/>
    <x v="0"/>
  </r>
  <r>
    <s v="make_tuile_coef_2"/>
    <n v="13"/>
    <n v="10.8677167892456"/>
    <s v="BW"/>
    <n v="64"/>
    <n v="0.1698080748319625"/>
    <x v="0"/>
  </r>
  <r>
    <s v="make_tuile_coef_2"/>
    <n v="12"/>
    <n v="2.74105501174926"/>
    <s v="BW"/>
    <n v="16"/>
    <n v="0.17131593823432875"/>
    <x v="0"/>
  </r>
  <r>
    <s v="make_tuile_coef_2"/>
    <n v="12"/>
    <n v="3.0031552314758301"/>
    <s v="BW"/>
    <n v="16"/>
    <n v="0.18769720196723938"/>
    <x v="0"/>
  </r>
  <r>
    <s v="make_tuile_coef_2"/>
    <n v="12"/>
    <n v="3.2132339477539"/>
    <s v="BW"/>
    <n v="16"/>
    <n v="0.20082712173461875"/>
    <x v="0"/>
  </r>
  <r>
    <s v="make_tuile_coef_2"/>
    <n v="11"/>
    <n v="0.93998837471008301"/>
    <s v="BW"/>
    <n v="4"/>
    <n v="0.23499709367752075"/>
    <x v="0"/>
  </r>
  <r>
    <s v="make_tuile_coef_2"/>
    <n v="11"/>
    <n v="0.84541082382202104"/>
    <s v="BW"/>
    <n v="4"/>
    <n v="0.21135270595550526"/>
    <x v="0"/>
  </r>
  <r>
    <s v="make_tuile_coef_2"/>
    <n v="11"/>
    <n v="1.0373330116271899"/>
    <s v="BW"/>
    <n v="4"/>
    <n v="0.25933325290679748"/>
    <x v="0"/>
  </r>
  <r>
    <s v="make_tuile_coef_2"/>
    <n v="10"/>
    <n v="0.27549576759338301"/>
    <s v="BW"/>
    <n v="1"/>
    <n v="0.27549576759338301"/>
    <x v="0"/>
  </r>
  <r>
    <s v="make_tuile_coef_1"/>
    <n v="9"/>
    <n v="5.8874368667602497E-2"/>
    <s v="BW"/>
    <n v="1"/>
    <n v="5.8874368667602497E-2"/>
    <x v="1"/>
  </r>
  <r>
    <s v="make_tuile_coef_1"/>
    <n v="8"/>
    <n v="3.34188938140869E-2"/>
    <s v="BW"/>
    <n v="1"/>
    <n v="3.34188938140869E-2"/>
    <x v="1"/>
  </r>
  <r>
    <s v="make_tuile_coef_1"/>
    <n v="7"/>
    <n v="2.8275728225708001E-2"/>
    <s v="BW"/>
    <n v="1"/>
    <n v="2.8275728225708001E-2"/>
    <x v="1"/>
  </r>
  <r>
    <s v="make_tuile_coef_1"/>
    <n v="6"/>
    <n v="2.4822235107421799E-2"/>
    <s v="BW"/>
    <n v="1"/>
    <n v="2.4822235107421799E-2"/>
    <x v="1"/>
  </r>
  <r>
    <s v="make_tuile_coef_1"/>
    <n v="5"/>
    <n v="2.37669944763183E-2"/>
    <s v="BW"/>
    <n v="1"/>
    <n v="2.37669944763183E-2"/>
    <x v="1"/>
  </r>
  <r>
    <s v="make_tuile_coef_1"/>
    <n v="4"/>
    <n v="2.2045135498046799E-2"/>
    <s v="BW"/>
    <n v="1"/>
    <n v="2.2045135498046799E-2"/>
    <x v="1"/>
  </r>
  <r>
    <s v="make_tuile_coef_1"/>
    <n v="3"/>
    <n v="2.1566629409790001E-2"/>
    <s v="BW"/>
    <n v="1"/>
    <n v="2.1566629409790001E-2"/>
    <x v="1"/>
  </r>
  <r>
    <s v="make_tuile_coef_1"/>
    <n v="2"/>
    <n v="3.04944515228271E-2"/>
    <s v="BW"/>
    <n v="1"/>
    <n v="3.04944515228271E-2"/>
    <x v="1"/>
  </r>
  <r>
    <s v="make_tuile_coef_1"/>
    <n v="1"/>
    <n v="2.28257179260253E-2"/>
    <s v="BW"/>
    <n v="1"/>
    <n v="2.28257179260253E-2"/>
    <x v="1"/>
  </r>
  <r>
    <s v="make_tuile_coef_2"/>
    <n v="10"/>
    <n v="0.271023750305175"/>
    <s v="BW"/>
    <n v="1"/>
    <n v="0.271023750305175"/>
    <x v="0"/>
  </r>
  <r>
    <s v="make_tuile_coef_1"/>
    <n v="9"/>
    <n v="4.95526790618896E-2"/>
    <s v="BW"/>
    <n v="1"/>
    <n v="4.95526790618896E-2"/>
    <x v="1"/>
  </r>
  <r>
    <s v="make_tuile_coef_1"/>
    <n v="8"/>
    <n v="2.8245687484741201E-2"/>
    <s v="BW"/>
    <n v="1"/>
    <n v="2.8245687484741201E-2"/>
    <x v="1"/>
  </r>
  <r>
    <s v="make_tuile_coef_1"/>
    <n v="7"/>
    <n v="2.2072315216064401E-2"/>
    <s v="BW"/>
    <n v="1"/>
    <n v="2.2072315216064401E-2"/>
    <x v="1"/>
  </r>
  <r>
    <s v="make_tuile_coef_1"/>
    <n v="6"/>
    <n v="1.9460916519165001E-2"/>
    <s v="BW"/>
    <n v="1"/>
    <n v="1.9460916519165001E-2"/>
    <x v="1"/>
  </r>
  <r>
    <s v="make_tuile_coef_1"/>
    <n v="5"/>
    <n v="1.9811630249023399E-2"/>
    <s v="BW"/>
    <n v="1"/>
    <n v="1.9811630249023399E-2"/>
    <x v="1"/>
  </r>
  <r>
    <s v="make_tuile_coef_1"/>
    <n v="4"/>
    <n v="2.4913072586059501E-2"/>
    <s v="BW"/>
    <n v="1"/>
    <n v="2.4913072586059501E-2"/>
    <x v="1"/>
  </r>
  <r>
    <s v="make_tuile_coef_1"/>
    <n v="3"/>
    <n v="2.1428346633911102E-2"/>
    <s v="BW"/>
    <n v="1"/>
    <n v="2.1428346633911102E-2"/>
    <x v="1"/>
  </r>
  <r>
    <s v="make_tuile_coef_1"/>
    <n v="2"/>
    <n v="2.4039268493652299E-2"/>
    <s v="BW"/>
    <n v="1"/>
    <n v="2.4039268493652299E-2"/>
    <x v="1"/>
  </r>
  <r>
    <s v="make_tuile_coef_1"/>
    <n v="1"/>
    <n v="2.3728132247924801E-2"/>
    <s v="BW"/>
    <n v="1"/>
    <n v="2.3728132247924801E-2"/>
    <x v="1"/>
  </r>
  <r>
    <s v="make_tuile_coef_2"/>
    <n v="10"/>
    <n v="0.26849842071533198"/>
    <s v="BW"/>
    <n v="1"/>
    <n v="0.26849842071533198"/>
    <x v="0"/>
  </r>
  <r>
    <s v="make_tuile_coef_1"/>
    <n v="9"/>
    <n v="5.2325725555419901E-2"/>
    <s v="BW"/>
    <n v="1"/>
    <n v="5.2325725555419901E-2"/>
    <x v="1"/>
  </r>
  <r>
    <s v="make_tuile_coef_1"/>
    <n v="8"/>
    <n v="5.02750873565673E-2"/>
    <s v="BW"/>
    <n v="1"/>
    <n v="5.02750873565673E-2"/>
    <x v="1"/>
  </r>
  <r>
    <s v="make_tuile_coef_1"/>
    <n v="7"/>
    <n v="2.1576881408691399E-2"/>
    <s v="BW"/>
    <n v="1"/>
    <n v="2.1576881408691399E-2"/>
    <x v="1"/>
  </r>
  <r>
    <s v="make_tuile_coef_1"/>
    <n v="6"/>
    <n v="2.1824598312377898E-2"/>
    <s v="BW"/>
    <n v="1"/>
    <n v="2.1824598312377898E-2"/>
    <x v="1"/>
  </r>
  <r>
    <s v="make_tuile_coef_1"/>
    <n v="5"/>
    <n v="3.7407875061035101E-2"/>
    <s v="BW"/>
    <n v="1"/>
    <n v="3.7407875061035101E-2"/>
    <x v="1"/>
  </r>
  <r>
    <s v="make_tuile_coef_1"/>
    <n v="4"/>
    <n v="0.30807733535766602"/>
    <s v="BW"/>
    <n v="1"/>
    <n v="0.30807733535766602"/>
    <x v="1"/>
  </r>
  <r>
    <s v="make_tuile_coef_1"/>
    <n v="3"/>
    <n v="2.5832414627075102E-2"/>
    <s v="BW"/>
    <n v="1"/>
    <n v="2.5832414627075102E-2"/>
    <x v="1"/>
  </r>
  <r>
    <s v="make_tuile_coef_1"/>
    <n v="2"/>
    <n v="3.1067848205566399E-2"/>
    <s v="BW"/>
    <n v="1"/>
    <n v="3.1067848205566399E-2"/>
    <x v="1"/>
  </r>
  <r>
    <s v="make_tuile_coef_1"/>
    <n v="1"/>
    <n v="2.0069360733032199E-2"/>
    <s v="BW"/>
    <n v="1"/>
    <n v="2.0069360733032199E-2"/>
    <x v="1"/>
  </r>
  <r>
    <s v="make_tuile_coef_2"/>
    <n v="14"/>
    <n v="34.736887931823702"/>
    <s v="G"/>
    <n v="256"/>
    <n v="0.13569096848368634"/>
    <x v="2"/>
  </r>
  <r>
    <s v="make_tuile_coef_2"/>
    <n v="13"/>
    <n v="10.2005293369293"/>
    <s v="G"/>
    <n v="64"/>
    <n v="0.15938327088952031"/>
    <x v="2"/>
  </r>
  <r>
    <s v="make_tuile_coef_2"/>
    <n v="13"/>
    <n v="10.179710149765"/>
    <s v="G"/>
    <n v="64"/>
    <n v="0.15905797109007813"/>
    <x v="2"/>
  </r>
  <r>
    <s v="make_tuile_coef_2"/>
    <n v="12"/>
    <n v="2.5935378074645898"/>
    <s v="G"/>
    <n v="16"/>
    <n v="0.16209611296653686"/>
    <x v="2"/>
  </r>
  <r>
    <s v="make_tuile_coef_2"/>
    <n v="12"/>
    <n v="3.7832438945770201"/>
    <s v="G"/>
    <n v="16"/>
    <n v="0.23645274341106376"/>
    <x v="2"/>
  </r>
  <r>
    <s v="make_tuile_coef_2"/>
    <n v="12"/>
    <n v="2.7962410449981601"/>
    <s v="G"/>
    <n v="16"/>
    <n v="0.174765065312385"/>
    <x v="2"/>
  </r>
  <r>
    <s v="make_tuile_coef_2"/>
    <n v="11"/>
    <n v="0.81049776077270497"/>
    <s v="G"/>
    <n v="4"/>
    <n v="0.20262444019317624"/>
    <x v="2"/>
  </r>
  <r>
    <s v="make_tuile_coef_2"/>
    <n v="11"/>
    <n v="0.80238270759582497"/>
    <s v="G"/>
    <n v="4"/>
    <n v="0.20059567689895624"/>
    <x v="2"/>
  </r>
  <r>
    <s v="make_tuile_coef_2"/>
    <n v="11"/>
    <n v="0.75800490379333496"/>
    <s v="G"/>
    <n v="4"/>
    <n v="0.18950122594833374"/>
    <x v="2"/>
  </r>
  <r>
    <s v="make_tuile_coef_2"/>
    <n v="10"/>
    <n v="0.24215745925903301"/>
    <s v="G"/>
    <n v="1"/>
    <n v="0.24215745925903301"/>
    <x v="2"/>
  </r>
  <r>
    <s v="make_tuile_coef_1"/>
    <n v="9"/>
    <n v="5.3778648376464802E-2"/>
    <s v="G"/>
    <n v="1"/>
    <n v="5.3778648376464802E-2"/>
    <x v="3"/>
  </r>
  <r>
    <s v="make_tuile_coef_1"/>
    <n v="8"/>
    <n v="3.3876180648803697E-2"/>
    <s v="G"/>
    <n v="1"/>
    <n v="3.3876180648803697E-2"/>
    <x v="3"/>
  </r>
  <r>
    <s v="make_tuile_coef_1"/>
    <n v="7"/>
    <n v="2.7860879898071199E-2"/>
    <s v="G"/>
    <n v="1"/>
    <n v="2.7860879898071199E-2"/>
    <x v="3"/>
  </r>
  <r>
    <s v="make_tuile_coef_1"/>
    <n v="6"/>
    <n v="2.3128271102905201E-2"/>
    <s v="G"/>
    <n v="1"/>
    <n v="2.3128271102905201E-2"/>
    <x v="3"/>
  </r>
  <r>
    <s v="make_tuile_coef_1"/>
    <n v="5"/>
    <n v="2.3866415023803701E-2"/>
    <s v="G"/>
    <n v="1"/>
    <n v="2.3866415023803701E-2"/>
    <x v="3"/>
  </r>
  <r>
    <s v="make_tuile_coef_1"/>
    <n v="4"/>
    <n v="2.4295568466186499E-2"/>
    <s v="G"/>
    <n v="1"/>
    <n v="2.4295568466186499E-2"/>
    <x v="3"/>
  </r>
  <r>
    <s v="make_tuile_coef_1"/>
    <n v="3"/>
    <n v="2.5262594223022398E-2"/>
    <s v="G"/>
    <n v="1"/>
    <n v="2.5262594223022398E-2"/>
    <x v="3"/>
  </r>
  <r>
    <s v="make_tuile_coef_1"/>
    <n v="2"/>
    <n v="2.6707887649536102E-2"/>
    <s v="G"/>
    <n v="1"/>
    <n v="2.6707887649536102E-2"/>
    <x v="3"/>
  </r>
  <r>
    <s v="make_tuile_coef_1"/>
    <n v="1"/>
    <n v="2.29792594909667E-2"/>
    <s v="G"/>
    <n v="1"/>
    <n v="2.29792594909667E-2"/>
    <x v="3"/>
  </r>
  <r>
    <s v="make_tuile_coef_2"/>
    <n v="10"/>
    <n v="0.224422931671142"/>
    <s v="G"/>
    <n v="1"/>
    <n v="0.224422931671142"/>
    <x v="2"/>
  </r>
  <r>
    <s v="make_tuile_coef_1"/>
    <n v="9"/>
    <n v="4.6043395996093701E-2"/>
    <s v="G"/>
    <n v="1"/>
    <n v="4.6043395996093701E-2"/>
    <x v="3"/>
  </r>
  <r>
    <s v="make_tuile_coef_1"/>
    <n v="8"/>
    <n v="2.65045166015625E-2"/>
    <s v="G"/>
    <n v="1"/>
    <n v="2.65045166015625E-2"/>
    <x v="3"/>
  </r>
  <r>
    <s v="make_tuile_coef_1"/>
    <n v="7"/>
    <n v="2.0061016082763599E-2"/>
    <s v="G"/>
    <n v="1"/>
    <n v="2.0061016082763599E-2"/>
    <x v="3"/>
  </r>
  <r>
    <s v="make_tuile_coef_1"/>
    <n v="6"/>
    <n v="2.5090932846069301E-2"/>
    <s v="G"/>
    <n v="1"/>
    <n v="2.5090932846069301E-2"/>
    <x v="3"/>
  </r>
  <r>
    <s v="make_tuile_coef_1"/>
    <n v="5"/>
    <n v="2.21321582794189E-2"/>
    <s v="G"/>
    <n v="1"/>
    <n v="2.21321582794189E-2"/>
    <x v="3"/>
  </r>
  <r>
    <s v="make_tuile_coef_1"/>
    <n v="4"/>
    <n v="2.1688699722290001E-2"/>
    <s v="G"/>
    <n v="1"/>
    <n v="2.1688699722290001E-2"/>
    <x v="3"/>
  </r>
  <r>
    <s v="make_tuile_coef_1"/>
    <n v="3"/>
    <n v="2.4620771408080999E-2"/>
    <s v="G"/>
    <n v="1"/>
    <n v="2.4620771408080999E-2"/>
    <x v="3"/>
  </r>
  <r>
    <s v="make_tuile_coef_1"/>
    <n v="2"/>
    <n v="2.4890422821044901E-2"/>
    <s v="G"/>
    <n v="1"/>
    <n v="2.4890422821044901E-2"/>
    <x v="3"/>
  </r>
  <r>
    <s v="make_tuile_coef_1"/>
    <n v="1"/>
    <n v="2.1475791931152299E-2"/>
    <s v="G"/>
    <n v="1"/>
    <n v="2.1475791931152299E-2"/>
    <x v="3"/>
  </r>
  <r>
    <s v="make_tuile_coef_2"/>
    <n v="10"/>
    <n v="0.22263908386230399"/>
    <s v="G"/>
    <n v="1"/>
    <n v="0.22263908386230399"/>
    <x v="2"/>
  </r>
  <r>
    <s v="make_tuile_coef_1"/>
    <n v="9"/>
    <n v="4.5504331588745103E-2"/>
    <s v="G"/>
    <n v="1"/>
    <n v="4.5504331588745103E-2"/>
    <x v="3"/>
  </r>
  <r>
    <s v="make_tuile_coef_1"/>
    <n v="8"/>
    <n v="2.9271364212036102E-2"/>
    <s v="G"/>
    <n v="1"/>
    <n v="2.9271364212036102E-2"/>
    <x v="3"/>
  </r>
  <r>
    <s v="make_tuile_coef_1"/>
    <n v="7"/>
    <n v="2.3014068603515601E-2"/>
    <s v="G"/>
    <n v="1"/>
    <n v="2.3014068603515601E-2"/>
    <x v="3"/>
  </r>
  <r>
    <s v="make_tuile_coef_1"/>
    <n v="6"/>
    <n v="2.19295024871826E-2"/>
    <s v="G"/>
    <n v="1"/>
    <n v="2.19295024871826E-2"/>
    <x v="3"/>
  </r>
  <r>
    <s v="make_tuile_coef_1"/>
    <n v="5"/>
    <n v="0.169089555740356"/>
    <s v="G"/>
    <n v="1"/>
    <n v="0.169089555740356"/>
    <x v="3"/>
  </r>
  <r>
    <s v="make_tuile_coef_1"/>
    <n v="4"/>
    <n v="3.5559654235839802E-2"/>
    <s v="G"/>
    <n v="1"/>
    <n v="3.5559654235839802E-2"/>
    <x v="3"/>
  </r>
  <r>
    <s v="make_tuile_coef_1"/>
    <n v="3"/>
    <n v="1.9704580307006801E-2"/>
    <s v="G"/>
    <n v="1"/>
    <n v="1.9704580307006801E-2"/>
    <x v="3"/>
  </r>
  <r>
    <s v="make_tuile_coef_1"/>
    <n v="2"/>
    <n v="2.2159337997436499E-2"/>
    <s v="G"/>
    <n v="1"/>
    <n v="2.2159337997436499E-2"/>
    <x v="3"/>
  </r>
  <r>
    <s v="make_tuile_coef_1"/>
    <n v="1"/>
    <n v="2.0631313323974599E-2"/>
    <s v="G"/>
    <n v="1"/>
    <n v="2.0631313323974599E-2"/>
    <x v="3"/>
  </r>
  <r>
    <s v="make_tuile_by_engine"/>
    <n v="15"/>
    <n v="1860.6649301052"/>
    <s v="G and BW"/>
    <n v="1024"/>
    <n v="1.8170555958058594"/>
    <x v="4"/>
  </r>
  <r>
    <s v="make_tuile_by_engine"/>
    <n v="14"/>
    <n v="473.03211498260498"/>
    <s v="G and BW"/>
    <n v="256"/>
    <n v="1.8477816991508007"/>
    <x v="4"/>
  </r>
  <r>
    <s v="make_tuile_by_engine"/>
    <n v="13"/>
    <n v="122.037890911102"/>
    <s v="G and BW"/>
    <n v="64"/>
    <n v="1.9068420454859687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ED77E8-036D-4838-88C7-A1B2500025A5}" name="Tableau croisé dynamique1" cacheId="7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D9" firstHeaderRow="0" firstDataRow="1" firstDataCol="1"/>
  <pivotFields count="7">
    <pivotField showAll="0"/>
    <pivotField showAll="0"/>
    <pivotField numFmtId="2" showAll="0"/>
    <pivotField showAll="0"/>
    <pivotField showAll="0"/>
    <pivotField dataField="1" numFmtId="2" showAll="0"/>
    <pivotField axis="axisRow" showAll="0" sortType="ascending">
      <items count="6">
        <item x="4"/>
        <item x="1"/>
        <item x="3"/>
        <item x="0"/>
        <item x="2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in. de Temps par tuile" fld="5" subtotal="min" baseField="6" baseItem="0"/>
    <dataField name="Moyenne de Temps par tuile2" fld="5" subtotal="average" baseField="6" baseItem="0"/>
    <dataField name="Max. de Temps par tuile3" fld="5" subtotal="max" baseField="6" baseItem="0"/>
  </dataFields>
  <formats count="1">
    <format dxfId="2">
      <pivotArea collapsedLevelsAreSubtotals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AF8FF-94BA-4B03-9CA7-3629C02A0369}" name="Tableau1" displayName="Tableau1" ref="A1:G82" totalsRowShown="0">
  <autoFilter ref="A1:G82" xr:uid="{A00AF8FF-94BA-4B03-9CA7-3629C02A0369}"/>
  <sortState xmlns:xlrd2="http://schemas.microsoft.com/office/spreadsheetml/2017/richdata2" ref="A2:G82">
    <sortCondition ref="G1:G82"/>
  </sortState>
  <tableColumns count="7">
    <tableColumn id="1" xr3:uid="{B29163DE-1007-4FE8-84A0-9B4BE6C7DC5B}" name="function"/>
    <tableColumn id="2" xr3:uid="{825EDA5A-295D-491A-9CE6-6EB19864F777}" name="lvl"/>
    <tableColumn id="3" xr3:uid="{D5B2803A-CF7D-47F6-9CB9-C74EC9F2BC05}" name="duration" dataDxfId="1"/>
    <tableColumn id="4" xr3:uid="{7D2F20B4-B23D-4F18-99B4-CC0D4A58BCF6}" name="type"/>
    <tableColumn id="5" xr3:uid="{97F21174-09D0-4DEA-B2AD-60937197D38C}" name="nb_tuiles"/>
    <tableColumn id="6" xr3:uid="{6C86A690-5B13-42B6-85B1-A19C2DD84D9C}" name="Temps par tuile" dataDxfId="0">
      <calculatedColumnFormula>C2/E2</calculatedColumnFormula>
    </tableColumn>
    <tableColumn id="7" xr3:uid="{CCFFD33E-2CDE-4878-A9D5-EF0CD1D0A698}" name="Type_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3036-65DF-48BD-8011-9A468EB23404}">
  <dimension ref="A3:K9"/>
  <sheetViews>
    <sheetView workbookViewId="0">
      <selection activeCell="C4" sqref="C4"/>
    </sheetView>
  </sheetViews>
  <sheetFormatPr baseColWidth="10" defaultRowHeight="15" x14ac:dyDescent="0.25"/>
  <cols>
    <col min="1" max="1" width="29.7109375" bestFit="1" customWidth="1"/>
    <col min="2" max="2" width="22.140625" bestFit="1" customWidth="1"/>
    <col min="3" max="3" width="27.7109375" bestFit="1" customWidth="1"/>
    <col min="4" max="4" width="23.42578125" bestFit="1" customWidth="1"/>
    <col min="8" max="8" width="29.7109375" bestFit="1" customWidth="1"/>
  </cols>
  <sheetData>
    <row r="3" spans="1:11" x14ac:dyDescent="0.25">
      <c r="A3" s="2" t="s">
        <v>13</v>
      </c>
      <c r="B3" t="s">
        <v>19</v>
      </c>
      <c r="C3" t="s">
        <v>20</v>
      </c>
      <c r="D3" t="s">
        <v>21</v>
      </c>
      <c r="H3" t="s">
        <v>26</v>
      </c>
      <c r="I3" t="s">
        <v>23</v>
      </c>
      <c r="J3" t="s">
        <v>24</v>
      </c>
      <c r="K3" t="s">
        <v>25</v>
      </c>
    </row>
    <row r="4" spans="1:11" x14ac:dyDescent="0.25">
      <c r="A4" s="3" t="s">
        <v>14</v>
      </c>
      <c r="B4" s="1">
        <v>1.8170555958058594</v>
      </c>
      <c r="C4" s="1">
        <v>1.8572264468142097</v>
      </c>
      <c r="D4" s="1">
        <v>1.9068420454859687</v>
      </c>
      <c r="H4" t="s">
        <v>14</v>
      </c>
      <c r="I4">
        <v>1.8170555958058594</v>
      </c>
      <c r="J4">
        <v>1.8572264468142097</v>
      </c>
      <c r="K4">
        <v>1.9068420454859687</v>
      </c>
    </row>
    <row r="5" spans="1:11" x14ac:dyDescent="0.25">
      <c r="A5" s="3" t="s">
        <v>22</v>
      </c>
      <c r="B5" s="1">
        <v>1.9460916519165001E-2</v>
      </c>
      <c r="C5" s="1">
        <v>3.9548123324358864E-2</v>
      </c>
      <c r="D5" s="1">
        <v>0.30807733535766602</v>
      </c>
      <c r="H5" t="s">
        <v>22</v>
      </c>
      <c r="I5">
        <v>1.9460916519165001E-2</v>
      </c>
      <c r="J5">
        <v>3.9548123324358864E-2</v>
      </c>
      <c r="K5">
        <v>0.30807733535766602</v>
      </c>
    </row>
    <row r="6" spans="1:11" x14ac:dyDescent="0.25">
      <c r="A6" s="3" t="s">
        <v>15</v>
      </c>
      <c r="B6" s="1">
        <v>1.9704580307006801E-2</v>
      </c>
      <c r="C6" s="1">
        <v>3.2634337743123326E-2</v>
      </c>
      <c r="D6" s="1">
        <v>0.169089555740356</v>
      </c>
      <c r="H6" t="s">
        <v>15</v>
      </c>
      <c r="I6">
        <v>1.9704580307006801E-2</v>
      </c>
      <c r="J6">
        <v>3.2634337743123326E-2</v>
      </c>
      <c r="K6">
        <v>0.169089555740356</v>
      </c>
    </row>
    <row r="7" spans="1:11" x14ac:dyDescent="0.25">
      <c r="A7" s="3" t="s">
        <v>16</v>
      </c>
      <c r="B7" s="1">
        <v>0.13778633903712031</v>
      </c>
      <c r="C7" s="1">
        <v>0.21165192398863494</v>
      </c>
      <c r="D7" s="1">
        <v>0.27549576759338301</v>
      </c>
      <c r="H7" t="s">
        <v>16</v>
      </c>
      <c r="I7">
        <v>0.13778633903712031</v>
      </c>
      <c r="J7">
        <v>0.21165192398863494</v>
      </c>
      <c r="K7">
        <v>0.27549576759338301</v>
      </c>
    </row>
    <row r="8" spans="1:11" x14ac:dyDescent="0.25">
      <c r="A8" s="3" t="s">
        <v>17</v>
      </c>
      <c r="B8" s="1">
        <v>0.13569096848368634</v>
      </c>
      <c r="C8" s="1">
        <v>0.19244891249885129</v>
      </c>
      <c r="D8" s="1">
        <v>0.24215745925903301</v>
      </c>
      <c r="H8" t="s">
        <v>17</v>
      </c>
      <c r="I8">
        <v>0.13569096848368634</v>
      </c>
      <c r="J8">
        <v>0.19244891249885129</v>
      </c>
      <c r="K8">
        <v>0.24215745925903301</v>
      </c>
    </row>
    <row r="9" spans="1:11" x14ac:dyDescent="0.25">
      <c r="A9" s="3" t="s">
        <v>18</v>
      </c>
      <c r="B9" s="4">
        <v>1.9460916519165001E-2</v>
      </c>
      <c r="C9" s="4">
        <v>0.15271377564338878</v>
      </c>
      <c r="D9" s="4">
        <v>1.9068420454859687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7041-08BB-49BC-8E0B-EA2FA59134CF}">
  <dimension ref="A1:M82"/>
  <sheetViews>
    <sheetView tabSelected="1" topLeftCell="D1" workbookViewId="0">
      <selection activeCell="I14" sqref="I14"/>
    </sheetView>
  </sheetViews>
  <sheetFormatPr baseColWidth="10" defaultRowHeight="15" x14ac:dyDescent="0.25"/>
  <cols>
    <col min="1" max="1" width="20.28515625" bestFit="1" customWidth="1"/>
    <col min="2" max="2" width="5.28515625" customWidth="1"/>
    <col min="3" max="3" width="21.85546875" bestFit="1" customWidth="1"/>
    <col min="4" max="4" width="9.42578125" bestFit="1" customWidth="1"/>
    <col min="5" max="5" width="11.42578125" customWidth="1"/>
    <col min="6" max="6" width="17" customWidth="1"/>
    <col min="7" max="7" width="29.7109375" bestFit="1" customWidth="1"/>
    <col min="8" max="8" width="29.7109375" customWidth="1"/>
    <col min="9" max="9" width="29.7109375" bestFit="1" customWidth="1"/>
    <col min="10" max="10" width="20.7109375" bestFit="1" customWidth="1"/>
    <col min="11" max="11" width="19.140625" bestFit="1" customWidth="1"/>
    <col min="12" max="12" width="20.7109375" bestFit="1" customWidth="1"/>
    <col min="13" max="13" width="1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13" x14ac:dyDescent="0.25">
      <c r="A2" t="s">
        <v>5</v>
      </c>
      <c r="B2">
        <v>15</v>
      </c>
      <c r="C2">
        <v>1860.6649301052</v>
      </c>
      <c r="D2" t="s">
        <v>6</v>
      </c>
      <c r="E2">
        <v>1024</v>
      </c>
      <c r="F2" s="1">
        <f>C2/E2</f>
        <v>1.8170555958058594</v>
      </c>
      <c r="G2" t="s">
        <v>14</v>
      </c>
      <c r="I2" t="s">
        <v>27</v>
      </c>
      <c r="J2" t="s">
        <v>29</v>
      </c>
      <c r="K2" t="s">
        <v>28</v>
      </c>
      <c r="L2" t="s">
        <v>30</v>
      </c>
      <c r="M2" t="s">
        <v>31</v>
      </c>
    </row>
    <row r="3" spans="1:13" x14ac:dyDescent="0.25">
      <c r="A3" t="s">
        <v>5</v>
      </c>
      <c r="B3">
        <v>14</v>
      </c>
      <c r="C3">
        <v>473.03211498260498</v>
      </c>
      <c r="D3" t="s">
        <v>6</v>
      </c>
      <c r="E3">
        <v>256</v>
      </c>
      <c r="F3" s="1">
        <f>C3/E3</f>
        <v>1.8477816991508007</v>
      </c>
      <c r="G3" t="s">
        <v>14</v>
      </c>
      <c r="I3" s="1">
        <f>MIN(F2:F4)</f>
        <v>1.8170555958058594</v>
      </c>
      <c r="J3" s="5">
        <f>MIN(F5:F31)*1000</f>
        <v>19.460916519165</v>
      </c>
      <c r="K3" s="5">
        <f>MIN(F32:F58)*1000</f>
        <v>19.7045803070068</v>
      </c>
      <c r="L3" s="5">
        <f>MIN(F59:F70)*1000</f>
        <v>137.78633903712031</v>
      </c>
      <c r="M3" s="5">
        <f>MIN(F71:F82)*1000</f>
        <v>135.69096848368633</v>
      </c>
    </row>
    <row r="4" spans="1:13" x14ac:dyDescent="0.25">
      <c r="A4" t="s">
        <v>5</v>
      </c>
      <c r="B4">
        <v>13</v>
      </c>
      <c r="C4">
        <v>122.037890911102</v>
      </c>
      <c r="D4" t="s">
        <v>6</v>
      </c>
      <c r="E4">
        <v>64</v>
      </c>
      <c r="F4" s="1">
        <f>C4/E4</f>
        <v>1.9068420454859687</v>
      </c>
      <c r="G4" t="s">
        <v>14</v>
      </c>
      <c r="I4" s="1">
        <f>_xlfn.QUARTILE.INC(F2:F4,1)</f>
        <v>1.8324186474783302</v>
      </c>
      <c r="J4" s="5">
        <f>_xlfn.QUARTILE.INC(F5:F31,1)*1000</f>
        <v>21.934866905212346</v>
      </c>
      <c r="K4" s="5">
        <f>_xlfn.QUARTILE.INC(F32:F58,1)*1000</f>
        <v>22.145748138427699</v>
      </c>
      <c r="L4" s="5">
        <f>_xlfn.QUARTILE.INC(F59:F70,1)*1000</f>
        <v>170.93897238373717</v>
      </c>
      <c r="M4" s="5">
        <f>_xlfn.QUARTILE.INC(F71:F82,1)*1000</f>
        <v>161.4179024472827</v>
      </c>
    </row>
    <row r="5" spans="1:13" x14ac:dyDescent="0.25">
      <c r="A5" t="s">
        <v>10</v>
      </c>
      <c r="B5">
        <v>9</v>
      </c>
      <c r="C5">
        <v>5.8874368667602497E-2</v>
      </c>
      <c r="D5" t="s">
        <v>8</v>
      </c>
      <c r="E5">
        <v>1</v>
      </c>
      <c r="F5" s="1">
        <f>C5/E5</f>
        <v>5.8874368667602497E-2</v>
      </c>
      <c r="G5" t="s">
        <v>22</v>
      </c>
      <c r="I5" s="1">
        <f>_xlfn.QUARTILE.INC(F2:F4,2)</f>
        <v>1.8477816991508007</v>
      </c>
      <c r="J5" s="5">
        <f>_xlfn.QUARTILE.INC(F5:F31,2)*1000</f>
        <v>24.8222351074218</v>
      </c>
      <c r="K5" s="5">
        <f>_xlfn.QUARTILE.INC(F32:F58,2)*1000</f>
        <v>24.620771408080998</v>
      </c>
      <c r="L5" s="5">
        <f>_xlfn.QUARTILE.INC(F59:F70,2)*1000</f>
        <v>206.089913845062</v>
      </c>
      <c r="M5" s="5">
        <f>_xlfn.QUARTILE.INC(F71:F82,2)*1000</f>
        <v>195.04845142364499</v>
      </c>
    </row>
    <row r="6" spans="1:13" x14ac:dyDescent="0.25">
      <c r="A6" t="s">
        <v>10</v>
      </c>
      <c r="B6">
        <v>8</v>
      </c>
      <c r="C6">
        <v>3.34188938140869E-2</v>
      </c>
      <c r="D6" t="s">
        <v>8</v>
      </c>
      <c r="E6">
        <v>1</v>
      </c>
      <c r="F6" s="1">
        <f>C6/E6</f>
        <v>3.34188938140869E-2</v>
      </c>
      <c r="G6" t="s">
        <v>22</v>
      </c>
      <c r="I6" s="1">
        <f>_xlfn.QUARTILE.INC(F2:F4,3)</f>
        <v>1.8773118723183848</v>
      </c>
      <c r="J6" s="5">
        <f>_xlfn.QUARTILE.INC(F5:F31,3)*1000</f>
        <v>32.243371009826646</v>
      </c>
      <c r="K6" s="5">
        <f>_xlfn.QUARTILE.INC(F32:F58,3)*1000</f>
        <v>28.566122055053647</v>
      </c>
      <c r="L6" s="5">
        <f>_xlfn.QUARTILE.INC(F59:F70,3)*1000</f>
        <v>261.62454485893113</v>
      </c>
      <c r="M6" s="5">
        <f>_xlfn.QUARTILE.INC(F71:F82,3)*1000</f>
        <v>223.08504581451351</v>
      </c>
    </row>
    <row r="7" spans="1:13" x14ac:dyDescent="0.25">
      <c r="A7" t="s">
        <v>10</v>
      </c>
      <c r="B7">
        <v>7</v>
      </c>
      <c r="C7">
        <v>2.8275728225708001E-2</v>
      </c>
      <c r="D7" t="s">
        <v>8</v>
      </c>
      <c r="E7">
        <v>1</v>
      </c>
      <c r="F7" s="1">
        <f>C7/E7</f>
        <v>2.8275728225708001E-2</v>
      </c>
      <c r="G7" t="s">
        <v>22</v>
      </c>
      <c r="I7" s="1">
        <f>MAX(F2:F4)</f>
        <v>1.9068420454859687</v>
      </c>
      <c r="J7" s="5">
        <f>MAX(F5:F31)*1000</f>
        <v>308.07733535766602</v>
      </c>
      <c r="K7" s="5">
        <f>MAX(F32:F58)*1000</f>
        <v>169.08955574035599</v>
      </c>
      <c r="L7" s="5">
        <f>MAX(F59:F70)*1000</f>
        <v>275.49576759338299</v>
      </c>
      <c r="M7" s="5">
        <f>MAX(F71:F82)*1000</f>
        <v>242.157459259033</v>
      </c>
    </row>
    <row r="8" spans="1:13" x14ac:dyDescent="0.25">
      <c r="A8" t="s">
        <v>10</v>
      </c>
      <c r="B8">
        <v>6</v>
      </c>
      <c r="C8">
        <v>2.4822235107421799E-2</v>
      </c>
      <c r="D8" t="s">
        <v>8</v>
      </c>
      <c r="E8">
        <v>1</v>
      </c>
      <c r="F8" s="1">
        <f>C8/E8</f>
        <v>2.4822235107421799E-2</v>
      </c>
      <c r="G8" t="s">
        <v>22</v>
      </c>
    </row>
    <row r="9" spans="1:13" x14ac:dyDescent="0.25">
      <c r="A9" t="s">
        <v>10</v>
      </c>
      <c r="B9">
        <v>5</v>
      </c>
      <c r="C9">
        <v>2.37669944763183E-2</v>
      </c>
      <c r="D9" t="s">
        <v>8</v>
      </c>
      <c r="E9">
        <v>1</v>
      </c>
      <c r="F9" s="1">
        <f>C9/E9</f>
        <v>2.37669944763183E-2</v>
      </c>
      <c r="G9" t="s">
        <v>22</v>
      </c>
    </row>
    <row r="10" spans="1:13" x14ac:dyDescent="0.25">
      <c r="A10" t="s">
        <v>10</v>
      </c>
      <c r="B10">
        <v>4</v>
      </c>
      <c r="C10">
        <v>2.2045135498046799E-2</v>
      </c>
      <c r="D10" t="s">
        <v>8</v>
      </c>
      <c r="E10">
        <v>1</v>
      </c>
      <c r="F10" s="1">
        <f>C10/E10</f>
        <v>2.2045135498046799E-2</v>
      </c>
      <c r="G10" t="s">
        <v>22</v>
      </c>
    </row>
    <row r="11" spans="1:13" x14ac:dyDescent="0.25">
      <c r="A11" t="s">
        <v>10</v>
      </c>
      <c r="B11">
        <v>3</v>
      </c>
      <c r="C11">
        <v>2.1566629409790001E-2</v>
      </c>
      <c r="D11" t="s">
        <v>8</v>
      </c>
      <c r="E11">
        <v>1</v>
      </c>
      <c r="F11" s="1">
        <f>C11/E11</f>
        <v>2.1566629409790001E-2</v>
      </c>
      <c r="G11" t="s">
        <v>22</v>
      </c>
    </row>
    <row r="12" spans="1:13" x14ac:dyDescent="0.25">
      <c r="A12" t="s">
        <v>10</v>
      </c>
      <c r="B12">
        <v>2</v>
      </c>
      <c r="C12">
        <v>3.04944515228271E-2</v>
      </c>
      <c r="D12" t="s">
        <v>8</v>
      </c>
      <c r="E12">
        <v>1</v>
      </c>
      <c r="F12" s="1">
        <f>C12/E12</f>
        <v>3.04944515228271E-2</v>
      </c>
      <c r="G12" t="s">
        <v>22</v>
      </c>
    </row>
    <row r="13" spans="1:13" x14ac:dyDescent="0.25">
      <c r="A13" t="s">
        <v>10</v>
      </c>
      <c r="B13">
        <v>1</v>
      </c>
      <c r="C13">
        <v>2.28257179260253E-2</v>
      </c>
      <c r="D13" t="s">
        <v>8</v>
      </c>
      <c r="E13">
        <v>1</v>
      </c>
      <c r="F13" s="1">
        <f>C13/E13</f>
        <v>2.28257179260253E-2</v>
      </c>
      <c r="G13" t="s">
        <v>22</v>
      </c>
    </row>
    <row r="14" spans="1:13" x14ac:dyDescent="0.25">
      <c r="A14" t="s">
        <v>10</v>
      </c>
      <c r="B14">
        <v>9</v>
      </c>
      <c r="C14">
        <v>4.95526790618896E-2</v>
      </c>
      <c r="D14" t="s">
        <v>8</v>
      </c>
      <c r="E14">
        <v>1</v>
      </c>
      <c r="F14" s="1">
        <f>C14/E14</f>
        <v>4.95526790618896E-2</v>
      </c>
      <c r="G14" t="s">
        <v>22</v>
      </c>
    </row>
    <row r="15" spans="1:13" x14ac:dyDescent="0.25">
      <c r="A15" t="s">
        <v>10</v>
      </c>
      <c r="B15">
        <v>8</v>
      </c>
      <c r="C15">
        <v>2.8245687484741201E-2</v>
      </c>
      <c r="D15" t="s">
        <v>8</v>
      </c>
      <c r="E15">
        <v>1</v>
      </c>
      <c r="F15" s="1">
        <f>C15/E15</f>
        <v>2.8245687484741201E-2</v>
      </c>
      <c r="G15" t="s">
        <v>22</v>
      </c>
    </row>
    <row r="16" spans="1:13" x14ac:dyDescent="0.25">
      <c r="A16" t="s">
        <v>10</v>
      </c>
      <c r="B16">
        <v>7</v>
      </c>
      <c r="C16">
        <v>2.2072315216064401E-2</v>
      </c>
      <c r="D16" t="s">
        <v>8</v>
      </c>
      <c r="E16">
        <v>1</v>
      </c>
      <c r="F16" s="1">
        <f>C16/E16</f>
        <v>2.2072315216064401E-2</v>
      </c>
      <c r="G16" t="s">
        <v>22</v>
      </c>
    </row>
    <row r="17" spans="1:7" x14ac:dyDescent="0.25">
      <c r="A17" t="s">
        <v>10</v>
      </c>
      <c r="B17">
        <v>6</v>
      </c>
      <c r="C17">
        <v>1.9460916519165001E-2</v>
      </c>
      <c r="D17" t="s">
        <v>8</v>
      </c>
      <c r="E17">
        <v>1</v>
      </c>
      <c r="F17" s="1">
        <f>C17/E17</f>
        <v>1.9460916519165001E-2</v>
      </c>
      <c r="G17" t="s">
        <v>22</v>
      </c>
    </row>
    <row r="18" spans="1:7" x14ac:dyDescent="0.25">
      <c r="A18" t="s">
        <v>10</v>
      </c>
      <c r="B18">
        <v>5</v>
      </c>
      <c r="C18">
        <v>1.9811630249023399E-2</v>
      </c>
      <c r="D18" t="s">
        <v>8</v>
      </c>
      <c r="E18">
        <v>1</v>
      </c>
      <c r="F18" s="1">
        <f>C18/E18</f>
        <v>1.9811630249023399E-2</v>
      </c>
      <c r="G18" t="s">
        <v>22</v>
      </c>
    </row>
    <row r="19" spans="1:7" x14ac:dyDescent="0.25">
      <c r="A19" t="s">
        <v>10</v>
      </c>
      <c r="B19">
        <v>4</v>
      </c>
      <c r="C19">
        <v>2.4913072586059501E-2</v>
      </c>
      <c r="D19" t="s">
        <v>8</v>
      </c>
      <c r="E19">
        <v>1</v>
      </c>
      <c r="F19" s="1">
        <f>C19/E19</f>
        <v>2.4913072586059501E-2</v>
      </c>
      <c r="G19" t="s">
        <v>22</v>
      </c>
    </row>
    <row r="20" spans="1:7" x14ac:dyDescent="0.25">
      <c r="A20" t="s">
        <v>10</v>
      </c>
      <c r="B20">
        <v>3</v>
      </c>
      <c r="C20">
        <v>2.1428346633911102E-2</v>
      </c>
      <c r="D20" t="s">
        <v>8</v>
      </c>
      <c r="E20">
        <v>1</v>
      </c>
      <c r="F20" s="1">
        <f>C20/E20</f>
        <v>2.1428346633911102E-2</v>
      </c>
      <c r="G20" t="s">
        <v>22</v>
      </c>
    </row>
    <row r="21" spans="1:7" x14ac:dyDescent="0.25">
      <c r="A21" t="s">
        <v>10</v>
      </c>
      <c r="B21">
        <v>2</v>
      </c>
      <c r="C21">
        <v>2.4039268493652299E-2</v>
      </c>
      <c r="D21" t="s">
        <v>8</v>
      </c>
      <c r="E21">
        <v>1</v>
      </c>
      <c r="F21" s="1">
        <f>C21/E21</f>
        <v>2.4039268493652299E-2</v>
      </c>
      <c r="G21" t="s">
        <v>22</v>
      </c>
    </row>
    <row r="22" spans="1:7" x14ac:dyDescent="0.25">
      <c r="A22" t="s">
        <v>10</v>
      </c>
      <c r="B22">
        <v>1</v>
      </c>
      <c r="C22">
        <v>2.3728132247924801E-2</v>
      </c>
      <c r="D22" t="s">
        <v>8</v>
      </c>
      <c r="E22">
        <v>1</v>
      </c>
      <c r="F22" s="1">
        <f>C22/E22</f>
        <v>2.3728132247924801E-2</v>
      </c>
      <c r="G22" t="s">
        <v>22</v>
      </c>
    </row>
    <row r="23" spans="1:7" x14ac:dyDescent="0.25">
      <c r="A23" t="s">
        <v>10</v>
      </c>
      <c r="B23">
        <v>9</v>
      </c>
      <c r="C23">
        <v>5.2325725555419901E-2</v>
      </c>
      <c r="D23" t="s">
        <v>8</v>
      </c>
      <c r="E23">
        <v>1</v>
      </c>
      <c r="F23" s="1">
        <f>C23/E23</f>
        <v>5.2325725555419901E-2</v>
      </c>
      <c r="G23" t="s">
        <v>22</v>
      </c>
    </row>
    <row r="24" spans="1:7" x14ac:dyDescent="0.25">
      <c r="A24" t="s">
        <v>10</v>
      </c>
      <c r="B24">
        <v>8</v>
      </c>
      <c r="C24">
        <v>5.02750873565673E-2</v>
      </c>
      <c r="D24" t="s">
        <v>8</v>
      </c>
      <c r="E24">
        <v>1</v>
      </c>
      <c r="F24" s="1">
        <f>C24/E24</f>
        <v>5.02750873565673E-2</v>
      </c>
      <c r="G24" t="s">
        <v>22</v>
      </c>
    </row>
    <row r="25" spans="1:7" x14ac:dyDescent="0.25">
      <c r="A25" t="s">
        <v>10</v>
      </c>
      <c r="B25">
        <v>7</v>
      </c>
      <c r="C25">
        <v>2.1576881408691399E-2</v>
      </c>
      <c r="D25" t="s">
        <v>8</v>
      </c>
      <c r="E25">
        <v>1</v>
      </c>
      <c r="F25" s="1">
        <f>C25/E25</f>
        <v>2.1576881408691399E-2</v>
      </c>
      <c r="G25" t="s">
        <v>22</v>
      </c>
    </row>
    <row r="26" spans="1:7" x14ac:dyDescent="0.25">
      <c r="A26" t="s">
        <v>10</v>
      </c>
      <c r="B26">
        <v>6</v>
      </c>
      <c r="C26">
        <v>2.1824598312377898E-2</v>
      </c>
      <c r="D26" t="s">
        <v>8</v>
      </c>
      <c r="E26">
        <v>1</v>
      </c>
      <c r="F26" s="1">
        <f>C26/E26</f>
        <v>2.1824598312377898E-2</v>
      </c>
      <c r="G26" t="s">
        <v>22</v>
      </c>
    </row>
    <row r="27" spans="1:7" x14ac:dyDescent="0.25">
      <c r="A27" t="s">
        <v>10</v>
      </c>
      <c r="B27">
        <v>5</v>
      </c>
      <c r="C27">
        <v>3.7407875061035101E-2</v>
      </c>
      <c r="D27" t="s">
        <v>8</v>
      </c>
      <c r="E27">
        <v>1</v>
      </c>
      <c r="F27" s="1">
        <f>C27/E27</f>
        <v>3.7407875061035101E-2</v>
      </c>
      <c r="G27" t="s">
        <v>22</v>
      </c>
    </row>
    <row r="28" spans="1:7" x14ac:dyDescent="0.25">
      <c r="A28" t="s">
        <v>10</v>
      </c>
      <c r="B28">
        <v>4</v>
      </c>
      <c r="C28">
        <v>0.30807733535766602</v>
      </c>
      <c r="D28" t="s">
        <v>8</v>
      </c>
      <c r="E28">
        <v>1</v>
      </c>
      <c r="F28" s="1">
        <f>C28/E28</f>
        <v>0.30807733535766602</v>
      </c>
      <c r="G28" t="s">
        <v>22</v>
      </c>
    </row>
    <row r="29" spans="1:7" x14ac:dyDescent="0.25">
      <c r="A29" t="s">
        <v>10</v>
      </c>
      <c r="B29">
        <v>3</v>
      </c>
      <c r="C29">
        <v>2.5832414627075102E-2</v>
      </c>
      <c r="D29" t="s">
        <v>8</v>
      </c>
      <c r="E29">
        <v>1</v>
      </c>
      <c r="F29" s="1">
        <f>C29/E29</f>
        <v>2.5832414627075102E-2</v>
      </c>
      <c r="G29" t="s">
        <v>22</v>
      </c>
    </row>
    <row r="30" spans="1:7" x14ac:dyDescent="0.25">
      <c r="A30" t="s">
        <v>10</v>
      </c>
      <c r="B30">
        <v>2</v>
      </c>
      <c r="C30">
        <v>3.1067848205566399E-2</v>
      </c>
      <c r="D30" t="s">
        <v>8</v>
      </c>
      <c r="E30">
        <v>1</v>
      </c>
      <c r="F30" s="1">
        <f>C30/E30</f>
        <v>3.1067848205566399E-2</v>
      </c>
      <c r="G30" t="s">
        <v>22</v>
      </c>
    </row>
    <row r="31" spans="1:7" x14ac:dyDescent="0.25">
      <c r="A31" t="s">
        <v>10</v>
      </c>
      <c r="B31">
        <v>1</v>
      </c>
      <c r="C31">
        <v>2.0069360733032199E-2</v>
      </c>
      <c r="D31" t="s">
        <v>8</v>
      </c>
      <c r="E31">
        <v>1</v>
      </c>
      <c r="F31" s="1">
        <f>C31/E31</f>
        <v>2.0069360733032199E-2</v>
      </c>
      <c r="G31" t="s">
        <v>22</v>
      </c>
    </row>
    <row r="32" spans="1:7" x14ac:dyDescent="0.25">
      <c r="A32" t="s">
        <v>10</v>
      </c>
      <c r="B32">
        <v>9</v>
      </c>
      <c r="C32">
        <v>5.3778648376464802E-2</v>
      </c>
      <c r="D32" t="s">
        <v>9</v>
      </c>
      <c r="E32">
        <v>1</v>
      </c>
      <c r="F32" s="1">
        <f>C32/E32</f>
        <v>5.3778648376464802E-2</v>
      </c>
      <c r="G32" t="s">
        <v>15</v>
      </c>
    </row>
    <row r="33" spans="1:7" x14ac:dyDescent="0.25">
      <c r="A33" t="s">
        <v>10</v>
      </c>
      <c r="B33">
        <v>8</v>
      </c>
      <c r="C33">
        <v>3.3876180648803697E-2</v>
      </c>
      <c r="D33" t="s">
        <v>9</v>
      </c>
      <c r="E33">
        <v>1</v>
      </c>
      <c r="F33" s="1">
        <f>C33/E33</f>
        <v>3.3876180648803697E-2</v>
      </c>
      <c r="G33" t="s">
        <v>15</v>
      </c>
    </row>
    <row r="34" spans="1:7" x14ac:dyDescent="0.25">
      <c r="A34" t="s">
        <v>10</v>
      </c>
      <c r="B34">
        <v>7</v>
      </c>
      <c r="C34">
        <v>2.7860879898071199E-2</v>
      </c>
      <c r="D34" t="s">
        <v>9</v>
      </c>
      <c r="E34">
        <v>1</v>
      </c>
      <c r="F34" s="1">
        <f>C34/E34</f>
        <v>2.7860879898071199E-2</v>
      </c>
      <c r="G34" t="s">
        <v>15</v>
      </c>
    </row>
    <row r="35" spans="1:7" x14ac:dyDescent="0.25">
      <c r="A35" t="s">
        <v>10</v>
      </c>
      <c r="B35">
        <v>6</v>
      </c>
      <c r="C35">
        <v>2.3128271102905201E-2</v>
      </c>
      <c r="D35" t="s">
        <v>9</v>
      </c>
      <c r="E35">
        <v>1</v>
      </c>
      <c r="F35" s="1">
        <f>C35/E35</f>
        <v>2.3128271102905201E-2</v>
      </c>
      <c r="G35" t="s">
        <v>15</v>
      </c>
    </row>
    <row r="36" spans="1:7" x14ac:dyDescent="0.25">
      <c r="A36" t="s">
        <v>10</v>
      </c>
      <c r="B36">
        <v>5</v>
      </c>
      <c r="C36">
        <v>2.3866415023803701E-2</v>
      </c>
      <c r="D36" t="s">
        <v>9</v>
      </c>
      <c r="E36">
        <v>1</v>
      </c>
      <c r="F36" s="1">
        <f>C36/E36</f>
        <v>2.3866415023803701E-2</v>
      </c>
      <c r="G36" t="s">
        <v>15</v>
      </c>
    </row>
    <row r="37" spans="1:7" x14ac:dyDescent="0.25">
      <c r="A37" t="s">
        <v>10</v>
      </c>
      <c r="B37">
        <v>4</v>
      </c>
      <c r="C37">
        <v>2.4295568466186499E-2</v>
      </c>
      <c r="D37" t="s">
        <v>9</v>
      </c>
      <c r="E37">
        <v>1</v>
      </c>
      <c r="F37" s="1">
        <f>C37/E37</f>
        <v>2.4295568466186499E-2</v>
      </c>
      <c r="G37" t="s">
        <v>15</v>
      </c>
    </row>
    <row r="38" spans="1:7" x14ac:dyDescent="0.25">
      <c r="A38" t="s">
        <v>10</v>
      </c>
      <c r="B38">
        <v>3</v>
      </c>
      <c r="C38">
        <v>2.5262594223022398E-2</v>
      </c>
      <c r="D38" t="s">
        <v>9</v>
      </c>
      <c r="E38">
        <v>1</v>
      </c>
      <c r="F38" s="1">
        <f>C38/E38</f>
        <v>2.5262594223022398E-2</v>
      </c>
      <c r="G38" t="s">
        <v>15</v>
      </c>
    </row>
    <row r="39" spans="1:7" x14ac:dyDescent="0.25">
      <c r="A39" t="s">
        <v>10</v>
      </c>
      <c r="B39">
        <v>2</v>
      </c>
      <c r="C39">
        <v>2.6707887649536102E-2</v>
      </c>
      <c r="D39" t="s">
        <v>9</v>
      </c>
      <c r="E39">
        <v>1</v>
      </c>
      <c r="F39" s="1">
        <f>C39/E39</f>
        <v>2.6707887649536102E-2</v>
      </c>
      <c r="G39" t="s">
        <v>15</v>
      </c>
    </row>
    <row r="40" spans="1:7" x14ac:dyDescent="0.25">
      <c r="A40" t="s">
        <v>10</v>
      </c>
      <c r="B40">
        <v>1</v>
      </c>
      <c r="C40">
        <v>2.29792594909667E-2</v>
      </c>
      <c r="D40" t="s">
        <v>9</v>
      </c>
      <c r="E40">
        <v>1</v>
      </c>
      <c r="F40" s="1">
        <f>C40/E40</f>
        <v>2.29792594909667E-2</v>
      </c>
      <c r="G40" t="s">
        <v>15</v>
      </c>
    </row>
    <row r="41" spans="1:7" x14ac:dyDescent="0.25">
      <c r="A41" t="s">
        <v>10</v>
      </c>
      <c r="B41">
        <v>9</v>
      </c>
      <c r="C41">
        <v>4.6043395996093701E-2</v>
      </c>
      <c r="D41" t="s">
        <v>9</v>
      </c>
      <c r="E41">
        <v>1</v>
      </c>
      <c r="F41" s="1">
        <f>C41/E41</f>
        <v>4.6043395996093701E-2</v>
      </c>
      <c r="G41" t="s">
        <v>15</v>
      </c>
    </row>
    <row r="42" spans="1:7" x14ac:dyDescent="0.25">
      <c r="A42" t="s">
        <v>10</v>
      </c>
      <c r="B42">
        <v>8</v>
      </c>
      <c r="C42">
        <v>2.65045166015625E-2</v>
      </c>
      <c r="D42" t="s">
        <v>9</v>
      </c>
      <c r="E42">
        <v>1</v>
      </c>
      <c r="F42" s="1">
        <f>C42/E42</f>
        <v>2.65045166015625E-2</v>
      </c>
      <c r="G42" t="s">
        <v>15</v>
      </c>
    </row>
    <row r="43" spans="1:7" x14ac:dyDescent="0.25">
      <c r="A43" t="s">
        <v>10</v>
      </c>
      <c r="B43">
        <v>7</v>
      </c>
      <c r="C43">
        <v>2.0061016082763599E-2</v>
      </c>
      <c r="D43" t="s">
        <v>9</v>
      </c>
      <c r="E43">
        <v>1</v>
      </c>
      <c r="F43" s="1">
        <f>C43/E43</f>
        <v>2.0061016082763599E-2</v>
      </c>
      <c r="G43" t="s">
        <v>15</v>
      </c>
    </row>
    <row r="44" spans="1:7" x14ac:dyDescent="0.25">
      <c r="A44" t="s">
        <v>10</v>
      </c>
      <c r="B44">
        <v>6</v>
      </c>
      <c r="C44">
        <v>2.5090932846069301E-2</v>
      </c>
      <c r="D44" t="s">
        <v>9</v>
      </c>
      <c r="E44">
        <v>1</v>
      </c>
      <c r="F44" s="1">
        <f>C44/E44</f>
        <v>2.5090932846069301E-2</v>
      </c>
      <c r="G44" t="s">
        <v>15</v>
      </c>
    </row>
    <row r="45" spans="1:7" x14ac:dyDescent="0.25">
      <c r="A45" t="s">
        <v>10</v>
      </c>
      <c r="B45">
        <v>5</v>
      </c>
      <c r="C45">
        <v>2.21321582794189E-2</v>
      </c>
      <c r="D45" t="s">
        <v>9</v>
      </c>
      <c r="E45">
        <v>1</v>
      </c>
      <c r="F45" s="1">
        <f>C45/E45</f>
        <v>2.21321582794189E-2</v>
      </c>
      <c r="G45" t="s">
        <v>15</v>
      </c>
    </row>
    <row r="46" spans="1:7" x14ac:dyDescent="0.25">
      <c r="A46" t="s">
        <v>10</v>
      </c>
      <c r="B46">
        <v>4</v>
      </c>
      <c r="C46">
        <v>2.1688699722290001E-2</v>
      </c>
      <c r="D46" t="s">
        <v>9</v>
      </c>
      <c r="E46">
        <v>1</v>
      </c>
      <c r="F46" s="1">
        <f>C46/E46</f>
        <v>2.1688699722290001E-2</v>
      </c>
      <c r="G46" t="s">
        <v>15</v>
      </c>
    </row>
    <row r="47" spans="1:7" x14ac:dyDescent="0.25">
      <c r="A47" t="s">
        <v>10</v>
      </c>
      <c r="B47">
        <v>3</v>
      </c>
      <c r="C47">
        <v>2.4620771408080999E-2</v>
      </c>
      <c r="D47" t="s">
        <v>9</v>
      </c>
      <c r="E47">
        <v>1</v>
      </c>
      <c r="F47" s="1">
        <f>C47/E47</f>
        <v>2.4620771408080999E-2</v>
      </c>
      <c r="G47" t="s">
        <v>15</v>
      </c>
    </row>
    <row r="48" spans="1:7" x14ac:dyDescent="0.25">
      <c r="A48" t="s">
        <v>10</v>
      </c>
      <c r="B48">
        <v>2</v>
      </c>
      <c r="C48">
        <v>2.4890422821044901E-2</v>
      </c>
      <c r="D48" t="s">
        <v>9</v>
      </c>
      <c r="E48">
        <v>1</v>
      </c>
      <c r="F48" s="1">
        <f>C48/E48</f>
        <v>2.4890422821044901E-2</v>
      </c>
      <c r="G48" t="s">
        <v>15</v>
      </c>
    </row>
    <row r="49" spans="1:7" x14ac:dyDescent="0.25">
      <c r="A49" t="s">
        <v>10</v>
      </c>
      <c r="B49">
        <v>1</v>
      </c>
      <c r="C49">
        <v>2.1475791931152299E-2</v>
      </c>
      <c r="D49" t="s">
        <v>9</v>
      </c>
      <c r="E49">
        <v>1</v>
      </c>
      <c r="F49" s="1">
        <f>C49/E49</f>
        <v>2.1475791931152299E-2</v>
      </c>
      <c r="G49" t="s">
        <v>15</v>
      </c>
    </row>
    <row r="50" spans="1:7" x14ac:dyDescent="0.25">
      <c r="A50" t="s">
        <v>10</v>
      </c>
      <c r="B50">
        <v>9</v>
      </c>
      <c r="C50">
        <v>4.5504331588745103E-2</v>
      </c>
      <c r="D50" t="s">
        <v>9</v>
      </c>
      <c r="E50">
        <v>1</v>
      </c>
      <c r="F50" s="1">
        <f>C50/E50</f>
        <v>4.5504331588745103E-2</v>
      </c>
      <c r="G50" t="s">
        <v>15</v>
      </c>
    </row>
    <row r="51" spans="1:7" x14ac:dyDescent="0.25">
      <c r="A51" t="s">
        <v>10</v>
      </c>
      <c r="B51">
        <v>8</v>
      </c>
      <c r="C51">
        <v>2.9271364212036102E-2</v>
      </c>
      <c r="D51" t="s">
        <v>9</v>
      </c>
      <c r="E51">
        <v>1</v>
      </c>
      <c r="F51" s="1">
        <f>C51/E51</f>
        <v>2.9271364212036102E-2</v>
      </c>
      <c r="G51" t="s">
        <v>15</v>
      </c>
    </row>
    <row r="52" spans="1:7" x14ac:dyDescent="0.25">
      <c r="A52" t="s">
        <v>10</v>
      </c>
      <c r="B52">
        <v>7</v>
      </c>
      <c r="C52">
        <v>2.3014068603515601E-2</v>
      </c>
      <c r="D52" t="s">
        <v>9</v>
      </c>
      <c r="E52">
        <v>1</v>
      </c>
      <c r="F52" s="1">
        <f>C52/E52</f>
        <v>2.3014068603515601E-2</v>
      </c>
      <c r="G52" t="s">
        <v>15</v>
      </c>
    </row>
    <row r="53" spans="1:7" x14ac:dyDescent="0.25">
      <c r="A53" t="s">
        <v>10</v>
      </c>
      <c r="B53">
        <v>6</v>
      </c>
      <c r="C53">
        <v>2.19295024871826E-2</v>
      </c>
      <c r="D53" t="s">
        <v>9</v>
      </c>
      <c r="E53">
        <v>1</v>
      </c>
      <c r="F53" s="1">
        <f>C53/E53</f>
        <v>2.19295024871826E-2</v>
      </c>
      <c r="G53" t="s">
        <v>15</v>
      </c>
    </row>
    <row r="54" spans="1:7" x14ac:dyDescent="0.25">
      <c r="A54" t="s">
        <v>10</v>
      </c>
      <c r="B54">
        <v>5</v>
      </c>
      <c r="C54">
        <v>0.169089555740356</v>
      </c>
      <c r="D54" t="s">
        <v>9</v>
      </c>
      <c r="E54">
        <v>1</v>
      </c>
      <c r="F54" s="1">
        <f>C54/E54</f>
        <v>0.169089555740356</v>
      </c>
      <c r="G54" t="s">
        <v>15</v>
      </c>
    </row>
    <row r="55" spans="1:7" x14ac:dyDescent="0.25">
      <c r="A55" t="s">
        <v>10</v>
      </c>
      <c r="B55">
        <v>4</v>
      </c>
      <c r="C55">
        <v>3.5559654235839802E-2</v>
      </c>
      <c r="D55" t="s">
        <v>9</v>
      </c>
      <c r="E55">
        <v>1</v>
      </c>
      <c r="F55" s="1">
        <f>C55/E55</f>
        <v>3.5559654235839802E-2</v>
      </c>
      <c r="G55" t="s">
        <v>15</v>
      </c>
    </row>
    <row r="56" spans="1:7" x14ac:dyDescent="0.25">
      <c r="A56" t="s">
        <v>10</v>
      </c>
      <c r="B56">
        <v>3</v>
      </c>
      <c r="C56">
        <v>1.9704580307006801E-2</v>
      </c>
      <c r="D56" t="s">
        <v>9</v>
      </c>
      <c r="E56">
        <v>1</v>
      </c>
      <c r="F56" s="1">
        <f>C56/E56</f>
        <v>1.9704580307006801E-2</v>
      </c>
      <c r="G56" t="s">
        <v>15</v>
      </c>
    </row>
    <row r="57" spans="1:7" x14ac:dyDescent="0.25">
      <c r="A57" t="s">
        <v>10</v>
      </c>
      <c r="B57">
        <v>2</v>
      </c>
      <c r="C57">
        <v>2.2159337997436499E-2</v>
      </c>
      <c r="D57" t="s">
        <v>9</v>
      </c>
      <c r="E57">
        <v>1</v>
      </c>
      <c r="F57" s="1">
        <f>C57/E57</f>
        <v>2.2159337997436499E-2</v>
      </c>
      <c r="G57" t="s">
        <v>15</v>
      </c>
    </row>
    <row r="58" spans="1:7" x14ac:dyDescent="0.25">
      <c r="A58" t="s">
        <v>10</v>
      </c>
      <c r="B58">
        <v>1</v>
      </c>
      <c r="C58">
        <v>2.0631313323974599E-2</v>
      </c>
      <c r="D58" t="s">
        <v>9</v>
      </c>
      <c r="E58">
        <v>1</v>
      </c>
      <c r="F58" s="1">
        <f>C58/E58</f>
        <v>2.0631313323974599E-2</v>
      </c>
      <c r="G58" t="s">
        <v>15</v>
      </c>
    </row>
    <row r="59" spans="1:7" x14ac:dyDescent="0.25">
      <c r="A59" t="s">
        <v>7</v>
      </c>
      <c r="B59">
        <v>14</v>
      </c>
      <c r="C59">
        <v>35.273302793502801</v>
      </c>
      <c r="D59" t="s">
        <v>8</v>
      </c>
      <c r="E59">
        <v>256</v>
      </c>
      <c r="F59" s="1">
        <f>C59/E59</f>
        <v>0.13778633903712031</v>
      </c>
      <c r="G59" t="s">
        <v>16</v>
      </c>
    </row>
    <row r="60" spans="1:7" x14ac:dyDescent="0.25">
      <c r="A60" t="s">
        <v>7</v>
      </c>
      <c r="B60">
        <v>13</v>
      </c>
      <c r="C60">
        <v>9.7079949378967196</v>
      </c>
      <c r="D60" t="s">
        <v>8</v>
      </c>
      <c r="E60">
        <v>64</v>
      </c>
      <c r="F60" s="1">
        <f>C60/E60</f>
        <v>0.15168742090463624</v>
      </c>
      <c r="G60" t="s">
        <v>16</v>
      </c>
    </row>
    <row r="61" spans="1:7" x14ac:dyDescent="0.25">
      <c r="A61" t="s">
        <v>7</v>
      </c>
      <c r="B61">
        <v>13</v>
      </c>
      <c r="C61">
        <v>10.8677167892456</v>
      </c>
      <c r="D61" t="s">
        <v>8</v>
      </c>
      <c r="E61">
        <v>64</v>
      </c>
      <c r="F61" s="1">
        <f>C61/E61</f>
        <v>0.1698080748319625</v>
      </c>
      <c r="G61" t="s">
        <v>16</v>
      </c>
    </row>
    <row r="62" spans="1:7" x14ac:dyDescent="0.25">
      <c r="A62" t="s">
        <v>7</v>
      </c>
      <c r="B62">
        <v>12</v>
      </c>
      <c r="C62">
        <v>2.74105501174926</v>
      </c>
      <c r="D62" t="s">
        <v>8</v>
      </c>
      <c r="E62">
        <v>16</v>
      </c>
      <c r="F62" s="1">
        <f>C62/E62</f>
        <v>0.17131593823432875</v>
      </c>
      <c r="G62" t="s">
        <v>16</v>
      </c>
    </row>
    <row r="63" spans="1:7" x14ac:dyDescent="0.25">
      <c r="A63" t="s">
        <v>7</v>
      </c>
      <c r="B63">
        <v>12</v>
      </c>
      <c r="C63">
        <v>3.0031552314758301</v>
      </c>
      <c r="D63" t="s">
        <v>8</v>
      </c>
      <c r="E63">
        <v>16</v>
      </c>
      <c r="F63" s="1">
        <f>C63/E63</f>
        <v>0.18769720196723938</v>
      </c>
      <c r="G63" t="s">
        <v>16</v>
      </c>
    </row>
    <row r="64" spans="1:7" x14ac:dyDescent="0.25">
      <c r="A64" t="s">
        <v>7</v>
      </c>
      <c r="B64">
        <v>12</v>
      </c>
      <c r="C64">
        <v>3.2132339477539</v>
      </c>
      <c r="D64" t="s">
        <v>8</v>
      </c>
      <c r="E64">
        <v>16</v>
      </c>
      <c r="F64" s="1">
        <f>C64/E64</f>
        <v>0.20082712173461875</v>
      </c>
      <c r="G64" t="s">
        <v>16</v>
      </c>
    </row>
    <row r="65" spans="1:7" x14ac:dyDescent="0.25">
      <c r="A65" t="s">
        <v>7</v>
      </c>
      <c r="B65">
        <v>11</v>
      </c>
      <c r="C65">
        <v>0.93998837471008301</v>
      </c>
      <c r="D65" t="s">
        <v>8</v>
      </c>
      <c r="E65">
        <v>4</v>
      </c>
      <c r="F65" s="1">
        <f>C65/E65</f>
        <v>0.23499709367752075</v>
      </c>
      <c r="G65" t="s">
        <v>16</v>
      </c>
    </row>
    <row r="66" spans="1:7" x14ac:dyDescent="0.25">
      <c r="A66" t="s">
        <v>7</v>
      </c>
      <c r="B66">
        <v>11</v>
      </c>
      <c r="C66">
        <v>0.84541082382202104</v>
      </c>
      <c r="D66" t="s">
        <v>8</v>
      </c>
      <c r="E66">
        <v>4</v>
      </c>
      <c r="F66" s="1">
        <f>C66/E66</f>
        <v>0.21135270595550526</v>
      </c>
      <c r="G66" t="s">
        <v>16</v>
      </c>
    </row>
    <row r="67" spans="1:7" x14ac:dyDescent="0.25">
      <c r="A67" t="s">
        <v>7</v>
      </c>
      <c r="B67">
        <v>11</v>
      </c>
      <c r="C67">
        <v>1.0373330116271899</v>
      </c>
      <c r="D67" t="s">
        <v>8</v>
      </c>
      <c r="E67">
        <v>4</v>
      </c>
      <c r="F67" s="1">
        <f>C67/E67</f>
        <v>0.25933325290679748</v>
      </c>
      <c r="G67" t="s">
        <v>16</v>
      </c>
    </row>
    <row r="68" spans="1:7" x14ac:dyDescent="0.25">
      <c r="A68" t="s">
        <v>7</v>
      </c>
      <c r="B68">
        <v>10</v>
      </c>
      <c r="C68">
        <v>0.27549576759338301</v>
      </c>
      <c r="D68" t="s">
        <v>8</v>
      </c>
      <c r="E68">
        <v>1</v>
      </c>
      <c r="F68" s="1">
        <f>C68/E68</f>
        <v>0.27549576759338301</v>
      </c>
      <c r="G68" t="s">
        <v>16</v>
      </c>
    </row>
    <row r="69" spans="1:7" x14ac:dyDescent="0.25">
      <c r="A69" t="s">
        <v>7</v>
      </c>
      <c r="B69">
        <v>10</v>
      </c>
      <c r="C69">
        <v>0.271023750305175</v>
      </c>
      <c r="D69" t="s">
        <v>8</v>
      </c>
      <c r="E69">
        <v>1</v>
      </c>
      <c r="F69" s="1">
        <f>C69/E69</f>
        <v>0.271023750305175</v>
      </c>
      <c r="G69" t="s">
        <v>16</v>
      </c>
    </row>
    <row r="70" spans="1:7" x14ac:dyDescent="0.25">
      <c r="A70" t="s">
        <v>7</v>
      </c>
      <c r="B70">
        <v>10</v>
      </c>
      <c r="C70">
        <v>0.26849842071533198</v>
      </c>
      <c r="D70" t="s">
        <v>8</v>
      </c>
      <c r="E70">
        <v>1</v>
      </c>
      <c r="F70" s="1">
        <f>C70/E70</f>
        <v>0.26849842071533198</v>
      </c>
      <c r="G70" t="s">
        <v>16</v>
      </c>
    </row>
    <row r="71" spans="1:7" x14ac:dyDescent="0.25">
      <c r="A71" t="s">
        <v>7</v>
      </c>
      <c r="B71">
        <v>14</v>
      </c>
      <c r="C71">
        <v>34.736887931823702</v>
      </c>
      <c r="D71" t="s">
        <v>9</v>
      </c>
      <c r="E71">
        <v>256</v>
      </c>
      <c r="F71" s="1">
        <f>C71/E71</f>
        <v>0.13569096848368634</v>
      </c>
      <c r="G71" t="s">
        <v>17</v>
      </c>
    </row>
    <row r="72" spans="1:7" x14ac:dyDescent="0.25">
      <c r="A72" t="s">
        <v>7</v>
      </c>
      <c r="B72">
        <v>13</v>
      </c>
      <c r="C72">
        <v>10.2005293369293</v>
      </c>
      <c r="D72" t="s">
        <v>9</v>
      </c>
      <c r="E72">
        <v>64</v>
      </c>
      <c r="F72" s="1">
        <f>C72/E72</f>
        <v>0.15938327088952031</v>
      </c>
      <c r="G72" t="s">
        <v>17</v>
      </c>
    </row>
    <row r="73" spans="1:7" x14ac:dyDescent="0.25">
      <c r="A73" t="s">
        <v>7</v>
      </c>
      <c r="B73">
        <v>13</v>
      </c>
      <c r="C73">
        <v>10.179710149765</v>
      </c>
      <c r="D73" t="s">
        <v>9</v>
      </c>
      <c r="E73">
        <v>64</v>
      </c>
      <c r="F73" s="1">
        <f>C73/E73</f>
        <v>0.15905797109007813</v>
      </c>
      <c r="G73" t="s">
        <v>17</v>
      </c>
    </row>
    <row r="74" spans="1:7" x14ac:dyDescent="0.25">
      <c r="A74" t="s">
        <v>7</v>
      </c>
      <c r="B74">
        <v>12</v>
      </c>
      <c r="C74">
        <v>2.5935378074645898</v>
      </c>
      <c r="D74" t="s">
        <v>9</v>
      </c>
      <c r="E74">
        <v>16</v>
      </c>
      <c r="F74" s="1">
        <f>C74/E74</f>
        <v>0.16209611296653686</v>
      </c>
      <c r="G74" t="s">
        <v>17</v>
      </c>
    </row>
    <row r="75" spans="1:7" x14ac:dyDescent="0.25">
      <c r="A75" t="s">
        <v>7</v>
      </c>
      <c r="B75">
        <v>12</v>
      </c>
      <c r="C75">
        <v>3.7832438945770201</v>
      </c>
      <c r="D75" t="s">
        <v>9</v>
      </c>
      <c r="E75">
        <v>16</v>
      </c>
      <c r="F75" s="1">
        <f>C75/E75</f>
        <v>0.23645274341106376</v>
      </c>
      <c r="G75" t="s">
        <v>17</v>
      </c>
    </row>
    <row r="76" spans="1:7" x14ac:dyDescent="0.25">
      <c r="A76" t="s">
        <v>7</v>
      </c>
      <c r="B76">
        <v>12</v>
      </c>
      <c r="C76">
        <v>2.7962410449981601</v>
      </c>
      <c r="D76" t="s">
        <v>9</v>
      </c>
      <c r="E76">
        <v>16</v>
      </c>
      <c r="F76" s="1">
        <f>C76/E76</f>
        <v>0.174765065312385</v>
      </c>
      <c r="G76" t="s">
        <v>17</v>
      </c>
    </row>
    <row r="77" spans="1:7" x14ac:dyDescent="0.25">
      <c r="A77" t="s">
        <v>7</v>
      </c>
      <c r="B77">
        <v>11</v>
      </c>
      <c r="C77">
        <v>0.81049776077270497</v>
      </c>
      <c r="D77" t="s">
        <v>9</v>
      </c>
      <c r="E77">
        <v>4</v>
      </c>
      <c r="F77" s="1">
        <f>C77/E77</f>
        <v>0.20262444019317624</v>
      </c>
      <c r="G77" t="s">
        <v>17</v>
      </c>
    </row>
    <row r="78" spans="1:7" x14ac:dyDescent="0.25">
      <c r="A78" t="s">
        <v>7</v>
      </c>
      <c r="B78">
        <v>11</v>
      </c>
      <c r="C78">
        <v>0.80238270759582497</v>
      </c>
      <c r="D78" t="s">
        <v>9</v>
      </c>
      <c r="E78">
        <v>4</v>
      </c>
      <c r="F78" s="1">
        <f>C78/E78</f>
        <v>0.20059567689895624</v>
      </c>
      <c r="G78" t="s">
        <v>17</v>
      </c>
    </row>
    <row r="79" spans="1:7" x14ac:dyDescent="0.25">
      <c r="A79" t="s">
        <v>7</v>
      </c>
      <c r="B79">
        <v>11</v>
      </c>
      <c r="C79">
        <v>0.75800490379333496</v>
      </c>
      <c r="D79" t="s">
        <v>9</v>
      </c>
      <c r="E79">
        <v>4</v>
      </c>
      <c r="F79" s="1">
        <f>C79/E79</f>
        <v>0.18950122594833374</v>
      </c>
      <c r="G79" t="s">
        <v>17</v>
      </c>
    </row>
    <row r="80" spans="1:7" x14ac:dyDescent="0.25">
      <c r="A80" t="s">
        <v>7</v>
      </c>
      <c r="B80">
        <v>10</v>
      </c>
      <c r="C80">
        <v>0.24215745925903301</v>
      </c>
      <c r="D80" t="s">
        <v>9</v>
      </c>
      <c r="E80">
        <v>1</v>
      </c>
      <c r="F80" s="1">
        <f>C80/E80</f>
        <v>0.24215745925903301</v>
      </c>
      <c r="G80" t="s">
        <v>17</v>
      </c>
    </row>
    <row r="81" spans="1:7" x14ac:dyDescent="0.25">
      <c r="A81" t="s">
        <v>7</v>
      </c>
      <c r="B81">
        <v>10</v>
      </c>
      <c r="C81">
        <v>0.224422931671142</v>
      </c>
      <c r="D81" t="s">
        <v>9</v>
      </c>
      <c r="E81">
        <v>1</v>
      </c>
      <c r="F81" s="1">
        <f>C81/E81</f>
        <v>0.224422931671142</v>
      </c>
      <c r="G81" t="s">
        <v>17</v>
      </c>
    </row>
    <row r="82" spans="1:7" x14ac:dyDescent="0.25">
      <c r="A82" t="s">
        <v>7</v>
      </c>
      <c r="B82">
        <v>10</v>
      </c>
      <c r="C82">
        <v>0.22263908386230399</v>
      </c>
      <c r="D82" t="s">
        <v>9</v>
      </c>
      <c r="E82">
        <v>1</v>
      </c>
      <c r="F82" s="1">
        <f>C82/E82</f>
        <v>0.22263908386230399</v>
      </c>
      <c r="G82" t="s">
        <v>17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cuda_file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Renaud Henry</cp:lastModifiedBy>
  <dcterms:created xsi:type="dcterms:W3CDTF">2024-06-02T14:49:53Z</dcterms:created>
  <dcterms:modified xsi:type="dcterms:W3CDTF">2024-06-02T15:19:14Z</dcterms:modified>
</cp:coreProperties>
</file>