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ende_000\Dropbox\Skole\Kybernetikk og Robotikk 3\Fysikk\"/>
    </mc:Choice>
  </mc:AlternateContent>
  <bookViews>
    <workbookView xWindow="0" yWindow="0" windowWidth="19200" windowHeight="7020"/>
  </bookViews>
  <sheets>
    <sheet name="Ark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3" i="1" l="1"/>
  <c r="D24" i="1"/>
  <c r="D25" i="1"/>
  <c r="D26" i="1"/>
  <c r="D22" i="1"/>
  <c r="B30" i="1"/>
  <c r="G25" i="1"/>
  <c r="B19" i="1"/>
  <c r="B29" i="1"/>
  <c r="G24" i="1"/>
  <c r="C23" i="1"/>
  <c r="C24" i="1"/>
  <c r="C25" i="1"/>
  <c r="C26" i="1"/>
  <c r="C22" i="1"/>
  <c r="B27" i="1"/>
  <c r="P11" i="1"/>
  <c r="P12" i="1"/>
  <c r="P13" i="1"/>
  <c r="P14" i="1"/>
  <c r="P10" i="1"/>
  <c r="L11" i="1"/>
  <c r="L12" i="1"/>
  <c r="L13" i="1"/>
  <c r="L14" i="1"/>
  <c r="L10" i="1"/>
  <c r="H11" i="1"/>
  <c r="H12" i="1"/>
  <c r="H13" i="1"/>
  <c r="H14" i="1"/>
  <c r="H10" i="1"/>
  <c r="D11" i="1"/>
  <c r="D12" i="1"/>
  <c r="D13" i="1"/>
  <c r="D14" i="1"/>
  <c r="D10" i="1"/>
  <c r="N18" i="1" l="1"/>
  <c r="J18" i="1" l="1"/>
  <c r="B18" i="1"/>
  <c r="N19" i="1"/>
  <c r="I3" i="1"/>
  <c r="H2" i="1"/>
  <c r="I2" i="1" s="1"/>
  <c r="N16" i="1"/>
  <c r="O12" i="1" s="1"/>
  <c r="B16" i="1"/>
  <c r="C11" i="1" s="1"/>
  <c r="F16" i="1"/>
  <c r="G10" i="1" s="1"/>
  <c r="J16" i="1"/>
  <c r="K13" i="1" s="1"/>
  <c r="F18" i="1" l="1"/>
  <c r="C14" i="1"/>
  <c r="C13" i="1"/>
  <c r="C12" i="1"/>
  <c r="K14" i="1"/>
  <c r="K12" i="1"/>
  <c r="K10" i="1"/>
  <c r="K11" i="1"/>
  <c r="C10" i="1"/>
  <c r="B17" i="1" s="1"/>
  <c r="G11" i="1"/>
  <c r="G14" i="1"/>
  <c r="G12" i="1"/>
  <c r="O13" i="1"/>
  <c r="G13" i="1"/>
  <c r="O11" i="1"/>
  <c r="O14" i="1"/>
  <c r="O10" i="1"/>
  <c r="F17" i="1" l="1"/>
  <c r="F19" i="1" s="1"/>
  <c r="J17" i="1"/>
  <c r="J19" i="1" s="1"/>
  <c r="N17" i="1"/>
  <c r="B28" i="1"/>
</calcChain>
</file>

<file path=xl/sharedStrings.xml><?xml version="1.0" encoding="utf-8"?>
<sst xmlns="http://schemas.openxmlformats.org/spreadsheetml/2006/main" count="51" uniqueCount="24">
  <si>
    <t>Trekloss, blå klut</t>
  </si>
  <si>
    <t>Metalkloss, blå klut</t>
  </si>
  <si>
    <t>Trekloss, tørkepapir</t>
  </si>
  <si>
    <t>Metalkloss, tørkepapir</t>
  </si>
  <si>
    <t>L</t>
  </si>
  <si>
    <t>h</t>
  </si>
  <si>
    <t>Δh</t>
  </si>
  <si>
    <t>ΔL</t>
  </si>
  <si>
    <t>a</t>
  </si>
  <si>
    <t>n</t>
  </si>
  <si>
    <t>Δa</t>
  </si>
  <si>
    <t>μ</t>
  </si>
  <si>
    <r>
      <rPr>
        <sz val="11"/>
        <color theme="1"/>
        <rFont val="Calibri"/>
        <family val="2"/>
      </rPr>
      <t>Δ</t>
    </r>
    <r>
      <rPr>
        <sz val="11"/>
        <color theme="1"/>
        <rFont val="Calibri"/>
        <family val="2"/>
        <scheme val="minor"/>
      </rPr>
      <t>μ</t>
    </r>
  </si>
  <si>
    <t>ā</t>
  </si>
  <si>
    <t>ā - a</t>
  </si>
  <si>
    <t>θ</t>
  </si>
  <si>
    <r>
      <t>Δ</t>
    </r>
    <r>
      <rPr>
        <sz val="11"/>
        <color theme="1"/>
        <rFont val="Calibri"/>
        <family val="2"/>
      </rPr>
      <t>θ</t>
    </r>
  </si>
  <si>
    <t>rad</t>
  </si>
  <si>
    <t>grader</t>
  </si>
  <si>
    <t>g (m/s2)</t>
  </si>
  <si>
    <t>%</t>
  </si>
  <si>
    <t>Constant speed</t>
  </si>
  <si>
    <t>theta</t>
  </si>
  <si>
    <t>delta theta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</si>
</sst>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1" xfId="0" applyBorder="1"/>
    <xf numFmtId="0" fontId="0" fillId="2" borderId="1" xfId="0" applyFill="1" applyBorder="1"/>
    <xf numFmtId="0" fontId="1" fillId="2" borderId="1" xfId="0" applyFont="1" applyFill="1" applyBorder="1"/>
    <xf numFmtId="0" fontId="1" fillId="2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145256</xdr:colOff>
      <xdr:row>9</xdr:row>
      <xdr:rowOff>40481</xdr:rowOff>
    </xdr:from>
    <xdr:ext cx="65" cy="172227"/>
    <xdr:sp macro="" textlink="">
      <xdr:nvSpPr>
        <xdr:cNvPr id="2" name="TekstSylinder 1"/>
        <xdr:cNvSpPr txBox="1"/>
      </xdr:nvSpPr>
      <xdr:spPr>
        <a:xfrm>
          <a:off x="5545931" y="166925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nb-NO" sz="1100"/>
        </a:p>
      </xdr:txBody>
    </xdr:sp>
    <xdr:clientData/>
  </xdr:oneCellAnchor>
  <xdr:oneCellAnchor>
    <xdr:from>
      <xdr:col>7</xdr:col>
      <xdr:colOff>145256</xdr:colOff>
      <xdr:row>10</xdr:row>
      <xdr:rowOff>40481</xdr:rowOff>
    </xdr:from>
    <xdr:ext cx="65" cy="172227"/>
    <xdr:sp macro="" textlink="">
      <xdr:nvSpPr>
        <xdr:cNvPr id="3" name="TekstSylinder 2"/>
        <xdr:cNvSpPr txBox="1"/>
      </xdr:nvSpPr>
      <xdr:spPr>
        <a:xfrm>
          <a:off x="5545931" y="166925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nb-NO" sz="1100"/>
        </a:p>
      </xdr:txBody>
    </xdr:sp>
    <xdr:clientData/>
  </xdr:oneCellAnchor>
  <xdr:oneCellAnchor>
    <xdr:from>
      <xdr:col>7</xdr:col>
      <xdr:colOff>145256</xdr:colOff>
      <xdr:row>11</xdr:row>
      <xdr:rowOff>40481</xdr:rowOff>
    </xdr:from>
    <xdr:ext cx="65" cy="172227"/>
    <xdr:sp macro="" textlink="">
      <xdr:nvSpPr>
        <xdr:cNvPr id="4" name="TekstSylinder 3"/>
        <xdr:cNvSpPr txBox="1"/>
      </xdr:nvSpPr>
      <xdr:spPr>
        <a:xfrm>
          <a:off x="5545931" y="166925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nb-NO" sz="1100"/>
        </a:p>
      </xdr:txBody>
    </xdr:sp>
    <xdr:clientData/>
  </xdr:oneCellAnchor>
  <xdr:oneCellAnchor>
    <xdr:from>
      <xdr:col>7</xdr:col>
      <xdr:colOff>145256</xdr:colOff>
      <xdr:row>12</xdr:row>
      <xdr:rowOff>40481</xdr:rowOff>
    </xdr:from>
    <xdr:ext cx="65" cy="172227"/>
    <xdr:sp macro="" textlink="">
      <xdr:nvSpPr>
        <xdr:cNvPr id="5" name="TekstSylinder 4"/>
        <xdr:cNvSpPr txBox="1"/>
      </xdr:nvSpPr>
      <xdr:spPr>
        <a:xfrm>
          <a:off x="5545931" y="166925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nb-NO" sz="1100"/>
        </a:p>
      </xdr:txBody>
    </xdr:sp>
    <xdr:clientData/>
  </xdr:oneCellAnchor>
  <xdr:oneCellAnchor>
    <xdr:from>
      <xdr:col>7</xdr:col>
      <xdr:colOff>145256</xdr:colOff>
      <xdr:row>13</xdr:row>
      <xdr:rowOff>40481</xdr:rowOff>
    </xdr:from>
    <xdr:ext cx="65" cy="172227"/>
    <xdr:sp macro="" textlink="">
      <xdr:nvSpPr>
        <xdr:cNvPr id="6" name="TekstSylinder 5"/>
        <xdr:cNvSpPr txBox="1"/>
      </xdr:nvSpPr>
      <xdr:spPr>
        <a:xfrm>
          <a:off x="5545931" y="166925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nb-NO" sz="1100"/>
        </a:p>
      </xdr:txBody>
    </xdr:sp>
    <xdr:clientData/>
  </xdr:oneCellAnchor>
  <xdr:oneCellAnchor>
    <xdr:from>
      <xdr:col>11</xdr:col>
      <xdr:colOff>145256</xdr:colOff>
      <xdr:row>9</xdr:row>
      <xdr:rowOff>40481</xdr:rowOff>
    </xdr:from>
    <xdr:ext cx="65" cy="172227"/>
    <xdr:sp macro="" textlink="">
      <xdr:nvSpPr>
        <xdr:cNvPr id="7" name="TekstSylinder 6"/>
        <xdr:cNvSpPr txBox="1"/>
      </xdr:nvSpPr>
      <xdr:spPr>
        <a:xfrm>
          <a:off x="5545931" y="166925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nb-NO" sz="1100"/>
        </a:p>
      </xdr:txBody>
    </xdr:sp>
    <xdr:clientData/>
  </xdr:oneCellAnchor>
  <xdr:oneCellAnchor>
    <xdr:from>
      <xdr:col>11</xdr:col>
      <xdr:colOff>145256</xdr:colOff>
      <xdr:row>10</xdr:row>
      <xdr:rowOff>40481</xdr:rowOff>
    </xdr:from>
    <xdr:ext cx="65" cy="172227"/>
    <xdr:sp macro="" textlink="">
      <xdr:nvSpPr>
        <xdr:cNvPr id="8" name="TekstSylinder 7"/>
        <xdr:cNvSpPr txBox="1"/>
      </xdr:nvSpPr>
      <xdr:spPr>
        <a:xfrm>
          <a:off x="8593931" y="166925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nb-NO" sz="1100"/>
        </a:p>
      </xdr:txBody>
    </xdr:sp>
    <xdr:clientData/>
  </xdr:oneCellAnchor>
  <xdr:oneCellAnchor>
    <xdr:from>
      <xdr:col>11</xdr:col>
      <xdr:colOff>145256</xdr:colOff>
      <xdr:row>11</xdr:row>
      <xdr:rowOff>40481</xdr:rowOff>
    </xdr:from>
    <xdr:ext cx="65" cy="172227"/>
    <xdr:sp macro="" textlink="">
      <xdr:nvSpPr>
        <xdr:cNvPr id="9" name="TekstSylinder 8"/>
        <xdr:cNvSpPr txBox="1"/>
      </xdr:nvSpPr>
      <xdr:spPr>
        <a:xfrm>
          <a:off x="8593931" y="166925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nb-NO" sz="1100"/>
        </a:p>
      </xdr:txBody>
    </xdr:sp>
    <xdr:clientData/>
  </xdr:oneCellAnchor>
  <xdr:oneCellAnchor>
    <xdr:from>
      <xdr:col>11</xdr:col>
      <xdr:colOff>145256</xdr:colOff>
      <xdr:row>12</xdr:row>
      <xdr:rowOff>40481</xdr:rowOff>
    </xdr:from>
    <xdr:ext cx="65" cy="172227"/>
    <xdr:sp macro="" textlink="">
      <xdr:nvSpPr>
        <xdr:cNvPr id="10" name="TekstSylinder 9"/>
        <xdr:cNvSpPr txBox="1"/>
      </xdr:nvSpPr>
      <xdr:spPr>
        <a:xfrm>
          <a:off x="8593931" y="166925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nb-NO" sz="1100"/>
        </a:p>
      </xdr:txBody>
    </xdr:sp>
    <xdr:clientData/>
  </xdr:oneCellAnchor>
  <xdr:oneCellAnchor>
    <xdr:from>
      <xdr:col>11</xdr:col>
      <xdr:colOff>145256</xdr:colOff>
      <xdr:row>13</xdr:row>
      <xdr:rowOff>40481</xdr:rowOff>
    </xdr:from>
    <xdr:ext cx="65" cy="172227"/>
    <xdr:sp macro="" textlink="">
      <xdr:nvSpPr>
        <xdr:cNvPr id="11" name="TekstSylinder 10"/>
        <xdr:cNvSpPr txBox="1"/>
      </xdr:nvSpPr>
      <xdr:spPr>
        <a:xfrm>
          <a:off x="8593931" y="166925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nb-NO" sz="1100"/>
        </a:p>
      </xdr:txBody>
    </xdr:sp>
    <xdr:clientData/>
  </xdr:oneCellAnchor>
  <xdr:oneCellAnchor>
    <xdr:from>
      <xdr:col>15</xdr:col>
      <xdr:colOff>145256</xdr:colOff>
      <xdr:row>9</xdr:row>
      <xdr:rowOff>40481</xdr:rowOff>
    </xdr:from>
    <xdr:ext cx="65" cy="172227"/>
    <xdr:sp macro="" textlink="">
      <xdr:nvSpPr>
        <xdr:cNvPr id="12" name="TekstSylinder 11"/>
        <xdr:cNvSpPr txBox="1"/>
      </xdr:nvSpPr>
      <xdr:spPr>
        <a:xfrm>
          <a:off x="8593931" y="166925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nb-NO" sz="1100"/>
        </a:p>
      </xdr:txBody>
    </xdr:sp>
    <xdr:clientData/>
  </xdr:oneCellAnchor>
  <xdr:oneCellAnchor>
    <xdr:from>
      <xdr:col>15</xdr:col>
      <xdr:colOff>145256</xdr:colOff>
      <xdr:row>10</xdr:row>
      <xdr:rowOff>40481</xdr:rowOff>
    </xdr:from>
    <xdr:ext cx="65" cy="172227"/>
    <xdr:sp macro="" textlink="">
      <xdr:nvSpPr>
        <xdr:cNvPr id="13" name="TekstSylinder 12"/>
        <xdr:cNvSpPr txBox="1"/>
      </xdr:nvSpPr>
      <xdr:spPr>
        <a:xfrm>
          <a:off x="11641931" y="166925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nb-NO" sz="1100"/>
        </a:p>
      </xdr:txBody>
    </xdr:sp>
    <xdr:clientData/>
  </xdr:oneCellAnchor>
  <xdr:oneCellAnchor>
    <xdr:from>
      <xdr:col>15</xdr:col>
      <xdr:colOff>145256</xdr:colOff>
      <xdr:row>11</xdr:row>
      <xdr:rowOff>40481</xdr:rowOff>
    </xdr:from>
    <xdr:ext cx="65" cy="172227"/>
    <xdr:sp macro="" textlink="">
      <xdr:nvSpPr>
        <xdr:cNvPr id="14" name="TekstSylinder 13"/>
        <xdr:cNvSpPr txBox="1"/>
      </xdr:nvSpPr>
      <xdr:spPr>
        <a:xfrm>
          <a:off x="11641931" y="166925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nb-NO" sz="1100"/>
        </a:p>
      </xdr:txBody>
    </xdr:sp>
    <xdr:clientData/>
  </xdr:oneCellAnchor>
  <xdr:oneCellAnchor>
    <xdr:from>
      <xdr:col>15</xdr:col>
      <xdr:colOff>145256</xdr:colOff>
      <xdr:row>12</xdr:row>
      <xdr:rowOff>40481</xdr:rowOff>
    </xdr:from>
    <xdr:ext cx="65" cy="172227"/>
    <xdr:sp macro="" textlink="">
      <xdr:nvSpPr>
        <xdr:cNvPr id="15" name="TekstSylinder 14"/>
        <xdr:cNvSpPr txBox="1"/>
      </xdr:nvSpPr>
      <xdr:spPr>
        <a:xfrm>
          <a:off x="11641931" y="166925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nb-NO" sz="1100"/>
        </a:p>
      </xdr:txBody>
    </xdr:sp>
    <xdr:clientData/>
  </xdr:oneCellAnchor>
  <xdr:oneCellAnchor>
    <xdr:from>
      <xdr:col>15</xdr:col>
      <xdr:colOff>145256</xdr:colOff>
      <xdr:row>13</xdr:row>
      <xdr:rowOff>40481</xdr:rowOff>
    </xdr:from>
    <xdr:ext cx="65" cy="172227"/>
    <xdr:sp macro="" textlink="">
      <xdr:nvSpPr>
        <xdr:cNvPr id="16" name="TekstSylinder 15"/>
        <xdr:cNvSpPr txBox="1"/>
      </xdr:nvSpPr>
      <xdr:spPr>
        <a:xfrm>
          <a:off x="11641931" y="166925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nb-NO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tabSelected="1" topLeftCell="A7" workbookViewId="0">
      <selection activeCell="F17" sqref="F17"/>
    </sheetView>
  </sheetViews>
  <sheetFormatPr baseColWidth="10" defaultRowHeight="14.25" x14ac:dyDescent="0.45"/>
  <cols>
    <col min="1" max="1" width="10.6640625" customWidth="1"/>
    <col min="3" max="3" width="11.59765625" bestFit="1" customWidth="1"/>
  </cols>
  <sheetData>
    <row r="1" spans="1:16" x14ac:dyDescent="0.45">
      <c r="H1" t="s">
        <v>17</v>
      </c>
      <c r="I1" t="s">
        <v>18</v>
      </c>
    </row>
    <row r="2" spans="1:16" x14ac:dyDescent="0.45">
      <c r="A2" t="s">
        <v>4</v>
      </c>
      <c r="B2">
        <v>79.5</v>
      </c>
      <c r="D2" t="s">
        <v>5</v>
      </c>
      <c r="E2">
        <v>32.799999999999997</v>
      </c>
      <c r="G2" s="1" t="s">
        <v>15</v>
      </c>
      <c r="H2">
        <f>ASIN(E2/B2)</f>
        <v>0.42528302981810873</v>
      </c>
      <c r="I2">
        <f>H2*180/PI()</f>
        <v>24.366922707113972</v>
      </c>
    </row>
    <row r="3" spans="1:16" x14ac:dyDescent="0.45">
      <c r="A3" s="1" t="s">
        <v>7</v>
      </c>
      <c r="B3">
        <v>0.2</v>
      </c>
      <c r="D3" t="s">
        <v>6</v>
      </c>
      <c r="E3">
        <v>0.1</v>
      </c>
      <c r="G3" t="s">
        <v>16</v>
      </c>
      <c r="H3">
        <v>6.0000000000000001E-3</v>
      </c>
      <c r="I3">
        <f>H3*180/PI()</f>
        <v>0.34377467707849396</v>
      </c>
    </row>
    <row r="5" spans="1:16" x14ac:dyDescent="0.45">
      <c r="A5" t="s">
        <v>19</v>
      </c>
      <c r="B5">
        <v>9.81</v>
      </c>
    </row>
    <row r="8" spans="1:16" x14ac:dyDescent="0.45">
      <c r="A8" t="s">
        <v>0</v>
      </c>
      <c r="E8" t="s">
        <v>1</v>
      </c>
      <c r="I8" t="s">
        <v>2</v>
      </c>
      <c r="M8" t="s">
        <v>3</v>
      </c>
    </row>
    <row r="9" spans="1:16" x14ac:dyDescent="0.45">
      <c r="A9" s="3" t="s">
        <v>9</v>
      </c>
      <c r="B9" s="3" t="s">
        <v>8</v>
      </c>
      <c r="C9" s="4" t="s">
        <v>14</v>
      </c>
      <c r="D9" s="5" t="s">
        <v>20</v>
      </c>
      <c r="E9" s="3" t="s">
        <v>9</v>
      </c>
      <c r="F9" s="4" t="s">
        <v>8</v>
      </c>
      <c r="G9" s="4" t="s">
        <v>14</v>
      </c>
      <c r="I9" s="3" t="s">
        <v>9</v>
      </c>
      <c r="J9" s="4" t="s">
        <v>8</v>
      </c>
      <c r="K9" s="4" t="s">
        <v>14</v>
      </c>
      <c r="M9" s="3" t="s">
        <v>9</v>
      </c>
      <c r="N9" s="4" t="s">
        <v>8</v>
      </c>
      <c r="O9" s="4" t="s">
        <v>14</v>
      </c>
    </row>
    <row r="10" spans="1:16" x14ac:dyDescent="0.45">
      <c r="A10" s="2">
        <v>1</v>
      </c>
      <c r="B10" s="2">
        <v>127.34</v>
      </c>
      <c r="C10" s="2">
        <f>$B$16-B10</f>
        <v>6.7520000000000095</v>
      </c>
      <c r="D10">
        <f>ROUND(C10/$B$16*100,1)</f>
        <v>5</v>
      </c>
      <c r="E10" s="2">
        <v>1</v>
      </c>
      <c r="F10" s="2">
        <v>171.54</v>
      </c>
      <c r="G10" s="2">
        <f>$F$16-F10</f>
        <v>-13.744</v>
      </c>
      <c r="H10">
        <f>ROUND(G10/$F$16*100,1)</f>
        <v>-8.6999999999999993</v>
      </c>
      <c r="I10" s="2">
        <v>1</v>
      </c>
      <c r="J10" s="2">
        <v>179.8</v>
      </c>
      <c r="K10" s="2">
        <f>$J$16-J10</f>
        <v>-8.2360000000000184</v>
      </c>
      <c r="L10">
        <f>ROUND(K10/$J$16*100,1)</f>
        <v>-4.8</v>
      </c>
      <c r="M10" s="2">
        <v>1</v>
      </c>
      <c r="N10" s="2">
        <v>193.42</v>
      </c>
      <c r="O10" s="2">
        <f>$N$16-N10</f>
        <v>-4.9680000000000177</v>
      </c>
      <c r="P10">
        <f>ROUND(O10/$N$16*100,1)</f>
        <v>-2.6</v>
      </c>
    </row>
    <row r="11" spans="1:16" x14ac:dyDescent="0.45">
      <c r="A11" s="2">
        <v>2</v>
      </c>
      <c r="B11" s="2">
        <v>138.12</v>
      </c>
      <c r="C11" s="2">
        <f>$B$16-B11</f>
        <v>-4.0279999999999916</v>
      </c>
      <c r="D11">
        <f t="shared" ref="D11:D14" si="0">ROUND(C11/$B$16*100,1)</f>
        <v>-3</v>
      </c>
      <c r="E11" s="2">
        <v>2</v>
      </c>
      <c r="F11" s="2">
        <v>159.63999999999999</v>
      </c>
      <c r="G11" s="2">
        <f>$F$16-F11</f>
        <v>-1.8439999999999941</v>
      </c>
      <c r="H11">
        <f t="shared" ref="H11:H14" si="1">ROUND(G11/$F$16*100,1)</f>
        <v>-1.2</v>
      </c>
      <c r="I11" s="2">
        <v>2</v>
      </c>
      <c r="J11" s="2">
        <v>172.44</v>
      </c>
      <c r="K11" s="2">
        <f>$J$16-J11</f>
        <v>-0.87600000000000477</v>
      </c>
      <c r="L11">
        <f t="shared" ref="L11:L14" si="2">ROUND(K11/$J$16*100,1)</f>
        <v>-0.5</v>
      </c>
      <c r="M11" s="2">
        <v>2</v>
      </c>
      <c r="N11" s="2">
        <v>192</v>
      </c>
      <c r="O11" s="2">
        <f>$N$16-N11</f>
        <v>-3.5480000000000302</v>
      </c>
      <c r="P11">
        <f t="shared" ref="P11:P14" si="3">ROUND(O11/$N$16*100,1)</f>
        <v>-1.9</v>
      </c>
    </row>
    <row r="12" spans="1:16" x14ac:dyDescent="0.45">
      <c r="A12" s="2">
        <v>3</v>
      </c>
      <c r="B12" s="2">
        <v>139.80000000000001</v>
      </c>
      <c r="C12" s="2">
        <f>$B$16-B12</f>
        <v>-5.7079999999999984</v>
      </c>
      <c r="D12">
        <f t="shared" si="0"/>
        <v>-4.3</v>
      </c>
      <c r="E12" s="2">
        <v>3</v>
      </c>
      <c r="F12" s="2">
        <v>151.46</v>
      </c>
      <c r="G12" s="2">
        <f>$F$16-F12</f>
        <v>6.3359999999999843</v>
      </c>
      <c r="H12">
        <f t="shared" si="1"/>
        <v>4</v>
      </c>
      <c r="I12" s="2">
        <v>3</v>
      </c>
      <c r="J12" s="2">
        <v>169.86</v>
      </c>
      <c r="K12" s="2">
        <f>$J$16-J12</f>
        <v>1.7039999999999793</v>
      </c>
      <c r="L12">
        <f t="shared" si="2"/>
        <v>1</v>
      </c>
      <c r="M12" s="2">
        <v>3</v>
      </c>
      <c r="N12" s="2">
        <v>191.28</v>
      </c>
      <c r="O12" s="2">
        <f>$N$16-N12</f>
        <v>-2.8280000000000314</v>
      </c>
      <c r="P12">
        <f t="shared" si="3"/>
        <v>-1.5</v>
      </c>
    </row>
    <row r="13" spans="1:16" x14ac:dyDescent="0.45">
      <c r="A13" s="2">
        <v>4</v>
      </c>
      <c r="B13" s="2">
        <v>131.44</v>
      </c>
      <c r="C13" s="2">
        <f>$B$16-B13</f>
        <v>2.6520000000000152</v>
      </c>
      <c r="D13">
        <f t="shared" si="0"/>
        <v>2</v>
      </c>
      <c r="E13" s="2">
        <v>4</v>
      </c>
      <c r="F13" s="2">
        <v>152.13999999999999</v>
      </c>
      <c r="G13" s="2">
        <f>$F$16-F13</f>
        <v>5.6560000000000059</v>
      </c>
      <c r="H13">
        <f t="shared" si="1"/>
        <v>3.6</v>
      </c>
      <c r="I13" s="2">
        <v>4</v>
      </c>
      <c r="J13" s="2">
        <v>169.44</v>
      </c>
      <c r="K13" s="2">
        <f>$J$16-J13</f>
        <v>2.1239999999999952</v>
      </c>
      <c r="L13">
        <f t="shared" si="2"/>
        <v>1.2</v>
      </c>
      <c r="M13" s="2">
        <v>4</v>
      </c>
      <c r="N13" s="2">
        <v>186.54</v>
      </c>
      <c r="O13" s="2">
        <f>$N$16-N13</f>
        <v>1.9119999999999777</v>
      </c>
      <c r="P13">
        <f t="shared" si="3"/>
        <v>1</v>
      </c>
    </row>
    <row r="14" spans="1:16" x14ac:dyDescent="0.45">
      <c r="A14" s="2">
        <v>5</v>
      </c>
      <c r="B14" s="2">
        <v>133.76</v>
      </c>
      <c r="C14" s="2">
        <f>$B$16-B14</f>
        <v>0.33200000000002206</v>
      </c>
      <c r="D14">
        <f t="shared" si="0"/>
        <v>0.2</v>
      </c>
      <c r="E14" s="2">
        <v>5</v>
      </c>
      <c r="F14" s="2">
        <v>154.19999999999999</v>
      </c>
      <c r="G14" s="2">
        <f>$F$16-F14</f>
        <v>3.5960000000000036</v>
      </c>
      <c r="H14">
        <f t="shared" si="1"/>
        <v>2.2999999999999998</v>
      </c>
      <c r="I14" s="2">
        <v>5</v>
      </c>
      <c r="J14" s="2">
        <v>166.28</v>
      </c>
      <c r="K14" s="2">
        <f>$J$16-J14</f>
        <v>5.2839999999999918</v>
      </c>
      <c r="L14">
        <f t="shared" si="2"/>
        <v>3.1</v>
      </c>
      <c r="M14" s="2">
        <v>5</v>
      </c>
      <c r="N14" s="2">
        <v>179.02</v>
      </c>
      <c r="O14" s="2">
        <f>$N$16-N14</f>
        <v>9.4319999999999595</v>
      </c>
      <c r="P14">
        <f t="shared" si="3"/>
        <v>5</v>
      </c>
    </row>
    <row r="16" spans="1:16" x14ac:dyDescent="0.45">
      <c r="A16" s="1" t="s">
        <v>13</v>
      </c>
      <c r="B16">
        <f>AVERAGE(B10:B14)</f>
        <v>134.09200000000001</v>
      </c>
      <c r="E16" s="1" t="s">
        <v>13</v>
      </c>
      <c r="F16">
        <f>AVERAGE(F10:F14)</f>
        <v>157.79599999999999</v>
      </c>
      <c r="I16" s="1" t="s">
        <v>13</v>
      </c>
      <c r="J16">
        <f>AVERAGE(J10:J14)</f>
        <v>171.56399999999999</v>
      </c>
      <c r="M16" s="1" t="s">
        <v>13</v>
      </c>
      <c r="N16">
        <f>AVERAGE(N10:N14)</f>
        <v>188.45199999999997</v>
      </c>
    </row>
    <row r="17" spans="1:14" x14ac:dyDescent="0.45">
      <c r="A17" t="s">
        <v>10</v>
      </c>
      <c r="B17">
        <f>SQRT(SUMSQ(C10:C14)/(A14-1))</f>
        <v>5.0383251185289772</v>
      </c>
      <c r="E17" t="s">
        <v>10</v>
      </c>
      <c r="F17">
        <f>SQRT(SUMSQ(G10:G14)/(E14-1))</f>
        <v>8.3271291571585433</v>
      </c>
      <c r="I17" t="s">
        <v>10</v>
      </c>
      <c r="J17">
        <f>SQRT(SUMSQ(K10:K14)/(I14-1))</f>
        <v>5.0974189547260123</v>
      </c>
      <c r="M17" t="s">
        <v>10</v>
      </c>
      <c r="N17">
        <f>SQRT(SUMSQ(O10:O14)/(M14-1))</f>
        <v>5.8712281509067532</v>
      </c>
    </row>
    <row r="18" spans="1:14" x14ac:dyDescent="0.45">
      <c r="A18" s="1" t="s">
        <v>11</v>
      </c>
      <c r="B18">
        <f>TAN($H$2) - (B16/100) / ($B$5*COS($H$2))</f>
        <v>0.30286843920798323</v>
      </c>
      <c r="E18" s="1" t="s">
        <v>11</v>
      </c>
      <c r="F18">
        <f>TAN($H$2) - (F16/100) / ($B$5*COS($H$2))</f>
        <v>0.27634245899460685</v>
      </c>
      <c r="I18" s="1" t="s">
        <v>11</v>
      </c>
      <c r="J18">
        <f>TAN($H$2) - (J16/100) / ($B$5*COS($H$2))</f>
        <v>0.26093536755106289</v>
      </c>
      <c r="M18" s="1" t="s">
        <v>11</v>
      </c>
      <c r="N18">
        <f>TAN($H$2) - (N16/100) / ($B$5*COS($H$2))</f>
        <v>0.24203683760491457</v>
      </c>
    </row>
    <row r="19" spans="1:14" x14ac:dyDescent="0.45">
      <c r="A19" t="s">
        <v>12</v>
      </c>
      <c r="B19">
        <f>SQRT( (($B$5-B16*SIN($H$2))*$H$3)^2 + (B17/100)^2)/($B$5*COS($H$2)^2)</f>
        <v>3.4113689272592375E-2</v>
      </c>
      <c r="E19" t="s">
        <v>12</v>
      </c>
      <c r="F19">
        <f>SQRT( (($B$5-F16*SIN($H$2))*$H$3)^2 + (F17/100)^2)/($B$5*COS($H$2)^2)</f>
        <v>4.202026151889017E-2</v>
      </c>
      <c r="I19" t="s">
        <v>12</v>
      </c>
      <c r="J19">
        <f>SQRT( (($B$5-J16*SIN($H$2))*$H$3)^2 + (J17/100)^2)/($B$5*COS($H$2)^2)</f>
        <v>4.5377154229231484E-2</v>
      </c>
      <c r="M19" t="s">
        <v>12</v>
      </c>
      <c r="N19">
        <f>SQRT( (($B$5-N16*SIN($H$2))*$H$3)^2 + (N17/100)^2)/($B$5*COS($H$2)^2)</f>
        <v>5.0595497252597085E-2</v>
      </c>
    </row>
    <row r="21" spans="1:14" x14ac:dyDescent="0.45">
      <c r="A21" t="s">
        <v>21</v>
      </c>
    </row>
    <row r="22" spans="1:14" x14ac:dyDescent="0.45">
      <c r="A22">
        <v>1</v>
      </c>
      <c r="B22">
        <v>15.433999999999999</v>
      </c>
      <c r="C22">
        <f>$B$27-B22</f>
        <v>-3.323599999999999</v>
      </c>
      <c r="D22">
        <f>ROUND(C22/$B$27*100,1)</f>
        <v>-27.4</v>
      </c>
      <c r="F22" t="s">
        <v>5</v>
      </c>
      <c r="G22">
        <v>20.8</v>
      </c>
    </row>
    <row r="23" spans="1:14" x14ac:dyDescent="0.45">
      <c r="A23">
        <v>2</v>
      </c>
      <c r="B23">
        <v>9.2059999999999995</v>
      </c>
      <c r="C23">
        <f t="shared" ref="C23:C26" si="4">$B$27-B23</f>
        <v>2.9044000000000008</v>
      </c>
      <c r="D23">
        <f t="shared" ref="D23:D26" si="5">ROUND(C23/$B$27*100,1)</f>
        <v>24</v>
      </c>
      <c r="F23" t="s">
        <v>4</v>
      </c>
      <c r="G23">
        <v>79.5</v>
      </c>
    </row>
    <row r="24" spans="1:14" x14ac:dyDescent="0.45">
      <c r="A24">
        <v>3</v>
      </c>
      <c r="B24">
        <v>13.44</v>
      </c>
      <c r="C24">
        <f t="shared" si="4"/>
        <v>-1.3295999999999992</v>
      </c>
      <c r="D24">
        <f t="shared" si="5"/>
        <v>-11</v>
      </c>
      <c r="F24" t="s">
        <v>22</v>
      </c>
      <c r="G24">
        <f>ASIN(G22/G23)</f>
        <v>0.26471605056649539</v>
      </c>
    </row>
    <row r="25" spans="1:14" x14ac:dyDescent="0.45">
      <c r="A25">
        <v>4</v>
      </c>
      <c r="B25">
        <v>10.488</v>
      </c>
      <c r="C25">
        <f t="shared" si="4"/>
        <v>1.6224000000000007</v>
      </c>
      <c r="D25">
        <f t="shared" si="5"/>
        <v>13.4</v>
      </c>
      <c r="F25" t="s">
        <v>23</v>
      </c>
      <c r="G25">
        <f>0.08*PI()/180</f>
        <v>1.3962634015954637E-3</v>
      </c>
    </row>
    <row r="26" spans="1:14" x14ac:dyDescent="0.45">
      <c r="A26">
        <v>5</v>
      </c>
      <c r="B26">
        <v>11.984</v>
      </c>
      <c r="C26">
        <f t="shared" si="4"/>
        <v>0.12640000000000029</v>
      </c>
      <c r="D26">
        <f t="shared" si="5"/>
        <v>1</v>
      </c>
    </row>
    <row r="27" spans="1:14" x14ac:dyDescent="0.45">
      <c r="A27" s="1" t="s">
        <v>13</v>
      </c>
      <c r="B27">
        <f>AVERAGE(B21:B26)</f>
        <v>12.1104</v>
      </c>
    </row>
    <row r="28" spans="1:14" x14ac:dyDescent="0.45">
      <c r="A28" t="s">
        <v>10</v>
      </c>
      <c r="B28">
        <f>SQRT(SUMSQ(C21:C25)/(A25-1))</f>
        <v>2.8214579115532925</v>
      </c>
    </row>
    <row r="29" spans="1:14" x14ac:dyDescent="0.45">
      <c r="A29" s="1" t="s">
        <v>11</v>
      </c>
      <c r="B29">
        <f>TAN($G$24) - (B27/100) / ($B$5*COS($G$24))</f>
        <v>0.25828722869475979</v>
      </c>
    </row>
    <row r="30" spans="1:14" x14ac:dyDescent="0.45">
      <c r="A30" t="s">
        <v>12</v>
      </c>
      <c r="B30">
        <f>SQRT( (($B$5-B27*SIN($G$24))*$G$25)^2 + (B28/100)^2)/($B$5*COS($G$24)^2)</f>
        <v>3.2499322914744501E-3</v>
      </c>
    </row>
  </sheetData>
  <pageMargins left="0.7" right="0.7" top="0.75" bottom="0.75" header="0.3" footer="0.3"/>
  <pageSetup paperSize="9" orientation="portrait" horizontalDpi="4294967294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rende_000</dc:creator>
  <cp:lastModifiedBy>rende_000</cp:lastModifiedBy>
  <dcterms:created xsi:type="dcterms:W3CDTF">2016-09-27T07:42:15Z</dcterms:created>
  <dcterms:modified xsi:type="dcterms:W3CDTF">2016-10-04T10:50:53Z</dcterms:modified>
</cp:coreProperties>
</file>