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nadorp/Documents/Prive/D3/inergy/data/"/>
    </mc:Choice>
  </mc:AlternateContent>
  <xr:revisionPtr revIDLastSave="0" documentId="13_ncr:1_{8400A512-3753-4C43-97C6-83C5C944D419}" xr6:coauthVersionLast="47" xr6:coauthVersionMax="47" xr10:uidLastSave="{00000000-0000-0000-0000-000000000000}"/>
  <bookViews>
    <workbookView xWindow="68960" yWindow="500" windowWidth="34400" windowHeight="28300" xr2:uid="{01056964-EFF9-CC4B-9F29-15A97D6DAB56}"/>
  </bookViews>
  <sheets>
    <sheet name="Services" sheetId="7" r:id="rId1"/>
    <sheet name="LOV" sheetId="9" r:id="rId2"/>
    <sheet name="Sources" sheetId="5" r:id="rId3"/>
    <sheet name="DMBOK" sheetId="1" r:id="rId4"/>
    <sheet name="Gartner" sheetId="6" r:id="rId5"/>
    <sheet name="CompetitorServices" sheetId="8" r:id="rId6"/>
  </sheets>
  <definedNames>
    <definedName name="LOV_ParentId">DnAServices[parentId]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5" i="7" l="1"/>
  <c r="O5" i="7" s="1"/>
  <c r="N6" i="7"/>
  <c r="O6" i="7" s="1"/>
  <c r="N7" i="7"/>
  <c r="O7" i="7" s="1"/>
  <c r="N8" i="7"/>
  <c r="O8" i="7" s="1"/>
  <c r="D8" i="7"/>
  <c r="E8" i="7"/>
  <c r="F8" i="7" s="1"/>
  <c r="G8" i="7" a="1"/>
  <c r="G8" i="7" s="1"/>
  <c r="D7" i="7"/>
  <c r="E7" i="7"/>
  <c r="F7" i="7" s="1"/>
  <c r="D6" i="7"/>
  <c r="E6" i="7"/>
  <c r="F6" i="7" s="1"/>
  <c r="D5" i="7"/>
  <c r="E5" i="7"/>
  <c r="F5" i="7" s="1"/>
  <c r="B10" i="9"/>
  <c r="O2" i="7"/>
  <c r="D2" i="7"/>
  <c r="H2" i="7"/>
  <c r="N3" i="7"/>
  <c r="N4" i="7"/>
  <c r="O4" i="7" s="1"/>
  <c r="D2" i="8"/>
  <c r="D4" i="7"/>
  <c r="E4" i="7"/>
  <c r="F4" i="7" s="1"/>
  <c r="D3" i="7"/>
  <c r="E3" i="7"/>
  <c r="F3" i="7" s="1"/>
  <c r="G7" i="7" l="1" a="1"/>
  <c r="G7" i="7" s="1"/>
  <c r="G6" i="7" a="1"/>
  <c r="G6" i="7" s="1"/>
  <c r="G5" i="7" a="1"/>
  <c r="G5" i="7" s="1"/>
  <c r="O3" i="7"/>
  <c r="G4" i="7" a="1"/>
  <c r="G4" i="7" s="1"/>
  <c r="G3" i="7" a="1"/>
  <c r="G3" i="7" s="1"/>
  <c r="E2" i="7" l="1"/>
  <c r="G2" i="7" s="1" a="1"/>
  <c r="G2" i="7" s="1"/>
  <c r="H7" i="7" l="1"/>
  <c r="L7" i="7" s="1"/>
  <c r="K7" i="7" s="1"/>
  <c r="H8" i="7"/>
  <c r="L8" i="7" s="1"/>
  <c r="K8" i="7" s="1"/>
  <c r="H5" i="7"/>
  <c r="L5" i="7" s="1"/>
  <c r="K5" i="7" s="1"/>
  <c r="H6" i="7"/>
  <c r="L6" i="7" s="1"/>
  <c r="K6" i="7" s="1"/>
  <c r="F2" i="7"/>
  <c r="K2" i="7" s="1"/>
  <c r="H4" i="7" l="1"/>
  <c r="L4" i="7" s="1"/>
  <c r="K4" i="7" s="1"/>
  <c r="H3" i="7"/>
  <c r="L3" i="7" s="1"/>
  <c r="K3"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<sst xmlns="http://schemas.openxmlformats.org/spreadsheetml/2006/main" count="98" uniqueCount="96">
  <si>
    <t>Knowledge Area</t>
  </si>
  <si>
    <t>Data Architecture</t>
  </si>
  <si>
    <t>Data Modeling &amp; Design</t>
  </si>
  <si>
    <t>Data Storage &amp; Operations</t>
  </si>
  <si>
    <t>Data Security &amp; Privacy</t>
  </si>
  <si>
    <t>Data Integration &amp; Interoperability</t>
  </si>
  <si>
    <t>Data Science</t>
  </si>
  <si>
    <t>Reference &amp; Master Data</t>
  </si>
  <si>
    <t>Datawarehousing &amp; Business Intelligence</t>
  </si>
  <si>
    <t>Data Quality</t>
  </si>
  <si>
    <t>Deliverables</t>
  </si>
  <si>
    <t>Tools</t>
  </si>
  <si>
    <t xml:space="preserve">
• Data modeling tools
• Asset management software 
• Graphical design applications</t>
  </si>
  <si>
    <t>Data Architecture Design
Data Flows
Data Value Chains
Enterprise Data Model
Implementation Roadmap</t>
  </si>
  <si>
    <t>Conceptual Data Model
Logical Data Model
Physical Data Model</t>
  </si>
  <si>
    <t>Data modeling tools
Data lineage tools
Metadata repositories
Data model patterns
Industry data models
Data profiling tools\</t>
  </si>
  <si>
    <t>Data Modeling Tools
• Database Monitoring Tools
Database Management Tools Developer Support Tools</t>
  </si>
  <si>
    <t>Inergy Consulting Services</t>
  </si>
  <si>
    <t xml:space="preserve">Inergy Technical Solutions </t>
  </si>
  <si>
    <t>Access Control Systems Protective Software
Identity Management Technology Intrusion Detection / Prevention Software
Metadata tracking
Data Masking / Encryption</t>
  </si>
  <si>
    <t>Data Transformation Engine • Data Virtualization Server
Enterprise Service Bus • Data and Process Modeling Tools • Data Profiling Tool
Metadata Repository</t>
  </si>
  <si>
    <t>Master and
Reference Data
Requirements
• Data Models and
Integration Patterns
• Reliable Reference
and Master Data
• Reusable Data
Services</t>
  </si>
  <si>
    <t>Data Modeling Tools
Metadata Repositories
Data Profiling and Quality Tools Data Integration Tools
MDM Application Platforms
Data Sharing/Integration Architecture</t>
  </si>
  <si>
    <t>DW and BI
Architecture
• Data Products
• Population Process
• Governance Activities
• Lineage Dictionary
• Learning &amp; Adoption
Plan
• Release Plan
• Production Support Process
• Load Tuning Activities
• BI Activity Monitoring</t>
  </si>
  <si>
    <t>Metadata Repositories • Data Integration Tools • Analytic Applications</t>
  </si>
  <si>
    <t>Metadata Strategy
• Metadata Standards
• Metadata Architecture
• MetaModel
• Unified Metadata
• Metadata Stores
• Data Lineage
• Impact Analysis
• Dependency Analysis
• Metadata Control
Process</t>
  </si>
  <si>
    <t>Metadata</t>
  </si>
  <si>
    <t>Metadata Repository  Management Tools
• MetadataRepositories in other Tools
Data lineage tools
Impact analysis tools</t>
  </si>
  <si>
    <t>Data Quality Strategy &amp;
framework
• Data Quality Program
organization
• Analyses from Data
Profiling
• Recommendations based
on root cause analysis of
issues
• DQM Procedures
• Data Quality Reports
• Data Quality Governance
Reports
• Data Quality Service Level
Agreements
• DQ Policies and
Guidelines</t>
  </si>
  <si>
    <t>Profiling engines, query tools
• Data Quality Rule Templates
• Quality Check and Audit Code
Modules</t>
  </si>
  <si>
    <t>Distributed File-based Solutions
Columnar Compression 
MPP Shared-Nothing Architectures
In-memory Computing and Databases
In-database Algorithms
Data Visualization toolsets</t>
  </si>
  <si>
    <t>Techniques</t>
  </si>
  <si>
    <t>Database Technology Evaluation Criteria
Database Environments
Migrated/Replicated/ Versioned Data
Business Continuity Plans
Database Performance OLA</t>
  </si>
  <si>
    <t>Data security architecture
Data security policies
Data privacy and confidentiality standards
Data security access controls
Regulatory compliant data access views
Documented security classifications
Authentication and user access history
Data Security audit reports</t>
  </si>
  <si>
    <t>Big Data Strategy &amp; Standards
Data Sourcing Plan
Acquired Data Sources
Initial data analysis and hypotheses
Data insights and findings
Enhancement Plan</t>
  </si>
  <si>
    <t>DII Architecture
Data Exchange Specifications
Data Access Agreements
Data Services
Complex Event Processing 
Thresholds and Alerts</t>
  </si>
  <si>
    <t>level</t>
  </si>
  <si>
    <t>value</t>
  </si>
  <si>
    <t>Managed Services</t>
  </si>
  <si>
    <t>leaf</t>
  </si>
  <si>
    <t>grade</t>
  </si>
  <si>
    <t>childCount</t>
  </si>
  <si>
    <t>parentChildCount</t>
  </si>
  <si>
    <t>intermediateValue</t>
  </si>
  <si>
    <t>sort</t>
  </si>
  <si>
    <t>Consulting &amp; System Integration</t>
  </si>
  <si>
    <t>Strategy &amp; Operating Model Design</t>
  </si>
  <si>
    <t>Data Management</t>
  </si>
  <si>
    <t>Data Governance</t>
  </si>
  <si>
    <t>Analytics &amp; Business Intelligence</t>
  </si>
  <si>
    <t>Data Science &amp; Machine Learning</t>
  </si>
  <si>
    <t>Program Management</t>
  </si>
  <si>
    <t>Enterprise Metadata</t>
  </si>
  <si>
    <t>Descr</t>
  </si>
  <si>
    <t>Gartner MQ Data &amp; Anal;ytics</t>
  </si>
  <si>
    <t>Code</t>
  </si>
  <si>
    <t>Name</t>
  </si>
  <si>
    <t>Url</t>
  </si>
  <si>
    <t>Gartner</t>
  </si>
  <si>
    <t>https://www.gartner.com/doc/reprints?id=1-2928QM6Y&amp;ct=220208&amp;st=sb</t>
  </si>
  <si>
    <t>relevance</t>
  </si>
  <si>
    <t>childLabel</t>
  </si>
  <si>
    <t>childId</t>
  </si>
  <si>
    <t>parentId</t>
  </si>
  <si>
    <t>parentLabel</t>
  </si>
  <si>
    <t>childIdCopy</t>
  </si>
  <si>
    <t>Capability</t>
  </si>
  <si>
    <t>Wortell</t>
  </si>
  <si>
    <t>Competitor</t>
  </si>
  <si>
    <t>Service</t>
  </si>
  <si>
    <t>CapabilityId</t>
  </si>
  <si>
    <t>Data Readiness Scan</t>
  </si>
  <si>
    <t>Capability Area</t>
  </si>
  <si>
    <t>Data Capability</t>
  </si>
  <si>
    <t>type</t>
  </si>
  <si>
    <t>Level</t>
  </si>
  <si>
    <t>Type</t>
  </si>
  <si>
    <t>Root</t>
  </si>
  <si>
    <t>Service Capability</t>
  </si>
  <si>
    <t>prio</t>
  </si>
  <si>
    <t>sell</t>
  </si>
  <si>
    <t>market</t>
  </si>
  <si>
    <t>deliver</t>
  </si>
  <si>
    <t>support</t>
  </si>
  <si>
    <t>Service Maturity</t>
  </si>
  <si>
    <t>MaxChildId</t>
  </si>
  <si>
    <t>serviceInergy</t>
  </si>
  <si>
    <t>serviceIlionx</t>
  </si>
  <si>
    <t>serviceWortell</t>
  </si>
  <si>
    <t>serviceMotion10</t>
  </si>
  <si>
    <t>Nauwkeurigheid</t>
  </si>
  <si>
    <t>Tijdigheid</t>
  </si>
  <si>
    <t>Uniciteit</t>
  </si>
  <si>
    <t>Consistentie</t>
  </si>
  <si>
    <t>Validiteit</t>
  </si>
  <si>
    <t>Volledigheid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</si>
</sst>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rgb="FF0000FF"/>
      <name val="Calibri"/>
      <family val="2"/>
    </font>
    <font>
      <b/>
      <sz val="12"/>
      <color rgb="FFFF000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quotePrefix="1"/>
    <xf numFmtId="0" fontId="1" fillId="0" borderId="0" xfId="0" applyFont="1"/>
    <xf numFmtId="0" fontId="2" fillId="0" borderId="0" xfId="0" applyFont="1"/>
    <xf numFmtId="0" fontId="0" fillId="0" borderId="0" xfId="0" applyAlignment="1">
      <alignment textRotation="90"/>
    </xf>
    <xf numFmtId="0" fontId="3" fillId="2" borderId="1" xfId="0" applyFont="1" applyFill="1" applyBorder="1"/>
    <xf numFmtId="0" fontId="0" fillId="0" borderId="0" xfId="0" applyNumberFormat="1"/>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308631</xdr:colOff>
          <xdr:row>0</xdr:row>
          <xdr:rowOff>168303</xdr:rowOff>
        </xdr:to>
        <xdr:pic>
          <xdr:nvPicPr>
            <xdr:cNvPr id="4" name="Picture 3">
              <a:extLst>
                <a:ext uri="{FF2B5EF4-FFF2-40B4-BE49-F238E27FC236}">
                  <a16:creationId xmlns:a16="http://schemas.microsoft.com/office/drawing/2014/main" id="{F8B654FF-0237-6475-85CA-B1D10A01004B}"/>
                </a:ext>
              </a:extLst>
            </xdr:cNvPr>
            <xdr:cNvPicPr>
              <a:picLocks noChangeAspect="1" noChangeArrowheads="1"/>
              <a:extLst>
                <a:ext uri="{84589F7E-364E-4C9E-8A38-B11213B215E9}">
                  <a14:cameraTool cellRange="LOV!$A$10:$B$10" spid="_x0000_s1449"/>
                </a:ext>
              </a:extLst>
            </xdr:cNvPicPr>
          </xdr:nvPicPr>
          <xdr:blipFill rotWithShape="1">
            <a:blip xmlns:r="http://schemas.openxmlformats.org/officeDocument/2006/relationships" r:embed="rId1"/>
            <a:srcRect l="82556" t="8548" r="1604" b="13226"/>
            <a:stretch>
              <a:fillRect/>
            </a:stretch>
          </xdr:blipFill>
          <xdr:spPr bwMode="auto">
            <a:xfrm>
              <a:off x="0" y="0"/>
              <a:ext cx="308631" cy="16830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DB2139-3A3C-774F-B54F-02981CDF0970}" name="DnAServices" displayName="DnAServices" ref="A1:Y8">
  <autoFilter ref="A1:Y8" xr:uid="{3CDB2139-3A3C-774F-B54F-02981CDF0970}"/>
  <sortState xmlns:xlrd2="http://schemas.microsoft.com/office/spreadsheetml/2017/richdata2" ref="A2:U4">
    <sortCondition ref="N2:N4"/>
    <sortCondition ref="D2:D4"/>
    <sortCondition ref="M2:M4"/>
  </sortState>
  <tableColumns count="25">
    <tableColumn id="3" xr3:uid="{F5226695-69CB-D045-805C-81C7C9A8FEDF}" name="childId" dataDxfId="13"/>
    <tableColumn id="4" xr3:uid="{A868F091-A877-6744-8BD2-9B72C188A207}" name="parentId" dataDxfId="12"/>
    <tableColumn id="8" xr3:uid="{59BDA53D-E49E-D242-B4C5-19315FB74449}" name="childLabel" totalsRowLabel="Total" dataDxfId="11"/>
    <tableColumn id="1" xr3:uid="{32A90077-49B3-FA4E-99DA-925FD2C5CBE1}" name="parentLabel">
      <calculatedColumnFormula>VLOOKUP(DnAServices[[#This Row],[parentId]],DnAServices[],3,FALSE)</calculatedColumnFormula>
    </tableColumn>
    <tableColumn id="2" xr3:uid="{E78EF50B-BB96-2343-87C5-ECDBAE7C8B05}" name="childIdCopy">
      <calculatedColumnFormula>DnAServices[[#This Row],[childId]]</calculatedColumnFormula>
    </tableColumn>
    <tableColumn id="7" xr3:uid="{42E7E5DF-C2F5-654B-AE46-98B0D727BF68}" name="leaf" dataDxfId="10">
      <calculatedColumnFormula>IF(ISERROR(VLOOKUP(DnAServices[[#This Row],[childIdCopy]],DnAServices[parentId],1,FALSE)),1,0)</calculatedColumnFormula>
    </tableColumn>
    <tableColumn id="10" xr3:uid="{2C45A958-0AC7-0F4F-9F7E-1B086C18D583}" name="childCount" dataDxfId="9">
      <calculatedColumnFormula array="1">COUNTIF(LOV_ParentId,DnAServices[[#This Row],[childIdCopy]])</calculatedColumnFormula>
    </tableColumn>
    <tableColumn id="11" xr3:uid="{79B95467-B17A-4047-B881-B644207C4CD9}" name="parentChildCount" dataDxfId="8">
      <calculatedColumnFormula>VLOOKUP(DnAServices[[#This Row],[parentId]],DnAServices[],7,FALSE)</calculatedColumnFormula>
    </tableColumn>
    <tableColumn id="9" xr3:uid="{0A877EB5-73A4-0A4B-AA73-04F7B4278274}" name="grade"/>
    <tableColumn id="14" xr3:uid="{E5C8E1C7-D5BF-F242-AE51-5CD4B9F688DD}" name="relevance"/>
    <tableColumn id="12" xr3:uid="{81100636-BC49-0D4B-9DC6-B3DF3B2DA470}" name="value" totalsRowFunction="sum" dataDxfId="7">
      <calculatedColumnFormula>IF(DnAServices[[#This Row],[leaf]]=1,DnAServices[[#This Row],[intermediateValue]],0)</calculatedColumnFormula>
    </tableColumn>
    <tableColumn id="6" xr3:uid="{4B2323A5-43FB-CF4F-9A88-D0F4E6F40A2F}" name="intermediateValue" dataDxfId="6">
      <calculatedColumnFormula>VLOOKUP(DnAServices[[#This Row],[parentLabel]],DnAServices[],10,FALSE)/DnAServices[[#This Row],[parentChildCount]]</calculatedColumnFormula>
    </tableColumn>
    <tableColumn id="5" xr3:uid="{44B93257-528E-574E-BB48-6AC2FE8451F8}" name="sort"/>
    <tableColumn id="13" xr3:uid="{BD8C4D3A-3E3D-5F44-9FC8-0EF60D5B62C8}" name="level"/>
    <tableColumn id="16" xr3:uid="{571AA870-2ABE-FF4D-8D52-0504685EDDC0}" name="type"/>
    <tableColumn id="17" xr3:uid="{638F2F29-698F-B644-B60C-C9C939A263A8}" name="prio"/>
    <tableColumn id="20" xr3:uid="{612294AB-50B2-1A47-ABC6-BF17F5C643AB}" name="market"/>
    <tableColumn id="19" xr3:uid="{2EEDAE62-3605-A246-8FBA-894482DC535D}" name="sell"/>
    <tableColumn id="18" xr3:uid="{D827252D-FE96-AE4E-901B-34E3C78A7951}" name="deliver"/>
    <tableColumn id="21" xr3:uid="{36175633-CD3F-4E46-A06C-67D4C5E09739}" name="support"/>
    <tableColumn id="15" xr3:uid="{1789C71A-2128-FA4C-A79A-C1E499A9E06C}" name="Descr" dataDxfId="5"/>
    <tableColumn id="25" xr3:uid="{4B7891AE-3FB6-B944-859D-7F57BEF2B78B}" name="serviceInergy"/>
    <tableColumn id="24" xr3:uid="{B1B3BF46-A28D-C84E-B44B-46CA79DE8689}" name="serviceIlionx"/>
    <tableColumn id="22" xr3:uid="{3AF7CC8C-BA57-F04F-ACF4-4781FED2410C}" name="serviceWortell"/>
    <tableColumn id="23" xr3:uid="{69E1D64C-97E1-B147-B61F-23697FE54E11}" name="serviceMotion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58637B-E456-2B4E-B11D-B9F869D66C44}" name="Types" displayName="Types" ref="A1:B7" totalsRowShown="0">
  <autoFilter ref="A1:B7" xr:uid="{7158637B-E456-2B4E-B11D-B9F869D66C44}"/>
  <tableColumns count="2">
    <tableColumn id="1" xr3:uid="{84A4F2EC-4B72-F349-B94F-2764508DA937}" name="Level"/>
    <tableColumn id="2" xr3:uid="{7515B732-8FF4-2C4C-835C-1AEDB283B1D7}" name="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1C1FF-7B31-6D42-924B-BCF73042D692}" name="Table1" displayName="Table1" ref="A1:F11" totalsRowShown="0" dataDxfId="4">
  <autoFilter ref="A1:F11" xr:uid="{82234FCB-E8EE-F549-AC3C-21EACFD8F8DB}"/>
  <tableColumns count="6">
    <tableColumn id="1" xr3:uid="{D764B55A-8CBD-5745-BAA9-84C1A3E9A89C}" name="Knowledge Area"/>
    <tableColumn id="2" xr3:uid="{E08C2154-5200-064A-AB84-FB7FDBD082AA}" name="Deliverables" dataDxfId="3"/>
    <tableColumn id="3" xr3:uid="{EE429F12-4F88-9445-86EB-2555C984252E}" name="Tools" dataDxfId="2"/>
    <tableColumn id="4" xr3:uid="{E70159D3-77C7-3C4F-B5A0-F6E637A20816}" name="Techniques" dataDxfId="1"/>
    <tableColumn id="5" xr3:uid="{3AB27B30-0432-C044-AE1E-C6CC702746CC}" name="Inergy Consulting Services"/>
    <tableColumn id="6" xr3:uid="{CD8D63A7-9477-974A-83B4-9AFE744C710D}" name="Inergy Technical Solutions "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artner.com/doc/reprints?id=1-2928QM6Y&amp;ct=220208&amp;st=sb"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B7CE-57FA-014E-ABD2-B896A4E09EDD}">
  <dimension ref="A1:Y8"/>
  <sheetViews>
    <sheetView tabSelected="1" zoomScale="200" zoomScaleNormal="200" workbookViewId="0">
      <pane xSplit="4" ySplit="1" topLeftCell="E2" activePane="bottomRight" state="frozen"/>
      <selection pane="topRight" activeCell="E1" sqref="E1"/>
      <selection pane="bottomLeft" activeCell="A2" sqref="A2"/>
      <selection pane="bottomRight" activeCell="C16" sqref="C16"/>
    </sheetView>
  </sheetViews>
  <sheetFormatPr baseColWidth="10" defaultRowHeight="16" x14ac:dyDescent="0.2"/>
  <cols>
    <col min="1" max="1" width="4.5" customWidth="1"/>
    <col min="2" max="2" width="4.83203125" customWidth="1"/>
    <col min="3" max="3" width="25.33203125" customWidth="1"/>
    <col min="4" max="4" width="27.33203125" customWidth="1"/>
    <col min="5" max="5" width="6.83203125" customWidth="1"/>
    <col min="7" max="7" width="12" customWidth="1"/>
    <col min="8" max="8" width="20.1640625" customWidth="1"/>
    <col min="9" max="9" width="6.1640625" customWidth="1"/>
    <col min="10" max="10" width="5.6640625" customWidth="1"/>
    <col min="11" max="11" width="10.33203125" customWidth="1"/>
    <col min="12" max="12" width="11.6640625" customWidth="1"/>
    <col min="13" max="13" width="4.33203125" customWidth="1"/>
    <col min="14" max="14" width="5.1640625" customWidth="1"/>
    <col min="15" max="15" width="18.33203125" customWidth="1"/>
    <col min="16" max="20" width="2.83203125" customWidth="1"/>
    <col min="21" max="21" width="55.1640625" style="1" customWidth="1"/>
    <col min="22" max="25" width="3.6640625" bestFit="1" customWidth="1"/>
  </cols>
  <sheetData>
    <row r="1" spans="1:25" ht="80" customHeight="1" x14ac:dyDescent="0.2">
      <c r="A1" s="5" t="s">
        <v>62</v>
      </c>
      <c r="B1" s="5" t="s">
        <v>63</v>
      </c>
      <c r="C1" t="s">
        <v>61</v>
      </c>
      <c r="D1" t="s">
        <v>64</v>
      </c>
      <c r="E1" t="s">
        <v>65</v>
      </c>
      <c r="F1" t="s">
        <v>39</v>
      </c>
      <c r="G1" t="s">
        <v>41</v>
      </c>
      <c r="H1" t="s">
        <v>42</v>
      </c>
      <c r="I1" t="s">
        <v>40</v>
      </c>
      <c r="J1" t="s">
        <v>60</v>
      </c>
      <c r="K1" t="s">
        <v>37</v>
      </c>
      <c r="L1" t="s">
        <v>43</v>
      </c>
      <c r="M1" t="s">
        <v>44</v>
      </c>
      <c r="N1" t="s">
        <v>36</v>
      </c>
      <c r="O1" t="s">
        <v>74</v>
      </c>
      <c r="P1" s="5" t="s">
        <v>79</v>
      </c>
      <c r="Q1" s="5" t="s">
        <v>81</v>
      </c>
      <c r="R1" s="5" t="s">
        <v>80</v>
      </c>
      <c r="S1" s="5" t="s">
        <v>82</v>
      </c>
      <c r="T1" s="5" t="s">
        <v>83</v>
      </c>
      <c r="U1" s="1" t="s">
        <v>53</v>
      </c>
      <c r="V1" s="5" t="s">
        <v>86</v>
      </c>
      <c r="W1" s="5" t="s">
        <v>87</v>
      </c>
      <c r="X1" s="5" t="s">
        <v>88</v>
      </c>
      <c r="Y1" s="5" t="s">
        <v>89</v>
      </c>
    </row>
    <row r="2" spans="1:25" x14ac:dyDescent="0.2">
      <c r="A2">
        <v>1</v>
      </c>
      <c r="C2" t="s">
        <v>72</v>
      </c>
      <c r="D2" s="2" t="e">
        <f>VLOOKUP(DnAServices[[#This Row],[parentId]],DnAServices[],3,FALSE)</f>
        <v>#N/A</v>
      </c>
      <c r="E2">
        <f>DnAServices[[#This Row],[childId]]</f>
        <v>1</v>
      </c>
      <c r="F2">
        <f>IF(ISERROR(VLOOKUP(DnAServices[[#This Row],[childIdCopy]],DnAServices[parentId],1,FALSE)),1,0)</f>
        <v>0</v>
      </c>
      <c r="G2" cm="1">
        <f t="array" ref="G2">COUNTIF(LOV_ParentId,DnAServices[[#This Row],[childIdCopy]])</f>
        <v>6</v>
      </c>
      <c r="H2" t="e">
        <f>VLOOKUP(DnAServices[[#This Row],[parentId]],DnAServices[],7,FALSE)</f>
        <v>#N/A</v>
      </c>
      <c r="K2">
        <f>IF(DnAServices[[#This Row],[leaf]]=1,DnAServices[[#This Row],[intermediateValue]],0)</f>
        <v>0</v>
      </c>
      <c r="L2">
        <v>1000000</v>
      </c>
      <c r="N2">
        <v>0</v>
      </c>
      <c r="O2" t="str">
        <f>VLOOKUP(DnAServices[[#This Row],[level]],Types[],2,FALSE)</f>
        <v>Root</v>
      </c>
      <c r="P2">
        <v>1</v>
      </c>
      <c r="Q2">
        <v>1</v>
      </c>
      <c r="R2">
        <v>1</v>
      </c>
      <c r="S2">
        <v>1</v>
      </c>
      <c r="T2">
        <v>1</v>
      </c>
    </row>
    <row r="3" spans="1:25" x14ac:dyDescent="0.2">
      <c r="A3">
        <v>2</v>
      </c>
      <c r="B3">
        <v>1</v>
      </c>
      <c r="C3" t="s">
        <v>90</v>
      </c>
      <c r="D3" s="2" t="str">
        <f>VLOOKUP(DnAServices[[#This Row],[parentId]],DnAServices[],3,FALSE)</f>
        <v>Capability Area</v>
      </c>
      <c r="E3">
        <f>DnAServices[[#This Row],[childId]]</f>
        <v>2</v>
      </c>
      <c r="F3">
        <f>IF(ISERROR(VLOOKUP(DnAServices[[#This Row],[childIdCopy]],DnAServices[parentId],1,FALSE)),1,0)</f>
        <v>1</v>
      </c>
      <c r="G3" cm="1">
        <f t="array" ref="G3">COUNTIF(LOV_ParentId,DnAServices[[#This Row],[childIdCopy]])</f>
        <v>0</v>
      </c>
      <c r="H3">
        <f>VLOOKUP(DnAServices[[#This Row],[parentId]],DnAServices[],7,FALSE)</f>
        <v>6</v>
      </c>
      <c r="J3">
        <v>1</v>
      </c>
      <c r="K3">
        <f>IF(DnAServices[[#This Row],[leaf]]=1,DnAServices[[#This Row],[intermediateValue]],0)</f>
        <v>166666.66666666666</v>
      </c>
      <c r="L3">
        <f>VLOOKUP(DnAServices[[#This Row],[parentId]],DnAServices[],12,FALSE)/DnAServices[[#This Row],[parentChildCount]]</f>
        <v>166666.66666666666</v>
      </c>
      <c r="N3">
        <f>VLOOKUP(DnAServices[[#This Row],[parentId]],DnAServices[],14,FALSE)+1</f>
        <v>1</v>
      </c>
      <c r="O3" t="str">
        <f>VLOOKUP(DnAServices[[#This Row],[level]],Types[],2,FALSE)</f>
        <v>Capability Area</v>
      </c>
      <c r="P3">
        <v>1</v>
      </c>
      <c r="Q3">
        <v>1</v>
      </c>
      <c r="R3">
        <v>1</v>
      </c>
      <c r="S3">
        <v>1</v>
      </c>
      <c r="T3">
        <v>1</v>
      </c>
    </row>
    <row r="4" spans="1:25" x14ac:dyDescent="0.2">
      <c r="A4">
        <v>3</v>
      </c>
      <c r="B4">
        <v>1</v>
      </c>
      <c r="C4" t="s">
        <v>91</v>
      </c>
      <c r="D4" s="2" t="str">
        <f>VLOOKUP(DnAServices[[#This Row],[parentId]],DnAServices[],3,FALSE)</f>
        <v>Capability Area</v>
      </c>
      <c r="E4">
        <f>DnAServices[[#This Row],[childId]]</f>
        <v>3</v>
      </c>
      <c r="F4">
        <f>IF(ISERROR(VLOOKUP(DnAServices[[#This Row],[childIdCopy]],DnAServices[parentId],1,FALSE)),1,0)</f>
        <v>1</v>
      </c>
      <c r="G4" cm="1">
        <f t="array" ref="G4">COUNTIF(LOV_ParentId,DnAServices[[#This Row],[childIdCopy]])</f>
        <v>0</v>
      </c>
      <c r="H4">
        <f>VLOOKUP(DnAServices[[#This Row],[parentId]],DnAServices[],7,FALSE)</f>
        <v>6</v>
      </c>
      <c r="J4">
        <v>1</v>
      </c>
      <c r="K4">
        <f>IF(DnAServices[[#This Row],[leaf]]=1,DnAServices[[#This Row],[intermediateValue]],0)</f>
        <v>166666.66666666666</v>
      </c>
      <c r="L4">
        <f>VLOOKUP(DnAServices[[#This Row],[parentId]],DnAServices[],12,FALSE)/DnAServices[[#This Row],[parentChildCount]]</f>
        <v>166666.66666666666</v>
      </c>
      <c r="N4">
        <f>VLOOKUP(DnAServices[[#This Row],[parentId]],DnAServices[],14,FALSE)+1</f>
        <v>1</v>
      </c>
      <c r="O4" t="str">
        <f>VLOOKUP(DnAServices[[#This Row],[level]],Types[],2,FALSE)</f>
        <v>Capability Area</v>
      </c>
      <c r="P4">
        <v>1</v>
      </c>
      <c r="Q4">
        <v>1</v>
      </c>
      <c r="R4">
        <v>1</v>
      </c>
      <c r="S4">
        <v>1</v>
      </c>
      <c r="T4">
        <v>1</v>
      </c>
    </row>
    <row r="5" spans="1:25" x14ac:dyDescent="0.2">
      <c r="A5" s="7">
        <v>4</v>
      </c>
      <c r="B5" s="7">
        <v>1</v>
      </c>
      <c r="C5" s="7" t="s">
        <v>95</v>
      </c>
      <c r="D5" t="str">
        <f>VLOOKUP(DnAServices[[#This Row],[parentId]],DnAServices[],3,FALSE)</f>
        <v>Capability Area</v>
      </c>
      <c r="E5">
        <f>DnAServices[[#This Row],[childId]]</f>
        <v>4</v>
      </c>
      <c r="F5" s="7">
        <f>IF(ISERROR(VLOOKUP(DnAServices[[#This Row],[childIdCopy]],DnAServices[parentId],1,FALSE)),1,0)</f>
        <v>1</v>
      </c>
      <c r="G5" s="7" cm="1">
        <f t="array" ref="G5">COUNTIF(LOV_ParentId,DnAServices[[#This Row],[childIdCopy]])</f>
        <v>0</v>
      </c>
      <c r="H5" s="7">
        <f>VLOOKUP(DnAServices[[#This Row],[parentId]],DnAServices[],7,FALSE)</f>
        <v>6</v>
      </c>
      <c r="J5">
        <v>1</v>
      </c>
      <c r="K5">
        <f>IF(DnAServices[[#This Row],[leaf]]=1,DnAServices[[#This Row],[intermediateValue]],0)</f>
        <v>166666.66666666666</v>
      </c>
      <c r="L5">
        <f>VLOOKUP(DnAServices[[#This Row],[parentId]],DnAServices[],12,FALSE)/DnAServices[[#This Row],[parentChildCount]]</f>
        <v>166666.66666666666</v>
      </c>
      <c r="N5">
        <f>VLOOKUP(DnAServices[[#This Row],[parentId]],DnAServices[],14,FALSE)+1</f>
        <v>1</v>
      </c>
      <c r="O5" t="str">
        <f>VLOOKUP(DnAServices[[#This Row],[level]],Types[],2,FALSE)</f>
        <v>Capability Area</v>
      </c>
      <c r="P5">
        <v>1</v>
      </c>
      <c r="Q5">
        <v>1</v>
      </c>
      <c r="R5">
        <v>1</v>
      </c>
      <c r="S5">
        <v>1</v>
      </c>
      <c r="T5">
        <v>1</v>
      </c>
    </row>
    <row r="6" spans="1:25" x14ac:dyDescent="0.2">
      <c r="A6" s="7">
        <v>5</v>
      </c>
      <c r="B6" s="7">
        <v>1</v>
      </c>
      <c r="C6" s="7" t="s">
        <v>92</v>
      </c>
      <c r="D6" t="str">
        <f>VLOOKUP(DnAServices[[#This Row],[parentId]],DnAServices[],3,FALSE)</f>
        <v>Capability Area</v>
      </c>
      <c r="E6">
        <f>DnAServices[[#This Row],[childId]]</f>
        <v>5</v>
      </c>
      <c r="F6" s="7">
        <f>IF(ISERROR(VLOOKUP(DnAServices[[#This Row],[childIdCopy]],DnAServices[parentId],1,FALSE)),1,0)</f>
        <v>1</v>
      </c>
      <c r="G6" s="7" cm="1">
        <f t="array" ref="G6">COUNTIF(LOV_ParentId,DnAServices[[#This Row],[childIdCopy]])</f>
        <v>0</v>
      </c>
      <c r="H6" s="7">
        <f>VLOOKUP(DnAServices[[#This Row],[parentId]],DnAServices[],7,FALSE)</f>
        <v>6</v>
      </c>
      <c r="J6">
        <v>1</v>
      </c>
      <c r="K6">
        <f>IF(DnAServices[[#This Row],[leaf]]=1,DnAServices[[#This Row],[intermediateValue]],0)</f>
        <v>166666.66666666666</v>
      </c>
      <c r="L6">
        <f>VLOOKUP(DnAServices[[#This Row],[parentId]],DnAServices[],12,FALSE)/DnAServices[[#This Row],[parentChildCount]]</f>
        <v>166666.66666666666</v>
      </c>
      <c r="N6">
        <f>VLOOKUP(DnAServices[[#This Row],[parentId]],DnAServices[],14,FALSE)+1</f>
        <v>1</v>
      </c>
      <c r="O6" t="str">
        <f>VLOOKUP(DnAServices[[#This Row],[level]],Types[],2,FALSE)</f>
        <v>Capability Area</v>
      </c>
      <c r="P6">
        <v>1</v>
      </c>
      <c r="Q6">
        <v>1</v>
      </c>
      <c r="R6">
        <v>1</v>
      </c>
      <c r="S6">
        <v>1</v>
      </c>
      <c r="T6">
        <v>1</v>
      </c>
    </row>
    <row r="7" spans="1:25" x14ac:dyDescent="0.2">
      <c r="A7" s="7">
        <v>6</v>
      </c>
      <c r="B7" s="7">
        <v>1</v>
      </c>
      <c r="C7" s="7" t="s">
        <v>93</v>
      </c>
      <c r="D7" t="str">
        <f>VLOOKUP(DnAServices[[#This Row],[parentId]],DnAServices[],3,FALSE)</f>
        <v>Capability Area</v>
      </c>
      <c r="E7">
        <f>DnAServices[[#This Row],[childId]]</f>
        <v>6</v>
      </c>
      <c r="F7" s="7">
        <f>IF(ISERROR(VLOOKUP(DnAServices[[#This Row],[childIdCopy]],DnAServices[parentId],1,FALSE)),1,0)</f>
        <v>1</v>
      </c>
      <c r="G7" s="7" cm="1">
        <f t="array" ref="G7">COUNTIF(LOV_ParentId,DnAServices[[#This Row],[childIdCopy]])</f>
        <v>0</v>
      </c>
      <c r="H7" s="7">
        <f>VLOOKUP(DnAServices[[#This Row],[parentId]],DnAServices[],7,FALSE)</f>
        <v>6</v>
      </c>
      <c r="J7">
        <v>1</v>
      </c>
      <c r="K7">
        <f>IF(DnAServices[[#This Row],[leaf]]=1,DnAServices[[#This Row],[intermediateValue]],0)</f>
        <v>166666.66666666666</v>
      </c>
      <c r="L7">
        <f>VLOOKUP(DnAServices[[#This Row],[parentId]],DnAServices[],12,FALSE)/DnAServices[[#This Row],[parentChildCount]]</f>
        <v>166666.66666666666</v>
      </c>
      <c r="N7">
        <f>VLOOKUP(DnAServices[[#This Row],[parentId]],DnAServices[],14,FALSE)+1</f>
        <v>1</v>
      </c>
      <c r="O7" t="str">
        <f>VLOOKUP(DnAServices[[#This Row],[level]],Types[],2,FALSE)</f>
        <v>Capability Area</v>
      </c>
      <c r="P7">
        <v>1</v>
      </c>
      <c r="Q7">
        <v>1</v>
      </c>
      <c r="R7">
        <v>1</v>
      </c>
      <c r="S7">
        <v>1</v>
      </c>
      <c r="T7">
        <v>1</v>
      </c>
    </row>
    <row r="8" spans="1:25" x14ac:dyDescent="0.2">
      <c r="A8" s="7">
        <v>7</v>
      </c>
      <c r="B8" s="7">
        <v>1</v>
      </c>
      <c r="C8" s="7" t="s">
        <v>94</v>
      </c>
      <c r="D8" t="str">
        <f>VLOOKUP(DnAServices[[#This Row],[parentId]],DnAServices[],3,FALSE)</f>
        <v>Capability Area</v>
      </c>
      <c r="E8">
        <f>DnAServices[[#This Row],[childId]]</f>
        <v>7</v>
      </c>
      <c r="F8" s="7">
        <f>IF(ISERROR(VLOOKUP(DnAServices[[#This Row],[childIdCopy]],DnAServices[parentId],1,FALSE)),1,0)</f>
        <v>1</v>
      </c>
      <c r="G8" s="7" cm="1">
        <f t="array" ref="G8">COUNTIF(LOV_ParentId,DnAServices[[#This Row],[childIdCopy]])</f>
        <v>0</v>
      </c>
      <c r="H8" s="7">
        <f>VLOOKUP(DnAServices[[#This Row],[parentId]],DnAServices[],7,FALSE)</f>
        <v>6</v>
      </c>
      <c r="J8">
        <v>1</v>
      </c>
      <c r="K8">
        <f>IF(DnAServices[[#This Row],[leaf]]=1,DnAServices[[#This Row],[intermediateValue]],0)</f>
        <v>166666.66666666666</v>
      </c>
      <c r="L8">
        <f>VLOOKUP(DnAServices[[#This Row],[parentId]],DnAServices[],12,FALSE)/DnAServices[[#This Row],[parentChildCount]]</f>
        <v>166666.66666666666</v>
      </c>
      <c r="N8">
        <f>VLOOKUP(DnAServices[[#This Row],[parentId]],DnAServices[],14,FALSE)+1</f>
        <v>1</v>
      </c>
      <c r="O8" t="str">
        <f>VLOOKUP(DnAServices[[#This Row],[level]],Types[],2,FALSE)</f>
        <v>Capability Area</v>
      </c>
      <c r="P8">
        <v>1</v>
      </c>
      <c r="Q8">
        <v>1</v>
      </c>
      <c r="R8">
        <v>1</v>
      </c>
      <c r="S8">
        <v>1</v>
      </c>
      <c r="T8">
        <v>1</v>
      </c>
    </row>
  </sheetData>
  <pageMargins left="0.7" right="0.7" top="0.75" bottom="0.75" header="0.3" footer="0.3"/>
  <pageSetup paperSize="9" orientation="portrait" horizontalDpi="0" verticalDpi="0"/>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8210B-4116-974A-A94F-A65D539443A2}">
  <dimension ref="A1:B10"/>
  <sheetViews>
    <sheetView zoomScale="190" zoomScaleNormal="190" workbookViewId="0">
      <selection activeCell="B10" sqref="B10"/>
    </sheetView>
  </sheetViews>
  <sheetFormatPr baseColWidth="10" defaultRowHeight="16" x14ac:dyDescent="0.2"/>
  <cols>
    <col min="2" max="2" width="14.5" customWidth="1"/>
  </cols>
  <sheetData>
    <row r="1" spans="1:2" x14ac:dyDescent="0.2">
      <c r="A1" t="s">
        <v>75</v>
      </c>
      <c r="B1" t="s">
        <v>76</v>
      </c>
    </row>
    <row r="2" spans="1:2" x14ac:dyDescent="0.2">
      <c r="A2">
        <v>0</v>
      </c>
      <c r="B2" t="s">
        <v>77</v>
      </c>
    </row>
    <row r="3" spans="1:2" x14ac:dyDescent="0.2">
      <c r="A3">
        <v>1</v>
      </c>
      <c r="B3" t="s">
        <v>72</v>
      </c>
    </row>
    <row r="4" spans="1:2" x14ac:dyDescent="0.2">
      <c r="A4">
        <v>2</v>
      </c>
      <c r="B4" t="s">
        <v>73</v>
      </c>
    </row>
    <row r="5" spans="1:2" x14ac:dyDescent="0.2">
      <c r="A5">
        <v>3</v>
      </c>
      <c r="B5" t="s">
        <v>69</v>
      </c>
    </row>
    <row r="6" spans="1:2" x14ac:dyDescent="0.2">
      <c r="A6">
        <v>4</v>
      </c>
      <c r="B6" t="s">
        <v>78</v>
      </c>
    </row>
    <row r="7" spans="1:2" x14ac:dyDescent="0.2">
      <c r="A7">
        <v>5</v>
      </c>
      <c r="B7" t="s">
        <v>84</v>
      </c>
    </row>
    <row r="10" spans="1:2" x14ac:dyDescent="0.2">
      <c r="A10" t="s">
        <v>85</v>
      </c>
      <c r="B10" s="6">
        <f>MAX(DnAServices[childId])</f>
        <v>7</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C3B8-A746-5C45-886D-B56E5E6CF114}">
  <dimension ref="A1:D3"/>
  <sheetViews>
    <sheetView workbookViewId="0">
      <selection activeCell="I21" sqref="I21"/>
    </sheetView>
  </sheetViews>
  <sheetFormatPr baseColWidth="10" defaultRowHeight="16" x14ac:dyDescent="0.2"/>
  <sheetData>
    <row r="1" spans="1:4" x14ac:dyDescent="0.2">
      <c r="A1">
        <v>1</v>
      </c>
      <c r="B1" t="s">
        <v>54</v>
      </c>
    </row>
    <row r="2" spans="1:4" x14ac:dyDescent="0.2">
      <c r="A2">
        <v>2</v>
      </c>
      <c r="B2" s="3" t="s">
        <v>55</v>
      </c>
      <c r="C2" s="3" t="s">
        <v>56</v>
      </c>
      <c r="D2" s="3" t="s">
        <v>57</v>
      </c>
    </row>
    <row r="3" spans="1:4" x14ac:dyDescent="0.2">
      <c r="A3">
        <v>3</v>
      </c>
      <c r="B3" s="3">
        <v>1</v>
      </c>
      <c r="C3" s="3" t="s">
        <v>58</v>
      </c>
      <c r="D3" s="4" t="s">
        <v>59</v>
      </c>
    </row>
  </sheetData>
  <hyperlinks>
    <hyperlink ref="D3" r:id="rId1" xr:uid="{A989C72D-8AD8-7443-9200-28FA7ECF6F6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29F33-4BF9-6746-B2F7-70B5AE411831}">
  <dimension ref="A1:F11"/>
  <sheetViews>
    <sheetView zoomScale="130" zoomScaleNormal="130" workbookViewId="0">
      <pane ySplit="1" topLeftCell="A10" activePane="bottomLeft" state="frozen"/>
      <selection pane="bottomLeft" activeCell="A2" sqref="A2:A11"/>
    </sheetView>
  </sheetViews>
  <sheetFormatPr baseColWidth="10" defaultRowHeight="16" x14ac:dyDescent="0.2"/>
  <cols>
    <col min="1" max="1" width="42.5" customWidth="1"/>
    <col min="2" max="2" width="56.33203125" customWidth="1"/>
    <col min="3" max="4" width="38.83203125" customWidth="1"/>
    <col min="5" max="5" width="25.6640625" customWidth="1"/>
    <col min="6" max="6" width="40" customWidth="1"/>
  </cols>
  <sheetData>
    <row r="1" spans="1:6" x14ac:dyDescent="0.2">
      <c r="A1" t="s">
        <v>0</v>
      </c>
      <c r="B1" t="s">
        <v>10</v>
      </c>
      <c r="C1" t="s">
        <v>11</v>
      </c>
      <c r="D1" t="s">
        <v>31</v>
      </c>
      <c r="E1" t="s">
        <v>17</v>
      </c>
      <c r="F1" t="s">
        <v>18</v>
      </c>
    </row>
    <row r="2" spans="1:6" ht="85" x14ac:dyDescent="0.2">
      <c r="A2" t="s">
        <v>1</v>
      </c>
      <c r="B2" s="1" t="s">
        <v>13</v>
      </c>
      <c r="C2" s="1" t="s">
        <v>12</v>
      </c>
      <c r="D2" s="1"/>
      <c r="F2" s="1"/>
    </row>
    <row r="3" spans="1:6" ht="102" x14ac:dyDescent="0.2">
      <c r="A3" t="s">
        <v>2</v>
      </c>
      <c r="B3" s="1" t="s">
        <v>14</v>
      </c>
      <c r="C3" s="1" t="s">
        <v>15</v>
      </c>
      <c r="D3" s="1"/>
      <c r="F3" s="1"/>
    </row>
    <row r="4" spans="1:6" ht="85" x14ac:dyDescent="0.2">
      <c r="A4" t="s">
        <v>3</v>
      </c>
      <c r="B4" s="1" t="s">
        <v>32</v>
      </c>
      <c r="C4" s="1" t="s">
        <v>16</v>
      </c>
      <c r="D4" s="1"/>
      <c r="F4" s="1"/>
    </row>
    <row r="5" spans="1:6" ht="136" x14ac:dyDescent="0.2">
      <c r="A5" t="s">
        <v>4</v>
      </c>
      <c r="B5" s="1" t="s">
        <v>33</v>
      </c>
      <c r="C5" s="1" t="s">
        <v>19</v>
      </c>
      <c r="D5" s="1"/>
      <c r="F5" s="1"/>
    </row>
    <row r="6" spans="1:6" ht="102" x14ac:dyDescent="0.2">
      <c r="A6" t="s">
        <v>5</v>
      </c>
      <c r="B6" s="1" t="s">
        <v>35</v>
      </c>
      <c r="C6" s="1" t="s">
        <v>20</v>
      </c>
      <c r="D6" s="1"/>
      <c r="F6" s="1"/>
    </row>
    <row r="7" spans="1:6" ht="102" x14ac:dyDescent="0.2">
      <c r="A7" t="s">
        <v>6</v>
      </c>
      <c r="B7" s="1" t="s">
        <v>34</v>
      </c>
      <c r="C7" s="1" t="s">
        <v>30</v>
      </c>
      <c r="D7" s="1"/>
      <c r="F7" s="1"/>
    </row>
    <row r="8" spans="1:6" ht="153" x14ac:dyDescent="0.2">
      <c r="A8" t="s">
        <v>7</v>
      </c>
      <c r="B8" s="1" t="s">
        <v>21</v>
      </c>
      <c r="C8" s="1" t="s">
        <v>22</v>
      </c>
      <c r="D8" s="1"/>
      <c r="F8" s="1"/>
    </row>
    <row r="9" spans="1:6" ht="204" x14ac:dyDescent="0.2">
      <c r="A9" t="s">
        <v>8</v>
      </c>
      <c r="B9" s="1" t="s">
        <v>23</v>
      </c>
      <c r="C9" s="1" t="s">
        <v>24</v>
      </c>
      <c r="D9" s="1"/>
      <c r="F9" s="1"/>
    </row>
    <row r="10" spans="1:6" ht="187" x14ac:dyDescent="0.2">
      <c r="A10" t="s">
        <v>26</v>
      </c>
      <c r="B10" s="1" t="s">
        <v>25</v>
      </c>
      <c r="C10" s="1" t="s">
        <v>27</v>
      </c>
      <c r="D10" s="1"/>
      <c r="F10" s="1"/>
    </row>
    <row r="11" spans="1:6" ht="289" x14ac:dyDescent="0.2">
      <c r="A11" t="s">
        <v>9</v>
      </c>
      <c r="B11" s="1" t="s">
        <v>28</v>
      </c>
      <c r="C11" s="1" t="s">
        <v>29</v>
      </c>
      <c r="D11" s="1"/>
      <c r="F11" s="1"/>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9A167-5D5B-B94D-957E-27453FAE2F1A}">
  <dimension ref="A1:A9"/>
  <sheetViews>
    <sheetView zoomScale="200" zoomScaleNormal="200" workbookViewId="0">
      <selection sqref="A1:A9"/>
    </sheetView>
  </sheetViews>
  <sheetFormatPr baseColWidth="10" defaultRowHeight="16" x14ac:dyDescent="0.2"/>
  <cols>
    <col min="1" max="1" width="37.5" customWidth="1"/>
  </cols>
  <sheetData>
    <row r="1" spans="1:1" x14ac:dyDescent="0.2">
      <c r="A1" t="s">
        <v>45</v>
      </c>
    </row>
    <row r="2" spans="1:1" x14ac:dyDescent="0.2">
      <c r="A2" t="s">
        <v>38</v>
      </c>
    </row>
    <row r="3" spans="1:1" x14ac:dyDescent="0.2">
      <c r="A3" t="s">
        <v>46</v>
      </c>
    </row>
    <row r="4" spans="1:1" x14ac:dyDescent="0.2">
      <c r="A4" t="s">
        <v>47</v>
      </c>
    </row>
    <row r="5" spans="1:1" x14ac:dyDescent="0.2">
      <c r="A5" t="s">
        <v>49</v>
      </c>
    </row>
    <row r="6" spans="1:1" x14ac:dyDescent="0.2">
      <c r="A6" t="s">
        <v>50</v>
      </c>
    </row>
    <row r="7" spans="1:1" x14ac:dyDescent="0.2">
      <c r="A7" t="s">
        <v>48</v>
      </c>
    </row>
    <row r="8" spans="1:1" x14ac:dyDescent="0.2">
      <c r="A8" t="s">
        <v>51</v>
      </c>
    </row>
    <row r="9" spans="1:1" x14ac:dyDescent="0.2">
      <c r="A9" t="s">
        <v>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F119-5704-374B-BC12-C9D493EE8C00}">
  <dimension ref="A1:D2"/>
  <sheetViews>
    <sheetView zoomScale="220" zoomScaleNormal="220" workbookViewId="0">
      <selection activeCell="C2" sqref="C2"/>
    </sheetView>
  </sheetViews>
  <sheetFormatPr baseColWidth="10" defaultRowHeight="16" x14ac:dyDescent="0.2"/>
  <sheetData>
    <row r="1" spans="1:4" x14ac:dyDescent="0.2">
      <c r="A1" t="s">
        <v>68</v>
      </c>
      <c r="B1" t="s">
        <v>69</v>
      </c>
      <c r="C1" t="s">
        <v>70</v>
      </c>
      <c r="D1" t="s">
        <v>66</v>
      </c>
    </row>
    <row r="2" spans="1:4" x14ac:dyDescent="0.2">
      <c r="A2" t="s">
        <v>67</v>
      </c>
      <c r="B2" t="s">
        <v>71</v>
      </c>
      <c r="C2">
        <v>2</v>
      </c>
      <c r="D2" t="str">
        <f>VLOOKUP(C2,DnAServices[],3,FALSE)</f>
        <v>Nauwkeurigheid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Services</vt:lpstr>
      <vt:lpstr>LOV</vt:lpstr>
      <vt:lpstr>Sources</vt:lpstr>
      <vt:lpstr>DMBOK</vt:lpstr>
      <vt:lpstr>Gartner</vt:lpstr>
      <vt:lpstr>CompetitorServices</vt:lpstr>
      <vt:lpstr>LOV_ParentId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Nadorp</dc:creator>
  <cp:keywords/>
  <dc:description/>
  <cp:lastModifiedBy>Rene Nadorp</cp:lastModifiedBy>
  <dcterms:created xsi:type="dcterms:W3CDTF">2020-05-05T06:59:59Z</dcterms:created>
  <dcterms:modified xsi:type="dcterms:W3CDTF">2023-04-03T08:43:27Z</dcterms:modified>
  <cp:category/>
</cp:coreProperties>
</file>