
<file path=[Content_Types].xml><?xml version="1.0" encoding="utf-8"?>
<Types xmlns="http://schemas.openxmlformats.org/package/2006/content-type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rnadorp/Documents/Prive/D3/sunburst/data/"/>
    </mc:Choice>
  </mc:AlternateContent>
  <xr:revisionPtr revIDLastSave="0" documentId="13_ncr:1_{7E8E168C-933B-064A-8857-B2574CD32DB5}" xr6:coauthVersionLast="47" xr6:coauthVersionMax="47" xr10:uidLastSave="{00000000-0000-0000-0000-000000000000}"/>
  <bookViews>
    <workbookView xWindow="0" yWindow="760" windowWidth="34560" windowHeight="21580" xr2:uid="{01056964-EFF9-CC4B-9F29-15A97D6DAB56}"/>
  </bookViews>
  <sheets>
    <sheet name="Services" sheetId="7" r:id="rId1"/>
    <sheet name="LOV" sheetId="9" r:id="rId2"/>
    <sheet name="Sources" sheetId="5" r:id="rId3"/>
    <sheet name="DMBOK" sheetId="1" r:id="rId4"/>
    <sheet name="Garner" sheetId="6" r:id="rId5"/>
    <sheet name="CompetitorServices" sheetId="8" r:id="rId6"/>
  </sheets>
  <definedNames>
    <definedName name="LOV_ParentId">DnAServices[parentId]</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0" i="9" l="1"/>
  <c r="D71" i="7"/>
  <c r="E71" i="7"/>
  <c r="F71" i="7" s="1"/>
  <c r="D70" i="7"/>
  <c r="E70" i="7"/>
  <c r="F70" i="7" s="1"/>
  <c r="D69" i="7"/>
  <c r="E69" i="7"/>
  <c r="F69" i="7" s="1"/>
  <c r="D68" i="7"/>
  <c r="E68" i="7"/>
  <c r="F68" i="7" s="1"/>
  <c r="D63" i="7"/>
  <c r="D67" i="7"/>
  <c r="E67" i="7"/>
  <c r="F67" i="7" s="1"/>
  <c r="D66" i="7"/>
  <c r="E66" i="7"/>
  <c r="F66" i="7" s="1"/>
  <c r="D65" i="7"/>
  <c r="E65" i="7"/>
  <c r="F65" i="7" s="1"/>
  <c r="D64" i="7"/>
  <c r="E64" i="7"/>
  <c r="F64" i="7" s="1"/>
  <c r="E63" i="7"/>
  <c r="F63" i="7" s="1"/>
  <c r="D62" i="7"/>
  <c r="E62" i="7"/>
  <c r="F62" i="7" s="1"/>
  <c r="D61" i="7"/>
  <c r="E61" i="7"/>
  <c r="F61" i="7" s="1"/>
  <c r="D60" i="7"/>
  <c r="E60" i="7"/>
  <c r="F60" i="7" s="1"/>
  <c r="D59" i="7"/>
  <c r="E59" i="7"/>
  <c r="F59" i="7" s="1"/>
  <c r="D58" i="7"/>
  <c r="E58" i="7"/>
  <c r="F58" i="7" s="1"/>
  <c r="D47" i="7"/>
  <c r="E47" i="7"/>
  <c r="F47" i="7" s="1"/>
  <c r="D57" i="7"/>
  <c r="E57" i="7"/>
  <c r="F57" i="7" s="1"/>
  <c r="D56" i="7"/>
  <c r="E56" i="7"/>
  <c r="F56" i="7" s="1"/>
  <c r="D55" i="7"/>
  <c r="E55" i="7"/>
  <c r="F55" i="7" s="1"/>
  <c r="D54" i="7"/>
  <c r="E54" i="7"/>
  <c r="F54" i="7" s="1"/>
  <c r="D53" i="7"/>
  <c r="E53" i="7"/>
  <c r="F53" i="7" s="1"/>
  <c r="D52" i="7"/>
  <c r="E52" i="7"/>
  <c r="F52" i="7" s="1"/>
  <c r="D51" i="7"/>
  <c r="E51" i="7"/>
  <c r="F51" i="7" s="1"/>
  <c r="D50" i="7"/>
  <c r="E50" i="7"/>
  <c r="F50" i="7" s="1"/>
  <c r="D49" i="7"/>
  <c r="E49" i="7"/>
  <c r="F49" i="7" s="1"/>
  <c r="D48" i="7"/>
  <c r="E48" i="7"/>
  <c r="F48" i="7" s="1"/>
  <c r="D46" i="7"/>
  <c r="E46" i="7"/>
  <c r="F46" i="7" s="1"/>
  <c r="D45" i="7"/>
  <c r="E45" i="7"/>
  <c r="F45" i="7" s="1"/>
  <c r="D44" i="7"/>
  <c r="E44" i="7"/>
  <c r="F44" i="7" s="1"/>
  <c r="D43" i="7"/>
  <c r="E43" i="7"/>
  <c r="F43" i="7" s="1"/>
  <c r="D42" i="7"/>
  <c r="E42" i="7"/>
  <c r="F42" i="7" s="1"/>
  <c r="D41" i="7"/>
  <c r="E41" i="7"/>
  <c r="F41" i="7" s="1"/>
  <c r="D40" i="7"/>
  <c r="E40" i="7"/>
  <c r="F40" i="7" s="1"/>
  <c r="D39" i="7"/>
  <c r="E39" i="7"/>
  <c r="F39" i="7" s="1"/>
  <c r="D38" i="7"/>
  <c r="E38" i="7"/>
  <c r="F38" i="7" s="1"/>
  <c r="E37" i="7"/>
  <c r="F37" i="7" s="1"/>
  <c r="D37" i="7"/>
  <c r="D36" i="7"/>
  <c r="E36" i="7"/>
  <c r="F36" i="7" s="1"/>
  <c r="D35" i="7"/>
  <c r="E35" i="7"/>
  <c r="F35" i="7" s="1"/>
  <c r="E32" i="7"/>
  <c r="F32" i="7" s="1"/>
  <c r="D34" i="7"/>
  <c r="E34" i="7"/>
  <c r="F34" i="7" s="1"/>
  <c r="D33" i="7"/>
  <c r="E33" i="7"/>
  <c r="F33" i="7" s="1"/>
  <c r="D32" i="7"/>
  <c r="D31" i="7"/>
  <c r="E31" i="7"/>
  <c r="F31" i="7" s="1"/>
  <c r="D30" i="7"/>
  <c r="E30" i="7"/>
  <c r="F30" i="7" s="1"/>
  <c r="D29" i="7"/>
  <c r="E29" i="7"/>
  <c r="F29" i="7" s="1"/>
  <c r="O2" i="7"/>
  <c r="D17" i="7"/>
  <c r="E17" i="7"/>
  <c r="F17" i="7" s="1"/>
  <c r="D2" i="7"/>
  <c r="H2" i="7"/>
  <c r="N15" i="7"/>
  <c r="O15" i="7" s="1"/>
  <c r="D15" i="7"/>
  <c r="E15" i="7"/>
  <c r="F15" i="7" s="1"/>
  <c r="K15" i="7" s="1"/>
  <c r="N3" i="7"/>
  <c r="N17" i="7" s="1"/>
  <c r="O17" i="7" s="1"/>
  <c r="N4" i="7"/>
  <c r="O4" i="7" s="1"/>
  <c r="D2" i="8"/>
  <c r="D20" i="7"/>
  <c r="E20" i="7"/>
  <c r="F20" i="7" s="1"/>
  <c r="D19" i="7"/>
  <c r="E19" i="7"/>
  <c r="F19" i="7" s="1"/>
  <c r="D26" i="7"/>
  <c r="E26" i="7"/>
  <c r="F26" i="7" s="1"/>
  <c r="D25" i="7"/>
  <c r="E25" i="7"/>
  <c r="F25" i="7" s="1"/>
  <c r="D24" i="7"/>
  <c r="E24" i="7"/>
  <c r="F24" i="7" s="1"/>
  <c r="D23" i="7"/>
  <c r="E23" i="7"/>
  <c r="F23" i="7" s="1"/>
  <c r="D22" i="7"/>
  <c r="E22" i="7"/>
  <c r="F22" i="7" s="1"/>
  <c r="D21" i="7"/>
  <c r="E21" i="7"/>
  <c r="F21" i="7" s="1"/>
  <c r="D28" i="7"/>
  <c r="E28" i="7"/>
  <c r="F28" i="7" s="1"/>
  <c r="D27" i="7"/>
  <c r="E27" i="7"/>
  <c r="F27" i="7" s="1"/>
  <c r="D16" i="7"/>
  <c r="E16" i="7"/>
  <c r="F16" i="7" s="1"/>
  <c r="K16" i="7" s="1"/>
  <c r="D18" i="7"/>
  <c r="E18" i="7"/>
  <c r="F18" i="7" s="1"/>
  <c r="D4" i="7"/>
  <c r="E4" i="7"/>
  <c r="F4" i="7" s="1"/>
  <c r="D3" i="7"/>
  <c r="E3" i="7"/>
  <c r="F3" i="7" s="1"/>
  <c r="G71" i="7" l="1" a="1"/>
  <c r="G71" i="7" s="1"/>
  <c r="G70" i="7" a="1"/>
  <c r="G70" i="7" s="1"/>
  <c r="G69" i="7" a="1"/>
  <c r="G69" i="7" s="1"/>
  <c r="G67" i="7" a="1"/>
  <c r="G67" i="7" s="1"/>
  <c r="G68" i="7" a="1"/>
  <c r="G68" i="7" s="1"/>
  <c r="N54" i="7"/>
  <c r="O54" i="7" s="1"/>
  <c r="G66" i="7" a="1"/>
  <c r="G66" i="7" s="1"/>
  <c r="G65" i="7" a="1"/>
  <c r="G65" i="7" s="1"/>
  <c r="G64" i="7" a="1"/>
  <c r="G64" i="7" s="1"/>
  <c r="G63" i="7" a="1"/>
  <c r="G63" i="7" s="1"/>
  <c r="G62" i="7" a="1"/>
  <c r="G62" i="7" s="1"/>
  <c r="G61" i="7" a="1"/>
  <c r="G61" i="7" s="1"/>
  <c r="G60" i="7" a="1"/>
  <c r="G60" i="7" s="1"/>
  <c r="G59" i="7" a="1"/>
  <c r="G59" i="7" s="1"/>
  <c r="G58" i="7" a="1"/>
  <c r="G58" i="7" s="1"/>
  <c r="G47" i="7" a="1"/>
  <c r="G47" i="7" s="1"/>
  <c r="G57" i="7" a="1"/>
  <c r="G57" i="7" s="1"/>
  <c r="G56" i="7" a="1"/>
  <c r="G56" i="7" s="1"/>
  <c r="G55" i="7" a="1"/>
  <c r="G55" i="7" s="1"/>
  <c r="G54" i="7" a="1"/>
  <c r="G54" i="7" s="1"/>
  <c r="G53" i="7" a="1"/>
  <c r="G53" i="7" s="1"/>
  <c r="G52" i="7" a="1"/>
  <c r="G52" i="7" s="1"/>
  <c r="G51" i="7" a="1"/>
  <c r="G51" i="7" s="1"/>
  <c r="G50" i="7" a="1"/>
  <c r="G50" i="7" s="1"/>
  <c r="G49" i="7" a="1"/>
  <c r="G49" i="7" s="1"/>
  <c r="G45" i="7" a="1"/>
  <c r="G45" i="7" s="1"/>
  <c r="G48" i="7" a="1"/>
  <c r="G48" i="7" s="1"/>
  <c r="G46" i="7" a="1"/>
  <c r="G46" i="7" s="1"/>
  <c r="G44" i="7" a="1"/>
  <c r="G44" i="7" s="1"/>
  <c r="G43" i="7" a="1"/>
  <c r="G43" i="7" s="1"/>
  <c r="G42" i="7" a="1"/>
  <c r="G42" i="7" s="1"/>
  <c r="G41" i="7" a="1"/>
  <c r="G41" i="7" s="1"/>
  <c r="G40" i="7" a="1"/>
  <c r="G40" i="7" s="1"/>
  <c r="G39" i="7" a="1"/>
  <c r="G39" i="7" s="1"/>
  <c r="G34" i="7" a="1"/>
  <c r="G34" i="7" s="1"/>
  <c r="G38" i="7" a="1"/>
  <c r="G38" i="7" s="1"/>
  <c r="G37" i="7" a="1"/>
  <c r="G37" i="7" s="1"/>
  <c r="G36" i="7" a="1"/>
  <c r="G36" i="7" s="1"/>
  <c r="G35" i="7" a="1"/>
  <c r="G35" i="7" s="1"/>
  <c r="G33" i="7" a="1"/>
  <c r="G33" i="7" s="1"/>
  <c r="G32" i="7" a="1"/>
  <c r="G32" i="7" s="1"/>
  <c r="G31" i="7" a="1"/>
  <c r="G31" i="7" s="1"/>
  <c r="H48" i="7" s="1"/>
  <c r="G30" i="7" a="1"/>
  <c r="G30" i="7" s="1"/>
  <c r="H50" i="7" s="1"/>
  <c r="G29" i="7" a="1"/>
  <c r="G29" i="7" s="1"/>
  <c r="H49" i="7" s="1"/>
  <c r="G17" i="7" a="1"/>
  <c r="G17" i="7" s="1"/>
  <c r="G15" i="7" a="1"/>
  <c r="G15" i="7" s="1"/>
  <c r="H54" i="7" s="1"/>
  <c r="O3" i="7"/>
  <c r="G20" i="7" a="1"/>
  <c r="G20" i="7" s="1"/>
  <c r="G19" i="7" a="1"/>
  <c r="G19" i="7" s="1"/>
  <c r="G26" i="7" a="1"/>
  <c r="G26" i="7" s="1"/>
  <c r="H39" i="7" s="1"/>
  <c r="G25" i="7" a="1"/>
  <c r="G25" i="7" s="1"/>
  <c r="G24" i="7" a="1"/>
  <c r="G24" i="7" s="1"/>
  <c r="G23" i="7" a="1"/>
  <c r="G23" i="7" s="1"/>
  <c r="G22" i="7" a="1"/>
  <c r="G22" i="7" s="1"/>
  <c r="H55" i="7" s="1"/>
  <c r="G16" i="7" a="1"/>
  <c r="G16" i="7" s="1"/>
  <c r="G21" i="7" a="1"/>
  <c r="G21" i="7" s="1"/>
  <c r="G28" i="7" a="1"/>
  <c r="G28" i="7" s="1"/>
  <c r="G27" i="7" a="1"/>
  <c r="G27" i="7" s="1"/>
  <c r="G18" i="7" a="1"/>
  <c r="G18" i="7" s="1"/>
  <c r="G4" i="7" a="1"/>
  <c r="G4" i="7" s="1"/>
  <c r="G3" i="7" a="1"/>
  <c r="G3" i="7" s="1"/>
  <c r="H17" i="7" s="1"/>
  <c r="H64" i="7" l="1"/>
  <c r="H65" i="7"/>
  <c r="H67" i="7"/>
  <c r="H66" i="7"/>
  <c r="H60" i="7"/>
  <c r="H63" i="7"/>
  <c r="H62" i="7"/>
  <c r="H61" i="7"/>
  <c r="H58" i="7"/>
  <c r="H59" i="7"/>
  <c r="H56" i="7"/>
  <c r="H57" i="7"/>
  <c r="H51" i="7"/>
  <c r="H52" i="7"/>
  <c r="H42" i="7"/>
  <c r="H45" i="7"/>
  <c r="H44" i="7"/>
  <c r="H43" i="7"/>
  <c r="H41" i="7"/>
  <c r="H40" i="7"/>
  <c r="H37" i="7"/>
  <c r="H38" i="7"/>
  <c r="H35" i="7"/>
  <c r="H36" i="7"/>
  <c r="N6" i="7"/>
  <c r="N7" i="7"/>
  <c r="N8" i="7"/>
  <c r="O8" i="7" s="1"/>
  <c r="N9" i="7"/>
  <c r="O9" i="7" s="1"/>
  <c r="N10" i="7"/>
  <c r="N11" i="7"/>
  <c r="N12" i="7"/>
  <c r="N13" i="7"/>
  <c r="N14" i="7"/>
  <c r="N5" i="7"/>
  <c r="O5" i="7" s="1"/>
  <c r="E5" i="7"/>
  <c r="G5" i="7" s="1" a="1"/>
  <c r="G5" i="7" s="1"/>
  <c r="E6" i="7"/>
  <c r="G6" i="7" s="1" a="1"/>
  <c r="G6" i="7" s="1"/>
  <c r="E7" i="7"/>
  <c r="G7" i="7" s="1" a="1"/>
  <c r="G7" i="7" s="1"/>
  <c r="E8" i="7"/>
  <c r="G8" i="7" s="1" a="1"/>
  <c r="G8" i="7" s="1"/>
  <c r="E9" i="7"/>
  <c r="G9" i="7" s="1" a="1"/>
  <c r="G9" i="7" s="1"/>
  <c r="E10" i="7"/>
  <c r="G10" i="7" s="1" a="1"/>
  <c r="G10" i="7" s="1"/>
  <c r="E11" i="7"/>
  <c r="G11" i="7" s="1" a="1"/>
  <c r="G11" i="7" s="1"/>
  <c r="E12" i="7"/>
  <c r="G12" i="7" s="1" a="1"/>
  <c r="G12" i="7" s="1"/>
  <c r="E13" i="7"/>
  <c r="G13" i="7" s="1" a="1"/>
  <c r="G13" i="7" s="1"/>
  <c r="E14" i="7"/>
  <c r="G14" i="7" s="1" a="1"/>
  <c r="G14" i="7" s="1"/>
  <c r="E2" i="7"/>
  <c r="G2" i="7" s="1" a="1"/>
  <c r="G2" i="7" s="1"/>
  <c r="D5" i="7"/>
  <c r="D6" i="7"/>
  <c r="D7" i="7"/>
  <c r="D8" i="7"/>
  <c r="D9" i="7"/>
  <c r="D10" i="7"/>
  <c r="D11" i="7"/>
  <c r="D12" i="7"/>
  <c r="D13" i="7"/>
  <c r="D14" i="7"/>
  <c r="O10" i="7" l="1"/>
  <c r="N70" i="7"/>
  <c r="N71" i="7"/>
  <c r="N68" i="7"/>
  <c r="N69" i="7"/>
  <c r="O6" i="7"/>
  <c r="N53" i="7"/>
  <c r="O53" i="7" s="1"/>
  <c r="N46" i="7"/>
  <c r="O46" i="7" s="1"/>
  <c r="N47" i="7"/>
  <c r="O47" i="7" s="1"/>
  <c r="H46" i="7"/>
  <c r="O11" i="7"/>
  <c r="O12" i="7"/>
  <c r="O7" i="7"/>
  <c r="N33" i="7"/>
  <c r="O33" i="7" s="1"/>
  <c r="N34" i="7"/>
  <c r="H33" i="7"/>
  <c r="H34" i="7"/>
  <c r="O14" i="7"/>
  <c r="N31" i="7"/>
  <c r="N48" i="7" s="1"/>
  <c r="O48" i="7" s="1"/>
  <c r="O13" i="7"/>
  <c r="N29" i="7"/>
  <c r="N30" i="7"/>
  <c r="H32" i="7"/>
  <c r="H30" i="7"/>
  <c r="H28" i="7"/>
  <c r="H19" i="7"/>
  <c r="H20" i="7"/>
  <c r="H27" i="7"/>
  <c r="H26" i="7"/>
  <c r="H21" i="7"/>
  <c r="H18" i="7"/>
  <c r="H16" i="7"/>
  <c r="H15" i="7"/>
  <c r="L15" i="7" s="1"/>
  <c r="L54" i="7" s="1"/>
  <c r="K54" i="7" s="1"/>
  <c r="H24" i="7"/>
  <c r="H25" i="7"/>
  <c r="H22" i="7"/>
  <c r="H23" i="7"/>
  <c r="H11" i="7"/>
  <c r="L11" i="7" s="1"/>
  <c r="H6" i="7"/>
  <c r="L6" i="7" s="1"/>
  <c r="H10" i="7"/>
  <c r="L10" i="7" s="1"/>
  <c r="H12" i="7"/>
  <c r="L12" i="7" s="1"/>
  <c r="H7" i="7"/>
  <c r="L7" i="7" s="1"/>
  <c r="F12" i="7"/>
  <c r="F11" i="7"/>
  <c r="H47" i="7" s="1"/>
  <c r="F7" i="7"/>
  <c r="F13" i="7"/>
  <c r="H29" i="7" s="1"/>
  <c r="F10" i="7"/>
  <c r="H70" i="7" s="1"/>
  <c r="F9" i="7"/>
  <c r="F8" i="7"/>
  <c r="F6" i="7"/>
  <c r="H53" i="7" s="1"/>
  <c r="F5" i="7"/>
  <c r="F14" i="7"/>
  <c r="H31" i="7" s="1"/>
  <c r="F2" i="7"/>
  <c r="K2" i="7" s="1"/>
  <c r="O69" i="7" l="1"/>
  <c r="O68" i="7"/>
  <c r="O71" i="7"/>
  <c r="O70" i="7"/>
  <c r="L70" i="7"/>
  <c r="H5" i="7"/>
  <c r="L5" i="7" s="1"/>
  <c r="K5" i="7" s="1"/>
  <c r="H69" i="7"/>
  <c r="L69" i="7" s="1"/>
  <c r="H13" i="7"/>
  <c r="L13" i="7" s="1"/>
  <c r="H68" i="7"/>
  <c r="L68" i="7" s="1"/>
  <c r="H14" i="7"/>
  <c r="L14" i="7" s="1"/>
  <c r="H9" i="7"/>
  <c r="L9" i="7" s="1"/>
  <c r="K9" i="7" s="1"/>
  <c r="H71" i="7"/>
  <c r="L71" i="7" s="1"/>
  <c r="H4" i="7"/>
  <c r="L4" i="7" s="1"/>
  <c r="K4" i="7" s="1"/>
  <c r="H8" i="7"/>
  <c r="L8" i="7" s="1"/>
  <c r="K8" i="7" s="1"/>
  <c r="H3" i="7"/>
  <c r="L3" i="7" s="1"/>
  <c r="O29" i="7"/>
  <c r="N49" i="7"/>
  <c r="O49" i="7" s="1"/>
  <c r="O30" i="7"/>
  <c r="N50" i="7"/>
  <c r="O50" i="7" s="1"/>
  <c r="L47" i="7"/>
  <c r="K47" i="7" s="1"/>
  <c r="O31" i="7"/>
  <c r="O34" i="7"/>
  <c r="N32" i="7"/>
  <c r="O32" i="7" s="1"/>
  <c r="K12" i="7"/>
  <c r="L23" i="7" s="1"/>
  <c r="K7" i="7"/>
  <c r="L33" i="7" s="1"/>
  <c r="K33" i="7" s="1"/>
  <c r="K11" i="7"/>
  <c r="L46" i="7" s="1"/>
  <c r="K46" i="7" s="1"/>
  <c r="K10" i="7"/>
  <c r="K6" i="7"/>
  <c r="L53" i="7" s="1"/>
  <c r="K53" i="7" s="1"/>
  <c r="N16" i="7"/>
  <c r="O16" i="7" s="1"/>
  <c r="L18" i="7"/>
  <c r="K18" i="7" s="1"/>
  <c r="L20" i="7"/>
  <c r="N18" i="7"/>
  <c r="O18" i="7" s="1"/>
  <c r="N21" i="7"/>
  <c r="O21" i="7" s="1"/>
  <c r="N23" i="7"/>
  <c r="N26" i="7"/>
  <c r="N39" i="7" s="1"/>
  <c r="O39" i="7" s="1"/>
  <c r="N20" i="7"/>
  <c r="N25" i="7"/>
  <c r="O25" i="7" s="1"/>
  <c r="N24" i="7"/>
  <c r="O24" i="7" s="1"/>
  <c r="N22" i="7"/>
  <c r="K71" i="7" l="1"/>
  <c r="K68" i="7"/>
  <c r="K69" i="7"/>
  <c r="K70" i="7"/>
  <c r="L22" i="7"/>
  <c r="L34" i="7"/>
  <c r="K34" i="7" s="1"/>
  <c r="O22" i="7"/>
  <c r="N51" i="7"/>
  <c r="O51" i="7" s="1"/>
  <c r="N52" i="7"/>
  <c r="O52" i="7" s="1"/>
  <c r="N55" i="7"/>
  <c r="O55" i="7" s="1"/>
  <c r="O20" i="7"/>
  <c r="N58" i="7"/>
  <c r="O58" i="7" s="1"/>
  <c r="N59" i="7"/>
  <c r="O59" i="7" s="1"/>
  <c r="N57" i="7"/>
  <c r="O57" i="7" s="1"/>
  <c r="N56" i="7"/>
  <c r="O56" i="7" s="1"/>
  <c r="K20" i="7"/>
  <c r="L59" i="7" s="1"/>
  <c r="K59" i="7" s="1"/>
  <c r="L58" i="7"/>
  <c r="K58" i="7" s="1"/>
  <c r="K22" i="7"/>
  <c r="K23" i="7"/>
  <c r="L57" i="7" s="1"/>
  <c r="K57" i="7" s="1"/>
  <c r="L40" i="7"/>
  <c r="K40" i="7" s="1"/>
  <c r="L41" i="7"/>
  <c r="K41" i="7" s="1"/>
  <c r="O23" i="7"/>
  <c r="N41" i="7"/>
  <c r="N40" i="7"/>
  <c r="O40" i="7" s="1"/>
  <c r="N37" i="7"/>
  <c r="O37" i="7" s="1"/>
  <c r="N38" i="7"/>
  <c r="O38" i="7" s="1"/>
  <c r="N19" i="7"/>
  <c r="O19" i="7" s="1"/>
  <c r="O26" i="7"/>
  <c r="N36" i="7"/>
  <c r="O36" i="7" s="1"/>
  <c r="N35" i="7"/>
  <c r="O35" i="7" s="1"/>
  <c r="K14" i="7"/>
  <c r="L31" i="7" s="1"/>
  <c r="K13" i="7"/>
  <c r="L29" i="7" s="1"/>
  <c r="N27" i="7"/>
  <c r="O27" i="7" s="1"/>
  <c r="N28" i="7"/>
  <c r="O28" i="7" s="1"/>
  <c r="K3" i="7"/>
  <c r="L17" i="7" s="1"/>
  <c r="K17" i="7" s="1"/>
  <c r="L21" i="7" s="1"/>
  <c r="K21" i="7" s="1"/>
  <c r="L52" i="7" l="1"/>
  <c r="L67" i="7" s="1"/>
  <c r="K67" i="7" s="1"/>
  <c r="L16" i="7"/>
  <c r="L19" i="7" s="1"/>
  <c r="K19" i="7" s="1"/>
  <c r="L30" i="7"/>
  <c r="L50" i="7" s="1"/>
  <c r="K50" i="7" s="1"/>
  <c r="L56" i="7"/>
  <c r="K56" i="7" s="1"/>
  <c r="L51" i="7"/>
  <c r="L55" i="7"/>
  <c r="K55" i="7" s="1"/>
  <c r="O41" i="7"/>
  <c r="N45" i="7"/>
  <c r="O45" i="7" s="1"/>
  <c r="N67" i="7"/>
  <c r="O67" i="7" s="1"/>
  <c r="N64" i="7"/>
  <c r="O64" i="7" s="1"/>
  <c r="N65" i="7"/>
  <c r="O65" i="7" s="1"/>
  <c r="N66" i="7"/>
  <c r="O66" i="7" s="1"/>
  <c r="N63" i="7"/>
  <c r="O63" i="7" s="1"/>
  <c r="N60" i="7"/>
  <c r="O60" i="7" s="1"/>
  <c r="N61" i="7"/>
  <c r="O61" i="7" s="1"/>
  <c r="N62" i="7"/>
  <c r="O62" i="7" s="1"/>
  <c r="K52" i="7"/>
  <c r="K51" i="7"/>
  <c r="K30" i="7"/>
  <c r="K29" i="7"/>
  <c r="L49" i="7" s="1"/>
  <c r="K49" i="7" s="1"/>
  <c r="K31" i="7"/>
  <c r="L48" i="7" s="1"/>
  <c r="K48" i="7" s="1"/>
  <c r="N42" i="7"/>
  <c r="O42" i="7" s="1"/>
  <c r="N43" i="7"/>
  <c r="O43" i="7" s="1"/>
  <c r="N44" i="7"/>
  <c r="O44" i="7" s="1"/>
  <c r="L44" i="7"/>
  <c r="K44" i="7" s="1"/>
  <c r="L43" i="7"/>
  <c r="K43" i="7" s="1"/>
  <c r="L45" i="7"/>
  <c r="K45" i="7" s="1"/>
  <c r="L42" i="7"/>
  <c r="K42" i="7" s="1"/>
  <c r="L32" i="7"/>
  <c r="K32" i="7" s="1"/>
  <c r="L65" i="7" l="1"/>
  <c r="K65" i="7" s="1"/>
  <c r="L64" i="7"/>
  <c r="K64" i="7" s="1"/>
  <c r="L66" i="7"/>
  <c r="K66" i="7" s="1"/>
  <c r="L62" i="7"/>
  <c r="K62" i="7" s="1"/>
  <c r="L28" i="7"/>
  <c r="K28" i="7" s="1"/>
  <c r="L27" i="7"/>
  <c r="K27" i="7" s="1"/>
  <c r="L25" i="7"/>
  <c r="K25" i="7" s="1"/>
  <c r="L24" i="7"/>
  <c r="K24" i="7" s="1"/>
  <c r="L26" i="7"/>
  <c r="L35" i="7" s="1"/>
  <c r="K35" i="7" s="1"/>
  <c r="L60" i="7"/>
  <c r="K60" i="7" s="1"/>
  <c r="L61" i="7"/>
  <c r="K61" i="7" s="1"/>
  <c r="L63" i="7"/>
  <c r="K63" i="7" s="1"/>
  <c r="K26" i="7"/>
  <c r="L39" i="7" l="1"/>
  <c r="K39" i="7" s="1"/>
  <c r="L37" i="7"/>
  <c r="K37" i="7" s="1"/>
  <c r="L36" i="7"/>
  <c r="K36" i="7" s="1"/>
  <c r="L38" i="7"/>
  <c r="K38"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<sst xmlns="http://schemas.openxmlformats.org/spreadsheetml/2006/main" count="170" uniqueCount="149">
  <si>
    <t>Knowledge Area</t>
  </si>
  <si>
    <t>Data Architecture</t>
  </si>
  <si>
    <t>Data Modeling &amp; Design</t>
  </si>
  <si>
    <t>Data Storage &amp; Operations</t>
  </si>
  <si>
    <t>Data Security &amp; Privacy</t>
  </si>
  <si>
    <t>Data Integration &amp; Interoperability</t>
  </si>
  <si>
    <t>Data Science</t>
  </si>
  <si>
    <t>Reference &amp; Master Data</t>
  </si>
  <si>
    <t>Datawarehousing &amp; Business Intelligence</t>
  </si>
  <si>
    <t>Data Quality</t>
  </si>
  <si>
    <t>Deliverables</t>
  </si>
  <si>
    <t>Tools</t>
  </si>
  <si>
    <t xml:space="preserve">
• Data modeling tools
• Asset management software 
• Graphical design applications</t>
  </si>
  <si>
    <t>Data Architecture Design
Data Flows
Data Value Chains
Enterprise Data Model
Implementation Roadmap</t>
  </si>
  <si>
    <t>Conceptual Data Model
Logical Data Model
Physical Data Model</t>
  </si>
  <si>
    <t>Data modeling tools
Data lineage tools
Metadata repositories
Data model patterns
Industry data models
Data profiling tools\</t>
  </si>
  <si>
    <t>Data Modeling Tools
• Database Monitoring Tools
Database Management Tools Developer Support Tools</t>
  </si>
  <si>
    <t>Inergy Consulting Services</t>
  </si>
  <si>
    <t xml:space="preserve">Inergy Technical Solutions </t>
  </si>
  <si>
    <t>Access Control Systems Protective Software
Identity Management Technology Intrusion Detection / Prevention Software
Metadata tracking
Data Masking / Encryption</t>
  </si>
  <si>
    <t>Data Transformation Engine • Data Virtualization Server
Enterprise Service Bus • Data and Process Modeling Tools • Data Profiling Tool
Metadata Repository</t>
  </si>
  <si>
    <t>Master and
Reference Data
Requirements
• Data Models and
Integration Patterns
• Reliable Reference
and Master Data
• Reusable Data
Services</t>
  </si>
  <si>
    <t>Data Modeling Tools
Metadata Repositories
Data Profiling and Quality Tools Data Integration Tools
MDM Application Platforms
Data Sharing/Integration Architecture</t>
  </si>
  <si>
    <t>DW and BI
Architecture
• Data Products
• Population Process
• Governance Activities
• Lineage Dictionary
• Learning &amp; Adoption
Plan
• Release Plan
• Production Support Process
• Load Tuning Activities
• BI Activity Monitoring</t>
  </si>
  <si>
    <t>Metadata Repositories • Data Integration Tools • Analytic Applications</t>
  </si>
  <si>
    <t>Metadata Strategy
• Metadata Standards
• Metadata Architecture
• MetaModel
• Unified Metadata
• Metadata Stores
• Data Lineage
• Impact Analysis
• Dependency Analysis
• Metadata Control
Process</t>
  </si>
  <si>
    <t>Metadata</t>
  </si>
  <si>
    <t>Metadata Repository  Management Tools
• MetadataRepositories in other Tools
Data lineage tools
Impact analysis tools</t>
  </si>
  <si>
    <t>Data Quality Strategy &amp;
framework
• Data Quality Program
organization
• Analyses from Data
Profiling
• Recommendations based
on root cause analysis of
issues
• DQM Procedures
• Data Quality Reports
• Data Quality Governance
Reports
• Data Quality Service Level
Agreements
• DQ Policies and
Guidelines</t>
  </si>
  <si>
    <t>Profiling engines, query tools
• Data Quality Rule Templates
• Quality Check and Audit Code
Modules</t>
  </si>
  <si>
    <t>Distributed File-based Solutions
Columnar Compression 
MPP Shared-Nothing Architectures
In-memory Computing and Databases
In-database Algorithms
Data Visualization toolsets</t>
  </si>
  <si>
    <t>Techniques</t>
  </si>
  <si>
    <t>Database Technology Evaluation Criteria
Database Environments
Migrated/Replicated/ Versioned Data
Business Continuity Plans
Database Performance OLA</t>
  </si>
  <si>
    <t>Data security architecture
Data security policies
Data privacy and confidentiality standards
Data security access controls
Regulatory compliant data access views
Documented security classifications
Authentication and user access history
Data Security audit reports</t>
  </si>
  <si>
    <t>Big Data Strategy &amp; Standards
Data Sourcing Plan
Acquired Data Sources
Initial data analysis and hypotheses
Data insights and findings
Enhancement Plan</t>
  </si>
  <si>
    <t>DII Architecture
Data Exchange Specifications
Data Access Agreements
Data Services
Complex Event Processing 
Thresholds and Alerts</t>
  </si>
  <si>
    <t>level</t>
  </si>
  <si>
    <t>value</t>
  </si>
  <si>
    <t>Managed Services</t>
  </si>
  <si>
    <t>leaf</t>
  </si>
  <si>
    <t>grade</t>
  </si>
  <si>
    <t>childCount</t>
  </si>
  <si>
    <t>parentChildCount</t>
  </si>
  <si>
    <t>intermediateValue</t>
  </si>
  <si>
    <t>sort</t>
  </si>
  <si>
    <t>Consulting &amp; System Integration</t>
  </si>
  <si>
    <t>These services include ongoing management and operational services that are structured as an ongoing multiyear service defined and governed by SLAs.</t>
  </si>
  <si>
    <t>Strategy &amp; Operating Model Design</t>
  </si>
  <si>
    <t>An overall approach to how an organization expects to achieve its stated business vision through the strategic design and deployment of D&amp;A initiatives.</t>
  </si>
  <si>
    <t>Data Strategy</t>
  </si>
  <si>
    <t>Data Management</t>
  </si>
  <si>
    <t>Practices, architectural techniques and tools to describe, organize, integrate, share, govern and implement data.</t>
  </si>
  <si>
    <t>Data Governance</t>
  </si>
  <si>
    <t>Analytics &amp; Business Intelligence</t>
  </si>
  <si>
    <t>An umbrella term (encompassing diagnostic, descriptive, predictive and prescriptive analytics) that includes the applications, infrastructure and tools, augmentation, automation, and best practices that enable access to and context-enriched analysis of data to improve and optimize decisions and performance.</t>
  </si>
  <si>
    <t>Data Science &amp; Machine Learning</t>
  </si>
  <si>
    <t>Advanced analysis and logic-based techniques. It includes machine learning (ML), augmentation, model management, data exploration and platform management to interpret events, support and automate decisions, and take actions.</t>
  </si>
  <si>
    <t>Specification of decision rights and an accountability framework to ensure the appropriate behavior in the valuation, creation, consumption and control of data and analytics.</t>
  </si>
  <si>
    <t>Program Management</t>
  </si>
  <si>
    <t>A mechanism for prioritizing projects and allocating resources within D&amp;Ainitiatives. It includes the use of agile methods and XOps (data, ML, model and platform ops for AI) approaches that build, deploy and support D&amp;A, as well as asset-based services.</t>
  </si>
  <si>
    <t>Enterprise Metadata</t>
  </si>
  <si>
    <t>Discipline for managing the metadata about the information assets of the organization. Metadata is information that describes various facets of an information asset to improve its usability throughout its life cycle.</t>
  </si>
  <si>
    <t>Descr</t>
  </si>
  <si>
    <t>Gartner MQ Data &amp; Anal;ytics</t>
  </si>
  <si>
    <t>Code</t>
  </si>
  <si>
    <t>Name</t>
  </si>
  <si>
    <t>Url</t>
  </si>
  <si>
    <t>Gartner</t>
  </si>
  <si>
    <t>https://www.gartner.com/doc/reprints?id=1-2928QM6Y&amp;ct=220208&amp;st=sb</t>
  </si>
  <si>
    <t>Enterprise Reporting</t>
  </si>
  <si>
    <t>relevance</t>
  </si>
  <si>
    <t>childLabel</t>
  </si>
  <si>
    <t>childId</t>
  </si>
  <si>
    <t>parentId</t>
  </si>
  <si>
    <t>parentLabel</t>
  </si>
  <si>
    <t>childIdCopy</t>
  </si>
  <si>
    <t>Market</t>
  </si>
  <si>
    <t>Sell</t>
  </si>
  <si>
    <t>Deliver</t>
  </si>
  <si>
    <t>Support</t>
  </si>
  <si>
    <t>Consult</t>
  </si>
  <si>
    <t>Capability</t>
  </si>
  <si>
    <t>Wortell</t>
  </si>
  <si>
    <t>Datawarehousing &amp; BI</t>
  </si>
  <si>
    <t>Data Interoperability</t>
  </si>
  <si>
    <t>Master Data</t>
  </si>
  <si>
    <t>Risk Data</t>
  </si>
  <si>
    <t>Data Operations</t>
  </si>
  <si>
    <t>Data Modeling</t>
  </si>
  <si>
    <t>Data QuickScan</t>
  </si>
  <si>
    <t>Data Maturity Assessment</t>
  </si>
  <si>
    <t>Data Governance Framework</t>
  </si>
  <si>
    <t>Enterprise Data Platform</t>
  </si>
  <si>
    <t>Data Quality Framework</t>
  </si>
  <si>
    <t>Data Quality Engine</t>
  </si>
  <si>
    <t>Data Quality Dashboard</t>
  </si>
  <si>
    <t>Business Case</t>
  </si>
  <si>
    <t>Competitor</t>
  </si>
  <si>
    <t>Service</t>
  </si>
  <si>
    <t>CapabilityId</t>
  </si>
  <si>
    <t>Data Readiness Scan</t>
  </si>
  <si>
    <t>Capability Area</t>
  </si>
  <si>
    <t>Data Capability</t>
  </si>
  <si>
    <t>Data Organisation</t>
  </si>
  <si>
    <t>type</t>
  </si>
  <si>
    <t>Level</t>
  </si>
  <si>
    <t>Type</t>
  </si>
  <si>
    <t>Root</t>
  </si>
  <si>
    <t>Service Capability</t>
  </si>
  <si>
    <t>Business Glossary</t>
  </si>
  <si>
    <t>Data Catalog</t>
  </si>
  <si>
    <t>Data Quality Monitoring</t>
  </si>
  <si>
    <t>prio</t>
  </si>
  <si>
    <t>DQ Quick Scan</t>
  </si>
  <si>
    <t>Data Pipeline Monitoring</t>
  </si>
  <si>
    <t>Cost Monitoring</t>
  </si>
  <si>
    <t>sell</t>
  </si>
  <si>
    <t>market</t>
  </si>
  <si>
    <t>deliver</t>
  </si>
  <si>
    <t>support</t>
  </si>
  <si>
    <t>Data Roadmap</t>
  </si>
  <si>
    <t>Microstrategy</t>
  </si>
  <si>
    <t>DQ Monitoring Service</t>
  </si>
  <si>
    <t>Purview - Business Glossary</t>
  </si>
  <si>
    <t>Purview - Data Catalog</t>
  </si>
  <si>
    <t>Enterprise Data Model</t>
  </si>
  <si>
    <t>Generic</t>
  </si>
  <si>
    <t>Change &amp; Adoption</t>
  </si>
  <si>
    <t>Power BI  Reports</t>
  </si>
  <si>
    <t>Customer Data Mgt</t>
  </si>
  <si>
    <t>Product Data Mgt</t>
  </si>
  <si>
    <t>ERF</t>
  </si>
  <si>
    <t>PPM</t>
  </si>
  <si>
    <t>Qualitative Business Case</t>
  </si>
  <si>
    <t>Quantitative Business Case</t>
  </si>
  <si>
    <t>Federated Data Platform? Customer Data Platform? Data Mesh?</t>
  </si>
  <si>
    <t>Service Maturity</t>
  </si>
  <si>
    <t>Google Data Platform</t>
  </si>
  <si>
    <t>Amazon Data Platform</t>
  </si>
  <si>
    <t xml:space="preserve">Azure - Base Data Platform </t>
  </si>
  <si>
    <t>Text Mining</t>
  </si>
  <si>
    <t>Predictive Maintenance</t>
  </si>
  <si>
    <t>MLOps</t>
  </si>
  <si>
    <t>Streaming Analytics</t>
  </si>
  <si>
    <t>MaxChildId</t>
  </si>
  <si>
    <t>serviceInergy</t>
  </si>
  <si>
    <t>serviceIlionx</t>
  </si>
  <si>
    <t>serviceWortell</t>
  </si>
  <si>
    <t>serviceMotion10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</si>
</sst>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rgb="FF0000FF"/>
      <name val="Calibri"/>
      <family val="2"/>
    </font>
    <font>
      <b/>
      <sz val="12"/>
      <color rgb="FFFF0000"/>
      <name val="Calibri"/>
      <family val="2"/>
      <scheme val="minor"/>
    </font>
  </fonts>
  <fills count="3">
    <fill>
      <patternFill patternType="none"/>
    </fill>
    <fill>
      <patternFill patternType="gray125"/>
    </fill>
    <fill>
      <patternFill patternType="solid">
        <fgColor theme="4"/>
        <bgColor theme="4"/>
      </patternFill>
    </fill>
  </fills>
  <borders count="2">
    <border>
      <left/>
      <right/>
      <top/>
      <bottom/>
      <diagonal/>
    </border>
    <border>
      <left style="thin">
        <color theme="4" tint="0.39997558519241921"/>
      </left>
      <right/>
      <top style="thin">
        <color theme="4" tint="0.39997558519241921"/>
      </top>
      <bottom style="thin">
        <color theme="4" tint="0.39997558519241921"/>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quotePrefix="1"/>
    <xf numFmtId="0" fontId="1" fillId="0" borderId="0" xfId="0" applyFont="1"/>
    <xf numFmtId="0" fontId="2" fillId="0" borderId="0" xfId="0" applyFont="1"/>
    <xf numFmtId="0" fontId="0" fillId="0" borderId="0" xfId="0" applyAlignment="1">
      <alignment textRotation="90"/>
    </xf>
    <xf numFmtId="0" fontId="1" fillId="0" borderId="0" xfId="0" applyFont="1" applyAlignment="1">
      <alignment wrapText="1"/>
    </xf>
    <xf numFmtId="0" fontId="3" fillId="2" borderId="1" xfId="0" applyFont="1" applyFill="1" applyBorder="1"/>
  </cellXfs>
  <cellStyles count="1">
    <cellStyle name="Normal" xfId="0" builtinId="0"/>
  </cellStyles>
  <dxfs count="1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308631</xdr:colOff>
          <xdr:row>0</xdr:row>
          <xdr:rowOff>168303</xdr:rowOff>
        </xdr:to>
        <xdr:pic>
          <xdr:nvPicPr>
            <xdr:cNvPr id="4" name="Picture 3">
              <a:extLst>
                <a:ext uri="{FF2B5EF4-FFF2-40B4-BE49-F238E27FC236}">
                  <a16:creationId xmlns:a16="http://schemas.microsoft.com/office/drawing/2014/main" id="{F8B654FF-0237-6475-85CA-B1D10A01004B}"/>
                </a:ext>
              </a:extLst>
            </xdr:cNvPr>
            <xdr:cNvPicPr>
              <a:picLocks noChangeAspect="1" noChangeArrowheads="1"/>
              <a:extLst>
                <a:ext uri="{84589F7E-364E-4C9E-8A38-B11213B215E9}">
                  <a14:cameraTool cellRange="LOV!$A$10:$B$10" spid="_x0000_s1423"/>
                </a:ext>
              </a:extLst>
            </xdr:cNvPicPr>
          </xdr:nvPicPr>
          <xdr:blipFill rotWithShape="1">
            <a:blip xmlns:r="http://schemas.openxmlformats.org/officeDocument/2006/relationships" r:embed="rId1"/>
            <a:srcRect l="82556" t="8548" r="1604" b="13226"/>
            <a:stretch>
              <a:fillRect/>
            </a:stretch>
          </xdr:blipFill>
          <xdr:spPr bwMode="auto">
            <a:xfrm>
              <a:off x="0" y="0"/>
              <a:ext cx="308631" cy="168303"/>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CDB2139-3A3C-774F-B54F-02981CDF0970}" name="DnAServices" displayName="DnAServices" ref="A1:Y71">
  <autoFilter ref="A1:Y71" xr:uid="{3CDB2139-3A3C-774F-B54F-02981CDF0970}">
    <filterColumn colId="14">
      <filters>
        <filter val="Data Capability"/>
      </filters>
    </filterColumn>
  </autoFilter>
  <sortState xmlns:xlrd2="http://schemas.microsoft.com/office/spreadsheetml/2017/richdata2" ref="A2:U28">
    <sortCondition ref="N2:N28"/>
    <sortCondition ref="D2:D28"/>
    <sortCondition ref="M2:M28"/>
  </sortState>
  <tableColumns count="25">
    <tableColumn id="3" xr3:uid="{F5226695-69CB-D045-805C-81C7C9A8FEDF}" name="childId" dataDxfId="13"/>
    <tableColumn id="4" xr3:uid="{A868F091-A877-6744-8BD2-9B72C188A207}" name="parentId" dataDxfId="12"/>
    <tableColumn id="8" xr3:uid="{59BDA53D-E49E-D242-B4C5-19315FB74449}" name="childLabel" totalsRowLabel="Total" dataDxfId="11"/>
    <tableColumn id="1" xr3:uid="{32A90077-49B3-FA4E-99DA-925FD2C5CBE1}" name="parentLabel">
      <calculatedColumnFormula>VLOOKUP(DnAServices[[#This Row],[parentId]],DnAServices[],3,FALSE)</calculatedColumnFormula>
    </tableColumn>
    <tableColumn id="2" xr3:uid="{E78EF50B-BB96-2343-87C5-ECDBAE7C8B05}" name="childIdCopy">
      <calculatedColumnFormula>DnAServices[[#This Row],[childId]]</calculatedColumnFormula>
    </tableColumn>
    <tableColumn id="7" xr3:uid="{42E7E5DF-C2F5-654B-AE46-98B0D727BF68}" name="leaf" dataDxfId="10">
      <calculatedColumnFormula>IF(ISERROR(VLOOKUP(DnAServices[[#This Row],[childIdCopy]],DnAServices[parentId],1,FALSE)),1,0)</calculatedColumnFormula>
    </tableColumn>
    <tableColumn id="10" xr3:uid="{2C45A958-0AC7-0F4F-9F7E-1B086C18D583}" name="childCount" dataDxfId="9">
      <calculatedColumnFormula array="1">COUNTIF(LOV_ParentId,DnAServices[[#This Row],[childIdCopy]])</calculatedColumnFormula>
    </tableColumn>
    <tableColumn id="11" xr3:uid="{79B95467-B17A-4047-B881-B644207C4CD9}" name="parentChildCount" dataDxfId="8">
      <calculatedColumnFormula>VLOOKUP(DnAServices[[#This Row],[parentId]],DnAServices[],7,FALSE)</calculatedColumnFormula>
    </tableColumn>
    <tableColumn id="9" xr3:uid="{0A877EB5-73A4-0A4B-AA73-04F7B4278274}" name="grade"/>
    <tableColumn id="14" xr3:uid="{E5C8E1C7-D5BF-F242-AE51-5CD4B9F688DD}" name="relevance"/>
    <tableColumn id="12" xr3:uid="{81100636-BC49-0D4B-9DC6-B3DF3B2DA470}" name="value" totalsRowFunction="sum" dataDxfId="7">
      <calculatedColumnFormula>IF(DnAServices[[#This Row],[leaf]]=1,DnAServices[[#This Row],[intermediateValue]],0)</calculatedColumnFormula>
    </tableColumn>
    <tableColumn id="6" xr3:uid="{4B2323A5-43FB-CF4F-9A88-D0F4E6F40A2F}" name="intermediateValue" dataDxfId="6">
      <calculatedColumnFormula>VLOOKUP(DnAServices[[#This Row],[parentLabel]],DnAServices[],10,FALSE)/DnAServices[[#This Row],[parentChildCount]]</calculatedColumnFormula>
    </tableColumn>
    <tableColumn id="5" xr3:uid="{44B93257-528E-574E-BB48-6AC2FE8451F8}" name="sort"/>
    <tableColumn id="13" xr3:uid="{BD8C4D3A-3E3D-5F44-9FC8-0EF60D5B62C8}" name="level"/>
    <tableColumn id="16" xr3:uid="{571AA870-2ABE-FF4D-8D52-0504685EDDC0}" name="type"/>
    <tableColumn id="17" xr3:uid="{638F2F29-698F-B644-B60C-C9C939A263A8}" name="prio"/>
    <tableColumn id="20" xr3:uid="{612294AB-50B2-1A47-ABC6-BF17F5C643AB}" name="market"/>
    <tableColumn id="19" xr3:uid="{2EEDAE62-3605-A246-8FBA-894482DC535D}" name="sell"/>
    <tableColumn id="18" xr3:uid="{D827252D-FE96-AE4E-901B-34E3C78A7951}" name="deliver"/>
    <tableColumn id="21" xr3:uid="{36175633-CD3F-4E46-A06C-67D4C5E09739}" name="support"/>
    <tableColumn id="15" xr3:uid="{1789C71A-2128-FA4C-A79A-C1E499A9E06C}" name="Descr" dataDxfId="5"/>
    <tableColumn id="25" xr3:uid="{4B7891AE-3FB6-B944-859D-7F57BEF2B78B}" name="serviceInergy"/>
    <tableColumn id="24" xr3:uid="{B1B3BF46-A28D-C84E-B44B-46CA79DE8689}" name="serviceIlionx"/>
    <tableColumn id="22" xr3:uid="{3AF7CC8C-BA57-F04F-ACF4-4781FED2410C}" name="serviceWortell"/>
    <tableColumn id="23" xr3:uid="{69E1D64C-97E1-B147-B61F-23697FE54E11}" name="serviceMotion1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158637B-E456-2B4E-B11D-B9F869D66C44}" name="Types" displayName="Types" ref="A1:B7" totalsRowShown="0">
  <autoFilter ref="A1:B7" xr:uid="{7158637B-E456-2B4E-B11D-B9F869D66C44}"/>
  <tableColumns count="2">
    <tableColumn id="1" xr3:uid="{84A4F2EC-4B72-F349-B94F-2764508DA937}" name="Level"/>
    <tableColumn id="2" xr3:uid="{7515B732-8FF4-2C4C-835C-1AEDB283B1D7}" name="Typ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D1C1FF-7B31-6D42-924B-BCF73042D692}" name="Table1" displayName="Table1" ref="A1:F11" totalsRowShown="0" dataDxfId="4">
  <autoFilter ref="A1:F11" xr:uid="{82234FCB-E8EE-F549-AC3C-21EACFD8F8DB}"/>
  <tableColumns count="6">
    <tableColumn id="1" xr3:uid="{D764B55A-8CBD-5745-BAA9-84C1A3E9A89C}" name="Knowledge Area"/>
    <tableColumn id="2" xr3:uid="{E08C2154-5200-064A-AB84-FB7FDBD082AA}" name="Deliverables" dataDxfId="3"/>
    <tableColumn id="3" xr3:uid="{EE429F12-4F88-9445-86EB-2555C984252E}" name="Tools" dataDxfId="2"/>
    <tableColumn id="4" xr3:uid="{E70159D3-77C7-3C4F-B5A0-F6E637A20816}" name="Techniques" dataDxfId="1"/>
    <tableColumn id="5" xr3:uid="{3AB27B30-0432-C044-AE1E-C6CC702746CC}" name="Inergy Consulting Services"/>
    <tableColumn id="6" xr3:uid="{CD8D63A7-9477-974A-83B4-9AFE744C710D}" name="Inergy Technical Solutions "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gartner.com/doc/reprints?id=1-2928QM6Y&amp;ct=220208&amp;st=sb"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2B7CE-57FA-014E-ABD2-B896A4E09EDD}">
  <dimension ref="A1:Y71"/>
  <sheetViews>
    <sheetView tabSelected="1" zoomScale="200" zoomScaleNormal="200" workbookViewId="0">
      <pane xSplit="4" ySplit="1" topLeftCell="V16" activePane="bottomRight" state="frozen"/>
      <selection pane="topRight" activeCell="E1" sqref="E1"/>
      <selection pane="bottomLeft" activeCell="A2" sqref="A2"/>
      <selection pane="bottomRight" activeCell="AB30" sqref="AB30"/>
    </sheetView>
  </sheetViews>
  <sheetFormatPr baseColWidth="10" defaultRowHeight="16" x14ac:dyDescent="0.2"/>
  <cols>
    <col min="1" max="1" width="4.5" customWidth="1"/>
    <col min="2" max="2" width="4.83203125" customWidth="1"/>
    <col min="3" max="3" width="25.33203125" customWidth="1"/>
    <col min="4" max="4" width="27.33203125" customWidth="1"/>
    <col min="5" max="5" width="6.83203125" customWidth="1"/>
    <col min="7" max="7" width="12" customWidth="1"/>
    <col min="8" max="8" width="20.1640625" customWidth="1"/>
    <col min="9" max="9" width="6.1640625" customWidth="1"/>
    <col min="10" max="10" width="5.6640625" customWidth="1"/>
    <col min="11" max="11" width="10.33203125" customWidth="1"/>
    <col min="12" max="12" width="11.6640625" customWidth="1"/>
    <col min="13" max="13" width="4.33203125" customWidth="1"/>
    <col min="14" max="14" width="5.1640625" customWidth="1"/>
    <col min="15" max="15" width="18.33203125" customWidth="1"/>
    <col min="16" max="20" width="2.83203125" customWidth="1"/>
    <col min="21" max="21" width="55.1640625" style="1" customWidth="1"/>
    <col min="22" max="25" width="3.6640625" bestFit="1" customWidth="1"/>
  </cols>
  <sheetData>
    <row r="1" spans="1:25" ht="80" customHeight="1" x14ac:dyDescent="0.2">
      <c r="A1" s="5" t="s">
        <v>72</v>
      </c>
      <c r="B1" s="5" t="s">
        <v>73</v>
      </c>
      <c r="C1" t="s">
        <v>71</v>
      </c>
      <c r="D1" t="s">
        <v>74</v>
      </c>
      <c r="E1" t="s">
        <v>75</v>
      </c>
      <c r="F1" t="s">
        <v>39</v>
      </c>
      <c r="G1" t="s">
        <v>41</v>
      </c>
      <c r="H1" t="s">
        <v>42</v>
      </c>
      <c r="I1" t="s">
        <v>40</v>
      </c>
      <c r="J1" t="s">
        <v>70</v>
      </c>
      <c r="K1" t="s">
        <v>37</v>
      </c>
      <c r="L1" t="s">
        <v>43</v>
      </c>
      <c r="M1" t="s">
        <v>44</v>
      </c>
      <c r="N1" t="s">
        <v>36</v>
      </c>
      <c r="O1" t="s">
        <v>104</v>
      </c>
      <c r="P1" s="5" t="s">
        <v>112</v>
      </c>
      <c r="Q1" s="5" t="s">
        <v>117</v>
      </c>
      <c r="R1" s="5" t="s">
        <v>116</v>
      </c>
      <c r="S1" s="5" t="s">
        <v>118</v>
      </c>
      <c r="T1" s="5" t="s">
        <v>119</v>
      </c>
      <c r="U1" s="1" t="s">
        <v>62</v>
      </c>
      <c r="V1" s="5" t="s">
        <v>145</v>
      </c>
      <c r="W1" s="5" t="s">
        <v>146</v>
      </c>
      <c r="X1" s="5" t="s">
        <v>147</v>
      </c>
      <c r="Y1" s="5" t="s">
        <v>148</v>
      </c>
    </row>
    <row r="2" spans="1:25" hidden="1" x14ac:dyDescent="0.2">
      <c r="A2">
        <v>1</v>
      </c>
      <c r="C2" t="s">
        <v>101</v>
      </c>
      <c r="D2" s="2" t="e">
        <f>VLOOKUP(DnAServices[[#This Row],[parentId]],DnAServices[],3,FALSE)</f>
        <v>#N/A</v>
      </c>
      <c r="E2">
        <f>DnAServices[[#This Row],[childId]]</f>
        <v>1</v>
      </c>
      <c r="F2">
        <f>IF(ISERROR(VLOOKUP(DnAServices[[#This Row],[childIdCopy]],DnAServices[parentId],1,FALSE)),1,0)</f>
        <v>0</v>
      </c>
      <c r="G2" cm="1">
        <f t="array" ref="G2">COUNTIF(LOV_ParentId,DnAServices[[#This Row],[childIdCopy]])</f>
        <v>13</v>
      </c>
      <c r="H2" t="e">
        <f>VLOOKUP(DnAServices[[#This Row],[parentId]],DnAServices[],7,FALSE)</f>
        <v>#N/A</v>
      </c>
      <c r="K2">
        <f>IF(DnAServices[[#This Row],[leaf]]=1,DnAServices[[#This Row],[intermediateValue]],0)</f>
        <v>0</v>
      </c>
      <c r="L2">
        <v>1000000</v>
      </c>
      <c r="N2">
        <v>0</v>
      </c>
      <c r="O2" t="str">
        <f>VLOOKUP(DnAServices[[#This Row],[level]],Types[],2,FALSE)</f>
        <v>Root</v>
      </c>
      <c r="P2">
        <v>1</v>
      </c>
      <c r="Q2">
        <v>1</v>
      </c>
      <c r="R2">
        <v>1</v>
      </c>
      <c r="S2">
        <v>1</v>
      </c>
      <c r="T2">
        <v>1</v>
      </c>
    </row>
    <row r="3" spans="1:25" hidden="1" x14ac:dyDescent="0.2">
      <c r="A3">
        <v>12</v>
      </c>
      <c r="B3">
        <v>1</v>
      </c>
      <c r="C3" t="s">
        <v>52</v>
      </c>
      <c r="D3" s="2" t="str">
        <f>VLOOKUP(DnAServices[[#This Row],[parentId]],DnAServices[],3,FALSE)</f>
        <v>Capability Area</v>
      </c>
      <c r="E3">
        <f>DnAServices[[#This Row],[childId]]</f>
        <v>12</v>
      </c>
      <c r="F3">
        <f>IF(ISERROR(VLOOKUP(DnAServices[[#This Row],[childIdCopy]],DnAServices[parentId],1,FALSE)),1,0)</f>
        <v>0</v>
      </c>
      <c r="G3" cm="1">
        <f t="array" ref="G3">COUNTIF(LOV_ParentId,DnAServices[[#This Row],[childIdCopy]])</f>
        <v>2</v>
      </c>
      <c r="H3">
        <f>VLOOKUP(DnAServices[[#This Row],[parentId]],DnAServices[],7,FALSE)</f>
        <v>13</v>
      </c>
      <c r="J3">
        <v>1</v>
      </c>
      <c r="K3">
        <f>IF(DnAServices[[#This Row],[leaf]]=1,DnAServices[[#This Row],[intermediateValue]],0)</f>
        <v>0</v>
      </c>
      <c r="L3">
        <f>VLOOKUP(DnAServices[[#This Row],[parentId]],DnAServices[],12,FALSE)/DnAServices[[#This Row],[parentChildCount]]</f>
        <v>76923.076923076922</v>
      </c>
      <c r="N3">
        <f>VLOOKUP(DnAServices[[#This Row],[parentId]],DnAServices[],14,FALSE)+1</f>
        <v>1</v>
      </c>
      <c r="O3" t="str">
        <f>VLOOKUP(DnAServices[[#This Row],[level]],Types[],2,FALSE)</f>
        <v>Capability Area</v>
      </c>
      <c r="P3">
        <v>1</v>
      </c>
      <c r="Q3">
        <v>1</v>
      </c>
      <c r="R3">
        <v>1</v>
      </c>
      <c r="S3">
        <v>1</v>
      </c>
      <c r="T3">
        <v>1</v>
      </c>
    </row>
    <row r="4" spans="1:25" hidden="1" x14ac:dyDescent="0.2">
      <c r="A4">
        <v>13</v>
      </c>
      <c r="B4">
        <v>1</v>
      </c>
      <c r="C4" t="s">
        <v>50</v>
      </c>
      <c r="D4" s="2" t="str">
        <f>VLOOKUP(DnAServices[[#This Row],[parentId]],DnAServices[],3,FALSE)</f>
        <v>Capability Area</v>
      </c>
      <c r="E4">
        <f>DnAServices[[#This Row],[childId]]</f>
        <v>13</v>
      </c>
      <c r="F4">
        <f>IF(ISERROR(VLOOKUP(DnAServices[[#This Row],[childIdCopy]],DnAServices[parentId],1,FALSE)),1,0)</f>
        <v>1</v>
      </c>
      <c r="G4" cm="1">
        <f t="array" ref="G4">COUNTIF(LOV_ParentId,DnAServices[[#This Row],[childIdCopy]])</f>
        <v>0</v>
      </c>
      <c r="H4">
        <f>VLOOKUP(DnAServices[[#This Row],[parentId]],DnAServices[],7,FALSE)</f>
        <v>13</v>
      </c>
      <c r="J4">
        <v>1</v>
      </c>
      <c r="K4">
        <f>IF(DnAServices[[#This Row],[leaf]]=1,DnAServices[[#This Row],[intermediateValue]],0)</f>
        <v>76923.076923076922</v>
      </c>
      <c r="L4">
        <f>VLOOKUP(DnAServices[[#This Row],[parentId]],DnAServices[],12,FALSE)/DnAServices[[#This Row],[parentChildCount]]</f>
        <v>76923.076923076922</v>
      </c>
      <c r="N4">
        <f>VLOOKUP(DnAServices[[#This Row],[parentId]],DnAServices[],14,FALSE)+1</f>
        <v>1</v>
      </c>
      <c r="O4" t="str">
        <f>VLOOKUP(DnAServices[[#This Row],[level]],Types[],2,FALSE)</f>
        <v>Capability Area</v>
      </c>
      <c r="P4">
        <v>1</v>
      </c>
      <c r="Q4">
        <v>1</v>
      </c>
      <c r="R4">
        <v>1</v>
      </c>
      <c r="S4">
        <v>1</v>
      </c>
      <c r="T4">
        <v>1</v>
      </c>
    </row>
    <row r="5" spans="1:25" ht="51" hidden="1" x14ac:dyDescent="0.2">
      <c r="A5">
        <v>2</v>
      </c>
      <c r="B5">
        <v>1</v>
      </c>
      <c r="C5" t="s">
        <v>1</v>
      </c>
      <c r="D5" s="2" t="str">
        <f>VLOOKUP(DnAServices[[#This Row],[parentId]],DnAServices[],3,FALSE)</f>
        <v>Capability Area</v>
      </c>
      <c r="E5">
        <f>DnAServices[[#This Row],[childId]]</f>
        <v>2</v>
      </c>
      <c r="F5">
        <f>IF(ISERROR(VLOOKUP(DnAServices[[#This Row],[childIdCopy]],DnAServices[parentId],1,FALSE)),1,0)</f>
        <v>1</v>
      </c>
      <c r="G5" cm="1">
        <f t="array" ref="G5">COUNTIF(LOV_ParentId,DnAServices[[#This Row],[childIdCopy]])</f>
        <v>0</v>
      </c>
      <c r="H5">
        <f>VLOOKUP(DnAServices[[#This Row],[parentId]],DnAServices[],7,FALSE)</f>
        <v>13</v>
      </c>
      <c r="J5">
        <v>1</v>
      </c>
      <c r="K5">
        <f>IF(DnAServices[[#This Row],[leaf]]=1,DnAServices[[#This Row],[intermediateValue]],0)</f>
        <v>76923.076923076922</v>
      </c>
      <c r="L5">
        <f>VLOOKUP(DnAServices[[#This Row],[parentId]],DnAServices[],12,FALSE)/DnAServices[[#This Row],[parentChildCount]]</f>
        <v>76923.076923076922</v>
      </c>
      <c r="N5">
        <f>VLOOKUP(DnAServices[[#This Row],[parentId]],DnAServices[],14,FALSE)+1</f>
        <v>1</v>
      </c>
      <c r="O5" t="str">
        <f>VLOOKUP(DnAServices[[#This Row],[level]],Types[],2,FALSE)</f>
        <v>Capability Area</v>
      </c>
      <c r="P5">
        <v>1</v>
      </c>
      <c r="Q5">
        <v>1</v>
      </c>
      <c r="R5">
        <v>1</v>
      </c>
      <c r="S5">
        <v>1</v>
      </c>
      <c r="T5">
        <v>1</v>
      </c>
      <c r="U5" s="6" t="s">
        <v>46</v>
      </c>
    </row>
    <row r="6" spans="1:25" ht="51" hidden="1" x14ac:dyDescent="0.2">
      <c r="A6">
        <v>3</v>
      </c>
      <c r="B6">
        <v>1</v>
      </c>
      <c r="C6" t="s">
        <v>88</v>
      </c>
      <c r="D6" s="2" t="str">
        <f>VLOOKUP(DnAServices[[#This Row],[parentId]],DnAServices[],3,FALSE)</f>
        <v>Capability Area</v>
      </c>
      <c r="E6">
        <f>DnAServices[[#This Row],[childId]]</f>
        <v>3</v>
      </c>
      <c r="F6">
        <f>IF(ISERROR(VLOOKUP(DnAServices[[#This Row],[childIdCopy]],DnAServices[parentId],1,FALSE)),1,0)</f>
        <v>0</v>
      </c>
      <c r="G6" cm="1">
        <f t="array" ref="G6">COUNTIF(LOV_ParentId,DnAServices[[#This Row],[childIdCopy]])</f>
        <v>1</v>
      </c>
      <c r="H6">
        <f>VLOOKUP(DnAServices[[#This Row],[parentId]],DnAServices[],7,FALSE)</f>
        <v>13</v>
      </c>
      <c r="J6">
        <v>1</v>
      </c>
      <c r="K6">
        <f>IF(DnAServices[[#This Row],[leaf]]=1,DnAServices[[#This Row],[intermediateValue]],0)</f>
        <v>0</v>
      </c>
      <c r="L6">
        <f>VLOOKUP(DnAServices[[#This Row],[parentId]],DnAServices[],12,FALSE)/DnAServices[[#This Row],[parentChildCount]]</f>
        <v>76923.076923076922</v>
      </c>
      <c r="N6">
        <f>VLOOKUP(DnAServices[[#This Row],[parentId]],DnAServices[],14,FALSE)+1</f>
        <v>1</v>
      </c>
      <c r="O6" t="str">
        <f>VLOOKUP(DnAServices[[#This Row],[level]],Types[],2,FALSE)</f>
        <v>Capability Area</v>
      </c>
      <c r="P6">
        <v>1</v>
      </c>
      <c r="Q6">
        <v>1</v>
      </c>
      <c r="R6">
        <v>1</v>
      </c>
      <c r="S6">
        <v>1</v>
      </c>
      <c r="T6">
        <v>1</v>
      </c>
      <c r="U6" s="6" t="s">
        <v>48</v>
      </c>
    </row>
    <row r="7" spans="1:25" hidden="1" x14ac:dyDescent="0.2">
      <c r="A7">
        <v>4</v>
      </c>
      <c r="B7">
        <v>1</v>
      </c>
      <c r="C7" t="s">
        <v>87</v>
      </c>
      <c r="D7" s="2" t="str">
        <f>VLOOKUP(DnAServices[[#This Row],[parentId]],DnAServices[],3,FALSE)</f>
        <v>Capability Area</v>
      </c>
      <c r="E7">
        <f>DnAServices[[#This Row],[childId]]</f>
        <v>4</v>
      </c>
      <c r="F7">
        <f>IF(ISERROR(VLOOKUP(DnAServices[[#This Row],[childIdCopy]],DnAServices[parentId],1,FALSE)),1,0)</f>
        <v>0</v>
      </c>
      <c r="G7" cm="1">
        <f t="array" ref="G7">COUNTIF(LOV_ParentId,DnAServices[[#This Row],[childIdCopy]])</f>
        <v>2</v>
      </c>
      <c r="H7">
        <f>VLOOKUP(DnAServices[[#This Row],[parentId]],DnAServices[],7,FALSE)</f>
        <v>13</v>
      </c>
      <c r="J7">
        <v>1</v>
      </c>
      <c r="K7">
        <f>IF(DnAServices[[#This Row],[leaf]]=1,DnAServices[[#This Row],[intermediateValue]],0)</f>
        <v>0</v>
      </c>
      <c r="L7">
        <f>VLOOKUP(DnAServices[[#This Row],[parentId]],DnAServices[],12,FALSE)/DnAServices[[#This Row],[parentChildCount]]</f>
        <v>76923.076923076922</v>
      </c>
      <c r="N7">
        <f>VLOOKUP(DnAServices[[#This Row],[parentId]],DnAServices[],14,FALSE)+1</f>
        <v>1</v>
      </c>
      <c r="O7" t="str">
        <f>VLOOKUP(DnAServices[[#This Row],[level]],Types[],2,FALSE)</f>
        <v>Capability Area</v>
      </c>
      <c r="P7">
        <v>1</v>
      </c>
      <c r="Q7">
        <v>1</v>
      </c>
      <c r="R7">
        <v>1</v>
      </c>
      <c r="S7">
        <v>1</v>
      </c>
      <c r="T7">
        <v>1</v>
      </c>
    </row>
    <row r="8" spans="1:25" ht="34" hidden="1" x14ac:dyDescent="0.2">
      <c r="A8">
        <v>5</v>
      </c>
      <c r="B8">
        <v>1</v>
      </c>
      <c r="C8" t="s">
        <v>4</v>
      </c>
      <c r="D8" s="2" t="str">
        <f>VLOOKUP(DnAServices[[#This Row],[parentId]],DnAServices[],3,FALSE)</f>
        <v>Capability Area</v>
      </c>
      <c r="E8">
        <f>DnAServices[[#This Row],[childId]]</f>
        <v>5</v>
      </c>
      <c r="F8">
        <f>IF(ISERROR(VLOOKUP(DnAServices[[#This Row],[childIdCopy]],DnAServices[parentId],1,FALSE)),1,0)</f>
        <v>1</v>
      </c>
      <c r="G8" cm="1">
        <f t="array" ref="G8">COUNTIF(LOV_ParentId,DnAServices[[#This Row],[childIdCopy]])</f>
        <v>0</v>
      </c>
      <c r="H8">
        <f>VLOOKUP(DnAServices[[#This Row],[parentId]],DnAServices[],7,FALSE)</f>
        <v>13</v>
      </c>
      <c r="J8">
        <v>1</v>
      </c>
      <c r="K8">
        <f>IF(DnAServices[[#This Row],[leaf]]=1,DnAServices[[#This Row],[intermediateValue]],0)</f>
        <v>76923.076923076922</v>
      </c>
      <c r="L8">
        <f>VLOOKUP(DnAServices[[#This Row],[parentId]],DnAServices[],12,FALSE)/DnAServices[[#This Row],[parentChildCount]]</f>
        <v>76923.076923076922</v>
      </c>
      <c r="N8">
        <f>VLOOKUP(DnAServices[[#This Row],[parentId]],DnAServices[],14,FALSE)+1</f>
        <v>1</v>
      </c>
      <c r="O8" t="str">
        <f>VLOOKUP(DnAServices[[#This Row],[level]],Types[],2,FALSE)</f>
        <v>Capability Area</v>
      </c>
      <c r="P8">
        <v>1</v>
      </c>
      <c r="Q8">
        <v>1</v>
      </c>
      <c r="R8">
        <v>1</v>
      </c>
      <c r="S8">
        <v>1</v>
      </c>
      <c r="T8">
        <v>1</v>
      </c>
      <c r="U8" s="6" t="s">
        <v>51</v>
      </c>
    </row>
    <row r="9" spans="1:25" ht="102" hidden="1" x14ac:dyDescent="0.2">
      <c r="A9">
        <v>6</v>
      </c>
      <c r="B9">
        <v>1</v>
      </c>
      <c r="C9" t="s">
        <v>84</v>
      </c>
      <c r="D9" s="2" t="str">
        <f>VLOOKUP(DnAServices[[#This Row],[parentId]],DnAServices[],3,FALSE)</f>
        <v>Capability Area</v>
      </c>
      <c r="E9">
        <f>DnAServices[[#This Row],[childId]]</f>
        <v>6</v>
      </c>
      <c r="F9">
        <f>IF(ISERROR(VLOOKUP(DnAServices[[#This Row],[childIdCopy]],DnAServices[parentId],1,FALSE)),1,0)</f>
        <v>1</v>
      </c>
      <c r="G9" cm="1">
        <f t="array" ref="G9">COUNTIF(LOV_ParentId,DnAServices[[#This Row],[childIdCopy]])</f>
        <v>0</v>
      </c>
      <c r="H9">
        <f>VLOOKUP(DnAServices[[#This Row],[parentId]],DnAServices[],7,FALSE)</f>
        <v>13</v>
      </c>
      <c r="J9">
        <v>1</v>
      </c>
      <c r="K9">
        <f>IF(DnAServices[[#This Row],[leaf]]=1,DnAServices[[#This Row],[intermediateValue]],0)</f>
        <v>76923.076923076922</v>
      </c>
      <c r="L9">
        <f>VLOOKUP(DnAServices[[#This Row],[parentId]],DnAServices[],12,FALSE)/DnAServices[[#This Row],[parentChildCount]]</f>
        <v>76923.076923076922</v>
      </c>
      <c r="N9">
        <f>VLOOKUP(DnAServices[[#This Row],[parentId]],DnAServices[],14,FALSE)+1</f>
        <v>1</v>
      </c>
      <c r="O9" t="str">
        <f>VLOOKUP(DnAServices[[#This Row],[level]],Types[],2,FALSE)</f>
        <v>Capability Area</v>
      </c>
      <c r="P9">
        <v>1</v>
      </c>
      <c r="Q9">
        <v>1</v>
      </c>
      <c r="R9">
        <v>1</v>
      </c>
      <c r="S9">
        <v>1</v>
      </c>
      <c r="T9">
        <v>1</v>
      </c>
      <c r="U9" s="6" t="s">
        <v>54</v>
      </c>
    </row>
    <row r="10" spans="1:25" ht="68" hidden="1" x14ac:dyDescent="0.2">
      <c r="A10">
        <v>7</v>
      </c>
      <c r="B10">
        <v>1</v>
      </c>
      <c r="C10" t="s">
        <v>6</v>
      </c>
      <c r="D10" s="2" t="str">
        <f>VLOOKUP(DnAServices[[#This Row],[parentId]],DnAServices[],3,FALSE)</f>
        <v>Capability Area</v>
      </c>
      <c r="E10">
        <f>DnAServices[[#This Row],[childId]]</f>
        <v>7</v>
      </c>
      <c r="F10">
        <f>IF(ISERROR(VLOOKUP(DnAServices[[#This Row],[childIdCopy]],DnAServices[parentId],1,FALSE)),1,0)</f>
        <v>0</v>
      </c>
      <c r="G10" cm="1">
        <f t="array" ref="G10">COUNTIF(LOV_ParentId,DnAServices[[#This Row],[childIdCopy]])</f>
        <v>4</v>
      </c>
      <c r="H10">
        <f>VLOOKUP(DnAServices[[#This Row],[parentId]],DnAServices[],7,FALSE)</f>
        <v>13</v>
      </c>
      <c r="J10">
        <v>1</v>
      </c>
      <c r="K10">
        <f>IF(DnAServices[[#This Row],[leaf]]=1,DnAServices[[#This Row],[intermediateValue]],0)</f>
        <v>0</v>
      </c>
      <c r="L10">
        <f>VLOOKUP(DnAServices[[#This Row],[parentId]],DnAServices[],12,FALSE)/DnAServices[[#This Row],[parentChildCount]]</f>
        <v>76923.076923076922</v>
      </c>
      <c r="N10">
        <f>VLOOKUP(DnAServices[[#This Row],[parentId]],DnAServices[],14,FALSE)+1</f>
        <v>1</v>
      </c>
      <c r="O10" t="str">
        <f>VLOOKUP(DnAServices[[#This Row],[level]],Types[],2,FALSE)</f>
        <v>Capability Area</v>
      </c>
      <c r="P10">
        <v>1</v>
      </c>
      <c r="Q10">
        <v>1</v>
      </c>
      <c r="R10">
        <v>1</v>
      </c>
      <c r="S10">
        <v>1</v>
      </c>
      <c r="T10">
        <v>1</v>
      </c>
      <c r="U10" s="6" t="s">
        <v>56</v>
      </c>
    </row>
    <row r="11" spans="1:25" ht="51" hidden="1" x14ac:dyDescent="0.2">
      <c r="A11">
        <v>8</v>
      </c>
      <c r="B11">
        <v>1</v>
      </c>
      <c r="C11" t="s">
        <v>85</v>
      </c>
      <c r="D11" s="2" t="str">
        <f>VLOOKUP(DnAServices[[#This Row],[parentId]],DnAServices[],3,FALSE)</f>
        <v>Capability Area</v>
      </c>
      <c r="E11">
        <f>DnAServices[[#This Row],[childId]]</f>
        <v>8</v>
      </c>
      <c r="F11">
        <f>IF(ISERROR(VLOOKUP(DnAServices[[#This Row],[childIdCopy]],DnAServices[parentId],1,FALSE)),1,0)</f>
        <v>0</v>
      </c>
      <c r="G11" cm="1">
        <f t="array" ref="G11">COUNTIF(LOV_ParentId,DnAServices[[#This Row],[childIdCopy]])</f>
        <v>2</v>
      </c>
      <c r="H11">
        <f>VLOOKUP(DnAServices[[#This Row],[parentId]],DnAServices[],7,FALSE)</f>
        <v>13</v>
      </c>
      <c r="J11">
        <v>1</v>
      </c>
      <c r="K11">
        <f>IF(DnAServices[[#This Row],[leaf]]=1,DnAServices[[#This Row],[intermediateValue]],0)</f>
        <v>0</v>
      </c>
      <c r="L11">
        <f>VLOOKUP(DnAServices[[#This Row],[parentId]],DnAServices[],12,FALSE)/DnAServices[[#This Row],[parentChildCount]]</f>
        <v>76923.076923076922</v>
      </c>
      <c r="N11">
        <f>VLOOKUP(DnAServices[[#This Row],[parentId]],DnAServices[],14,FALSE)+1</f>
        <v>1</v>
      </c>
      <c r="O11" t="str">
        <f>VLOOKUP(DnAServices[[#This Row],[level]],Types[],2,FALSE)</f>
        <v>Capability Area</v>
      </c>
      <c r="P11">
        <v>1</v>
      </c>
      <c r="Q11">
        <v>1</v>
      </c>
      <c r="R11">
        <v>1</v>
      </c>
      <c r="S11">
        <v>1</v>
      </c>
      <c r="T11">
        <v>1</v>
      </c>
      <c r="U11" s="6" t="s">
        <v>57</v>
      </c>
    </row>
    <row r="12" spans="1:25" ht="85" hidden="1" x14ac:dyDescent="0.2">
      <c r="A12">
        <v>9</v>
      </c>
      <c r="B12">
        <v>1</v>
      </c>
      <c r="C12" t="s">
        <v>83</v>
      </c>
      <c r="D12" s="2" t="str">
        <f>VLOOKUP(DnAServices[[#This Row],[parentId]],DnAServices[],3,FALSE)</f>
        <v>Capability Area</v>
      </c>
      <c r="E12">
        <f>DnAServices[[#This Row],[childId]]</f>
        <v>9</v>
      </c>
      <c r="F12">
        <f>IF(ISERROR(VLOOKUP(DnAServices[[#This Row],[childIdCopy]],DnAServices[parentId],1,FALSE)),1,0)</f>
        <v>0</v>
      </c>
      <c r="G12" cm="1">
        <f t="array" ref="G12">COUNTIF(LOV_ParentId,DnAServices[[#This Row],[childIdCopy]])</f>
        <v>2</v>
      </c>
      <c r="H12">
        <f>VLOOKUP(DnAServices[[#This Row],[parentId]],DnAServices[],7,FALSE)</f>
        <v>13</v>
      </c>
      <c r="J12">
        <v>1</v>
      </c>
      <c r="K12">
        <f>IF(DnAServices[[#This Row],[leaf]]=1,DnAServices[[#This Row],[intermediateValue]],0)</f>
        <v>0</v>
      </c>
      <c r="L12">
        <f>VLOOKUP(DnAServices[[#This Row],[parentId]],DnAServices[],12,FALSE)/DnAServices[[#This Row],[parentChildCount]]</f>
        <v>76923.076923076922</v>
      </c>
      <c r="N12">
        <f>VLOOKUP(DnAServices[[#This Row],[parentId]],DnAServices[],14,FALSE)+1</f>
        <v>1</v>
      </c>
      <c r="O12" t="str">
        <f>VLOOKUP(DnAServices[[#This Row],[level]],Types[],2,FALSE)</f>
        <v>Capability Area</v>
      </c>
      <c r="P12">
        <v>1</v>
      </c>
      <c r="Q12">
        <v>1</v>
      </c>
      <c r="R12">
        <v>1</v>
      </c>
      <c r="S12">
        <v>1</v>
      </c>
      <c r="T12">
        <v>1</v>
      </c>
      <c r="U12" s="6" t="s">
        <v>59</v>
      </c>
    </row>
    <row r="13" spans="1:25" ht="68" hidden="1" x14ac:dyDescent="0.2">
      <c r="A13">
        <v>10</v>
      </c>
      <c r="B13">
        <v>1</v>
      </c>
      <c r="C13" t="s">
        <v>26</v>
      </c>
      <c r="D13" s="2" t="str">
        <f>VLOOKUP(DnAServices[[#This Row],[parentId]],DnAServices[],3,FALSE)</f>
        <v>Capability Area</v>
      </c>
      <c r="E13">
        <f>DnAServices[[#This Row],[childId]]</f>
        <v>10</v>
      </c>
      <c r="F13">
        <f>IF(ISERROR(VLOOKUP(DnAServices[[#This Row],[childIdCopy]],DnAServices[parentId],1,FALSE)),1,0)</f>
        <v>0</v>
      </c>
      <c r="G13" cm="1">
        <f t="array" ref="G13">COUNTIF(LOV_ParentId,DnAServices[[#This Row],[childIdCopy]])</f>
        <v>2</v>
      </c>
      <c r="H13">
        <f>VLOOKUP(DnAServices[[#This Row],[parentId]],DnAServices[],7,FALSE)</f>
        <v>13</v>
      </c>
      <c r="J13">
        <v>1</v>
      </c>
      <c r="K13">
        <f>IF(DnAServices[[#This Row],[leaf]]=1,DnAServices[[#This Row],[intermediateValue]],0)</f>
        <v>0</v>
      </c>
      <c r="L13">
        <f>VLOOKUP(DnAServices[[#This Row],[parentId]],DnAServices[],12,FALSE)/DnAServices[[#This Row],[parentChildCount]]</f>
        <v>76923.076923076922</v>
      </c>
      <c r="N13">
        <f>VLOOKUP(DnAServices[[#This Row],[parentId]],DnAServices[],14,FALSE)+1</f>
        <v>1</v>
      </c>
      <c r="O13" t="str">
        <f>VLOOKUP(DnAServices[[#This Row],[level]],Types[],2,FALSE)</f>
        <v>Capability Area</v>
      </c>
      <c r="P13">
        <v>1</v>
      </c>
      <c r="Q13">
        <v>1</v>
      </c>
      <c r="R13">
        <v>1</v>
      </c>
      <c r="S13">
        <v>1</v>
      </c>
      <c r="T13">
        <v>1</v>
      </c>
      <c r="U13" s="6" t="s">
        <v>61</v>
      </c>
    </row>
    <row r="14" spans="1:25" hidden="1" x14ac:dyDescent="0.2">
      <c r="A14">
        <v>11</v>
      </c>
      <c r="B14">
        <v>1</v>
      </c>
      <c r="C14" t="s">
        <v>9</v>
      </c>
      <c r="D14" s="2" t="str">
        <f>VLOOKUP(DnAServices[[#This Row],[parentId]],DnAServices[],3,FALSE)</f>
        <v>Capability Area</v>
      </c>
      <c r="E14">
        <f>DnAServices[[#This Row],[childId]]</f>
        <v>11</v>
      </c>
      <c r="F14">
        <f>IF(ISERROR(VLOOKUP(DnAServices[[#This Row],[childIdCopy]],DnAServices[parentId],1,FALSE)),1,0)</f>
        <v>0</v>
      </c>
      <c r="G14" cm="1">
        <f t="array" ref="G14">COUNTIF(LOV_ParentId,DnAServices[[#This Row],[childIdCopy]])</f>
        <v>1</v>
      </c>
      <c r="H14">
        <f>VLOOKUP(DnAServices[[#This Row],[parentId]],DnAServices[],7,FALSE)</f>
        <v>13</v>
      </c>
      <c r="J14">
        <v>1</v>
      </c>
      <c r="K14">
        <f>IF(DnAServices[[#This Row],[leaf]]=1,DnAServices[[#This Row],[intermediateValue]],0)</f>
        <v>0</v>
      </c>
      <c r="L14">
        <f>VLOOKUP(DnAServices[[#This Row],[parentId]],DnAServices[],12,FALSE)/DnAServices[[#This Row],[parentChildCount]]</f>
        <v>76923.076923076922</v>
      </c>
      <c r="N14">
        <f>VLOOKUP(DnAServices[[#This Row],[parentId]],DnAServices[],14,FALSE)+1</f>
        <v>1</v>
      </c>
      <c r="O14" t="str">
        <f>VLOOKUP(DnAServices[[#This Row],[level]],Types[],2,FALSE)</f>
        <v>Capability Area</v>
      </c>
      <c r="P14">
        <v>1</v>
      </c>
      <c r="Q14">
        <v>1</v>
      </c>
      <c r="R14">
        <v>1</v>
      </c>
      <c r="S14">
        <v>1</v>
      </c>
      <c r="T14">
        <v>1</v>
      </c>
    </row>
    <row r="15" spans="1:25" hidden="1" x14ac:dyDescent="0.2">
      <c r="A15">
        <v>44</v>
      </c>
      <c r="B15">
        <v>1</v>
      </c>
      <c r="C15" t="s">
        <v>126</v>
      </c>
      <c r="D15" s="2" t="str">
        <f>VLOOKUP(DnAServices[[#This Row],[parentId]],DnAServices[],3,FALSE)</f>
        <v>Capability Area</v>
      </c>
      <c r="E15">
        <f>DnAServices[[#This Row],[childId]]</f>
        <v>44</v>
      </c>
      <c r="F15">
        <f>IF(ISERROR(VLOOKUP(DnAServices[[#This Row],[childIdCopy]],DnAServices[parentId],1,FALSE)),1,0)</f>
        <v>0</v>
      </c>
      <c r="G15" cm="1">
        <f t="array" ref="G15">COUNTIF(LOV_ParentId,DnAServices[[#This Row],[childIdCopy]])</f>
        <v>3</v>
      </c>
      <c r="H15">
        <f>VLOOKUP(DnAServices[[#This Row],[parentId]],DnAServices[],7,FALSE)</f>
        <v>13</v>
      </c>
      <c r="J15">
        <v>1</v>
      </c>
      <c r="K15">
        <f>IF(DnAServices[[#This Row],[leaf]]=1,DnAServices[[#This Row],[intermediateValue]],0)</f>
        <v>0</v>
      </c>
      <c r="L15">
        <f>VLOOKUP(DnAServices[[#This Row],[parentId]],DnAServices[],12,FALSE)/DnAServices[[#This Row],[parentChildCount]]</f>
        <v>76923.076923076922</v>
      </c>
      <c r="N15">
        <f>VLOOKUP(DnAServices[[#This Row],[parentId]],DnAServices[],14,FALSE)+1</f>
        <v>1</v>
      </c>
      <c r="O15" t="str">
        <f>VLOOKUP(DnAServices[[#This Row],[level]],Types[],2,FALSE)</f>
        <v>Capability Area</v>
      </c>
      <c r="P15">
        <v>1</v>
      </c>
      <c r="Q15">
        <v>1</v>
      </c>
      <c r="R15">
        <v>1</v>
      </c>
      <c r="S15">
        <v>1</v>
      </c>
      <c r="T15">
        <v>1</v>
      </c>
    </row>
    <row r="16" spans="1:25" x14ac:dyDescent="0.2">
      <c r="A16">
        <v>14</v>
      </c>
      <c r="B16">
        <v>12</v>
      </c>
      <c r="C16" t="s">
        <v>49</v>
      </c>
      <c r="D16" s="2" t="str">
        <f>VLOOKUP(DnAServices[[#This Row],[parentId]],DnAServices[],3,FALSE)</f>
        <v>Data Governance</v>
      </c>
      <c r="E16">
        <f>DnAServices[[#This Row],[childId]]</f>
        <v>14</v>
      </c>
      <c r="F16">
        <f>IF(ISERROR(VLOOKUP(DnAServices[[#This Row],[childIdCopy]],DnAServices[parentId],1,FALSE)),1,0)</f>
        <v>0</v>
      </c>
      <c r="G16" cm="1">
        <f t="array" ref="G16">COUNTIF(LOV_ParentId,DnAServices[[#This Row],[childIdCopy]])</f>
        <v>3</v>
      </c>
      <c r="H16">
        <f>VLOOKUP(DnAServices[[#This Row],[parentId]],DnAServices[],7,FALSE)</f>
        <v>2</v>
      </c>
      <c r="J16">
        <v>1</v>
      </c>
      <c r="K16">
        <f>IF(DnAServices[[#This Row],[leaf]]=1,DnAServices[[#This Row],[intermediateValue]],0)</f>
        <v>0</v>
      </c>
      <c r="L16">
        <f>VLOOKUP(DnAServices[[#This Row],[parentId]],DnAServices[],12,FALSE)/DnAServices[[#This Row],[parentChildCount]]</f>
        <v>38461.538461538461</v>
      </c>
      <c r="N16">
        <f>VLOOKUP(DnAServices[[#This Row],[parentId]],DnAServices[],14,FALSE)+1</f>
        <v>2</v>
      </c>
      <c r="O16" t="str">
        <f>VLOOKUP(DnAServices[[#This Row],[level]],Types[],2,FALSE)</f>
        <v>Data Capability</v>
      </c>
      <c r="P16">
        <v>1</v>
      </c>
      <c r="Q16">
        <v>1</v>
      </c>
      <c r="R16">
        <v>1</v>
      </c>
      <c r="S16">
        <v>1</v>
      </c>
      <c r="T16">
        <v>1</v>
      </c>
      <c r="V16">
        <v>0</v>
      </c>
    </row>
    <row r="17" spans="1:22" x14ac:dyDescent="0.2">
      <c r="A17">
        <v>45</v>
      </c>
      <c r="B17">
        <v>12</v>
      </c>
      <c r="C17" t="s">
        <v>103</v>
      </c>
      <c r="D17" t="str">
        <f>VLOOKUP(DnAServices[[#This Row],[parentId]],DnAServices[],3,FALSE)</f>
        <v>Data Governance</v>
      </c>
      <c r="E17">
        <f>DnAServices[[#This Row],[childId]]</f>
        <v>45</v>
      </c>
      <c r="F17">
        <f>IF(ISERROR(VLOOKUP(DnAServices[[#This Row],[childIdCopy]],DnAServices[parentId],1,FALSE)),1,0)</f>
        <v>0</v>
      </c>
      <c r="G17" cm="1">
        <f t="array" ref="G17">COUNTIF(LOV_ParentId,DnAServices[[#This Row],[childIdCopy]])</f>
        <v>1</v>
      </c>
      <c r="H17">
        <f>VLOOKUP(DnAServices[[#This Row],[parentId]],DnAServices[],7,FALSE)</f>
        <v>2</v>
      </c>
      <c r="J17">
        <v>1</v>
      </c>
      <c r="K17">
        <f>IF(DnAServices[[#This Row],[leaf]]=1,DnAServices[[#This Row],[intermediateValue]],0)</f>
        <v>0</v>
      </c>
      <c r="L17">
        <f>VLOOKUP(DnAServices[[#This Row],[parentId]],DnAServices[],12,FALSE)/DnAServices[[#This Row],[parentChildCount]]</f>
        <v>38461.538461538461</v>
      </c>
      <c r="N17">
        <f>VLOOKUP(DnAServices[[#This Row],[parentId]],DnAServices[],14,FALSE)+1</f>
        <v>2</v>
      </c>
      <c r="O17" t="str">
        <f>VLOOKUP(DnAServices[[#This Row],[level]],Types[],2,FALSE)</f>
        <v>Data Capability</v>
      </c>
      <c r="P17">
        <v>1</v>
      </c>
      <c r="Q17">
        <v>1</v>
      </c>
      <c r="R17">
        <v>1</v>
      </c>
      <c r="S17">
        <v>1</v>
      </c>
      <c r="T17">
        <v>1</v>
      </c>
      <c r="V17">
        <v>0</v>
      </c>
    </row>
    <row r="18" spans="1:22" x14ac:dyDescent="0.2">
      <c r="A18">
        <v>16</v>
      </c>
      <c r="B18">
        <v>44</v>
      </c>
      <c r="C18" t="s">
        <v>86</v>
      </c>
      <c r="D18" s="2" t="str">
        <f>VLOOKUP(DnAServices[[#This Row],[parentId]],DnAServices[],3,FALSE)</f>
        <v>Generic</v>
      </c>
      <c r="E18">
        <f>DnAServices[[#This Row],[childId]]</f>
        <v>16</v>
      </c>
      <c r="F18">
        <f>IF(ISERROR(VLOOKUP(DnAServices[[#This Row],[childIdCopy]],DnAServices[parentId],1,FALSE)),1,0)</f>
        <v>1</v>
      </c>
      <c r="G18" cm="1">
        <f t="array" ref="G18">COUNTIF(LOV_ParentId,DnAServices[[#This Row],[childIdCopy]])</f>
        <v>0</v>
      </c>
      <c r="H18">
        <f>VLOOKUP(DnAServices[[#This Row],[parentId]],DnAServices[],7,FALSE)</f>
        <v>3</v>
      </c>
      <c r="J18">
        <v>1</v>
      </c>
      <c r="K18">
        <f>IF(DnAServices[[#This Row],[leaf]]=1,DnAServices[[#This Row],[intermediateValue]],0)</f>
        <v>25641.025641025641</v>
      </c>
      <c r="L18">
        <f>VLOOKUP(DnAServices[[#This Row],[parentId]],DnAServices[],12,FALSE)/DnAServices[[#This Row],[parentChildCount]]</f>
        <v>25641.025641025641</v>
      </c>
      <c r="N18">
        <f>VLOOKUP(DnAServices[[#This Row],[parentId]],DnAServices[],14,FALSE)+1</f>
        <v>2</v>
      </c>
      <c r="O18" t="str">
        <f>VLOOKUP(DnAServices[[#This Row],[level]],Types[],2,FALSE)</f>
        <v>Data Capability</v>
      </c>
      <c r="P18">
        <v>1</v>
      </c>
      <c r="Q18">
        <v>1</v>
      </c>
      <c r="R18">
        <v>1</v>
      </c>
      <c r="S18">
        <v>1</v>
      </c>
      <c r="T18">
        <v>1</v>
      </c>
      <c r="V18">
        <v>0</v>
      </c>
    </row>
    <row r="19" spans="1:22" hidden="1" x14ac:dyDescent="0.2">
      <c r="A19">
        <v>41</v>
      </c>
      <c r="B19">
        <v>14</v>
      </c>
      <c r="C19" t="s">
        <v>120</v>
      </c>
      <c r="D19" t="str">
        <f>VLOOKUP(DnAServices[[#This Row],[parentId]],DnAServices[],3,FALSE)</f>
        <v>Data Strategy</v>
      </c>
      <c r="E19">
        <f>DnAServices[[#This Row],[childId]]</f>
        <v>41</v>
      </c>
      <c r="F19">
        <f>IF(ISERROR(VLOOKUP(DnAServices[[#This Row],[childIdCopy]],DnAServices[parentId],1,FALSE)),1,0)</f>
        <v>1</v>
      </c>
      <c r="G19" cm="1">
        <f t="array" ref="G19">COUNTIF(LOV_ParentId,DnAServices[[#This Row],[childIdCopy]])</f>
        <v>0</v>
      </c>
      <c r="H19">
        <f>VLOOKUP(DnAServices[[#This Row],[parentId]],DnAServices[],7,FALSE)</f>
        <v>3</v>
      </c>
      <c r="J19">
        <v>1</v>
      </c>
      <c r="K19">
        <f>IF(DnAServices[[#This Row],[leaf]]=1,DnAServices[[#This Row],[intermediateValue]],0)</f>
        <v>12820.51282051282</v>
      </c>
      <c r="L19">
        <f>VLOOKUP(DnAServices[[#This Row],[parentId]],DnAServices[],12,FALSE)/DnAServices[[#This Row],[parentChildCount]]</f>
        <v>12820.51282051282</v>
      </c>
      <c r="N19">
        <f>VLOOKUP(DnAServices[[#This Row],[parentId]],DnAServices[],14,FALSE)+1</f>
        <v>3</v>
      </c>
      <c r="O19" t="str">
        <f>VLOOKUP(DnAServices[[#This Row],[level]],Types[],2,FALSE)</f>
        <v>Service</v>
      </c>
      <c r="P19">
        <v>1</v>
      </c>
      <c r="Q19">
        <v>1</v>
      </c>
      <c r="R19">
        <v>1</v>
      </c>
      <c r="S19">
        <v>1</v>
      </c>
      <c r="T19">
        <v>1</v>
      </c>
    </row>
    <row r="20" spans="1:22" x14ac:dyDescent="0.2">
      <c r="A20">
        <v>42</v>
      </c>
      <c r="B20">
        <v>44</v>
      </c>
      <c r="C20" t="s">
        <v>96</v>
      </c>
      <c r="D20" t="str">
        <f>VLOOKUP(DnAServices[[#This Row],[parentId]],DnAServices[],3,FALSE)</f>
        <v>Generic</v>
      </c>
      <c r="E20">
        <f>DnAServices[[#This Row],[childId]]</f>
        <v>42</v>
      </c>
      <c r="F20">
        <f>IF(ISERROR(VLOOKUP(DnAServices[[#This Row],[childIdCopy]],DnAServices[parentId],1,FALSE)),1,0)</f>
        <v>0</v>
      </c>
      <c r="G20" cm="1">
        <f t="array" ref="G20">COUNTIF(LOV_ParentId,DnAServices[[#This Row],[childIdCopy]])</f>
        <v>2</v>
      </c>
      <c r="H20">
        <f>VLOOKUP(DnAServices[[#This Row],[parentId]],DnAServices[],7,FALSE)</f>
        <v>3</v>
      </c>
      <c r="J20">
        <v>0</v>
      </c>
      <c r="K20">
        <f>IF(DnAServices[[#This Row],[leaf]]=1,DnAServices[[#This Row],[intermediateValue]],0)</f>
        <v>0</v>
      </c>
      <c r="L20">
        <f>VLOOKUP(DnAServices[[#This Row],[parentId]],DnAServices[],12,FALSE)/DnAServices[[#This Row],[parentChildCount]]</f>
        <v>25641.025641025641</v>
      </c>
      <c r="N20">
        <f>VLOOKUP(DnAServices[[#This Row],[parentId]],DnAServices[],14,FALSE)+1</f>
        <v>2</v>
      </c>
      <c r="O20" t="str">
        <f>VLOOKUP(DnAServices[[#This Row],[level]],Types[],2,FALSE)</f>
        <v>Data Capability</v>
      </c>
      <c r="P20">
        <v>1</v>
      </c>
      <c r="Q20">
        <v>1</v>
      </c>
      <c r="R20">
        <v>1</v>
      </c>
      <c r="S20">
        <v>1</v>
      </c>
      <c r="T20">
        <v>1</v>
      </c>
      <c r="V20">
        <v>0</v>
      </c>
    </row>
    <row r="21" spans="1:22" hidden="1" x14ac:dyDescent="0.2">
      <c r="A21">
        <v>34</v>
      </c>
      <c r="B21">
        <v>45</v>
      </c>
      <c r="C21" t="s">
        <v>91</v>
      </c>
      <c r="D21" t="str">
        <f>VLOOKUP(DnAServices[[#This Row],[parentId]],DnAServices[],3,FALSE)</f>
        <v>Data Organisation</v>
      </c>
      <c r="E21">
        <f>DnAServices[[#This Row],[childId]]</f>
        <v>34</v>
      </c>
      <c r="F21">
        <f>IF(ISERROR(VLOOKUP(DnAServices[[#This Row],[childIdCopy]],DnAServices[parentId],1,FALSE)),1,0)</f>
        <v>1</v>
      </c>
      <c r="G21" cm="1">
        <f t="array" ref="G21">COUNTIF(LOV_ParentId,DnAServices[[#This Row],[childIdCopy]])</f>
        <v>0</v>
      </c>
      <c r="H21">
        <f>VLOOKUP(DnAServices[[#This Row],[parentId]],DnAServices[],7,FALSE)</f>
        <v>1</v>
      </c>
      <c r="J21">
        <v>1</v>
      </c>
      <c r="K21">
        <f>IF(DnAServices[[#This Row],[leaf]]=1,DnAServices[[#This Row],[intermediateValue]],0)</f>
        <v>38461.538461538461</v>
      </c>
      <c r="L21">
        <f>VLOOKUP(DnAServices[[#This Row],[parentId]],DnAServices[],12,FALSE)/DnAServices[[#This Row],[parentChildCount]]</f>
        <v>38461.538461538461</v>
      </c>
      <c r="N21">
        <f>VLOOKUP(DnAServices[[#This Row],[parentId]],DnAServices[],14,FALSE)+1</f>
        <v>3</v>
      </c>
      <c r="O21" t="str">
        <f>VLOOKUP(DnAServices[[#This Row],[level]],Types[],2,FALSE)</f>
        <v>Service</v>
      </c>
      <c r="P21">
        <v>1</v>
      </c>
      <c r="Q21">
        <v>1</v>
      </c>
      <c r="R21">
        <v>1</v>
      </c>
      <c r="S21">
        <v>1</v>
      </c>
      <c r="T21">
        <v>1</v>
      </c>
    </row>
    <row r="22" spans="1:22" ht="34" x14ac:dyDescent="0.2">
      <c r="A22">
        <v>35</v>
      </c>
      <c r="B22">
        <v>9</v>
      </c>
      <c r="C22" t="s">
        <v>92</v>
      </c>
      <c r="D22" t="str">
        <f>VLOOKUP(DnAServices[[#This Row],[parentId]],DnAServices[],3,FALSE)</f>
        <v>Datawarehousing &amp; BI</v>
      </c>
      <c r="E22">
        <f>DnAServices[[#This Row],[childId]]</f>
        <v>35</v>
      </c>
      <c r="F22">
        <f>IF(ISERROR(VLOOKUP(DnAServices[[#This Row],[childIdCopy]],DnAServices[parentId],1,FALSE)),1,0)</f>
        <v>0</v>
      </c>
      <c r="G22" cm="1">
        <f t="array" ref="G22">COUNTIF(LOV_ParentId,DnAServices[[#This Row],[childIdCopy]])</f>
        <v>3</v>
      </c>
      <c r="H22">
        <f>VLOOKUP(DnAServices[[#This Row],[parentId]],DnAServices[],7,FALSE)</f>
        <v>2</v>
      </c>
      <c r="J22">
        <v>0</v>
      </c>
      <c r="K22">
        <f>IF(DnAServices[[#This Row],[leaf]]=1,DnAServices[[#This Row],[intermediateValue]],0)</f>
        <v>0</v>
      </c>
      <c r="L22">
        <f>VLOOKUP(DnAServices[[#This Row],[parentId]],DnAServices[],12,FALSE)/DnAServices[[#This Row],[parentChildCount]]</f>
        <v>38461.538461538461</v>
      </c>
      <c r="N22">
        <f>VLOOKUP(DnAServices[[#This Row],[parentId]],DnAServices[],14,FALSE)+1</f>
        <v>2</v>
      </c>
      <c r="O22" t="str">
        <f>VLOOKUP(DnAServices[[#This Row],[level]],Types[],2,FALSE)</f>
        <v>Data Capability</v>
      </c>
      <c r="P22">
        <v>1</v>
      </c>
      <c r="Q22">
        <v>1</v>
      </c>
      <c r="R22">
        <v>1</v>
      </c>
      <c r="S22">
        <v>1</v>
      </c>
      <c r="T22">
        <v>1</v>
      </c>
      <c r="U22" s="1" t="s">
        <v>135</v>
      </c>
      <c r="V22">
        <v>1</v>
      </c>
    </row>
    <row r="23" spans="1:22" x14ac:dyDescent="0.2">
      <c r="A23">
        <v>36</v>
      </c>
      <c r="B23">
        <v>9</v>
      </c>
      <c r="C23" t="s">
        <v>69</v>
      </c>
      <c r="D23" t="str">
        <f>VLOOKUP(DnAServices[[#This Row],[parentId]],DnAServices[],3,FALSE)</f>
        <v>Datawarehousing &amp; BI</v>
      </c>
      <c r="E23">
        <f>DnAServices[[#This Row],[childId]]</f>
        <v>36</v>
      </c>
      <c r="F23">
        <f>IF(ISERROR(VLOOKUP(DnAServices[[#This Row],[childIdCopy]],DnAServices[parentId],1,FALSE)),1,0)</f>
        <v>0</v>
      </c>
      <c r="G23" cm="1">
        <f t="array" ref="G23">COUNTIF(LOV_ParentId,DnAServices[[#This Row],[childIdCopy]])</f>
        <v>4</v>
      </c>
      <c r="H23">
        <f>VLOOKUP(DnAServices[[#This Row],[parentId]],DnAServices[],7,FALSE)</f>
        <v>2</v>
      </c>
      <c r="J23">
        <v>0</v>
      </c>
      <c r="K23">
        <f>IF(DnAServices[[#This Row],[leaf]]=1,DnAServices[[#This Row],[intermediateValue]],0)</f>
        <v>0</v>
      </c>
      <c r="L23">
        <f>VLOOKUP(DnAServices[[#This Row],[parentId]],DnAServices[],12,FALSE)/DnAServices[[#This Row],[parentChildCount]]</f>
        <v>38461.538461538461</v>
      </c>
      <c r="N23">
        <f>VLOOKUP(DnAServices[[#This Row],[parentId]],DnAServices[],14,FALSE)+1</f>
        <v>2</v>
      </c>
      <c r="O23" t="str">
        <f>VLOOKUP(DnAServices[[#This Row],[level]],Types[],2,FALSE)</f>
        <v>Data Capability</v>
      </c>
      <c r="P23">
        <v>1</v>
      </c>
      <c r="Q23">
        <v>1</v>
      </c>
      <c r="R23">
        <v>1</v>
      </c>
      <c r="S23">
        <v>1</v>
      </c>
      <c r="T23">
        <v>1</v>
      </c>
      <c r="V23">
        <v>1</v>
      </c>
    </row>
    <row r="24" spans="1:22" hidden="1" x14ac:dyDescent="0.2">
      <c r="A24">
        <v>38</v>
      </c>
      <c r="B24">
        <v>48</v>
      </c>
      <c r="C24" t="s">
        <v>93</v>
      </c>
      <c r="D24" t="str">
        <f>VLOOKUP(DnAServices[[#This Row],[parentId]],DnAServices[],3,FALSE)</f>
        <v>Data Quality Monitoring</v>
      </c>
      <c r="E24">
        <f>DnAServices[[#This Row],[childId]]</f>
        <v>38</v>
      </c>
      <c r="F24">
        <f>IF(ISERROR(VLOOKUP(DnAServices[[#This Row],[childIdCopy]],DnAServices[parentId],1,FALSE)),1,0)</f>
        <v>1</v>
      </c>
      <c r="G24" cm="1">
        <f t="array" ref="G24">COUNTIF(LOV_ParentId,DnAServices[[#This Row],[childIdCopy]])</f>
        <v>0</v>
      </c>
      <c r="H24">
        <f>VLOOKUP(DnAServices[[#This Row],[parentId]],DnAServices[],7,FALSE)</f>
        <v>5</v>
      </c>
      <c r="J24">
        <v>1</v>
      </c>
      <c r="K24">
        <f>IF(DnAServices[[#This Row],[leaf]]=1,DnAServices[[#This Row],[intermediateValue]],0)</f>
        <v>15384.615384615385</v>
      </c>
      <c r="L24">
        <f>VLOOKUP(DnAServices[[#This Row],[parentId]],DnAServices[],12,FALSE)/DnAServices[[#This Row],[parentChildCount]]</f>
        <v>15384.615384615385</v>
      </c>
      <c r="N24">
        <f>VLOOKUP(DnAServices[[#This Row],[parentId]],DnAServices[],14,FALSE)+1</f>
        <v>3</v>
      </c>
      <c r="O24" t="str">
        <f>VLOOKUP(DnAServices[[#This Row],[level]],Types[],2,FALSE)</f>
        <v>Service</v>
      </c>
      <c r="P24">
        <v>1</v>
      </c>
      <c r="Q24">
        <v>1</v>
      </c>
      <c r="R24">
        <v>1</v>
      </c>
      <c r="S24">
        <v>1</v>
      </c>
      <c r="T24">
        <v>1</v>
      </c>
    </row>
    <row r="25" spans="1:22" hidden="1" x14ac:dyDescent="0.2">
      <c r="A25">
        <v>39</v>
      </c>
      <c r="B25">
        <v>48</v>
      </c>
      <c r="C25" t="s">
        <v>94</v>
      </c>
      <c r="D25" t="str">
        <f>VLOOKUP(DnAServices[[#This Row],[parentId]],DnAServices[],3,FALSE)</f>
        <v>Data Quality Monitoring</v>
      </c>
      <c r="E25">
        <f>DnAServices[[#This Row],[childId]]</f>
        <v>39</v>
      </c>
      <c r="F25">
        <f>IF(ISERROR(VLOOKUP(DnAServices[[#This Row],[childIdCopy]],DnAServices[parentId],1,FALSE)),1,0)</f>
        <v>1</v>
      </c>
      <c r="G25" cm="1">
        <f t="array" ref="G25">COUNTIF(LOV_ParentId,DnAServices[[#This Row],[childIdCopy]])</f>
        <v>0</v>
      </c>
      <c r="H25">
        <f>VLOOKUP(DnAServices[[#This Row],[parentId]],DnAServices[],7,FALSE)</f>
        <v>5</v>
      </c>
      <c r="J25">
        <v>1</v>
      </c>
      <c r="K25">
        <f>IF(DnAServices[[#This Row],[leaf]]=1,DnAServices[[#This Row],[intermediateValue]],0)</f>
        <v>15384.615384615385</v>
      </c>
      <c r="L25">
        <f>VLOOKUP(DnAServices[[#This Row],[parentId]],DnAServices[],12,FALSE)/DnAServices[[#This Row],[parentChildCount]]</f>
        <v>15384.615384615385</v>
      </c>
      <c r="N25">
        <f>VLOOKUP(DnAServices[[#This Row],[parentId]],DnAServices[],14,FALSE)+1</f>
        <v>3</v>
      </c>
      <c r="O25" t="str">
        <f>VLOOKUP(DnAServices[[#This Row],[level]],Types[],2,FALSE)</f>
        <v>Service</v>
      </c>
      <c r="P25">
        <v>1</v>
      </c>
      <c r="Q25">
        <v>1</v>
      </c>
      <c r="R25">
        <v>1</v>
      </c>
      <c r="S25">
        <v>1</v>
      </c>
      <c r="T25">
        <v>1</v>
      </c>
    </row>
    <row r="26" spans="1:22" hidden="1" x14ac:dyDescent="0.2">
      <c r="A26">
        <v>40</v>
      </c>
      <c r="B26">
        <v>48</v>
      </c>
      <c r="C26" t="s">
        <v>95</v>
      </c>
      <c r="D26" t="str">
        <f>VLOOKUP(DnAServices[[#This Row],[parentId]],DnAServices[],3,FALSE)</f>
        <v>Data Quality Monitoring</v>
      </c>
      <c r="E26">
        <f>DnAServices[[#This Row],[childId]]</f>
        <v>40</v>
      </c>
      <c r="F26">
        <f>IF(ISERROR(VLOOKUP(DnAServices[[#This Row],[childIdCopy]],DnAServices[parentId],1,FALSE)),1,0)</f>
        <v>0</v>
      </c>
      <c r="G26" cm="1">
        <f t="array" ref="G26">COUNTIF(LOV_ParentId,DnAServices[[#This Row],[childIdCopy]])</f>
        <v>5</v>
      </c>
      <c r="H26">
        <f>VLOOKUP(DnAServices[[#This Row],[parentId]],DnAServices[],7,FALSE)</f>
        <v>5</v>
      </c>
      <c r="J26">
        <v>1</v>
      </c>
      <c r="K26">
        <f>IF(DnAServices[[#This Row],[leaf]]=1,DnAServices[[#This Row],[intermediateValue]],0)</f>
        <v>0</v>
      </c>
      <c r="L26">
        <f>VLOOKUP(DnAServices[[#This Row],[parentId]],DnAServices[],12,FALSE)/DnAServices[[#This Row],[parentChildCount]]</f>
        <v>15384.615384615385</v>
      </c>
      <c r="N26">
        <f>VLOOKUP(DnAServices[[#This Row],[parentId]],DnAServices[],14,FALSE)+1</f>
        <v>3</v>
      </c>
      <c r="O26" t="str">
        <f>VLOOKUP(DnAServices[[#This Row],[level]],Types[],2,FALSE)</f>
        <v>Service</v>
      </c>
      <c r="P26">
        <v>1</v>
      </c>
      <c r="Q26">
        <v>1</v>
      </c>
      <c r="R26">
        <v>1</v>
      </c>
      <c r="S26">
        <v>1</v>
      </c>
      <c r="T26">
        <v>1</v>
      </c>
    </row>
    <row r="27" spans="1:22" hidden="1" x14ac:dyDescent="0.2">
      <c r="A27">
        <v>32</v>
      </c>
      <c r="B27">
        <v>14</v>
      </c>
      <c r="C27" t="s">
        <v>89</v>
      </c>
      <c r="D27" t="str">
        <f>VLOOKUP(DnAServices[[#This Row],[parentId]],DnAServices[],3,FALSE)</f>
        <v>Data Strategy</v>
      </c>
      <c r="E27">
        <f>DnAServices[[#This Row],[childId]]</f>
        <v>32</v>
      </c>
      <c r="F27">
        <f>IF(ISERROR(VLOOKUP(DnAServices[[#This Row],[childIdCopy]],DnAServices[parentId],1,FALSE)),1,0)</f>
        <v>1</v>
      </c>
      <c r="G27" cm="1">
        <f t="array" ref="G27">COUNTIF(LOV_ParentId,DnAServices[[#This Row],[childIdCopy]])</f>
        <v>0</v>
      </c>
      <c r="H27">
        <f>VLOOKUP(DnAServices[[#This Row],[parentId]],DnAServices[],7,FALSE)</f>
        <v>3</v>
      </c>
      <c r="J27">
        <v>1</v>
      </c>
      <c r="K27">
        <f>IF(DnAServices[[#This Row],[leaf]]=1,DnAServices[[#This Row],[intermediateValue]],0)</f>
        <v>12820.51282051282</v>
      </c>
      <c r="L27">
        <f>VLOOKUP(DnAServices[[#This Row],[parentId]],DnAServices[],12,FALSE)/DnAServices[[#This Row],[parentChildCount]]</f>
        <v>12820.51282051282</v>
      </c>
      <c r="N27">
        <f>VLOOKUP(DnAServices[[#This Row],[parentId]],DnAServices[],14,FALSE)+1</f>
        <v>3</v>
      </c>
      <c r="O27" t="str">
        <f>VLOOKUP(DnAServices[[#This Row],[level]],Types[],2,FALSE)</f>
        <v>Service</v>
      </c>
      <c r="P27">
        <v>1</v>
      </c>
      <c r="Q27">
        <v>1</v>
      </c>
      <c r="R27">
        <v>1</v>
      </c>
      <c r="S27">
        <v>1</v>
      </c>
      <c r="T27">
        <v>1</v>
      </c>
    </row>
    <row r="28" spans="1:22" hidden="1" x14ac:dyDescent="0.2">
      <c r="A28">
        <v>33</v>
      </c>
      <c r="B28">
        <v>14</v>
      </c>
      <c r="C28" t="s">
        <v>90</v>
      </c>
      <c r="D28" t="str">
        <f>VLOOKUP(DnAServices[[#This Row],[parentId]],DnAServices[],3,FALSE)</f>
        <v>Data Strategy</v>
      </c>
      <c r="E28">
        <f>DnAServices[[#This Row],[childId]]</f>
        <v>33</v>
      </c>
      <c r="F28">
        <f>IF(ISERROR(VLOOKUP(DnAServices[[#This Row],[childIdCopy]],DnAServices[parentId],1,FALSE)),1,0)</f>
        <v>1</v>
      </c>
      <c r="G28" cm="1">
        <f t="array" ref="G28">COUNTIF(LOV_ParentId,DnAServices[[#This Row],[childIdCopy]])</f>
        <v>0</v>
      </c>
      <c r="H28">
        <f>VLOOKUP(DnAServices[[#This Row],[parentId]],DnAServices[],7,FALSE)</f>
        <v>3</v>
      </c>
      <c r="J28">
        <v>1</v>
      </c>
      <c r="K28">
        <f>IF(DnAServices[[#This Row],[leaf]]=1,DnAServices[[#This Row],[intermediateValue]],0)</f>
        <v>12820.51282051282</v>
      </c>
      <c r="L28">
        <f>VLOOKUP(DnAServices[[#This Row],[parentId]],DnAServices[],12,FALSE)/DnAServices[[#This Row],[parentChildCount]]</f>
        <v>12820.51282051282</v>
      </c>
      <c r="N28">
        <f>VLOOKUP(DnAServices[[#This Row],[parentId]],DnAServices[],14,FALSE)+1</f>
        <v>3</v>
      </c>
      <c r="O28" t="str">
        <f>VLOOKUP(DnAServices[[#This Row],[level]],Types[],2,FALSE)</f>
        <v>Service</v>
      </c>
      <c r="P28">
        <v>1</v>
      </c>
      <c r="Q28">
        <v>1</v>
      </c>
      <c r="R28">
        <v>1</v>
      </c>
      <c r="S28">
        <v>1</v>
      </c>
      <c r="T28">
        <v>1</v>
      </c>
    </row>
    <row r="29" spans="1:22" x14ac:dyDescent="0.2">
      <c r="A29">
        <v>46</v>
      </c>
      <c r="B29">
        <v>10</v>
      </c>
      <c r="C29" t="s">
        <v>109</v>
      </c>
      <c r="D29" t="str">
        <f>VLOOKUP(DnAServices[[#This Row],[parentId]],DnAServices[],3,FALSE)</f>
        <v>Metadata</v>
      </c>
      <c r="E29">
        <f>DnAServices[[#This Row],[childId]]</f>
        <v>46</v>
      </c>
      <c r="F29">
        <f>IF(ISERROR(VLOOKUP(DnAServices[[#This Row],[childIdCopy]],DnAServices[parentId],1,FALSE)),1,0)</f>
        <v>0</v>
      </c>
      <c r="G29" cm="1">
        <f t="array" ref="G29">COUNTIF(LOV_ParentId,DnAServices[[#This Row],[childIdCopy]])</f>
        <v>1</v>
      </c>
      <c r="H29">
        <f>VLOOKUP(DnAServices[[#This Row],[parentId]],DnAServices[],7,FALSE)</f>
        <v>2</v>
      </c>
      <c r="J29">
        <v>0</v>
      </c>
      <c r="K29">
        <f>IF(DnAServices[[#This Row],[leaf]]=1,DnAServices[[#This Row],[intermediateValue]],0)</f>
        <v>0</v>
      </c>
      <c r="L29">
        <f>VLOOKUP(DnAServices[[#This Row],[parentId]],DnAServices[],12,FALSE)/DnAServices[[#This Row],[parentChildCount]]</f>
        <v>38461.538461538461</v>
      </c>
      <c r="N29">
        <f>VLOOKUP(DnAServices[[#This Row],[parentId]],DnAServices[],14,FALSE)+1</f>
        <v>2</v>
      </c>
      <c r="O29" t="str">
        <f>VLOOKUP(DnAServices[[#This Row],[level]],Types[],2,FALSE)</f>
        <v>Data Capability</v>
      </c>
      <c r="P29">
        <v>1</v>
      </c>
      <c r="Q29">
        <v>1</v>
      </c>
      <c r="R29">
        <v>1</v>
      </c>
      <c r="S29">
        <v>1</v>
      </c>
      <c r="T29">
        <v>1</v>
      </c>
      <c r="V29">
        <v>0</v>
      </c>
    </row>
    <row r="30" spans="1:22" x14ac:dyDescent="0.2">
      <c r="A30">
        <v>47</v>
      </c>
      <c r="B30">
        <v>10</v>
      </c>
      <c r="C30" t="s">
        <v>110</v>
      </c>
      <c r="D30" t="str">
        <f>VLOOKUP(DnAServices[[#This Row],[parentId]],DnAServices[],3,FALSE)</f>
        <v>Metadata</v>
      </c>
      <c r="E30">
        <f>DnAServices[[#This Row],[childId]]</f>
        <v>47</v>
      </c>
      <c r="F30">
        <f>IF(ISERROR(VLOOKUP(DnAServices[[#This Row],[childIdCopy]],DnAServices[parentId],1,FALSE)),1,0)</f>
        <v>0</v>
      </c>
      <c r="G30" cm="1">
        <f t="array" ref="G30">COUNTIF(LOV_ParentId,DnAServices[[#This Row],[childIdCopy]])</f>
        <v>1</v>
      </c>
      <c r="H30">
        <f>VLOOKUP(DnAServices[[#This Row],[parentId]],DnAServices[],7,FALSE)</f>
        <v>2</v>
      </c>
      <c r="J30">
        <v>1</v>
      </c>
      <c r="K30">
        <f>IF(DnAServices[[#This Row],[leaf]]=1,DnAServices[[#This Row],[intermediateValue]],0)</f>
        <v>0</v>
      </c>
      <c r="L30">
        <f>VLOOKUP(DnAServices[[#This Row],[parentId]],DnAServices[],12,FALSE)/DnAServices[[#This Row],[parentChildCount]]</f>
        <v>38461.538461538461</v>
      </c>
      <c r="N30">
        <f>VLOOKUP(DnAServices[[#This Row],[parentId]],DnAServices[],14,FALSE)+1</f>
        <v>2</v>
      </c>
      <c r="O30" t="str">
        <f>VLOOKUP(DnAServices[[#This Row],[level]],Types[],2,FALSE)</f>
        <v>Data Capability</v>
      </c>
      <c r="P30">
        <v>1</v>
      </c>
      <c r="Q30">
        <v>1</v>
      </c>
      <c r="R30">
        <v>1</v>
      </c>
      <c r="S30">
        <v>1</v>
      </c>
      <c r="T30">
        <v>1</v>
      </c>
      <c r="V30">
        <v>0</v>
      </c>
    </row>
    <row r="31" spans="1:22" x14ac:dyDescent="0.2">
      <c r="A31">
        <v>48</v>
      </c>
      <c r="B31">
        <v>11</v>
      </c>
      <c r="C31" t="s">
        <v>111</v>
      </c>
      <c r="D31" t="str">
        <f>VLOOKUP(DnAServices[[#This Row],[parentId]],DnAServices[],3,FALSE)</f>
        <v>Data Quality</v>
      </c>
      <c r="E31">
        <f>DnAServices[[#This Row],[childId]]</f>
        <v>48</v>
      </c>
      <c r="F31">
        <f>IF(ISERROR(VLOOKUP(DnAServices[[#This Row],[childIdCopy]],DnAServices[parentId],1,FALSE)),1,0)</f>
        <v>0</v>
      </c>
      <c r="G31" cm="1">
        <f t="array" ref="G31">COUNTIF(LOV_ParentId,DnAServices[[#This Row],[childIdCopy]])</f>
        <v>5</v>
      </c>
      <c r="H31">
        <f>VLOOKUP(DnAServices[[#This Row],[parentId]],DnAServices[],7,FALSE)</f>
        <v>1</v>
      </c>
      <c r="J31">
        <v>1</v>
      </c>
      <c r="K31">
        <f>IF(DnAServices[[#This Row],[leaf]]=1,DnAServices[[#This Row],[intermediateValue]],0)</f>
        <v>0</v>
      </c>
      <c r="L31">
        <f>VLOOKUP(DnAServices[[#This Row],[parentId]],DnAServices[],12,FALSE)/DnAServices[[#This Row],[parentChildCount]]</f>
        <v>76923.076923076922</v>
      </c>
      <c r="N31">
        <f>VLOOKUP(DnAServices[[#This Row],[parentId]],DnAServices[],14,FALSE)+1</f>
        <v>2</v>
      </c>
      <c r="O31" t="str">
        <f>VLOOKUP(DnAServices[[#This Row],[level]],Types[],2,FALSE)</f>
        <v>Data Capability</v>
      </c>
      <c r="P31">
        <v>1</v>
      </c>
      <c r="Q31">
        <v>1</v>
      </c>
      <c r="R31">
        <v>1</v>
      </c>
      <c r="S31">
        <v>1</v>
      </c>
      <c r="T31">
        <v>1</v>
      </c>
      <c r="V31">
        <v>0</v>
      </c>
    </row>
    <row r="32" spans="1:22" hidden="1" x14ac:dyDescent="0.2">
      <c r="A32">
        <v>49</v>
      </c>
      <c r="B32">
        <v>48</v>
      </c>
      <c r="C32" t="s">
        <v>113</v>
      </c>
      <c r="D32" t="str">
        <f>VLOOKUP(DnAServices[[#This Row],[parentId]],DnAServices[],3,FALSE)</f>
        <v>Data Quality Monitoring</v>
      </c>
      <c r="E32">
        <f>DnAServices[[#This Row],[childId]]</f>
        <v>49</v>
      </c>
      <c r="F32">
        <f>IF(ISERROR(VLOOKUP(DnAServices[[#This Row],[childIdCopy]],DnAServices[parentId],1,FALSE)),1,0)</f>
        <v>1</v>
      </c>
      <c r="G32" cm="1">
        <f t="array" ref="G32">COUNTIF(LOV_ParentId,DnAServices[[#This Row],[childIdCopy]])</f>
        <v>0</v>
      </c>
      <c r="H32">
        <f>VLOOKUP(DnAServices[[#This Row],[parentId]],DnAServices[],7,FALSE)</f>
        <v>5</v>
      </c>
      <c r="J32">
        <v>1</v>
      </c>
      <c r="K32">
        <f>IF(DnAServices[[#This Row],[leaf]]=1,DnAServices[[#This Row],[intermediateValue]],0)</f>
        <v>15384.615384615385</v>
      </c>
      <c r="L32">
        <f>VLOOKUP(DnAServices[[#This Row],[parentId]],DnAServices[],12,FALSE)/DnAServices[[#This Row],[parentChildCount]]</f>
        <v>15384.615384615385</v>
      </c>
      <c r="N32">
        <f>VLOOKUP(DnAServices[[#This Row],[parentId]],DnAServices[],14,FALSE)+1</f>
        <v>3</v>
      </c>
      <c r="O32" t="str">
        <f>VLOOKUP(DnAServices[[#This Row],[level]],Types[],2,FALSE)</f>
        <v>Service</v>
      </c>
      <c r="P32">
        <v>1</v>
      </c>
      <c r="Q32">
        <v>1</v>
      </c>
      <c r="R32">
        <v>1</v>
      </c>
      <c r="S32">
        <v>1</v>
      </c>
      <c r="T32">
        <v>1</v>
      </c>
    </row>
    <row r="33" spans="1:22" x14ac:dyDescent="0.2">
      <c r="A33">
        <v>50</v>
      </c>
      <c r="B33">
        <v>4</v>
      </c>
      <c r="C33" t="s">
        <v>114</v>
      </c>
      <c r="D33" t="str">
        <f>VLOOKUP(DnAServices[[#This Row],[parentId]],DnAServices[],3,FALSE)</f>
        <v>Data Operations</v>
      </c>
      <c r="E33">
        <f>DnAServices[[#This Row],[childId]]</f>
        <v>50</v>
      </c>
      <c r="F33">
        <f>IF(ISERROR(VLOOKUP(DnAServices[[#This Row],[childIdCopy]],DnAServices[parentId],1,FALSE)),1,0)</f>
        <v>1</v>
      </c>
      <c r="G33" cm="1">
        <f t="array" ref="G33">COUNTIF(LOV_ParentId,DnAServices[[#This Row],[childIdCopy]])</f>
        <v>0</v>
      </c>
      <c r="H33">
        <f>VLOOKUP(DnAServices[[#This Row],[parentId]],DnAServices[],7,FALSE)</f>
        <v>2</v>
      </c>
      <c r="J33">
        <v>1</v>
      </c>
      <c r="K33">
        <f>IF(DnAServices[[#This Row],[leaf]]=1,DnAServices[[#This Row],[intermediateValue]],0)</f>
        <v>38461.538461538461</v>
      </c>
      <c r="L33">
        <f>VLOOKUP(DnAServices[[#This Row],[parentId]],DnAServices[],12,FALSE)/DnAServices[[#This Row],[parentChildCount]]</f>
        <v>38461.538461538461</v>
      </c>
      <c r="N33">
        <f>VLOOKUP(DnAServices[[#This Row],[parentId]],DnAServices[],14,FALSE)+1</f>
        <v>2</v>
      </c>
      <c r="O33" t="str">
        <f>VLOOKUP(DnAServices[[#This Row],[level]],Types[],2,FALSE)</f>
        <v>Data Capability</v>
      </c>
      <c r="P33">
        <v>1</v>
      </c>
      <c r="Q33">
        <v>1</v>
      </c>
      <c r="R33">
        <v>1</v>
      </c>
      <c r="S33">
        <v>1</v>
      </c>
      <c r="T33">
        <v>1</v>
      </c>
      <c r="V33">
        <v>0</v>
      </c>
    </row>
    <row r="34" spans="1:22" x14ac:dyDescent="0.2">
      <c r="A34">
        <v>51</v>
      </c>
      <c r="B34">
        <v>4</v>
      </c>
      <c r="C34" t="s">
        <v>115</v>
      </c>
      <c r="D34" t="str">
        <f>VLOOKUP(DnAServices[[#This Row],[parentId]],DnAServices[],3,FALSE)</f>
        <v>Data Operations</v>
      </c>
      <c r="E34">
        <f>DnAServices[[#This Row],[childId]]</f>
        <v>51</v>
      </c>
      <c r="F34">
        <f>IF(ISERROR(VLOOKUP(DnAServices[[#This Row],[childIdCopy]],DnAServices[parentId],1,FALSE)),1,0)</f>
        <v>1</v>
      </c>
      <c r="G34" cm="1">
        <f t="array" ref="G34">COUNTIF(LOV_ParentId,DnAServices[[#This Row],[childIdCopy]])</f>
        <v>0</v>
      </c>
      <c r="H34">
        <f>VLOOKUP(DnAServices[[#This Row],[parentId]],DnAServices[],7,FALSE)</f>
        <v>2</v>
      </c>
      <c r="J34">
        <v>1</v>
      </c>
      <c r="K34">
        <f>IF(DnAServices[[#This Row],[leaf]]=1,DnAServices[[#This Row],[intermediateValue]],0)</f>
        <v>38461.538461538461</v>
      </c>
      <c r="L34">
        <f>VLOOKUP(DnAServices[[#This Row],[parentId]],DnAServices[],12,FALSE)/DnAServices[[#This Row],[parentChildCount]]</f>
        <v>38461.538461538461</v>
      </c>
      <c r="N34">
        <f>VLOOKUP(DnAServices[[#This Row],[parentId]],DnAServices[],14,FALSE)+1</f>
        <v>2</v>
      </c>
      <c r="O34" t="str">
        <f>VLOOKUP(DnAServices[[#This Row],[level]],Types[],2,FALSE)</f>
        <v>Data Capability</v>
      </c>
      <c r="P34">
        <v>1</v>
      </c>
      <c r="Q34">
        <v>1</v>
      </c>
      <c r="R34">
        <v>1</v>
      </c>
      <c r="S34">
        <v>1</v>
      </c>
      <c r="T34">
        <v>1</v>
      </c>
      <c r="V34">
        <v>0</v>
      </c>
    </row>
    <row r="35" spans="1:22" hidden="1" x14ac:dyDescent="0.2">
      <c r="A35">
        <v>52</v>
      </c>
      <c r="B35">
        <v>40</v>
      </c>
      <c r="C35" t="s">
        <v>76</v>
      </c>
      <c r="D35" t="str">
        <f>VLOOKUP(DnAServices[[#This Row],[parentId]],DnAServices[],3,FALSE)</f>
        <v>Data Quality Dashboard</v>
      </c>
      <c r="E35">
        <f>DnAServices[[#This Row],[childId]]</f>
        <v>52</v>
      </c>
      <c r="F35">
        <f>IF(ISERROR(VLOOKUP(DnAServices[[#This Row],[childIdCopy]],DnAServices[parentId],1,FALSE)),1,0)</f>
        <v>1</v>
      </c>
      <c r="G35" cm="1">
        <f t="array" ref="G35">COUNTIF(LOV_ParentId,DnAServices[[#This Row],[childIdCopy]])</f>
        <v>0</v>
      </c>
      <c r="H35">
        <f>VLOOKUP(DnAServices[[#This Row],[parentId]],DnAServices[],7,FALSE)</f>
        <v>5</v>
      </c>
      <c r="I35">
        <v>2</v>
      </c>
      <c r="J35">
        <v>1</v>
      </c>
      <c r="K35">
        <f>IF(DnAServices[[#This Row],[leaf]]=1,DnAServices[[#This Row],[intermediateValue]],0)</f>
        <v>3076.9230769230771</v>
      </c>
      <c r="L35">
        <f>VLOOKUP(DnAServices[[#This Row],[parentId]],DnAServices[],12,FALSE)/DnAServices[[#This Row],[parentChildCount]]</f>
        <v>3076.9230769230771</v>
      </c>
      <c r="N35">
        <f>VLOOKUP(DnAServices[[#This Row],[parentId]],DnAServices[],14,FALSE)+1</f>
        <v>4</v>
      </c>
      <c r="O35" t="str">
        <f>VLOOKUP(DnAServices[[#This Row],[level]],Types[],2,FALSE)</f>
        <v>Service Capability</v>
      </c>
      <c r="P35">
        <v>1</v>
      </c>
      <c r="Q35">
        <v>1</v>
      </c>
      <c r="R35">
        <v>1</v>
      </c>
      <c r="S35">
        <v>1</v>
      </c>
      <c r="T35">
        <v>1</v>
      </c>
    </row>
    <row r="36" spans="1:22" hidden="1" x14ac:dyDescent="0.2">
      <c r="A36">
        <v>53</v>
      </c>
      <c r="B36">
        <v>40</v>
      </c>
      <c r="C36" t="s">
        <v>77</v>
      </c>
      <c r="D36" t="str">
        <f>VLOOKUP(DnAServices[[#This Row],[parentId]],DnAServices[],3,FALSE)</f>
        <v>Data Quality Dashboard</v>
      </c>
      <c r="E36">
        <f>DnAServices[[#This Row],[childId]]</f>
        <v>53</v>
      </c>
      <c r="F36">
        <f>IF(ISERROR(VLOOKUP(DnAServices[[#This Row],[childIdCopy]],DnAServices[parentId],1,FALSE)),1,0)</f>
        <v>1</v>
      </c>
      <c r="G36" cm="1">
        <f t="array" ref="G36">COUNTIF(LOV_ParentId,DnAServices[[#This Row],[childIdCopy]])</f>
        <v>0</v>
      </c>
      <c r="H36">
        <f>VLOOKUP(DnAServices[[#This Row],[parentId]],DnAServices[],7,FALSE)</f>
        <v>5</v>
      </c>
      <c r="I36">
        <v>0</v>
      </c>
      <c r="J36">
        <v>1</v>
      </c>
      <c r="K36">
        <f>IF(DnAServices[[#This Row],[leaf]]=1,DnAServices[[#This Row],[intermediateValue]],0)</f>
        <v>3076.9230769230771</v>
      </c>
      <c r="L36">
        <f>VLOOKUP(DnAServices[[#This Row],[parentId]],DnAServices[],12,FALSE)/DnAServices[[#This Row],[parentChildCount]]</f>
        <v>3076.9230769230771</v>
      </c>
      <c r="N36">
        <f>VLOOKUP(DnAServices[[#This Row],[parentId]],DnAServices[],14,FALSE)+1</f>
        <v>4</v>
      </c>
      <c r="O36" t="str">
        <f>VLOOKUP(DnAServices[[#This Row],[level]],Types[],2,FALSE)</f>
        <v>Service Capability</v>
      </c>
      <c r="P36">
        <v>1</v>
      </c>
      <c r="Q36">
        <v>1</v>
      </c>
      <c r="R36">
        <v>1</v>
      </c>
      <c r="S36">
        <v>1</v>
      </c>
      <c r="T36">
        <v>1</v>
      </c>
    </row>
    <row r="37" spans="1:22" hidden="1" x14ac:dyDescent="0.2">
      <c r="A37">
        <v>54</v>
      </c>
      <c r="B37">
        <v>40</v>
      </c>
      <c r="C37" t="s">
        <v>78</v>
      </c>
      <c r="D37" t="str">
        <f>VLOOKUP(DnAServices[[#This Row],[parentId]],DnAServices[],3,FALSE)</f>
        <v>Data Quality Dashboard</v>
      </c>
      <c r="E37">
        <f>DnAServices[[#This Row],[childId]]</f>
        <v>54</v>
      </c>
      <c r="F37">
        <f>IF(ISERROR(VLOOKUP(DnAServices[[#This Row],[childIdCopy]],DnAServices[parentId],1,FALSE)),1,0)</f>
        <v>1</v>
      </c>
      <c r="G37" cm="1">
        <f t="array" ref="G37">COUNTIF(LOV_ParentId,DnAServices[[#This Row],[childIdCopy]])</f>
        <v>0</v>
      </c>
      <c r="H37">
        <f>VLOOKUP(DnAServices[[#This Row],[parentId]],DnAServices[],7,FALSE)</f>
        <v>5</v>
      </c>
      <c r="J37">
        <v>1</v>
      </c>
      <c r="K37">
        <f>IF(DnAServices[[#This Row],[leaf]]=1,DnAServices[[#This Row],[intermediateValue]],0)</f>
        <v>3076.9230769230771</v>
      </c>
      <c r="L37">
        <f>VLOOKUP(DnAServices[[#This Row],[parentId]],DnAServices[],12,FALSE)/DnAServices[[#This Row],[parentChildCount]]</f>
        <v>3076.9230769230771</v>
      </c>
      <c r="N37">
        <f>VLOOKUP(DnAServices[[#This Row],[parentId]],DnAServices[],14,FALSE)+1</f>
        <v>4</v>
      </c>
      <c r="O37" t="str">
        <f>VLOOKUP(DnAServices[[#This Row],[level]],Types[],2,FALSE)</f>
        <v>Service Capability</v>
      </c>
      <c r="P37">
        <v>1</v>
      </c>
      <c r="Q37">
        <v>1</v>
      </c>
      <c r="R37">
        <v>1</v>
      </c>
      <c r="S37">
        <v>1</v>
      </c>
      <c r="T37">
        <v>1</v>
      </c>
    </row>
    <row r="38" spans="1:22" hidden="1" x14ac:dyDescent="0.2">
      <c r="A38">
        <v>55</v>
      </c>
      <c r="B38">
        <v>40</v>
      </c>
      <c r="C38" t="s">
        <v>79</v>
      </c>
      <c r="D38" t="str">
        <f>VLOOKUP(DnAServices[[#This Row],[parentId]],DnAServices[],3,FALSE)</f>
        <v>Data Quality Dashboard</v>
      </c>
      <c r="E38">
        <f>DnAServices[[#This Row],[childId]]</f>
        <v>55</v>
      </c>
      <c r="F38">
        <f>IF(ISERROR(VLOOKUP(DnAServices[[#This Row],[childIdCopy]],DnAServices[parentId],1,FALSE)),1,0)</f>
        <v>1</v>
      </c>
      <c r="G38" cm="1">
        <f t="array" ref="G38">COUNTIF(LOV_ParentId,DnAServices[[#This Row],[childIdCopy]])</f>
        <v>0</v>
      </c>
      <c r="H38">
        <f>VLOOKUP(DnAServices[[#This Row],[parentId]],DnAServices[],7,FALSE)</f>
        <v>5</v>
      </c>
      <c r="J38">
        <v>1</v>
      </c>
      <c r="K38">
        <f>IF(DnAServices[[#This Row],[leaf]]=1,DnAServices[[#This Row],[intermediateValue]],0)</f>
        <v>3076.9230769230771</v>
      </c>
      <c r="L38">
        <f>VLOOKUP(DnAServices[[#This Row],[parentId]],DnAServices[],12,FALSE)/DnAServices[[#This Row],[parentChildCount]]</f>
        <v>3076.9230769230771</v>
      </c>
      <c r="N38">
        <f>VLOOKUP(DnAServices[[#This Row],[parentId]],DnAServices[],14,FALSE)+1</f>
        <v>4</v>
      </c>
      <c r="O38" t="str">
        <f>VLOOKUP(DnAServices[[#This Row],[level]],Types[],2,FALSE)</f>
        <v>Service Capability</v>
      </c>
      <c r="P38">
        <v>1</v>
      </c>
      <c r="Q38">
        <v>1</v>
      </c>
      <c r="R38">
        <v>1</v>
      </c>
      <c r="S38">
        <v>1</v>
      </c>
      <c r="T38">
        <v>1</v>
      </c>
    </row>
    <row r="39" spans="1:22" hidden="1" x14ac:dyDescent="0.2">
      <c r="A39">
        <v>56</v>
      </c>
      <c r="B39">
        <v>40</v>
      </c>
      <c r="C39" t="s">
        <v>80</v>
      </c>
      <c r="D39" t="str">
        <f>VLOOKUP(DnAServices[[#This Row],[parentId]],DnAServices[],3,FALSE)</f>
        <v>Data Quality Dashboard</v>
      </c>
      <c r="E39">
        <f>DnAServices[[#This Row],[childId]]</f>
        <v>56</v>
      </c>
      <c r="F39">
        <f>IF(ISERROR(VLOOKUP(DnAServices[[#This Row],[childIdCopy]],DnAServices[parentId],1,FALSE)),1,0)</f>
        <v>1</v>
      </c>
      <c r="G39" cm="1">
        <f t="array" ref="G39">COUNTIF(LOV_ParentId,DnAServices[[#This Row],[childIdCopy]])</f>
        <v>0</v>
      </c>
      <c r="H39">
        <f>VLOOKUP(DnAServices[[#This Row],[parentId]],DnAServices[],7,FALSE)</f>
        <v>5</v>
      </c>
      <c r="J39">
        <v>1</v>
      </c>
      <c r="K39">
        <f>IF(DnAServices[[#This Row],[leaf]]=1,DnAServices[[#This Row],[intermediateValue]],0)</f>
        <v>3076.9230769230771</v>
      </c>
      <c r="L39">
        <f>VLOOKUP(DnAServices[[#This Row],[parentId]],DnAServices[],12,FALSE)/DnAServices[[#This Row],[parentChildCount]]</f>
        <v>3076.9230769230771</v>
      </c>
      <c r="N39">
        <f>VLOOKUP(DnAServices[[#This Row],[parentId]],DnAServices[],14,FALSE)+1</f>
        <v>4</v>
      </c>
      <c r="O39" t="str">
        <f>VLOOKUP(DnAServices[[#This Row],[level]],Types[],2,FALSE)</f>
        <v>Service Capability</v>
      </c>
      <c r="P39">
        <v>1</v>
      </c>
      <c r="Q39">
        <v>1</v>
      </c>
      <c r="R39">
        <v>1</v>
      </c>
      <c r="S39">
        <v>1</v>
      </c>
      <c r="T39">
        <v>1</v>
      </c>
    </row>
    <row r="40" spans="1:22" hidden="1" x14ac:dyDescent="0.2">
      <c r="A40">
        <v>58</v>
      </c>
      <c r="B40">
        <v>36</v>
      </c>
      <c r="C40" t="s">
        <v>121</v>
      </c>
      <c r="D40" t="str">
        <f>VLOOKUP(DnAServices[[#This Row],[parentId]],DnAServices[],3,FALSE)</f>
        <v>Enterprise Reporting</v>
      </c>
      <c r="E40">
        <f>DnAServices[[#This Row],[childId]]</f>
        <v>58</v>
      </c>
      <c r="F40">
        <f>IF(ISERROR(VLOOKUP(DnAServices[[#This Row],[childIdCopy]],DnAServices[parentId],1,FALSE)),1,0)</f>
        <v>1</v>
      </c>
      <c r="G40" cm="1">
        <f t="array" ref="G40">COUNTIF(LOV_ParentId,DnAServices[[#This Row],[childIdCopy]])</f>
        <v>0</v>
      </c>
      <c r="H40">
        <f>VLOOKUP(DnAServices[[#This Row],[parentId]],DnAServices[],7,FALSE)</f>
        <v>4</v>
      </c>
      <c r="J40">
        <v>1</v>
      </c>
      <c r="K40">
        <f>IF(DnAServices[[#This Row],[leaf]]=1,DnAServices[[#This Row],[intermediateValue]],0)</f>
        <v>9615.3846153846152</v>
      </c>
      <c r="L40">
        <f>VLOOKUP(DnAServices[[#This Row],[parentId]],DnAServices[],12,FALSE)/DnAServices[[#This Row],[parentChildCount]]</f>
        <v>9615.3846153846152</v>
      </c>
      <c r="N40">
        <f>VLOOKUP(DnAServices[[#This Row],[parentId]],DnAServices[],14,FALSE)+1</f>
        <v>3</v>
      </c>
      <c r="O40" t="str">
        <f>VLOOKUP(DnAServices[[#This Row],[level]],Types[],2,FALSE)</f>
        <v>Service</v>
      </c>
    </row>
    <row r="41" spans="1:22" hidden="1" x14ac:dyDescent="0.2">
      <c r="A41">
        <v>59</v>
      </c>
      <c r="B41">
        <v>36</v>
      </c>
      <c r="C41" t="s">
        <v>128</v>
      </c>
      <c r="D41" t="str">
        <f>VLOOKUP(DnAServices[[#This Row],[parentId]],DnAServices[],3,FALSE)</f>
        <v>Enterprise Reporting</v>
      </c>
      <c r="E41">
        <f>DnAServices[[#This Row],[childId]]</f>
        <v>59</v>
      </c>
      <c r="F41">
        <f>IF(ISERROR(VLOOKUP(DnAServices[[#This Row],[childIdCopy]],DnAServices[parentId],1,FALSE)),1,0)</f>
        <v>0</v>
      </c>
      <c r="G41" cm="1">
        <f t="array" ref="G41">COUNTIF(LOV_ParentId,DnAServices[[#This Row],[childIdCopy]])</f>
        <v>4</v>
      </c>
      <c r="H41">
        <f>VLOOKUP(DnAServices[[#This Row],[parentId]],DnAServices[],7,FALSE)</f>
        <v>4</v>
      </c>
      <c r="J41">
        <v>1</v>
      </c>
      <c r="K41">
        <f>IF(DnAServices[[#This Row],[leaf]]=1,DnAServices[[#This Row],[intermediateValue]],0)</f>
        <v>0</v>
      </c>
      <c r="L41">
        <f>VLOOKUP(DnAServices[[#This Row],[parentId]],DnAServices[],12,FALSE)/DnAServices[[#This Row],[parentChildCount]]</f>
        <v>9615.3846153846152</v>
      </c>
      <c r="N41">
        <f>VLOOKUP(DnAServices[[#This Row],[parentId]],DnAServices[],14,FALSE)+1</f>
        <v>3</v>
      </c>
      <c r="O41" t="str">
        <f>VLOOKUP(DnAServices[[#This Row],[level]],Types[],2,FALSE)</f>
        <v>Service</v>
      </c>
    </row>
    <row r="42" spans="1:22" hidden="1" x14ac:dyDescent="0.2">
      <c r="A42">
        <v>60</v>
      </c>
      <c r="B42">
        <v>59</v>
      </c>
      <c r="C42" t="s">
        <v>76</v>
      </c>
      <c r="D42" t="str">
        <f>VLOOKUP(DnAServices[[#This Row],[parentId]],DnAServices[],3,FALSE)</f>
        <v>Power BI  Reports</v>
      </c>
      <c r="E42">
        <f>DnAServices[[#This Row],[childId]]</f>
        <v>60</v>
      </c>
      <c r="F42">
        <f>IF(ISERROR(VLOOKUP(DnAServices[[#This Row],[childIdCopy]],DnAServices[parentId],1,FALSE)),1,0)</f>
        <v>1</v>
      </c>
      <c r="G42" cm="1">
        <f t="array" ref="G42">COUNTIF(LOV_ParentId,DnAServices[[#This Row],[childIdCopy]])</f>
        <v>0</v>
      </c>
      <c r="H42">
        <f>VLOOKUP(DnAServices[[#This Row],[parentId]],DnAServices[],7,FALSE)</f>
        <v>4</v>
      </c>
      <c r="J42">
        <v>1</v>
      </c>
      <c r="K42">
        <f>IF(DnAServices[[#This Row],[leaf]]=1,DnAServices[[#This Row],[intermediateValue]],0)</f>
        <v>2403.8461538461538</v>
      </c>
      <c r="L42">
        <f>VLOOKUP(DnAServices[[#This Row],[parentId]],DnAServices[],12,FALSE)/DnAServices[[#This Row],[parentChildCount]]</f>
        <v>2403.8461538461538</v>
      </c>
      <c r="N42">
        <f>VLOOKUP(DnAServices[[#This Row],[parentId]],DnAServices[],14,FALSE)+1</f>
        <v>4</v>
      </c>
      <c r="O42" t="str">
        <f>VLOOKUP(DnAServices[[#This Row],[level]],Types[],2,FALSE)</f>
        <v>Service Capability</v>
      </c>
    </row>
    <row r="43" spans="1:22" hidden="1" x14ac:dyDescent="0.2">
      <c r="A43">
        <v>61</v>
      </c>
      <c r="B43">
        <v>59</v>
      </c>
      <c r="C43" t="s">
        <v>77</v>
      </c>
      <c r="D43" t="str">
        <f>VLOOKUP(DnAServices[[#This Row],[parentId]],DnAServices[],3,FALSE)</f>
        <v>Power BI  Reports</v>
      </c>
      <c r="E43">
        <f>DnAServices[[#This Row],[childId]]</f>
        <v>61</v>
      </c>
      <c r="F43">
        <f>IF(ISERROR(VLOOKUP(DnAServices[[#This Row],[childIdCopy]],DnAServices[parentId],1,FALSE)),1,0)</f>
        <v>1</v>
      </c>
      <c r="G43" cm="1">
        <f t="array" ref="G43">COUNTIF(LOV_ParentId,DnAServices[[#This Row],[childIdCopy]])</f>
        <v>0</v>
      </c>
      <c r="H43">
        <f>VLOOKUP(DnAServices[[#This Row],[parentId]],DnAServices[],7,FALSE)</f>
        <v>4</v>
      </c>
      <c r="J43">
        <v>1</v>
      </c>
      <c r="K43">
        <f>IF(DnAServices[[#This Row],[leaf]]=1,DnAServices[[#This Row],[intermediateValue]],0)</f>
        <v>2403.8461538461538</v>
      </c>
      <c r="L43">
        <f>VLOOKUP(DnAServices[[#This Row],[parentId]],DnAServices[],12,FALSE)/DnAServices[[#This Row],[parentChildCount]]</f>
        <v>2403.8461538461538</v>
      </c>
      <c r="N43">
        <f>VLOOKUP(DnAServices[[#This Row],[parentId]],DnAServices[],14,FALSE)+1</f>
        <v>4</v>
      </c>
      <c r="O43" t="str">
        <f>VLOOKUP(DnAServices[[#This Row],[level]],Types[],2,FALSE)</f>
        <v>Service Capability</v>
      </c>
    </row>
    <row r="44" spans="1:22" hidden="1" x14ac:dyDescent="0.2">
      <c r="A44">
        <v>62</v>
      </c>
      <c r="B44">
        <v>59</v>
      </c>
      <c r="C44" t="s">
        <v>78</v>
      </c>
      <c r="D44" t="str">
        <f>VLOOKUP(DnAServices[[#This Row],[parentId]],DnAServices[],3,FALSE)</f>
        <v>Power BI  Reports</v>
      </c>
      <c r="E44">
        <f>DnAServices[[#This Row],[childId]]</f>
        <v>62</v>
      </c>
      <c r="F44">
        <f>IF(ISERROR(VLOOKUP(DnAServices[[#This Row],[childIdCopy]],DnAServices[parentId],1,FALSE)),1,0)</f>
        <v>1</v>
      </c>
      <c r="G44" cm="1">
        <f t="array" ref="G44">COUNTIF(LOV_ParentId,DnAServices[[#This Row],[childIdCopy]])</f>
        <v>0</v>
      </c>
      <c r="H44">
        <f>VLOOKUP(DnAServices[[#This Row],[parentId]],DnAServices[],7,FALSE)</f>
        <v>4</v>
      </c>
      <c r="J44">
        <v>1</v>
      </c>
      <c r="K44">
        <f>IF(DnAServices[[#This Row],[leaf]]=1,DnAServices[[#This Row],[intermediateValue]],0)</f>
        <v>2403.8461538461538</v>
      </c>
      <c r="L44">
        <f>VLOOKUP(DnAServices[[#This Row],[parentId]],DnAServices[],12,FALSE)/DnAServices[[#This Row],[parentChildCount]]</f>
        <v>2403.8461538461538</v>
      </c>
      <c r="N44">
        <f>VLOOKUP(DnAServices[[#This Row],[parentId]],DnAServices[],14,FALSE)+1</f>
        <v>4</v>
      </c>
      <c r="O44" t="str">
        <f>VLOOKUP(DnAServices[[#This Row],[level]],Types[],2,FALSE)</f>
        <v>Service Capability</v>
      </c>
    </row>
    <row r="45" spans="1:22" hidden="1" x14ac:dyDescent="0.2">
      <c r="A45">
        <v>63</v>
      </c>
      <c r="B45">
        <v>59</v>
      </c>
      <c r="C45" t="s">
        <v>79</v>
      </c>
      <c r="D45" t="str">
        <f>VLOOKUP(DnAServices[[#This Row],[parentId]],DnAServices[],3,FALSE)</f>
        <v>Power BI  Reports</v>
      </c>
      <c r="E45">
        <f>DnAServices[[#This Row],[childId]]</f>
        <v>63</v>
      </c>
      <c r="F45">
        <f>IF(ISERROR(VLOOKUP(DnAServices[[#This Row],[childIdCopy]],DnAServices[parentId],1,FALSE)),1,0)</f>
        <v>1</v>
      </c>
      <c r="G45" cm="1">
        <f t="array" ref="G45">COUNTIF(LOV_ParentId,DnAServices[[#This Row],[childIdCopy]])</f>
        <v>0</v>
      </c>
      <c r="H45">
        <f>VLOOKUP(DnAServices[[#This Row],[parentId]],DnAServices[],7,FALSE)</f>
        <v>4</v>
      </c>
      <c r="J45">
        <v>1</v>
      </c>
      <c r="K45">
        <f>IF(DnAServices[[#This Row],[leaf]]=1,DnAServices[[#This Row],[intermediateValue]],0)</f>
        <v>2403.8461538461538</v>
      </c>
      <c r="L45">
        <f>VLOOKUP(DnAServices[[#This Row],[parentId]],DnAServices[],12,FALSE)/DnAServices[[#This Row],[parentChildCount]]</f>
        <v>2403.8461538461538</v>
      </c>
      <c r="N45">
        <f>VLOOKUP(DnAServices[[#This Row],[parentId]],DnAServices[],14,FALSE)+1</f>
        <v>4</v>
      </c>
      <c r="O45" t="str">
        <f>VLOOKUP(DnAServices[[#This Row],[level]],Types[],2,FALSE)</f>
        <v>Service Capability</v>
      </c>
    </row>
    <row r="46" spans="1:22" x14ac:dyDescent="0.2">
      <c r="A46">
        <v>65</v>
      </c>
      <c r="B46">
        <v>8</v>
      </c>
      <c r="C46" t="s">
        <v>129</v>
      </c>
      <c r="D46" t="str">
        <f>VLOOKUP(DnAServices[[#This Row],[parentId]],DnAServices[],3,FALSE)</f>
        <v>Master Data</v>
      </c>
      <c r="E46">
        <f>DnAServices[[#This Row],[childId]]</f>
        <v>65</v>
      </c>
      <c r="F46">
        <f>IF(ISERROR(VLOOKUP(DnAServices[[#This Row],[childIdCopy]],DnAServices[parentId],1,FALSE)),1,0)</f>
        <v>1</v>
      </c>
      <c r="G46" cm="1">
        <f t="array" ref="G46">COUNTIF(LOV_ParentId,DnAServices[[#This Row],[childIdCopy]])</f>
        <v>0</v>
      </c>
      <c r="H46">
        <f>VLOOKUP(DnAServices[[#This Row],[parentId]],DnAServices[],7,FALSE)</f>
        <v>2</v>
      </c>
      <c r="J46">
        <v>1</v>
      </c>
      <c r="K46">
        <f>IF(DnAServices[[#This Row],[leaf]]=1,DnAServices[[#This Row],[intermediateValue]],0)</f>
        <v>38461.538461538461</v>
      </c>
      <c r="L46">
        <f>VLOOKUP(DnAServices[[#This Row],[parentId]],DnAServices[],12,FALSE)/DnAServices[[#This Row],[parentChildCount]]</f>
        <v>38461.538461538461</v>
      </c>
      <c r="N46">
        <f>VLOOKUP(DnAServices[[#This Row],[parentId]],DnAServices[],14,FALSE)+1</f>
        <v>2</v>
      </c>
      <c r="O46" t="str">
        <f>VLOOKUP(DnAServices[[#This Row],[level]],Types[],2,FALSE)</f>
        <v>Data Capability</v>
      </c>
      <c r="V46">
        <v>0</v>
      </c>
    </row>
    <row r="47" spans="1:22" x14ac:dyDescent="0.2">
      <c r="A47">
        <v>76</v>
      </c>
      <c r="B47">
        <v>8</v>
      </c>
      <c r="C47" t="s">
        <v>130</v>
      </c>
      <c r="D47" t="str">
        <f>VLOOKUP(DnAServices[[#This Row],[parentId]],DnAServices[],3,FALSE)</f>
        <v>Master Data</v>
      </c>
      <c r="E47">
        <f>DnAServices[[#This Row],[childId]]</f>
        <v>76</v>
      </c>
      <c r="F47">
        <f>IF(ISERROR(VLOOKUP(DnAServices[[#This Row],[childIdCopy]],DnAServices[parentId],1,FALSE)),1,0)</f>
        <v>1</v>
      </c>
      <c r="G47" cm="1">
        <f t="array" ref="G47">COUNTIF(LOV_ParentId,DnAServices[[#This Row],[childIdCopy]])</f>
        <v>0</v>
      </c>
      <c r="H47">
        <f>VLOOKUP(DnAServices[[#This Row],[parentId]],DnAServices[],7,FALSE)</f>
        <v>2</v>
      </c>
      <c r="J47">
        <v>1</v>
      </c>
      <c r="K47">
        <f>IF(DnAServices[[#This Row],[leaf]]=1,DnAServices[[#This Row],[intermediateValue]],0)</f>
        <v>38461.538461538461</v>
      </c>
      <c r="L47">
        <f>VLOOKUP(DnAServices[[#This Row],[parentId]],DnAServices[],12,FALSE)/DnAServices[[#This Row],[parentChildCount]]</f>
        <v>38461.538461538461</v>
      </c>
      <c r="N47">
        <f>VLOOKUP(DnAServices[[#This Row],[parentId]],DnAServices[],14,FALSE)+1</f>
        <v>2</v>
      </c>
      <c r="O47" t="str">
        <f>VLOOKUP(DnAServices[[#This Row],[level]],Types[],2,FALSE)</f>
        <v>Data Capability</v>
      </c>
      <c r="V47">
        <v>0</v>
      </c>
    </row>
    <row r="48" spans="1:22" hidden="1" x14ac:dyDescent="0.2">
      <c r="A48">
        <v>66</v>
      </c>
      <c r="B48">
        <v>48</v>
      </c>
      <c r="C48" t="s">
        <v>122</v>
      </c>
      <c r="D48" t="str">
        <f>VLOOKUP(DnAServices[[#This Row],[parentId]],DnAServices[],3,FALSE)</f>
        <v>Data Quality Monitoring</v>
      </c>
      <c r="E48">
        <f>DnAServices[[#This Row],[childId]]</f>
        <v>66</v>
      </c>
      <c r="F48">
        <f>IF(ISERROR(VLOOKUP(DnAServices[[#This Row],[childIdCopy]],DnAServices[parentId],1,FALSE)),1,0)</f>
        <v>1</v>
      </c>
      <c r="G48" cm="1">
        <f t="array" ref="G48">COUNTIF(LOV_ParentId,DnAServices[[#This Row],[childIdCopy]])</f>
        <v>0</v>
      </c>
      <c r="H48">
        <f>VLOOKUP(DnAServices[[#This Row],[parentId]],DnAServices[],7,FALSE)</f>
        <v>5</v>
      </c>
      <c r="J48">
        <v>1</v>
      </c>
      <c r="K48">
        <f>IF(DnAServices[[#This Row],[leaf]]=1,DnAServices[[#This Row],[intermediateValue]],0)</f>
        <v>15384.615384615385</v>
      </c>
      <c r="L48">
        <f>VLOOKUP(DnAServices[[#This Row],[parentId]],DnAServices[],12,FALSE)/DnAServices[[#This Row],[parentChildCount]]</f>
        <v>15384.615384615385</v>
      </c>
      <c r="N48">
        <f>VLOOKUP(DnAServices[[#This Row],[parentId]],DnAServices[],14,FALSE)+1</f>
        <v>3</v>
      </c>
      <c r="O48" t="str">
        <f>VLOOKUP(DnAServices[[#This Row],[level]],Types[],2,FALSE)</f>
        <v>Service</v>
      </c>
    </row>
    <row r="49" spans="1:22" hidden="1" x14ac:dyDescent="0.2">
      <c r="A49">
        <v>67</v>
      </c>
      <c r="B49">
        <v>46</v>
      </c>
      <c r="C49" t="s">
        <v>123</v>
      </c>
      <c r="D49" t="str">
        <f>VLOOKUP(DnAServices[[#This Row],[parentId]],DnAServices[],3,FALSE)</f>
        <v>Business Glossary</v>
      </c>
      <c r="E49">
        <f>DnAServices[[#This Row],[childId]]</f>
        <v>67</v>
      </c>
      <c r="F49">
        <f>IF(ISERROR(VLOOKUP(DnAServices[[#This Row],[childIdCopy]],DnAServices[parentId],1,FALSE)),1,0)</f>
        <v>1</v>
      </c>
      <c r="G49" cm="1">
        <f t="array" ref="G49">COUNTIF(LOV_ParentId,DnAServices[[#This Row],[childIdCopy]])</f>
        <v>0</v>
      </c>
      <c r="H49">
        <f>VLOOKUP(DnAServices[[#This Row],[parentId]],DnAServices[],7,FALSE)</f>
        <v>1</v>
      </c>
      <c r="J49">
        <v>1</v>
      </c>
      <c r="K49">
        <f>IF(DnAServices[[#This Row],[leaf]]=1,DnAServices[[#This Row],[intermediateValue]],0)</f>
        <v>38461.538461538461</v>
      </c>
      <c r="L49">
        <f>VLOOKUP(DnAServices[[#This Row],[parentId]],DnAServices[],12,FALSE)/DnAServices[[#This Row],[parentChildCount]]</f>
        <v>38461.538461538461</v>
      </c>
      <c r="N49">
        <f>VLOOKUP(DnAServices[[#This Row],[parentId]],DnAServices[],14,FALSE)+1</f>
        <v>3</v>
      </c>
      <c r="O49" t="str">
        <f>VLOOKUP(DnAServices[[#This Row],[level]],Types[],2,FALSE)</f>
        <v>Service</v>
      </c>
    </row>
    <row r="50" spans="1:22" hidden="1" x14ac:dyDescent="0.2">
      <c r="A50">
        <v>68</v>
      </c>
      <c r="B50">
        <v>47</v>
      </c>
      <c r="C50" t="s">
        <v>124</v>
      </c>
      <c r="D50" t="str">
        <f>VLOOKUP(DnAServices[[#This Row],[parentId]],DnAServices[],3,FALSE)</f>
        <v>Data Catalog</v>
      </c>
      <c r="E50">
        <f>DnAServices[[#This Row],[childId]]</f>
        <v>68</v>
      </c>
      <c r="F50">
        <f>IF(ISERROR(VLOOKUP(DnAServices[[#This Row],[childIdCopy]],DnAServices[parentId],1,FALSE)),1,0)</f>
        <v>1</v>
      </c>
      <c r="G50" cm="1">
        <f t="array" ref="G50">COUNTIF(LOV_ParentId,DnAServices[[#This Row],[childIdCopy]])</f>
        <v>0</v>
      </c>
      <c r="H50">
        <f>VLOOKUP(DnAServices[[#This Row],[parentId]],DnAServices[],7,FALSE)</f>
        <v>1</v>
      </c>
      <c r="J50">
        <v>1</v>
      </c>
      <c r="K50">
        <f>IF(DnAServices[[#This Row],[leaf]]=1,DnAServices[[#This Row],[intermediateValue]],0)</f>
        <v>38461.538461538461</v>
      </c>
      <c r="L50">
        <f>VLOOKUP(DnAServices[[#This Row],[parentId]],DnAServices[],12,FALSE)/DnAServices[[#This Row],[parentChildCount]]</f>
        <v>38461.538461538461</v>
      </c>
      <c r="N50">
        <f>VLOOKUP(DnAServices[[#This Row],[parentId]],DnAServices[],14,FALSE)+1</f>
        <v>3</v>
      </c>
      <c r="O50" t="str">
        <f>VLOOKUP(DnAServices[[#This Row],[level]],Types[],2,FALSE)</f>
        <v>Service</v>
      </c>
    </row>
    <row r="51" spans="1:22" hidden="1" x14ac:dyDescent="0.2">
      <c r="A51">
        <v>69</v>
      </c>
      <c r="B51">
        <v>35</v>
      </c>
      <c r="C51" t="s">
        <v>139</v>
      </c>
      <c r="D51" t="str">
        <f>VLOOKUP(DnAServices[[#This Row],[parentId]],DnAServices[],3,FALSE)</f>
        <v>Enterprise Data Platform</v>
      </c>
      <c r="E51">
        <f>DnAServices[[#This Row],[childId]]</f>
        <v>69</v>
      </c>
      <c r="F51">
        <f>IF(ISERROR(VLOOKUP(DnAServices[[#This Row],[childIdCopy]],DnAServices[parentId],1,FALSE)),1,0)</f>
        <v>0</v>
      </c>
      <c r="G51" cm="1">
        <f t="array" ref="G51">COUNTIF(LOV_ParentId,DnAServices[[#This Row],[childIdCopy]])</f>
        <v>4</v>
      </c>
      <c r="H51">
        <f>VLOOKUP(DnAServices[[#This Row],[parentId]],DnAServices[],7,FALSE)</f>
        <v>3</v>
      </c>
      <c r="J51">
        <v>1</v>
      </c>
      <c r="K51">
        <f>IF(DnAServices[[#This Row],[leaf]]=1,DnAServices[[#This Row],[intermediateValue]],0)</f>
        <v>0</v>
      </c>
      <c r="L51">
        <f>VLOOKUP(DnAServices[[#This Row],[parentId]],DnAServices[],12,FALSE)/DnAServices[[#This Row],[parentChildCount]]</f>
        <v>12820.51282051282</v>
      </c>
      <c r="N51">
        <f>VLOOKUP(DnAServices[[#This Row],[parentId]],DnAServices[],14,FALSE)+1</f>
        <v>3</v>
      </c>
      <c r="O51" t="str">
        <f>VLOOKUP(DnAServices[[#This Row],[level]],Types[],2,FALSE)</f>
        <v>Service</v>
      </c>
    </row>
    <row r="52" spans="1:22" hidden="1" x14ac:dyDescent="0.2">
      <c r="A52">
        <v>70</v>
      </c>
      <c r="B52">
        <v>35</v>
      </c>
      <c r="C52" t="s">
        <v>137</v>
      </c>
      <c r="D52" t="str">
        <f>VLOOKUP(DnAServices[[#This Row],[parentId]],DnAServices[],3,FALSE)</f>
        <v>Enterprise Data Platform</v>
      </c>
      <c r="E52">
        <f>DnAServices[[#This Row],[childId]]</f>
        <v>70</v>
      </c>
      <c r="F52">
        <f>IF(ISERROR(VLOOKUP(DnAServices[[#This Row],[childIdCopy]],DnAServices[parentId],1,FALSE)),1,0)</f>
        <v>0</v>
      </c>
      <c r="G52" cm="1">
        <f t="array" ref="G52">COUNTIF(LOV_ParentId,DnAServices[[#This Row],[childIdCopy]])</f>
        <v>4</v>
      </c>
      <c r="H52">
        <f>VLOOKUP(DnAServices[[#This Row],[parentId]],DnAServices[],7,FALSE)</f>
        <v>3</v>
      </c>
      <c r="J52">
        <v>1</v>
      </c>
      <c r="K52">
        <f>IF(DnAServices[[#This Row],[leaf]]=1,DnAServices[[#This Row],[intermediateValue]],0)</f>
        <v>0</v>
      </c>
      <c r="L52">
        <f>VLOOKUP(DnAServices[[#This Row],[parentId]],DnAServices[],12,FALSE)/DnAServices[[#This Row],[parentChildCount]]</f>
        <v>12820.51282051282</v>
      </c>
      <c r="N52">
        <f>VLOOKUP(DnAServices[[#This Row],[parentId]],DnAServices[],14,FALSE)+1</f>
        <v>3</v>
      </c>
      <c r="O52" t="str">
        <f>VLOOKUP(DnAServices[[#This Row],[level]],Types[],2,FALSE)</f>
        <v>Service</v>
      </c>
    </row>
    <row r="53" spans="1:22" x14ac:dyDescent="0.2">
      <c r="A53">
        <v>71</v>
      </c>
      <c r="B53">
        <v>3</v>
      </c>
      <c r="C53" t="s">
        <v>125</v>
      </c>
      <c r="D53" t="str">
        <f>VLOOKUP(DnAServices[[#This Row],[parentId]],DnAServices[],3,FALSE)</f>
        <v>Data Modeling</v>
      </c>
      <c r="E53">
        <f>DnAServices[[#This Row],[childId]]</f>
        <v>71</v>
      </c>
      <c r="F53">
        <f>IF(ISERROR(VLOOKUP(DnAServices[[#This Row],[childIdCopy]],DnAServices[parentId],1,FALSE)),1,0)</f>
        <v>1</v>
      </c>
      <c r="G53" cm="1">
        <f t="array" ref="G53">COUNTIF(LOV_ParentId,DnAServices[[#This Row],[childIdCopy]])</f>
        <v>0</v>
      </c>
      <c r="H53">
        <f>VLOOKUP(DnAServices[[#This Row],[parentId]],DnAServices[],7,FALSE)</f>
        <v>1</v>
      </c>
      <c r="J53">
        <v>1</v>
      </c>
      <c r="K53">
        <f>IF(DnAServices[[#This Row],[leaf]]=1,DnAServices[[#This Row],[intermediateValue]],0)</f>
        <v>76923.076923076922</v>
      </c>
      <c r="L53">
        <f>VLOOKUP(DnAServices[[#This Row],[parentId]],DnAServices[],12,FALSE)/DnAServices[[#This Row],[parentChildCount]]</f>
        <v>76923.076923076922</v>
      </c>
      <c r="N53">
        <f>VLOOKUP(DnAServices[[#This Row],[parentId]],DnAServices[],14,FALSE)+1</f>
        <v>2</v>
      </c>
      <c r="O53" t="str">
        <f>VLOOKUP(DnAServices[[#This Row],[level]],Types[],2,FALSE)</f>
        <v>Data Capability</v>
      </c>
      <c r="V53">
        <v>0</v>
      </c>
    </row>
    <row r="54" spans="1:22" x14ac:dyDescent="0.2">
      <c r="A54">
        <v>72</v>
      </c>
      <c r="B54">
        <v>44</v>
      </c>
      <c r="C54" t="s">
        <v>127</v>
      </c>
      <c r="D54" t="str">
        <f>VLOOKUP(DnAServices[[#This Row],[parentId]],DnAServices[],3,FALSE)</f>
        <v>Generic</v>
      </c>
      <c r="E54">
        <f>DnAServices[[#This Row],[childId]]</f>
        <v>72</v>
      </c>
      <c r="F54">
        <f>IF(ISERROR(VLOOKUP(DnAServices[[#This Row],[childIdCopy]],DnAServices[parentId],1,FALSE)),1,0)</f>
        <v>1</v>
      </c>
      <c r="G54" cm="1">
        <f t="array" ref="G54">COUNTIF(LOV_ParentId,DnAServices[[#This Row],[childIdCopy]])</f>
        <v>0</v>
      </c>
      <c r="H54">
        <f>VLOOKUP(DnAServices[[#This Row],[parentId]],DnAServices[],7,FALSE)</f>
        <v>3</v>
      </c>
      <c r="J54">
        <v>1</v>
      </c>
      <c r="K54">
        <f>IF(DnAServices[[#This Row],[leaf]]=1,DnAServices[[#This Row],[intermediateValue]],0)</f>
        <v>25641.025641025641</v>
      </c>
      <c r="L54">
        <f>VLOOKUP(DnAServices[[#This Row],[parentId]],DnAServices[],12,FALSE)/DnAServices[[#This Row],[parentChildCount]]</f>
        <v>25641.025641025641</v>
      </c>
      <c r="N54">
        <f>VLOOKUP(DnAServices[[#This Row],[parentId]],DnAServices[],14,FALSE)+1</f>
        <v>2</v>
      </c>
      <c r="O54" t="str">
        <f>VLOOKUP(DnAServices[[#This Row],[level]],Types[],2,FALSE)</f>
        <v>Data Capability</v>
      </c>
      <c r="V54">
        <v>0</v>
      </c>
    </row>
    <row r="55" spans="1:22" hidden="1" x14ac:dyDescent="0.2">
      <c r="A55">
        <v>73</v>
      </c>
      <c r="B55">
        <v>35</v>
      </c>
      <c r="C55" t="s">
        <v>138</v>
      </c>
      <c r="D55" t="str">
        <f>VLOOKUP(DnAServices[[#This Row],[parentId]],DnAServices[],3,FALSE)</f>
        <v>Enterprise Data Platform</v>
      </c>
      <c r="E55">
        <f>DnAServices[[#This Row],[childId]]</f>
        <v>73</v>
      </c>
      <c r="F55">
        <f>IF(ISERROR(VLOOKUP(DnAServices[[#This Row],[childIdCopy]],DnAServices[parentId],1,FALSE)),1,0)</f>
        <v>1</v>
      </c>
      <c r="G55" cm="1">
        <f t="array" ref="G55">COUNTIF(LOV_ParentId,DnAServices[[#This Row],[childIdCopy]])</f>
        <v>0</v>
      </c>
      <c r="H55">
        <f>VLOOKUP(DnAServices[[#This Row],[parentId]],DnAServices[],7,FALSE)</f>
        <v>3</v>
      </c>
      <c r="J55">
        <v>1</v>
      </c>
      <c r="K55">
        <f>IF(DnAServices[[#This Row],[leaf]]=1,DnAServices[[#This Row],[intermediateValue]],0)</f>
        <v>12820.51282051282</v>
      </c>
      <c r="L55">
        <f>VLOOKUP(DnAServices[[#This Row],[parentId]],DnAServices[],12,FALSE)/DnAServices[[#This Row],[parentChildCount]]</f>
        <v>12820.51282051282</v>
      </c>
      <c r="N55">
        <f>VLOOKUP(DnAServices[[#This Row],[parentId]],DnAServices[],14,FALSE)+1</f>
        <v>3</v>
      </c>
      <c r="O55" t="str">
        <f>VLOOKUP(DnAServices[[#This Row],[level]],Types[],2,FALSE)</f>
        <v>Service</v>
      </c>
    </row>
    <row r="56" spans="1:22" hidden="1" x14ac:dyDescent="0.2">
      <c r="A56">
        <v>74</v>
      </c>
      <c r="B56">
        <v>36</v>
      </c>
      <c r="C56" t="s">
        <v>131</v>
      </c>
      <c r="D56" t="str">
        <f>VLOOKUP(DnAServices[[#This Row],[parentId]],DnAServices[],3,FALSE)</f>
        <v>Enterprise Reporting</v>
      </c>
      <c r="E56">
        <f>DnAServices[[#This Row],[childId]]</f>
        <v>74</v>
      </c>
      <c r="F56">
        <f>IF(ISERROR(VLOOKUP(DnAServices[[#This Row],[childIdCopy]],DnAServices[parentId],1,FALSE)),1,0)</f>
        <v>1</v>
      </c>
      <c r="G56" cm="1">
        <f t="array" ref="G56">COUNTIF(LOV_ParentId,DnAServices[[#This Row],[childIdCopy]])</f>
        <v>0</v>
      </c>
      <c r="H56">
        <f>VLOOKUP(DnAServices[[#This Row],[parentId]],DnAServices[],7,FALSE)</f>
        <v>4</v>
      </c>
      <c r="J56">
        <v>1</v>
      </c>
      <c r="K56">
        <f>IF(DnAServices[[#This Row],[leaf]]=1,DnAServices[[#This Row],[intermediateValue]],0)</f>
        <v>9615.3846153846152</v>
      </c>
      <c r="L56">
        <f>VLOOKUP(DnAServices[[#This Row],[parentId]],DnAServices[],12,FALSE)/DnAServices[[#This Row],[parentChildCount]]</f>
        <v>9615.3846153846152</v>
      </c>
      <c r="N56">
        <f>VLOOKUP(DnAServices[[#This Row],[parentId]],DnAServices[],14,FALSE)+1</f>
        <v>3</v>
      </c>
      <c r="O56" t="str">
        <f>VLOOKUP(DnAServices[[#This Row],[level]],Types[],2,FALSE)</f>
        <v>Service</v>
      </c>
    </row>
    <row r="57" spans="1:22" hidden="1" x14ac:dyDescent="0.2">
      <c r="A57">
        <v>75</v>
      </c>
      <c r="B57">
        <v>36</v>
      </c>
      <c r="C57" t="s">
        <v>132</v>
      </c>
      <c r="D57" t="str">
        <f>VLOOKUP(DnAServices[[#This Row],[parentId]],DnAServices[],3,FALSE)</f>
        <v>Enterprise Reporting</v>
      </c>
      <c r="E57">
        <f>DnAServices[[#This Row],[childId]]</f>
        <v>75</v>
      </c>
      <c r="F57">
        <f>IF(ISERROR(VLOOKUP(DnAServices[[#This Row],[childIdCopy]],DnAServices[parentId],1,FALSE)),1,0)</f>
        <v>1</v>
      </c>
      <c r="G57" cm="1">
        <f t="array" ref="G57">COUNTIF(LOV_ParentId,DnAServices[[#This Row],[childIdCopy]])</f>
        <v>0</v>
      </c>
      <c r="H57">
        <f>VLOOKUP(DnAServices[[#This Row],[parentId]],DnAServices[],7,FALSE)</f>
        <v>4</v>
      </c>
      <c r="J57">
        <v>1</v>
      </c>
      <c r="K57">
        <f>IF(DnAServices[[#This Row],[leaf]]=1,DnAServices[[#This Row],[intermediateValue]],0)</f>
        <v>9615.3846153846152</v>
      </c>
      <c r="L57">
        <f>VLOOKUP(DnAServices[[#This Row],[parentId]],DnAServices[],12,FALSE)/DnAServices[[#This Row],[parentChildCount]]</f>
        <v>9615.3846153846152</v>
      </c>
      <c r="N57">
        <f>VLOOKUP(DnAServices[[#This Row],[parentId]],DnAServices[],14,FALSE)+1</f>
        <v>3</v>
      </c>
      <c r="O57" t="str">
        <f>VLOOKUP(DnAServices[[#This Row],[level]],Types[],2,FALSE)</f>
        <v>Service</v>
      </c>
    </row>
    <row r="58" spans="1:22" hidden="1" x14ac:dyDescent="0.2">
      <c r="A58">
        <v>76</v>
      </c>
      <c r="B58">
        <v>42</v>
      </c>
      <c r="C58" t="s">
        <v>133</v>
      </c>
      <c r="D58" t="str">
        <f>VLOOKUP(DnAServices[[#This Row],[parentId]],DnAServices[],3,FALSE)</f>
        <v>Business Case</v>
      </c>
      <c r="E58">
        <f>DnAServices[[#This Row],[childId]]</f>
        <v>76</v>
      </c>
      <c r="F58">
        <f>IF(ISERROR(VLOOKUP(DnAServices[[#This Row],[childIdCopy]],DnAServices[parentId],1,FALSE)),1,0)</f>
        <v>1</v>
      </c>
      <c r="G58" cm="1">
        <f t="array" ref="G58">COUNTIF(LOV_ParentId,DnAServices[[#This Row],[childIdCopy]])</f>
        <v>0</v>
      </c>
      <c r="H58">
        <f>VLOOKUP(DnAServices[[#This Row],[parentId]],DnAServices[],7,FALSE)</f>
        <v>2</v>
      </c>
      <c r="J58">
        <v>1</v>
      </c>
      <c r="K58">
        <f>IF(DnAServices[[#This Row],[leaf]]=1,DnAServices[[#This Row],[intermediateValue]],0)</f>
        <v>12820.51282051282</v>
      </c>
      <c r="L58">
        <f>VLOOKUP(DnAServices[[#This Row],[parentId]],DnAServices[],12,FALSE)/DnAServices[[#This Row],[parentChildCount]]</f>
        <v>12820.51282051282</v>
      </c>
      <c r="N58">
        <f>VLOOKUP(DnAServices[[#This Row],[parentId]],DnAServices[],14,FALSE)+1</f>
        <v>3</v>
      </c>
      <c r="O58" t="str">
        <f>VLOOKUP(DnAServices[[#This Row],[level]],Types[],2,FALSE)</f>
        <v>Service</v>
      </c>
    </row>
    <row r="59" spans="1:22" hidden="1" x14ac:dyDescent="0.2">
      <c r="A59">
        <v>77</v>
      </c>
      <c r="B59">
        <v>42</v>
      </c>
      <c r="C59" t="s">
        <v>134</v>
      </c>
      <c r="D59" t="str">
        <f>VLOOKUP(DnAServices[[#This Row],[parentId]],DnAServices[],3,FALSE)</f>
        <v>Business Case</v>
      </c>
      <c r="E59">
        <f>DnAServices[[#This Row],[childId]]</f>
        <v>77</v>
      </c>
      <c r="F59">
        <f>IF(ISERROR(VLOOKUP(DnAServices[[#This Row],[childIdCopy]],DnAServices[parentId],1,FALSE)),1,0)</f>
        <v>1</v>
      </c>
      <c r="G59" cm="1">
        <f t="array" ref="G59">COUNTIF(LOV_ParentId,DnAServices[[#This Row],[childIdCopy]])</f>
        <v>0</v>
      </c>
      <c r="H59">
        <f>VLOOKUP(DnAServices[[#This Row],[parentId]],DnAServices[],7,FALSE)</f>
        <v>2</v>
      </c>
      <c r="J59">
        <v>1</v>
      </c>
      <c r="K59">
        <f>IF(DnAServices[[#This Row],[leaf]]=1,DnAServices[[#This Row],[intermediateValue]],0)</f>
        <v>12820.51282051282</v>
      </c>
      <c r="L59">
        <f>VLOOKUP(DnAServices[[#This Row],[parentId]],DnAServices[],12,FALSE)/DnAServices[[#This Row],[parentChildCount]]</f>
        <v>12820.51282051282</v>
      </c>
      <c r="N59">
        <f>VLOOKUP(DnAServices[[#This Row],[parentId]],DnAServices[],14,FALSE)+1</f>
        <v>3</v>
      </c>
      <c r="O59" t="str">
        <f>VLOOKUP(DnAServices[[#This Row],[level]],Types[],2,FALSE)</f>
        <v>Service</v>
      </c>
    </row>
    <row r="60" spans="1:22" hidden="1" x14ac:dyDescent="0.2">
      <c r="A60">
        <v>78</v>
      </c>
      <c r="B60">
        <v>69</v>
      </c>
      <c r="C60" t="s">
        <v>76</v>
      </c>
      <c r="D60" t="str">
        <f>VLOOKUP(DnAServices[[#This Row],[parentId]],DnAServices[],3,FALSE)</f>
        <v xml:space="preserve">Azure - Base Data Platform </v>
      </c>
      <c r="E60">
        <f>DnAServices[[#This Row],[childId]]</f>
        <v>78</v>
      </c>
      <c r="F60">
        <f>IF(ISERROR(VLOOKUP(DnAServices[[#This Row],[childIdCopy]],DnAServices[parentId],1,FALSE)),1,0)</f>
        <v>1</v>
      </c>
      <c r="G60" cm="1">
        <f t="array" ref="G60">COUNTIF(LOV_ParentId,DnAServices[[#This Row],[childIdCopy]])</f>
        <v>0</v>
      </c>
      <c r="H60">
        <f>VLOOKUP(DnAServices[[#This Row],[parentId]],DnAServices[],7,FALSE)</f>
        <v>4</v>
      </c>
      <c r="I60">
        <v>7</v>
      </c>
      <c r="J60">
        <v>1</v>
      </c>
      <c r="K60">
        <f>IF(DnAServices[[#This Row],[leaf]]=1,DnAServices[[#This Row],[intermediateValue]],0)</f>
        <v>3205.1282051282051</v>
      </c>
      <c r="L60">
        <f>VLOOKUP(DnAServices[[#This Row],[parentId]],DnAServices[],12,FALSE)/DnAServices[[#This Row],[parentChildCount]]</f>
        <v>3205.1282051282051</v>
      </c>
      <c r="N60">
        <f>VLOOKUP(DnAServices[[#This Row],[parentId]],DnAServices[],14,FALSE)+1</f>
        <v>4</v>
      </c>
      <c r="O60" t="str">
        <f>VLOOKUP(DnAServices[[#This Row],[level]],Types[],2,FALSE)</f>
        <v>Service Capability</v>
      </c>
    </row>
    <row r="61" spans="1:22" hidden="1" x14ac:dyDescent="0.2">
      <c r="A61">
        <v>79</v>
      </c>
      <c r="B61">
        <v>69</v>
      </c>
      <c r="C61" t="s">
        <v>77</v>
      </c>
      <c r="D61" t="str">
        <f>VLOOKUP(DnAServices[[#This Row],[parentId]],DnAServices[],3,FALSE)</f>
        <v xml:space="preserve">Azure - Base Data Platform </v>
      </c>
      <c r="E61">
        <f>DnAServices[[#This Row],[childId]]</f>
        <v>79</v>
      </c>
      <c r="F61">
        <f>IF(ISERROR(VLOOKUP(DnAServices[[#This Row],[childIdCopy]],DnAServices[parentId],1,FALSE)),1,0)</f>
        <v>1</v>
      </c>
      <c r="G61" cm="1">
        <f t="array" ref="G61">COUNTIF(LOV_ParentId,DnAServices[[#This Row],[childIdCopy]])</f>
        <v>0</v>
      </c>
      <c r="H61">
        <f>VLOOKUP(DnAServices[[#This Row],[parentId]],DnAServices[],7,FALSE)</f>
        <v>4</v>
      </c>
      <c r="I61">
        <v>10</v>
      </c>
      <c r="J61">
        <v>1</v>
      </c>
      <c r="K61">
        <f>IF(DnAServices[[#This Row],[leaf]]=1,DnAServices[[#This Row],[intermediateValue]],0)</f>
        <v>3205.1282051282051</v>
      </c>
      <c r="L61">
        <f>VLOOKUP(DnAServices[[#This Row],[parentId]],DnAServices[],12,FALSE)/DnAServices[[#This Row],[parentChildCount]]</f>
        <v>3205.1282051282051</v>
      </c>
      <c r="N61">
        <f>VLOOKUP(DnAServices[[#This Row],[parentId]],DnAServices[],14,FALSE)+1</f>
        <v>4</v>
      </c>
      <c r="O61" t="str">
        <f>VLOOKUP(DnAServices[[#This Row],[level]],Types[],2,FALSE)</f>
        <v>Service Capability</v>
      </c>
    </row>
    <row r="62" spans="1:22" hidden="1" x14ac:dyDescent="0.2">
      <c r="A62">
        <v>80</v>
      </c>
      <c r="B62">
        <v>69</v>
      </c>
      <c r="C62" t="s">
        <v>78</v>
      </c>
      <c r="D62" t="str">
        <f>VLOOKUP(DnAServices[[#This Row],[parentId]],DnAServices[],3,FALSE)</f>
        <v xml:space="preserve">Azure - Base Data Platform </v>
      </c>
      <c r="E62">
        <f>DnAServices[[#This Row],[childId]]</f>
        <v>80</v>
      </c>
      <c r="F62">
        <f>IF(ISERROR(VLOOKUP(DnAServices[[#This Row],[childIdCopy]],DnAServices[parentId],1,FALSE)),1,0)</f>
        <v>1</v>
      </c>
      <c r="G62" cm="1">
        <f t="array" ref="G62">COUNTIF(LOV_ParentId,DnAServices[[#This Row],[childIdCopy]])</f>
        <v>0</v>
      </c>
      <c r="H62">
        <f>VLOOKUP(DnAServices[[#This Row],[parentId]],DnAServices[],7,FALSE)</f>
        <v>4</v>
      </c>
      <c r="I62">
        <v>8</v>
      </c>
      <c r="J62">
        <v>1</v>
      </c>
      <c r="K62">
        <f>IF(DnAServices[[#This Row],[leaf]]=1,DnAServices[[#This Row],[intermediateValue]],0)</f>
        <v>3205.1282051282051</v>
      </c>
      <c r="L62">
        <f>VLOOKUP(DnAServices[[#This Row],[parentId]],DnAServices[],12,FALSE)/DnAServices[[#This Row],[parentChildCount]]</f>
        <v>3205.1282051282051</v>
      </c>
      <c r="N62">
        <f>VLOOKUP(DnAServices[[#This Row],[parentId]],DnAServices[],14,FALSE)+1</f>
        <v>4</v>
      </c>
      <c r="O62" t="str">
        <f>VLOOKUP(DnAServices[[#This Row],[level]],Types[],2,FALSE)</f>
        <v>Service Capability</v>
      </c>
    </row>
    <row r="63" spans="1:22" hidden="1" x14ac:dyDescent="0.2">
      <c r="A63">
        <v>81</v>
      </c>
      <c r="B63">
        <v>69</v>
      </c>
      <c r="C63" t="s">
        <v>79</v>
      </c>
      <c r="D63" t="str">
        <f>VLOOKUP(DnAServices[[#This Row],[parentId]],DnAServices[],3,FALSE)</f>
        <v xml:space="preserve">Azure - Base Data Platform </v>
      </c>
      <c r="E63">
        <f>DnAServices[[#This Row],[childId]]</f>
        <v>81</v>
      </c>
      <c r="F63">
        <f>IF(ISERROR(VLOOKUP(DnAServices[[#This Row],[childIdCopy]],DnAServices[parentId],1,FALSE)),1,0)</f>
        <v>1</v>
      </c>
      <c r="G63" cm="1">
        <f t="array" ref="G63">COUNTIF(LOV_ParentId,DnAServices[[#This Row],[childIdCopy]])</f>
        <v>0</v>
      </c>
      <c r="H63">
        <f>VLOOKUP(DnAServices[[#This Row],[parentId]],DnAServices[],7,FALSE)</f>
        <v>4</v>
      </c>
      <c r="I63">
        <v>8</v>
      </c>
      <c r="J63">
        <v>1</v>
      </c>
      <c r="K63">
        <f>IF(DnAServices[[#This Row],[leaf]]=1,DnAServices[[#This Row],[intermediateValue]],0)</f>
        <v>3205.1282051282051</v>
      </c>
      <c r="L63">
        <f>VLOOKUP(DnAServices[[#This Row],[parentId]],DnAServices[],12,FALSE)/DnAServices[[#This Row],[parentChildCount]]</f>
        <v>3205.1282051282051</v>
      </c>
      <c r="N63">
        <f>VLOOKUP(DnAServices[[#This Row],[parentId]],DnAServices[],14,FALSE)+1</f>
        <v>4</v>
      </c>
      <c r="O63" t="str">
        <f>VLOOKUP(DnAServices[[#This Row],[level]],Types[],2,FALSE)</f>
        <v>Service Capability</v>
      </c>
    </row>
    <row r="64" spans="1:22" hidden="1" x14ac:dyDescent="0.2">
      <c r="A64">
        <v>82</v>
      </c>
      <c r="B64">
        <v>70</v>
      </c>
      <c r="C64" t="s">
        <v>76</v>
      </c>
      <c r="D64" t="str">
        <f>VLOOKUP(DnAServices[[#This Row],[parentId]],DnAServices[],3,FALSE)</f>
        <v>Google Data Platform</v>
      </c>
      <c r="E64">
        <f>DnAServices[[#This Row],[childId]]</f>
        <v>82</v>
      </c>
      <c r="F64">
        <f>IF(ISERROR(VLOOKUP(DnAServices[[#This Row],[childIdCopy]],DnAServices[parentId],1,FALSE)),1,0)</f>
        <v>1</v>
      </c>
      <c r="G64" cm="1">
        <f t="array" ref="G64">COUNTIF(LOV_ParentId,DnAServices[[#This Row],[childIdCopy]])</f>
        <v>0</v>
      </c>
      <c r="H64">
        <f>VLOOKUP(DnAServices[[#This Row],[parentId]],DnAServices[],7,FALSE)</f>
        <v>4</v>
      </c>
      <c r="I64">
        <v>1</v>
      </c>
      <c r="J64">
        <v>1</v>
      </c>
      <c r="K64">
        <f>IF(DnAServices[[#This Row],[leaf]]=1,DnAServices[[#This Row],[intermediateValue]],0)</f>
        <v>3205.1282051282051</v>
      </c>
      <c r="L64">
        <f>VLOOKUP(DnAServices[[#This Row],[parentId]],DnAServices[],12,FALSE)/DnAServices[[#This Row],[parentChildCount]]</f>
        <v>3205.1282051282051</v>
      </c>
      <c r="N64">
        <f>VLOOKUP(DnAServices[[#This Row],[parentId]],DnAServices[],14,FALSE)+1</f>
        <v>4</v>
      </c>
      <c r="O64" t="str">
        <f>VLOOKUP(DnAServices[[#This Row],[level]],Types[],2,FALSE)</f>
        <v>Service Capability</v>
      </c>
    </row>
    <row r="65" spans="1:23" hidden="1" x14ac:dyDescent="0.2">
      <c r="A65">
        <v>83</v>
      </c>
      <c r="B65">
        <v>70</v>
      </c>
      <c r="C65" t="s">
        <v>77</v>
      </c>
      <c r="D65" t="str">
        <f>VLOOKUP(DnAServices[[#This Row],[parentId]],DnAServices[],3,FALSE)</f>
        <v>Google Data Platform</v>
      </c>
      <c r="E65">
        <f>DnAServices[[#This Row],[childId]]</f>
        <v>83</v>
      </c>
      <c r="F65">
        <f>IF(ISERROR(VLOOKUP(DnAServices[[#This Row],[childIdCopy]],DnAServices[parentId],1,FALSE)),1,0)</f>
        <v>1</v>
      </c>
      <c r="G65" cm="1">
        <f t="array" ref="G65">COUNTIF(LOV_ParentId,DnAServices[[#This Row],[childIdCopy]])</f>
        <v>0</v>
      </c>
      <c r="H65">
        <f>VLOOKUP(DnAServices[[#This Row],[parentId]],DnAServices[],7,FALSE)</f>
        <v>4</v>
      </c>
      <c r="I65">
        <v>5</v>
      </c>
      <c r="J65">
        <v>1</v>
      </c>
      <c r="K65">
        <f>IF(DnAServices[[#This Row],[leaf]]=1,DnAServices[[#This Row],[intermediateValue]],0)</f>
        <v>3205.1282051282051</v>
      </c>
      <c r="L65">
        <f>VLOOKUP(DnAServices[[#This Row],[parentId]],DnAServices[],12,FALSE)/DnAServices[[#This Row],[parentChildCount]]</f>
        <v>3205.1282051282051</v>
      </c>
      <c r="N65">
        <f>VLOOKUP(DnAServices[[#This Row],[parentId]],DnAServices[],14,FALSE)+1</f>
        <v>4</v>
      </c>
      <c r="O65" t="str">
        <f>VLOOKUP(DnAServices[[#This Row],[level]],Types[],2,FALSE)</f>
        <v>Service Capability</v>
      </c>
    </row>
    <row r="66" spans="1:23" hidden="1" x14ac:dyDescent="0.2">
      <c r="A66">
        <v>84</v>
      </c>
      <c r="B66">
        <v>70</v>
      </c>
      <c r="C66" t="s">
        <v>78</v>
      </c>
      <c r="D66" t="str">
        <f>VLOOKUP(DnAServices[[#This Row],[parentId]],DnAServices[],3,FALSE)</f>
        <v>Google Data Platform</v>
      </c>
      <c r="E66">
        <f>DnAServices[[#This Row],[childId]]</f>
        <v>84</v>
      </c>
      <c r="F66">
        <f>IF(ISERROR(VLOOKUP(DnAServices[[#This Row],[childIdCopy]],DnAServices[parentId],1,FALSE)),1,0)</f>
        <v>1</v>
      </c>
      <c r="G66" cm="1">
        <f t="array" ref="G66">COUNTIF(LOV_ParentId,DnAServices[[#This Row],[childIdCopy]])</f>
        <v>0</v>
      </c>
      <c r="H66">
        <f>VLOOKUP(DnAServices[[#This Row],[parentId]],DnAServices[],7,FALSE)</f>
        <v>4</v>
      </c>
      <c r="I66">
        <v>7</v>
      </c>
      <c r="J66">
        <v>1</v>
      </c>
      <c r="K66">
        <f>IF(DnAServices[[#This Row],[leaf]]=1,DnAServices[[#This Row],[intermediateValue]],0)</f>
        <v>3205.1282051282051</v>
      </c>
      <c r="L66">
        <f>VLOOKUP(DnAServices[[#This Row],[parentId]],DnAServices[],12,FALSE)/DnAServices[[#This Row],[parentChildCount]]</f>
        <v>3205.1282051282051</v>
      </c>
      <c r="N66">
        <f>VLOOKUP(DnAServices[[#This Row],[parentId]],DnAServices[],14,FALSE)+1</f>
        <v>4</v>
      </c>
      <c r="O66" t="str">
        <f>VLOOKUP(DnAServices[[#This Row],[level]],Types[],2,FALSE)</f>
        <v>Service Capability</v>
      </c>
    </row>
    <row r="67" spans="1:23" hidden="1" x14ac:dyDescent="0.2">
      <c r="A67">
        <v>85</v>
      </c>
      <c r="B67">
        <v>70</v>
      </c>
      <c r="C67" t="s">
        <v>79</v>
      </c>
      <c r="D67" t="str">
        <f>VLOOKUP(DnAServices[[#This Row],[parentId]],DnAServices[],3,FALSE)</f>
        <v>Google Data Platform</v>
      </c>
      <c r="E67">
        <f>DnAServices[[#This Row],[childId]]</f>
        <v>85</v>
      </c>
      <c r="F67">
        <f>IF(ISERROR(VLOOKUP(DnAServices[[#This Row],[childIdCopy]],DnAServices[parentId],1,FALSE)),1,0)</f>
        <v>1</v>
      </c>
      <c r="G67" cm="1">
        <f t="array" ref="G67">COUNTIF(LOV_ParentId,DnAServices[[#This Row],[childIdCopy]])</f>
        <v>0</v>
      </c>
      <c r="H67">
        <f>VLOOKUP(DnAServices[[#This Row],[parentId]],DnAServices[],7,FALSE)</f>
        <v>4</v>
      </c>
      <c r="I67">
        <v>1</v>
      </c>
      <c r="J67">
        <v>1</v>
      </c>
      <c r="K67">
        <f>IF(DnAServices[[#This Row],[leaf]]=1,DnAServices[[#This Row],[intermediateValue]],0)</f>
        <v>3205.1282051282051</v>
      </c>
      <c r="L67">
        <f>VLOOKUP(DnAServices[[#This Row],[parentId]],DnAServices[],12,FALSE)/DnAServices[[#This Row],[parentChildCount]]</f>
        <v>3205.1282051282051</v>
      </c>
      <c r="N67">
        <f>VLOOKUP(DnAServices[[#This Row],[parentId]],DnAServices[],14,FALSE)+1</f>
        <v>4</v>
      </c>
      <c r="O67" t="str">
        <f>VLOOKUP(DnAServices[[#This Row],[level]],Types[],2,FALSE)</f>
        <v>Service Capability</v>
      </c>
    </row>
    <row r="68" spans="1:23" x14ac:dyDescent="0.2">
      <c r="A68">
        <v>86</v>
      </c>
      <c r="B68">
        <v>7</v>
      </c>
      <c r="C68" t="s">
        <v>140</v>
      </c>
      <c r="D68" t="str">
        <f>VLOOKUP(DnAServices[[#This Row],[parentId]],DnAServices[],3,FALSE)</f>
        <v>Data Science</v>
      </c>
      <c r="E68">
        <f>DnAServices[[#This Row],[childId]]</f>
        <v>86</v>
      </c>
      <c r="F68">
        <f>IF(ISERROR(VLOOKUP(DnAServices[[#This Row],[childIdCopy]],DnAServices[parentId],1,FALSE)),1,0)</f>
        <v>1</v>
      </c>
      <c r="G68" cm="1">
        <f t="array" ref="G68">COUNTIF(LOV_ParentId,DnAServices[[#This Row],[childIdCopy]])</f>
        <v>0</v>
      </c>
      <c r="H68">
        <f>VLOOKUP(DnAServices[[#This Row],[parentId]],DnAServices[],7,FALSE)</f>
        <v>4</v>
      </c>
      <c r="K68">
        <f>IF(DnAServices[[#This Row],[leaf]]=1,DnAServices[[#This Row],[intermediateValue]],0)</f>
        <v>19230.76923076923</v>
      </c>
      <c r="L68">
        <f>VLOOKUP(DnAServices[[#This Row],[parentId]],DnAServices[],12,FALSE)/DnAServices[[#This Row],[parentChildCount]]</f>
        <v>19230.76923076923</v>
      </c>
      <c r="N68">
        <f>VLOOKUP(DnAServices[[#This Row],[parentId]],DnAServices[],14,FALSE)+1</f>
        <v>2</v>
      </c>
      <c r="O68" t="str">
        <f>VLOOKUP(DnAServices[[#This Row],[level]],Types[],2,FALSE)</f>
        <v>Data Capability</v>
      </c>
      <c r="V68">
        <v>0</v>
      </c>
      <c r="W68">
        <v>1</v>
      </c>
    </row>
    <row r="69" spans="1:23" x14ac:dyDescent="0.2">
      <c r="A69">
        <v>87</v>
      </c>
      <c r="B69">
        <v>7</v>
      </c>
      <c r="C69" t="s">
        <v>141</v>
      </c>
      <c r="D69" t="str">
        <f>VLOOKUP(DnAServices[[#This Row],[parentId]],DnAServices[],3,FALSE)</f>
        <v>Data Science</v>
      </c>
      <c r="E69">
        <f>DnAServices[[#This Row],[childId]]</f>
        <v>87</v>
      </c>
      <c r="F69">
        <f>IF(ISERROR(VLOOKUP(DnAServices[[#This Row],[childIdCopy]],DnAServices[parentId],1,FALSE)),1,0)</f>
        <v>1</v>
      </c>
      <c r="G69" cm="1">
        <f t="array" ref="G69">COUNTIF(LOV_ParentId,DnAServices[[#This Row],[childIdCopy]])</f>
        <v>0</v>
      </c>
      <c r="H69">
        <f>VLOOKUP(DnAServices[[#This Row],[parentId]],DnAServices[],7,FALSE)</f>
        <v>4</v>
      </c>
      <c r="K69">
        <f>IF(DnAServices[[#This Row],[leaf]]=1,DnAServices[[#This Row],[intermediateValue]],0)</f>
        <v>19230.76923076923</v>
      </c>
      <c r="L69">
        <f>VLOOKUP(DnAServices[[#This Row],[parentId]],DnAServices[],12,FALSE)/DnAServices[[#This Row],[parentChildCount]]</f>
        <v>19230.76923076923</v>
      </c>
      <c r="N69">
        <f>VLOOKUP(DnAServices[[#This Row],[parentId]],DnAServices[],14,FALSE)+1</f>
        <v>2</v>
      </c>
      <c r="O69" t="str">
        <f>VLOOKUP(DnAServices[[#This Row],[level]],Types[],2,FALSE)</f>
        <v>Data Capability</v>
      </c>
      <c r="V69">
        <v>0</v>
      </c>
      <c r="W69">
        <v>1</v>
      </c>
    </row>
    <row r="70" spans="1:23" x14ac:dyDescent="0.2">
      <c r="A70">
        <v>88</v>
      </c>
      <c r="B70">
        <v>7</v>
      </c>
      <c r="C70" t="s">
        <v>142</v>
      </c>
      <c r="D70" t="str">
        <f>VLOOKUP(DnAServices[[#This Row],[parentId]],DnAServices[],3,FALSE)</f>
        <v>Data Science</v>
      </c>
      <c r="E70">
        <f>DnAServices[[#This Row],[childId]]</f>
        <v>88</v>
      </c>
      <c r="F70">
        <f>IF(ISERROR(VLOOKUP(DnAServices[[#This Row],[childIdCopy]],DnAServices[parentId],1,FALSE)),1,0)</f>
        <v>1</v>
      </c>
      <c r="G70" cm="1">
        <f t="array" ref="G70">COUNTIF(LOV_ParentId,DnAServices[[#This Row],[childIdCopy]])</f>
        <v>0</v>
      </c>
      <c r="H70">
        <f>VLOOKUP(DnAServices[[#This Row],[parentId]],DnAServices[],7,FALSE)</f>
        <v>4</v>
      </c>
      <c r="K70">
        <f>IF(DnAServices[[#This Row],[leaf]]=1,DnAServices[[#This Row],[intermediateValue]],0)</f>
        <v>19230.76923076923</v>
      </c>
      <c r="L70">
        <f>VLOOKUP(DnAServices[[#This Row],[parentId]],DnAServices[],12,FALSE)/DnAServices[[#This Row],[parentChildCount]]</f>
        <v>19230.76923076923</v>
      </c>
      <c r="N70">
        <f>VLOOKUP(DnAServices[[#This Row],[parentId]],DnAServices[],14,FALSE)+1</f>
        <v>2</v>
      </c>
      <c r="O70" t="str">
        <f>VLOOKUP(DnAServices[[#This Row],[level]],Types[],2,FALSE)</f>
        <v>Data Capability</v>
      </c>
      <c r="V70">
        <v>0</v>
      </c>
      <c r="W70">
        <v>1</v>
      </c>
    </row>
    <row r="71" spans="1:23" x14ac:dyDescent="0.2">
      <c r="A71">
        <v>89</v>
      </c>
      <c r="B71">
        <v>7</v>
      </c>
      <c r="C71" t="s">
        <v>143</v>
      </c>
      <c r="D71" t="str">
        <f>VLOOKUP(DnAServices[[#This Row],[parentId]],DnAServices[],3,FALSE)</f>
        <v>Data Science</v>
      </c>
      <c r="E71">
        <f>DnAServices[[#This Row],[childId]]</f>
        <v>89</v>
      </c>
      <c r="F71">
        <f>IF(ISERROR(VLOOKUP(DnAServices[[#This Row],[childIdCopy]],DnAServices[parentId],1,FALSE)),1,0)</f>
        <v>1</v>
      </c>
      <c r="G71" cm="1">
        <f t="array" ref="G71">COUNTIF(LOV_ParentId,DnAServices[[#This Row],[childIdCopy]])</f>
        <v>0</v>
      </c>
      <c r="H71">
        <f>VLOOKUP(DnAServices[[#This Row],[parentId]],DnAServices[],7,FALSE)</f>
        <v>4</v>
      </c>
      <c r="K71">
        <f>IF(DnAServices[[#This Row],[leaf]]=1,DnAServices[[#This Row],[intermediateValue]],0)</f>
        <v>19230.76923076923</v>
      </c>
      <c r="L71">
        <f>VLOOKUP(DnAServices[[#This Row],[parentId]],DnAServices[],12,FALSE)/DnAServices[[#This Row],[parentChildCount]]</f>
        <v>19230.76923076923</v>
      </c>
      <c r="N71">
        <f>VLOOKUP(DnAServices[[#This Row],[parentId]],DnAServices[],14,FALSE)+1</f>
        <v>2</v>
      </c>
      <c r="O71" t="str">
        <f>VLOOKUP(DnAServices[[#This Row],[level]],Types[],2,FALSE)</f>
        <v>Data Capability</v>
      </c>
      <c r="V71">
        <v>0</v>
      </c>
      <c r="W71">
        <v>1</v>
      </c>
    </row>
  </sheetData>
  <pageMargins left="0.7" right="0.7" top="0.75" bottom="0.75" header="0.3" footer="0.3"/>
  <pageSetup paperSize="9" orientation="portrait" horizontalDpi="0" verticalDpi="0"/>
  <drawing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8210B-4116-974A-A94F-A65D539443A2}">
  <dimension ref="A1:B10"/>
  <sheetViews>
    <sheetView zoomScale="190" zoomScaleNormal="190" workbookViewId="0">
      <selection activeCell="B10" sqref="B10"/>
    </sheetView>
  </sheetViews>
  <sheetFormatPr baseColWidth="10" defaultRowHeight="16" x14ac:dyDescent="0.2"/>
  <cols>
    <col min="2" max="2" width="14.5" customWidth="1"/>
  </cols>
  <sheetData>
    <row r="1" spans="1:2" x14ac:dyDescent="0.2">
      <c r="A1" t="s">
        <v>105</v>
      </c>
      <c r="B1" t="s">
        <v>106</v>
      </c>
    </row>
    <row r="2" spans="1:2" x14ac:dyDescent="0.2">
      <c r="A2">
        <v>0</v>
      </c>
      <c r="B2" t="s">
        <v>107</v>
      </c>
    </row>
    <row r="3" spans="1:2" x14ac:dyDescent="0.2">
      <c r="A3">
        <v>1</v>
      </c>
      <c r="B3" t="s">
        <v>101</v>
      </c>
    </row>
    <row r="4" spans="1:2" x14ac:dyDescent="0.2">
      <c r="A4">
        <v>2</v>
      </c>
      <c r="B4" t="s">
        <v>102</v>
      </c>
    </row>
    <row r="5" spans="1:2" x14ac:dyDescent="0.2">
      <c r="A5">
        <v>3</v>
      </c>
      <c r="B5" t="s">
        <v>98</v>
      </c>
    </row>
    <row r="6" spans="1:2" x14ac:dyDescent="0.2">
      <c r="A6">
        <v>4</v>
      </c>
      <c r="B6" t="s">
        <v>108</v>
      </c>
    </row>
    <row r="7" spans="1:2" x14ac:dyDescent="0.2">
      <c r="A7">
        <v>5</v>
      </c>
      <c r="B7" t="s">
        <v>136</v>
      </c>
    </row>
    <row r="10" spans="1:2" x14ac:dyDescent="0.2">
      <c r="A10" t="s">
        <v>144</v>
      </c>
      <c r="B10" s="7">
        <f>MAX(DnAServices[childId])</f>
        <v>89</v>
      </c>
    </row>
  </sheetData>
  <pageMargins left="0.7" right="0.7" top="0.75" bottom="0.75" header="0.3" footer="0.3"/>
  <pageSetup paperSize="9" orientation="portrait" horizontalDpi="0" verticalDpi="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0C3B8-A746-5C45-886D-B56E5E6CF114}">
  <dimension ref="A1:D3"/>
  <sheetViews>
    <sheetView workbookViewId="0">
      <selection activeCell="I21" sqref="I21"/>
    </sheetView>
  </sheetViews>
  <sheetFormatPr baseColWidth="10" defaultRowHeight="16" x14ac:dyDescent="0.2"/>
  <sheetData>
    <row r="1" spans="1:4" x14ac:dyDescent="0.2">
      <c r="A1">
        <v>1</v>
      </c>
      <c r="B1" t="s">
        <v>63</v>
      </c>
    </row>
    <row r="2" spans="1:4" x14ac:dyDescent="0.2">
      <c r="A2">
        <v>2</v>
      </c>
      <c r="B2" s="3" t="s">
        <v>64</v>
      </c>
      <c r="C2" s="3" t="s">
        <v>65</v>
      </c>
      <c r="D2" s="3" t="s">
        <v>66</v>
      </c>
    </row>
    <row r="3" spans="1:4" x14ac:dyDescent="0.2">
      <c r="A3">
        <v>3</v>
      </c>
      <c r="B3" s="3">
        <v>1</v>
      </c>
      <c r="C3" s="3" t="s">
        <v>67</v>
      </c>
      <c r="D3" s="4" t="s">
        <v>68</v>
      </c>
    </row>
  </sheetData>
  <hyperlinks>
    <hyperlink ref="D3" r:id="rId1" xr:uid="{A989C72D-8AD8-7443-9200-28FA7ECF6F6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29F33-4BF9-6746-B2F7-70B5AE411831}">
  <dimension ref="A1:F11"/>
  <sheetViews>
    <sheetView zoomScale="130" zoomScaleNormal="130" workbookViewId="0">
      <pane ySplit="1" topLeftCell="A10" activePane="bottomLeft" state="frozen"/>
      <selection pane="bottomLeft" activeCell="A2" sqref="A2:A11"/>
    </sheetView>
  </sheetViews>
  <sheetFormatPr baseColWidth="10" defaultRowHeight="16" x14ac:dyDescent="0.2"/>
  <cols>
    <col min="1" max="1" width="42.5" customWidth="1"/>
    <col min="2" max="2" width="56.33203125" customWidth="1"/>
    <col min="3" max="4" width="38.83203125" customWidth="1"/>
    <col min="5" max="5" width="25.6640625" customWidth="1"/>
    <col min="6" max="6" width="40" customWidth="1"/>
  </cols>
  <sheetData>
    <row r="1" spans="1:6" x14ac:dyDescent="0.2">
      <c r="A1" t="s">
        <v>0</v>
      </c>
      <c r="B1" t="s">
        <v>10</v>
      </c>
      <c r="C1" t="s">
        <v>11</v>
      </c>
      <c r="D1" t="s">
        <v>31</v>
      </c>
      <c r="E1" t="s">
        <v>17</v>
      </c>
      <c r="F1" t="s">
        <v>18</v>
      </c>
    </row>
    <row r="2" spans="1:6" ht="85" x14ac:dyDescent="0.2">
      <c r="A2" t="s">
        <v>1</v>
      </c>
      <c r="B2" s="1" t="s">
        <v>13</v>
      </c>
      <c r="C2" s="1" t="s">
        <v>12</v>
      </c>
      <c r="D2" s="1"/>
      <c r="F2" s="1"/>
    </row>
    <row r="3" spans="1:6" ht="102" x14ac:dyDescent="0.2">
      <c r="A3" t="s">
        <v>2</v>
      </c>
      <c r="B3" s="1" t="s">
        <v>14</v>
      </c>
      <c r="C3" s="1" t="s">
        <v>15</v>
      </c>
      <c r="D3" s="1"/>
      <c r="F3" s="1"/>
    </row>
    <row r="4" spans="1:6" ht="85" x14ac:dyDescent="0.2">
      <c r="A4" t="s">
        <v>3</v>
      </c>
      <c r="B4" s="1" t="s">
        <v>32</v>
      </c>
      <c r="C4" s="1" t="s">
        <v>16</v>
      </c>
      <c r="D4" s="1"/>
      <c r="F4" s="1"/>
    </row>
    <row r="5" spans="1:6" ht="136" x14ac:dyDescent="0.2">
      <c r="A5" t="s">
        <v>4</v>
      </c>
      <c r="B5" s="1" t="s">
        <v>33</v>
      </c>
      <c r="C5" s="1" t="s">
        <v>19</v>
      </c>
      <c r="D5" s="1"/>
      <c r="F5" s="1"/>
    </row>
    <row r="6" spans="1:6" ht="102" x14ac:dyDescent="0.2">
      <c r="A6" t="s">
        <v>5</v>
      </c>
      <c r="B6" s="1" t="s">
        <v>35</v>
      </c>
      <c r="C6" s="1" t="s">
        <v>20</v>
      </c>
      <c r="D6" s="1"/>
      <c r="F6" s="1"/>
    </row>
    <row r="7" spans="1:6" ht="102" x14ac:dyDescent="0.2">
      <c r="A7" t="s">
        <v>6</v>
      </c>
      <c r="B7" s="1" t="s">
        <v>34</v>
      </c>
      <c r="C7" s="1" t="s">
        <v>30</v>
      </c>
      <c r="D7" s="1"/>
      <c r="F7" s="1"/>
    </row>
    <row r="8" spans="1:6" ht="153" x14ac:dyDescent="0.2">
      <c r="A8" t="s">
        <v>7</v>
      </c>
      <c r="B8" s="1" t="s">
        <v>21</v>
      </c>
      <c r="C8" s="1" t="s">
        <v>22</v>
      </c>
      <c r="D8" s="1"/>
      <c r="F8" s="1"/>
    </row>
    <row r="9" spans="1:6" ht="204" x14ac:dyDescent="0.2">
      <c r="A9" t="s">
        <v>8</v>
      </c>
      <c r="B9" s="1" t="s">
        <v>23</v>
      </c>
      <c r="C9" s="1" t="s">
        <v>24</v>
      </c>
      <c r="D9" s="1"/>
      <c r="F9" s="1"/>
    </row>
    <row r="10" spans="1:6" ht="187" x14ac:dyDescent="0.2">
      <c r="A10" t="s">
        <v>26</v>
      </c>
      <c r="B10" s="1" t="s">
        <v>25</v>
      </c>
      <c r="C10" s="1" t="s">
        <v>27</v>
      </c>
      <c r="D10" s="1"/>
      <c r="F10" s="1"/>
    </row>
    <row r="11" spans="1:6" ht="289" x14ac:dyDescent="0.2">
      <c r="A11" t="s">
        <v>9</v>
      </c>
      <c r="B11" s="1" t="s">
        <v>28</v>
      </c>
      <c r="C11" s="1" t="s">
        <v>29</v>
      </c>
      <c r="D11" s="1"/>
      <c r="F11" s="1"/>
    </row>
  </sheetData>
  <pageMargins left="0.7" right="0.7" top="0.75" bottom="0.75" header="0.3" footer="0.3"/>
  <pageSetup paperSize="9" orientation="portrait" horizontalDpi="0" verticalDpi="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9A167-5D5B-B94D-957E-27453FAE2F1A}">
  <dimension ref="A1:A9"/>
  <sheetViews>
    <sheetView zoomScale="200" zoomScaleNormal="200" workbookViewId="0">
      <selection sqref="A1:A9"/>
    </sheetView>
  </sheetViews>
  <sheetFormatPr baseColWidth="10" defaultRowHeight="16" x14ac:dyDescent="0.2"/>
  <cols>
    <col min="1" max="1" width="37.5" customWidth="1"/>
  </cols>
  <sheetData>
    <row r="1" spans="1:1" x14ac:dyDescent="0.2">
      <c r="A1" t="s">
        <v>45</v>
      </c>
    </row>
    <row r="2" spans="1:1" x14ac:dyDescent="0.2">
      <c r="A2" t="s">
        <v>38</v>
      </c>
    </row>
    <row r="3" spans="1:1" x14ac:dyDescent="0.2">
      <c r="A3" t="s">
        <v>47</v>
      </c>
    </row>
    <row r="4" spans="1:1" x14ac:dyDescent="0.2">
      <c r="A4" t="s">
        <v>50</v>
      </c>
    </row>
    <row r="5" spans="1:1" x14ac:dyDescent="0.2">
      <c r="A5" t="s">
        <v>53</v>
      </c>
    </row>
    <row r="6" spans="1:1" x14ac:dyDescent="0.2">
      <c r="A6" t="s">
        <v>55</v>
      </c>
    </row>
    <row r="7" spans="1:1" x14ac:dyDescent="0.2">
      <c r="A7" t="s">
        <v>52</v>
      </c>
    </row>
    <row r="8" spans="1:1" x14ac:dyDescent="0.2">
      <c r="A8" t="s">
        <v>58</v>
      </c>
    </row>
    <row r="9" spans="1:1" x14ac:dyDescent="0.2">
      <c r="A9" t="s">
        <v>60</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6F119-5704-374B-BC12-C9D493EE8C00}">
  <dimension ref="A1:D2"/>
  <sheetViews>
    <sheetView zoomScale="220" zoomScaleNormal="220" workbookViewId="0">
      <selection activeCell="C2" sqref="C2"/>
    </sheetView>
  </sheetViews>
  <sheetFormatPr baseColWidth="10" defaultRowHeight="16" x14ac:dyDescent="0.2"/>
  <sheetData>
    <row r="1" spans="1:4" x14ac:dyDescent="0.2">
      <c r="A1" t="s">
        <v>97</v>
      </c>
      <c r="B1" t="s">
        <v>98</v>
      </c>
      <c r="C1" t="s">
        <v>99</v>
      </c>
      <c r="D1" t="s">
        <v>81</v>
      </c>
    </row>
    <row r="2" spans="1:4" x14ac:dyDescent="0.2">
      <c r="A2" t="s">
        <v>82</v>
      </c>
      <c r="B2" t="s">
        <v>100</v>
      </c>
      <c r="C2">
        <v>2</v>
      </c>
      <c r="D2" t="str">
        <f>VLOOKUP(C2,DnAServices[],3,FALSE)</f>
        <v>Data Architecture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Services</vt:lpstr>
      <vt:lpstr>LOV</vt:lpstr>
      <vt:lpstr>Sources</vt:lpstr>
      <vt:lpstr>DMBOK</vt:lpstr>
      <vt:lpstr>Garner</vt:lpstr>
      <vt:lpstr>CompetitorServices</vt:lpstr>
      <vt:lpstr>LOV_ParentId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René Nadorp</dc:creator>
  <cp:keywords/>
  <dc:description/>
  <cp:lastModifiedBy>Rene Nadorp</cp:lastModifiedBy>
  <dcterms:created xsi:type="dcterms:W3CDTF">2020-05-05T06:59:59Z</dcterms:created>
  <dcterms:modified xsi:type="dcterms:W3CDTF">2023-02-19T14:38:52Z</dcterms:modified>
  <cp:category/>
</cp:coreProperties>
</file>