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adorp/Documents/Prive/D3/tree/datasets/"/>
    </mc:Choice>
  </mc:AlternateContent>
  <xr:revisionPtr revIDLastSave="0" documentId="13_ncr:1_{3BD06E2F-55B1-7F49-A154-E3F347D9AD4A}" xr6:coauthVersionLast="47" xr6:coauthVersionMax="47" xr10:uidLastSave="{00000000-0000-0000-0000-000000000000}"/>
  <bookViews>
    <workbookView xWindow="34560" yWindow="500" windowWidth="34400" windowHeight="28300" xr2:uid="{01056964-EFF9-CC4B-9F29-15A97D6DAB56}"/>
  </bookViews>
  <sheets>
    <sheet name="pc" sheetId="7" r:id="rId1"/>
    <sheet name="LOV" sheetId="9" r:id="rId2"/>
    <sheet name="Sources" sheetId="5" r:id="rId3"/>
    <sheet name="CompetitorServices" sheetId="8" r:id="rId4"/>
  </sheets>
  <definedNames>
    <definedName name="LOV_ParentId">DnAServices[parentId]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8" i="7" l="1"/>
  <c r="E28" i="7"/>
  <c r="F28" i="7" s="1"/>
  <c r="G28" i="7" a="1"/>
  <c r="G28" i="7" s="1"/>
  <c r="D27" i="7"/>
  <c r="E27" i="7"/>
  <c r="F27" i="7" s="1"/>
  <c r="D26" i="7"/>
  <c r="E26" i="7"/>
  <c r="F26" i="7" s="1"/>
  <c r="D25" i="7"/>
  <c r="E25" i="7"/>
  <c r="F25" i="7" s="1"/>
  <c r="D24" i="7"/>
  <c r="E24" i="7"/>
  <c r="F24" i="7" s="1"/>
  <c r="D23" i="7"/>
  <c r="E23" i="7"/>
  <c r="F23" i="7" s="1"/>
  <c r="D22" i="7"/>
  <c r="E22" i="7"/>
  <c r="F22" i="7" s="1"/>
  <c r="D21" i="7"/>
  <c r="E21" i="7"/>
  <c r="F21" i="7" s="1"/>
  <c r="G21" i="7" a="1"/>
  <c r="G21" i="7" s="1"/>
  <c r="D20" i="7"/>
  <c r="E20" i="7"/>
  <c r="G20" i="7" s="1" a="1"/>
  <c r="G20" i="7" s="1"/>
  <c r="F20" i="7"/>
  <c r="D19" i="7"/>
  <c r="E19" i="7"/>
  <c r="F19" i="7" s="1"/>
  <c r="D18" i="7"/>
  <c r="E18" i="7"/>
  <c r="F18" i="7" s="1"/>
  <c r="D17" i="7"/>
  <c r="E17" i="7"/>
  <c r="F17" i="7" s="1"/>
  <c r="D16" i="7"/>
  <c r="E16" i="7"/>
  <c r="F16" i="7" s="1"/>
  <c r="D15" i="7"/>
  <c r="E15" i="7"/>
  <c r="F15" i="7" s="1"/>
  <c r="D14" i="7"/>
  <c r="E14" i="7"/>
  <c r="F14" i="7" s="1"/>
  <c r="D13" i="7"/>
  <c r="E13" i="7"/>
  <c r="F13" i="7" s="1"/>
  <c r="D12" i="7"/>
  <c r="E12" i="7"/>
  <c r="F12" i="7" s="1"/>
  <c r="D11" i="7"/>
  <c r="E11" i="7"/>
  <c r="F11" i="7" s="1"/>
  <c r="G27" i="7" l="1" a="1"/>
  <c r="G27" i="7" s="1"/>
  <c r="H28" i="7" s="1"/>
  <c r="L28" i="7" s="1"/>
  <c r="K28" i="7" s="1"/>
  <c r="G26" i="7" a="1"/>
  <c r="G26" i="7" s="1"/>
  <c r="G25" i="7" a="1"/>
  <c r="G25" i="7" s="1"/>
  <c r="G24" i="7" a="1"/>
  <c r="G24" i="7" s="1"/>
  <c r="G16" i="7" a="1"/>
  <c r="G16" i="7" s="1"/>
  <c r="G23" i="7" a="1"/>
  <c r="G23" i="7" s="1"/>
  <c r="G22" i="7" a="1"/>
  <c r="G22" i="7" s="1"/>
  <c r="G19" i="7" a="1"/>
  <c r="G19" i="7" s="1"/>
  <c r="H27" i="7" s="1"/>
  <c r="L27" i="7" s="1"/>
  <c r="K27" i="7" s="1"/>
  <c r="G18" i="7" a="1"/>
  <c r="G18" i="7" s="1"/>
  <c r="G17" i="7" a="1"/>
  <c r="G17" i="7" s="1"/>
  <c r="G15" i="7" a="1"/>
  <c r="G15" i="7" s="1"/>
  <c r="G14" i="7" a="1"/>
  <c r="G14" i="7" s="1"/>
  <c r="G13" i="7" a="1"/>
  <c r="G13" i="7" s="1"/>
  <c r="H24" i="7" s="1"/>
  <c r="L24" i="7" s="1"/>
  <c r="K24" i="7" s="1"/>
  <c r="G12" i="7" a="1"/>
  <c r="G12" i="7" s="1"/>
  <c r="H25" i="7" s="1"/>
  <c r="L25" i="7" s="1"/>
  <c r="K25" i="7" s="1"/>
  <c r="G11" i="7" a="1"/>
  <c r="G11" i="7" s="1"/>
  <c r="H22" i="7" l="1"/>
  <c r="L22" i="7" s="1"/>
  <c r="K22" i="7" s="1"/>
  <c r="H23" i="7"/>
  <c r="L23" i="7" s="1"/>
  <c r="K23" i="7" s="1"/>
  <c r="H19" i="7"/>
  <c r="L19" i="7" s="1"/>
  <c r="K19" i="7" s="1"/>
  <c r="H21" i="7"/>
  <c r="L21" i="7" s="1"/>
  <c r="K21" i="7" s="1"/>
  <c r="H17" i="7"/>
  <c r="L17" i="7" s="1"/>
  <c r="K17" i="7" s="1"/>
  <c r="H18" i="7"/>
  <c r="L18" i="7" s="1"/>
  <c r="K18" i="7" s="1"/>
  <c r="H13" i="7"/>
  <c r="L13" i="7" s="1"/>
  <c r="K13" i="7" s="1"/>
  <c r="H16" i="7"/>
  <c r="L16" i="7" s="1"/>
  <c r="K16" i="7" s="1"/>
  <c r="D10" i="7"/>
  <c r="E10" i="7"/>
  <c r="F10" i="7" s="1"/>
  <c r="D9" i="7"/>
  <c r="E9" i="7"/>
  <c r="F9" i="7" s="1"/>
  <c r="D8" i="7"/>
  <c r="E8" i="7"/>
  <c r="F8" i="7" s="1"/>
  <c r="D7" i="7"/>
  <c r="E7" i="7"/>
  <c r="F7" i="7" s="1"/>
  <c r="D6" i="7"/>
  <c r="E6" i="7"/>
  <c r="F6" i="7" s="1"/>
  <c r="D2" i="7"/>
  <c r="E2" i="7"/>
  <c r="F2" i="7" s="1"/>
  <c r="H2" i="7"/>
  <c r="D4" i="7"/>
  <c r="D3" i="7"/>
  <c r="D5" i="7"/>
  <c r="E5" i="7"/>
  <c r="F5" i="7" s="1"/>
  <c r="E4" i="7"/>
  <c r="F4" i="7" s="1"/>
  <c r="K4" i="7" s="1"/>
  <c r="B10" i="9"/>
  <c r="N3" i="7"/>
  <c r="D2" i="8"/>
  <c r="E3" i="7"/>
  <c r="F3" i="7" s="1"/>
  <c r="G10" i="7" l="1" a="1"/>
  <c r="G10" i="7" s="1"/>
  <c r="G7" i="7" a="1"/>
  <c r="G7" i="7" s="1"/>
  <c r="G9" i="7" a="1"/>
  <c r="G9" i="7" s="1"/>
  <c r="G6" i="7" a="1"/>
  <c r="G6" i="7" s="1"/>
  <c r="G8" i="7" a="1"/>
  <c r="G8" i="7" s="1"/>
  <c r="L2" i="7"/>
  <c r="G2" i="7" a="1"/>
  <c r="G2" i="7" s="1"/>
  <c r="H20" i="7" s="1"/>
  <c r="L20" i="7" s="1"/>
  <c r="K20" i="7" s="1"/>
  <c r="K2" i="7"/>
  <c r="G5" i="7" a="1"/>
  <c r="G5" i="7" s="1"/>
  <c r="H26" i="7" s="1"/>
  <c r="L26" i="7" s="1"/>
  <c r="K26" i="7" s="1"/>
  <c r="G4" i="7" a="1"/>
  <c r="G4" i="7" s="1"/>
  <c r="H14" i="7" s="1"/>
  <c r="L14" i="7" s="1"/>
  <c r="K14" i="7" s="1"/>
  <c r="G3" i="7" a="1"/>
  <c r="G3" i="7" s="1"/>
  <c r="H12" i="7" l="1"/>
  <c r="L12" i="7" s="1"/>
  <c r="K12" i="7" s="1"/>
  <c r="H15" i="7"/>
  <c r="L15" i="7" s="1"/>
  <c r="K15" i="7" s="1"/>
  <c r="H10" i="7"/>
  <c r="L10" i="7" s="1"/>
  <c r="K10" i="7" s="1"/>
  <c r="H11" i="7"/>
  <c r="L11" i="7" s="1"/>
  <c r="K11" i="7" s="1"/>
  <c r="H9" i="7"/>
  <c r="L9" i="7" s="1"/>
  <c r="K9" i="7" s="1"/>
  <c r="H8" i="7"/>
  <c r="L8" i="7" s="1"/>
  <c r="K8" i="7" s="1"/>
  <c r="H6" i="7"/>
  <c r="L6" i="7" s="1"/>
  <c r="K6" i="7" s="1"/>
  <c r="H7" i="7"/>
  <c r="L7" i="7" s="1"/>
  <c r="K7" i="7" s="1"/>
  <c r="H4" i="7"/>
  <c r="H5" i="7"/>
  <c r="L5" i="7" s="1"/>
  <c r="K5" i="7" s="1"/>
  <c r="H3" i="7" l="1"/>
  <c r="L3" i="7" s="1"/>
  <c r="K3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<sst xmlns="http://schemas.openxmlformats.org/spreadsheetml/2006/main" count="66" uniqueCount="65">
  <si>
    <t>level</t>
  </si>
  <si>
    <t>value</t>
  </si>
  <si>
    <t>leaf</t>
  </si>
  <si>
    <t>grade</t>
  </si>
  <si>
    <t>childCount</t>
  </si>
  <si>
    <t>parentChildCount</t>
  </si>
  <si>
    <t>intermediateValue</t>
  </si>
  <si>
    <t>sort</t>
  </si>
  <si>
    <t>Gartner MQ Data &amp; Anal;ytics</t>
  </si>
  <si>
    <t>Code</t>
  </si>
  <si>
    <t>Name</t>
  </si>
  <si>
    <t>Url</t>
  </si>
  <si>
    <t>Gartner</t>
  </si>
  <si>
    <t>https://www.gartner.com/doc/reprints?id=1-2928QM6Y&amp;ct=220208&amp;st=sb</t>
  </si>
  <si>
    <t>relevance</t>
  </si>
  <si>
    <t>childLabel</t>
  </si>
  <si>
    <t>childId</t>
  </si>
  <si>
    <t>parentId</t>
  </si>
  <si>
    <t>parentLabel</t>
  </si>
  <si>
    <t>childIdCopy</t>
  </si>
  <si>
    <t>Capability</t>
  </si>
  <si>
    <t>Wortell</t>
  </si>
  <si>
    <t>Competitor</t>
  </si>
  <si>
    <t>Service</t>
  </si>
  <si>
    <t>CapabilityId</t>
  </si>
  <si>
    <t>Data Readiness Scan</t>
  </si>
  <si>
    <t>Capability Area</t>
  </si>
  <si>
    <t>Data Capability</t>
  </si>
  <si>
    <t>Level</t>
  </si>
  <si>
    <t>Type</t>
  </si>
  <si>
    <t>Root</t>
  </si>
  <si>
    <t>Service Capability</t>
  </si>
  <si>
    <t>Service Maturity</t>
  </si>
  <si>
    <t>MaxChildId</t>
  </si>
  <si>
    <t>serviceInergy</t>
  </si>
  <si>
    <t>serviceIlionx</t>
  </si>
  <si>
    <t>serviceWortell</t>
  </si>
  <si>
    <t>serviceMotion10</t>
  </si>
  <si>
    <t>Platform Costs</t>
  </si>
  <si>
    <t>Build Costs</t>
  </si>
  <si>
    <t>Running Costs</t>
  </si>
  <si>
    <t>Compute</t>
  </si>
  <si>
    <t>Storage</t>
  </si>
  <si>
    <t>Support</t>
  </si>
  <si>
    <t>Database Storage</t>
  </si>
  <si>
    <t>Blob Storage</t>
  </si>
  <si>
    <t>Cluster Size</t>
  </si>
  <si>
    <t>Infra Costs</t>
  </si>
  <si>
    <t>Networking</t>
  </si>
  <si>
    <t>DevOps</t>
  </si>
  <si>
    <t>Environments</t>
  </si>
  <si>
    <t>Key Store</t>
  </si>
  <si>
    <t>VM Images</t>
  </si>
  <si>
    <t>IAM</t>
  </si>
  <si>
    <t>ETL Jobs</t>
  </si>
  <si>
    <t>Virtual Networks</t>
  </si>
  <si>
    <t>Logging</t>
  </si>
  <si>
    <t>Firewalls</t>
  </si>
  <si>
    <t>Network Security Groups</t>
  </si>
  <si>
    <t>Network Gateway</t>
  </si>
  <si>
    <t>Container Repository</t>
  </si>
  <si>
    <t>ETL Service</t>
  </si>
  <si>
    <t>Container Platform (AKS)</t>
  </si>
  <si>
    <t>IAM Service</t>
  </si>
  <si>
    <t>Managed Identities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</si>
</sst>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textRotation="90"/>
    </xf>
    <xf numFmtId="0" fontId="3" fillId="2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308631</xdr:colOff>
          <xdr:row>0</xdr:row>
          <xdr:rowOff>168303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F8B654FF-0237-6475-85CA-B1D10A01004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LOV!$A$10:$B$10" spid="_x0000_s1623"/>
                </a:ext>
              </a:extLst>
            </xdr:cNvPicPr>
          </xdr:nvPicPr>
          <xdr:blipFill rotWithShape="1">
            <a:blip xmlns:r="http://schemas.openxmlformats.org/officeDocument/2006/relationships" r:embed="rId1"/>
            <a:srcRect l="82556" t="8548" r="1604" b="13226"/>
            <a:stretch>
              <a:fillRect/>
            </a:stretch>
          </xdr:blipFill>
          <xdr:spPr bwMode="auto">
            <a:xfrm>
              <a:off x="0" y="0"/>
              <a:ext cx="308631" cy="16830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DB2139-3A3C-774F-B54F-02981CDF0970}" name="DnAServices" displayName="DnAServices" ref="A1:R28">
  <autoFilter ref="A1:R28" xr:uid="{3CDB2139-3A3C-774F-B54F-02981CDF0970}"/>
  <sortState xmlns:xlrd2="http://schemas.microsoft.com/office/spreadsheetml/2017/richdata2" ref="A2:R4">
    <sortCondition ref="B3:B4"/>
    <sortCondition ref="A3:A4"/>
  </sortState>
  <tableColumns count="18">
    <tableColumn id="3" xr3:uid="{F5226695-69CB-D045-805C-81C7C9A8FEDF}" name="childId" dataDxfId="7"/>
    <tableColumn id="4" xr3:uid="{A868F091-A877-6744-8BD2-9B72C188A207}" name="parentId" dataDxfId="6"/>
    <tableColumn id="8" xr3:uid="{59BDA53D-E49E-D242-B4C5-19315FB74449}" name="childLabel" totalsRowLabel="Total" dataDxfId="5"/>
    <tableColumn id="1" xr3:uid="{32A90077-49B3-FA4E-99DA-925FD2C5CBE1}" name="parentLabel">
      <calculatedColumnFormula>VLOOKUP(DnAServices[[#This Row],[parentId]],DnAServices[],3,FALSE)</calculatedColumnFormula>
    </tableColumn>
    <tableColumn id="2" xr3:uid="{E78EF50B-BB96-2343-87C5-ECDBAE7C8B05}" name="childIdCopy">
      <calculatedColumnFormula>DnAServices[[#This Row],[childId]]</calculatedColumnFormula>
    </tableColumn>
    <tableColumn id="7" xr3:uid="{42E7E5DF-C2F5-654B-AE46-98B0D727BF68}" name="leaf" dataDxfId="4">
      <calculatedColumnFormula>IF(ISERROR(VLOOKUP(DnAServices[[#This Row],[childIdCopy]],DnAServices[parentId],1,FALSE)),1,0)</calculatedColumnFormula>
    </tableColumn>
    <tableColumn id="10" xr3:uid="{2C45A958-0AC7-0F4F-9F7E-1B086C18D583}" name="childCount" dataDxfId="3">
      <calculatedColumnFormula array="1">COUNTIF(LOV_ParentId,DnAServices[[#This Row],[childIdCopy]])</calculatedColumnFormula>
    </tableColumn>
    <tableColumn id="11" xr3:uid="{79B95467-B17A-4047-B881-B644207C4CD9}" name="parentChildCount" dataDxfId="2">
      <calculatedColumnFormula>VLOOKUP(DnAServices[[#This Row],[parentId]],DnAServices[],7,FALSE)</calculatedColumnFormula>
    </tableColumn>
    <tableColumn id="9" xr3:uid="{0A877EB5-73A4-0A4B-AA73-04F7B4278274}" name="grade"/>
    <tableColumn id="14" xr3:uid="{E5C8E1C7-D5BF-F242-AE51-5CD4B9F688DD}" name="relevance"/>
    <tableColumn id="12" xr3:uid="{81100636-BC49-0D4B-9DC6-B3DF3B2DA470}" name="value" totalsRowFunction="sum" dataDxfId="1">
      <calculatedColumnFormula>IF(DnAServices[[#This Row],[leaf]]=1,DnAServices[[#This Row],[intermediateValue]],0)</calculatedColumnFormula>
    </tableColumn>
    <tableColumn id="6" xr3:uid="{4B2323A5-43FB-CF4F-9A88-D0F4E6F40A2F}" name="intermediateValue" dataDxfId="0">
      <calculatedColumnFormula>VLOOKUP(DnAServices[[#This Row],[parentLabel]],DnAServices[],10,FALSE)/DnAServices[[#This Row],[parentChildCount]]</calculatedColumnFormula>
    </tableColumn>
    <tableColumn id="5" xr3:uid="{44B93257-528E-574E-BB48-6AC2FE8451F8}" name="sort"/>
    <tableColumn id="13" xr3:uid="{BD8C4D3A-3E3D-5F44-9FC8-0EF60D5B62C8}" name="level"/>
    <tableColumn id="25" xr3:uid="{4B7891AE-3FB6-B944-859D-7F57BEF2B78B}" name="serviceInergy"/>
    <tableColumn id="24" xr3:uid="{B1B3BF46-A28D-C84E-B44B-46CA79DE8689}" name="serviceIlionx"/>
    <tableColumn id="22" xr3:uid="{3AF7CC8C-BA57-F04F-ACF4-4781FED2410C}" name="serviceWortell"/>
    <tableColumn id="23" xr3:uid="{69E1D64C-97E1-B147-B61F-23697FE54E11}" name="serviceMotion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58637B-E456-2B4E-B11D-B9F869D66C44}" name="Types" displayName="Types" ref="A1:B7" totalsRowShown="0">
  <autoFilter ref="A1:B7" xr:uid="{7158637B-E456-2B4E-B11D-B9F869D66C44}"/>
  <tableColumns count="2">
    <tableColumn id="1" xr3:uid="{84A4F2EC-4B72-F349-B94F-2764508DA937}" name="Level"/>
    <tableColumn id="2" xr3:uid="{7515B732-8FF4-2C4C-835C-1AEDB283B1D7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rtner.com/doc/reprints?id=1-2928QM6Y&amp;ct=220208&amp;st=s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B7CE-57FA-014E-ABD2-B896A4E09EDD}">
  <dimension ref="A1:Y28"/>
  <sheetViews>
    <sheetView tabSelected="1" zoomScale="200" zoomScaleNormal="2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28" sqref="B28"/>
    </sheetView>
  </sheetViews>
  <sheetFormatPr baseColWidth="10" defaultRowHeight="16" x14ac:dyDescent="0.2"/>
  <cols>
    <col min="1" max="1" width="4.5" customWidth="1"/>
    <col min="2" max="2" width="4.83203125" customWidth="1"/>
    <col min="3" max="3" width="22.33203125" customWidth="1"/>
    <col min="4" max="4" width="27.33203125" customWidth="1"/>
    <col min="5" max="5" width="6.83203125" customWidth="1"/>
    <col min="6" max="6" width="10.83203125" customWidth="1"/>
    <col min="7" max="7" width="12" customWidth="1"/>
    <col min="8" max="8" width="20.1640625" customWidth="1"/>
    <col min="9" max="9" width="6.1640625" customWidth="1"/>
    <col min="10" max="10" width="5.6640625" customWidth="1"/>
    <col min="11" max="11" width="10.33203125" customWidth="1"/>
    <col min="12" max="12" width="11.6640625" customWidth="1"/>
    <col min="13" max="13" width="4.33203125" customWidth="1"/>
    <col min="14" max="14" width="5.1640625" customWidth="1"/>
    <col min="15" max="18" width="3.6640625" hidden="1" customWidth="1"/>
  </cols>
  <sheetData>
    <row r="1" spans="1:18" ht="80" customHeight="1" x14ac:dyDescent="0.2">
      <c r="A1" s="3" t="s">
        <v>16</v>
      </c>
      <c r="B1" s="3" t="s">
        <v>17</v>
      </c>
      <c r="C1" t="s">
        <v>15</v>
      </c>
      <c r="D1" t="s">
        <v>18</v>
      </c>
      <c r="E1" t="s">
        <v>19</v>
      </c>
      <c r="F1" t="s">
        <v>2</v>
      </c>
      <c r="G1" t="s">
        <v>4</v>
      </c>
      <c r="H1" t="s">
        <v>5</v>
      </c>
      <c r="I1" t="s">
        <v>3</v>
      </c>
      <c r="J1" t="s">
        <v>14</v>
      </c>
      <c r="K1" t="s">
        <v>1</v>
      </c>
      <c r="L1" t="s">
        <v>6</v>
      </c>
      <c r="M1" t="s">
        <v>7</v>
      </c>
      <c r="N1" t="s">
        <v>0</v>
      </c>
      <c r="O1" s="3" t="s">
        <v>34</v>
      </c>
      <c r="P1" s="3" t="s">
        <v>35</v>
      </c>
      <c r="Q1" s="3" t="s">
        <v>36</v>
      </c>
      <c r="R1" s="3" t="s">
        <v>37</v>
      </c>
    </row>
    <row r="2" spans="1:18" x14ac:dyDescent="0.2">
      <c r="A2">
        <v>1</v>
      </c>
      <c r="B2" s="3"/>
      <c r="C2" t="s">
        <v>38</v>
      </c>
      <c r="D2" t="e">
        <f>VLOOKUP(DnAServices[[#This Row],[parentId]],DnAServices[],3,FALSE)</f>
        <v>#N/A</v>
      </c>
      <c r="E2">
        <f>DnAServices[[#This Row],[childId]]</f>
        <v>1</v>
      </c>
      <c r="F2">
        <f>IF(ISERROR(VLOOKUP(DnAServices[[#This Row],[childIdCopy]],DnAServices[parentId],1,FALSE)),1,0)</f>
        <v>0</v>
      </c>
      <c r="G2" cm="1">
        <f t="array" ref="G2">COUNTIF(LOV_ParentId,DnAServices[[#This Row],[childIdCopy]])</f>
        <v>2</v>
      </c>
      <c r="H2" t="e">
        <f>VLOOKUP(DnAServices[[#This Row],[parentId]],DnAServices[],7,FALSE)</f>
        <v>#N/A</v>
      </c>
      <c r="K2">
        <f>IF(DnAServices[[#This Row],[leaf]]=1,DnAServices[[#This Row],[intermediateValue]],0)</f>
        <v>0</v>
      </c>
      <c r="L2" t="e">
        <f>VLOOKUP(DnAServices[[#This Row],[parentLabel]],DnAServices[],10,FALSE)/DnAServices[[#This Row],[parentChildCount]]</f>
        <v>#N/A</v>
      </c>
      <c r="O2" s="3"/>
      <c r="P2" s="3"/>
      <c r="Q2" s="3"/>
      <c r="R2" s="3"/>
    </row>
    <row r="3" spans="1:18" x14ac:dyDescent="0.2">
      <c r="A3">
        <v>2</v>
      </c>
      <c r="B3">
        <v>1</v>
      </c>
      <c r="C3" t="s">
        <v>40</v>
      </c>
      <c r="D3" t="str">
        <f>VLOOKUP(DnAServices[[#This Row],[parentId]],DnAServices[],3,FALSE)</f>
        <v>Platform Costs</v>
      </c>
      <c r="E3">
        <f>DnAServices[[#This Row],[childId]]</f>
        <v>2</v>
      </c>
      <c r="F3">
        <f>IF(ISERROR(VLOOKUP(DnAServices[[#This Row],[childIdCopy]],DnAServices[parentId],1,FALSE)),1,0)</f>
        <v>0</v>
      </c>
      <c r="G3" cm="1">
        <f t="array" ref="G3">COUNTIF(LOV_ParentId,DnAServices[[#This Row],[childIdCopy]])</f>
        <v>5</v>
      </c>
      <c r="H3">
        <f>VLOOKUP(DnAServices[[#This Row],[parentId]],DnAServices[],7,FALSE)</f>
        <v>2</v>
      </c>
      <c r="J3">
        <v>1</v>
      </c>
      <c r="K3">
        <f>IF(DnAServices[[#This Row],[leaf]]=1,DnAServices[[#This Row],[intermediateValue]],0)</f>
        <v>0</v>
      </c>
      <c r="L3" t="e">
        <f>VLOOKUP(DnAServices[[#This Row],[parentId]],DnAServices[],12,FALSE)/DnAServices[[#This Row],[parentChildCount]]</f>
        <v>#N/A</v>
      </c>
      <c r="N3">
        <f>VLOOKUP(DnAServices[[#This Row],[parentId]],DnAServices[],14,FALSE)+1</f>
        <v>1</v>
      </c>
    </row>
    <row r="4" spans="1:18" x14ac:dyDescent="0.2">
      <c r="A4">
        <v>3</v>
      </c>
      <c r="B4">
        <v>1</v>
      </c>
      <c r="C4" t="s">
        <v>39</v>
      </c>
      <c r="D4" t="str">
        <f>VLOOKUP(DnAServices[[#This Row],[parentId]],DnAServices[],3,FALSE)</f>
        <v>Platform Costs</v>
      </c>
      <c r="E4">
        <f>DnAServices[[#This Row],[childId]]</f>
        <v>3</v>
      </c>
      <c r="F4">
        <f>IF(ISERROR(VLOOKUP(DnAServices[[#This Row],[childIdCopy]],DnAServices[parentId],1,FALSE)),1,0)</f>
        <v>0</v>
      </c>
      <c r="G4" cm="1">
        <f t="array" ref="G4">COUNTIF(LOV_ParentId,DnAServices[[#This Row],[childIdCopy]])</f>
        <v>1</v>
      </c>
      <c r="H4">
        <f>VLOOKUP(DnAServices[[#This Row],[parentId]],DnAServices[],7,FALSE)</f>
        <v>2</v>
      </c>
      <c r="K4">
        <f>IF(DnAServices[[#This Row],[leaf]]=1,DnAServices[[#This Row],[intermediateValue]],0)</f>
        <v>0</v>
      </c>
      <c r="L4">
        <v>1000000</v>
      </c>
      <c r="N4">
        <v>0</v>
      </c>
    </row>
    <row r="5" spans="1:18" x14ac:dyDescent="0.2">
      <c r="A5">
        <v>4</v>
      </c>
      <c r="B5">
        <v>2</v>
      </c>
      <c r="C5" t="s">
        <v>41</v>
      </c>
      <c r="D5" t="str">
        <f>VLOOKUP(DnAServices[[#This Row],[parentId]],DnAServices[],3,FALSE)</f>
        <v>Running Costs</v>
      </c>
      <c r="E5">
        <f>DnAServices[[#This Row],[childId]]</f>
        <v>4</v>
      </c>
      <c r="F5">
        <f>IF(ISERROR(VLOOKUP(DnAServices[[#This Row],[childIdCopy]],DnAServices[parentId],1,FALSE)),1,0)</f>
        <v>0</v>
      </c>
      <c r="G5" cm="1">
        <f t="array" ref="G5">COUNTIF(LOV_ParentId,DnAServices[[#This Row],[childIdCopy]])</f>
        <v>2</v>
      </c>
      <c r="H5">
        <f>VLOOKUP(DnAServices[[#This Row],[parentId]],DnAServices[],7,FALSE)</f>
        <v>5</v>
      </c>
      <c r="K5">
        <f>IF(DnAServices[[#This Row],[leaf]]=1,DnAServices[[#This Row],[intermediateValue]],0)</f>
        <v>0</v>
      </c>
      <c r="L5" t="e">
        <f>VLOOKUP(DnAServices[[#This Row],[parentLabel]],DnAServices[],10,FALSE)/DnAServices[[#This Row],[parentChildCount]]</f>
        <v>#N/A</v>
      </c>
    </row>
    <row r="6" spans="1:18" x14ac:dyDescent="0.2">
      <c r="A6">
        <v>5</v>
      </c>
      <c r="B6">
        <v>2</v>
      </c>
      <c r="C6" t="s">
        <v>42</v>
      </c>
      <c r="D6" t="str">
        <f>VLOOKUP(DnAServices[[#This Row],[parentId]],DnAServices[],3,FALSE)</f>
        <v>Running Costs</v>
      </c>
      <c r="E6">
        <f>DnAServices[[#This Row],[childId]]</f>
        <v>5</v>
      </c>
      <c r="F6">
        <f>IF(ISERROR(VLOOKUP(DnAServices[[#This Row],[childIdCopy]],DnAServices[parentId],1,FALSE)),1,0)</f>
        <v>0</v>
      </c>
      <c r="G6" cm="1">
        <f t="array" ref="G6">COUNTIF(LOV_ParentId,DnAServices[[#This Row],[childIdCopy]])</f>
        <v>2</v>
      </c>
      <c r="H6">
        <f>VLOOKUP(DnAServices[[#This Row],[parentId]],DnAServices[],7,FALSE)</f>
        <v>5</v>
      </c>
      <c r="K6">
        <f>IF(DnAServices[[#This Row],[leaf]]=1,DnAServices[[#This Row],[intermediateValue]],0)</f>
        <v>0</v>
      </c>
      <c r="L6" t="e">
        <f>VLOOKUP(DnAServices[[#This Row],[parentLabel]],DnAServices[],10,FALSE)/DnAServices[[#This Row],[parentChildCount]]</f>
        <v>#N/A</v>
      </c>
    </row>
    <row r="7" spans="1:18" x14ac:dyDescent="0.2">
      <c r="A7">
        <v>6</v>
      </c>
      <c r="B7">
        <v>2</v>
      </c>
      <c r="C7" t="s">
        <v>43</v>
      </c>
      <c r="D7" t="str">
        <f>VLOOKUP(DnAServices[[#This Row],[parentId]],DnAServices[],3,FALSE)</f>
        <v>Running Costs</v>
      </c>
      <c r="E7">
        <f>DnAServices[[#This Row],[childId]]</f>
        <v>6</v>
      </c>
      <c r="F7">
        <f>IF(ISERROR(VLOOKUP(DnAServices[[#This Row],[childIdCopy]],DnAServices[parentId],1,FALSE)),1,0)</f>
        <v>1</v>
      </c>
      <c r="G7" cm="1">
        <f t="array" ref="G7">COUNTIF(LOV_ParentId,DnAServices[[#This Row],[childIdCopy]])</f>
        <v>0</v>
      </c>
      <c r="H7">
        <f>VLOOKUP(DnAServices[[#This Row],[parentId]],DnAServices[],7,FALSE)</f>
        <v>5</v>
      </c>
      <c r="K7" t="e">
        <f>IF(DnAServices[[#This Row],[leaf]]=1,DnAServices[[#This Row],[intermediateValue]],0)</f>
        <v>#N/A</v>
      </c>
      <c r="L7" t="e">
        <f>VLOOKUP(DnAServices[[#This Row],[parentLabel]],DnAServices[],10,FALSE)/DnAServices[[#This Row],[parentChildCount]]</f>
        <v>#N/A</v>
      </c>
    </row>
    <row r="8" spans="1:18" x14ac:dyDescent="0.2">
      <c r="A8">
        <v>7</v>
      </c>
      <c r="B8" s="5">
        <v>5</v>
      </c>
      <c r="C8" s="5" t="s">
        <v>44</v>
      </c>
      <c r="D8" t="str">
        <f>VLOOKUP(DnAServices[[#This Row],[parentId]],DnAServices[],3,FALSE)</f>
        <v>Storage</v>
      </c>
      <c r="E8">
        <f>DnAServices[[#This Row],[childId]]</f>
        <v>7</v>
      </c>
      <c r="F8" s="5">
        <f>IF(ISERROR(VLOOKUP(DnAServices[[#This Row],[childIdCopy]],DnAServices[parentId],1,FALSE)),1,0)</f>
        <v>1</v>
      </c>
      <c r="G8" s="5" cm="1">
        <f t="array" ref="G8">COUNTIF(LOV_ParentId,DnAServices[[#This Row],[childIdCopy]])</f>
        <v>0</v>
      </c>
      <c r="H8" s="5">
        <f>VLOOKUP(DnAServices[[#This Row],[parentId]],DnAServices[],7,FALSE)</f>
        <v>2</v>
      </c>
      <c r="K8" s="5" t="e">
        <f>IF(DnAServices[[#This Row],[leaf]]=1,DnAServices[[#This Row],[intermediateValue]],0)</f>
        <v>#N/A</v>
      </c>
      <c r="L8" s="5" t="e">
        <f>VLOOKUP(DnAServices[[#This Row],[parentLabel]],DnAServices[],10,FALSE)/DnAServices[[#This Row],[parentChildCount]]</f>
        <v>#N/A</v>
      </c>
    </row>
    <row r="9" spans="1:18" x14ac:dyDescent="0.2">
      <c r="A9">
        <v>8</v>
      </c>
      <c r="B9" s="5">
        <v>5</v>
      </c>
      <c r="C9" s="5" t="s">
        <v>45</v>
      </c>
      <c r="D9" t="str">
        <f>VLOOKUP(DnAServices[[#This Row],[parentId]],DnAServices[],3,FALSE)</f>
        <v>Storage</v>
      </c>
      <c r="E9">
        <f>DnAServices[[#This Row],[childId]]</f>
        <v>8</v>
      </c>
      <c r="F9" s="5">
        <f>IF(ISERROR(VLOOKUP(DnAServices[[#This Row],[childIdCopy]],DnAServices[parentId],1,FALSE)),1,0)</f>
        <v>1</v>
      </c>
      <c r="G9" s="5" cm="1">
        <f t="array" ref="G9">COUNTIF(LOV_ParentId,DnAServices[[#This Row],[childIdCopy]])</f>
        <v>0</v>
      </c>
      <c r="H9" s="5">
        <f>VLOOKUP(DnAServices[[#This Row],[parentId]],DnAServices[],7,FALSE)</f>
        <v>2</v>
      </c>
      <c r="K9" s="5" t="e">
        <f>IF(DnAServices[[#This Row],[leaf]]=1,DnAServices[[#This Row],[intermediateValue]],0)</f>
        <v>#N/A</v>
      </c>
      <c r="L9" s="5" t="e">
        <f>VLOOKUP(DnAServices[[#This Row],[parentLabel]],DnAServices[],10,FALSE)/DnAServices[[#This Row],[parentChildCount]]</f>
        <v>#N/A</v>
      </c>
    </row>
    <row r="10" spans="1:18" x14ac:dyDescent="0.2">
      <c r="A10" s="5">
        <v>9</v>
      </c>
      <c r="B10" s="5">
        <v>4</v>
      </c>
      <c r="C10" s="5" t="s">
        <v>46</v>
      </c>
      <c r="D10" t="str">
        <f>VLOOKUP(DnAServices[[#This Row],[parentId]],DnAServices[],3,FALSE)</f>
        <v>Compute</v>
      </c>
      <c r="E10">
        <f>DnAServices[[#This Row],[childId]]</f>
        <v>9</v>
      </c>
      <c r="F10" s="5">
        <f>IF(ISERROR(VLOOKUP(DnAServices[[#This Row],[childIdCopy]],DnAServices[parentId],1,FALSE)),1,0)</f>
        <v>1</v>
      </c>
      <c r="G10" s="5" cm="1">
        <f t="array" ref="G10">COUNTIF(LOV_ParentId,DnAServices[[#This Row],[childIdCopy]])</f>
        <v>0</v>
      </c>
      <c r="H10" s="5">
        <f>VLOOKUP(DnAServices[[#This Row],[parentId]],DnAServices[],7,FALSE)</f>
        <v>2</v>
      </c>
      <c r="K10" s="5" t="e">
        <f>IF(DnAServices[[#This Row],[leaf]]=1,DnAServices[[#This Row],[intermediateValue]],0)</f>
        <v>#N/A</v>
      </c>
      <c r="L10" s="5" t="e">
        <f>VLOOKUP(DnAServices[[#This Row],[parentLabel]],DnAServices[],10,FALSE)/DnAServices[[#This Row],[parentChildCount]]</f>
        <v>#N/A</v>
      </c>
    </row>
    <row r="11" spans="1:18" x14ac:dyDescent="0.2">
      <c r="A11" s="5">
        <v>10</v>
      </c>
      <c r="B11" s="5">
        <v>24</v>
      </c>
      <c r="C11" s="5" t="s">
        <v>54</v>
      </c>
      <c r="D11" t="str">
        <f>VLOOKUP(DnAServices[[#This Row],[parentId]],DnAServices[],3,FALSE)</f>
        <v>ETL Service</v>
      </c>
      <c r="E11">
        <f>DnAServices[[#This Row],[childId]]</f>
        <v>10</v>
      </c>
      <c r="F11" s="5">
        <f>IF(ISERROR(VLOOKUP(DnAServices[[#This Row],[childIdCopy]],DnAServices[parentId],1,FALSE)),1,0)</f>
        <v>1</v>
      </c>
      <c r="G11" s="5" cm="1">
        <f t="array" ref="G11">COUNTIF(LOV_ParentId,DnAServices[[#This Row],[childIdCopy]])</f>
        <v>0</v>
      </c>
      <c r="H11" s="5">
        <f>VLOOKUP(DnAServices[[#This Row],[parentId]],DnAServices[],7,FALSE)</f>
        <v>1</v>
      </c>
      <c r="K11" s="5" t="e">
        <f>IF(DnAServices[[#This Row],[leaf]]=1,DnAServices[[#This Row],[intermediateValue]],0)</f>
        <v>#N/A</v>
      </c>
      <c r="L11" s="5" t="e">
        <f>VLOOKUP(DnAServices[[#This Row],[parentLabel]],DnAServices[],10,FALSE)/DnAServices[[#This Row],[parentChildCount]]</f>
        <v>#N/A</v>
      </c>
    </row>
    <row r="12" spans="1:18" x14ac:dyDescent="0.2">
      <c r="A12" s="5">
        <v>11</v>
      </c>
      <c r="B12" s="5">
        <v>2</v>
      </c>
      <c r="C12" s="5" t="s">
        <v>47</v>
      </c>
      <c r="D12" t="str">
        <f>VLOOKUP(DnAServices[[#This Row],[parentId]],DnAServices[],3,FALSE)</f>
        <v>Running Costs</v>
      </c>
      <c r="E12">
        <f>DnAServices[[#This Row],[childId]]</f>
        <v>11</v>
      </c>
      <c r="F12" s="5">
        <f>IF(ISERROR(VLOOKUP(DnAServices[[#This Row],[childIdCopy]],DnAServices[parentId],1,FALSE)),1,0)</f>
        <v>0</v>
      </c>
      <c r="G12" s="5" cm="1">
        <f t="array" ref="G12">COUNTIF(LOV_ParentId,DnAServices[[#This Row],[childIdCopy]])</f>
        <v>7</v>
      </c>
      <c r="H12" s="5">
        <f>VLOOKUP(DnAServices[[#This Row],[parentId]],DnAServices[],7,FALSE)</f>
        <v>5</v>
      </c>
      <c r="K12" s="5">
        <f>IF(DnAServices[[#This Row],[leaf]]=1,DnAServices[[#This Row],[intermediateValue]],0)</f>
        <v>0</v>
      </c>
      <c r="L12" s="5" t="e">
        <f>VLOOKUP(DnAServices[[#This Row],[parentLabel]],DnAServices[],10,FALSE)/DnAServices[[#This Row],[parentChildCount]]</f>
        <v>#N/A</v>
      </c>
    </row>
    <row r="13" spans="1:18" x14ac:dyDescent="0.2">
      <c r="A13" s="5">
        <v>12</v>
      </c>
      <c r="B13" s="5">
        <v>11</v>
      </c>
      <c r="C13" s="5" t="s">
        <v>48</v>
      </c>
      <c r="D13" t="str">
        <f>VLOOKUP(DnAServices[[#This Row],[parentId]],DnAServices[],3,FALSE)</f>
        <v>Infra Costs</v>
      </c>
      <c r="E13">
        <f>DnAServices[[#This Row],[childId]]</f>
        <v>12</v>
      </c>
      <c r="F13" s="5">
        <f>IF(ISERROR(VLOOKUP(DnAServices[[#This Row],[childIdCopy]],DnAServices[parentId],1,FALSE)),1,0)</f>
        <v>0</v>
      </c>
      <c r="G13" s="5" cm="1">
        <f t="array" ref="G13">COUNTIF(LOV_ParentId,DnAServices[[#This Row],[childIdCopy]])</f>
        <v>4</v>
      </c>
      <c r="H13" s="5">
        <f>VLOOKUP(DnAServices[[#This Row],[parentId]],DnAServices[],7,FALSE)</f>
        <v>7</v>
      </c>
      <c r="K13" s="5">
        <f>IF(DnAServices[[#This Row],[leaf]]=1,DnAServices[[#This Row],[intermediateValue]],0)</f>
        <v>0</v>
      </c>
      <c r="L13" s="5" t="e">
        <f>VLOOKUP(DnAServices[[#This Row],[parentLabel]],DnAServices[],10,FALSE)/DnAServices[[#This Row],[parentChildCount]]</f>
        <v>#N/A</v>
      </c>
    </row>
    <row r="14" spans="1:18" x14ac:dyDescent="0.2">
      <c r="A14" s="5">
        <v>13</v>
      </c>
      <c r="B14" s="5">
        <v>3</v>
      </c>
      <c r="C14" s="5" t="s">
        <v>49</v>
      </c>
      <c r="D14" t="str">
        <f>VLOOKUP(DnAServices[[#This Row],[parentId]],DnAServices[],3,FALSE)</f>
        <v>Build Costs</v>
      </c>
      <c r="E14">
        <f>DnAServices[[#This Row],[childId]]</f>
        <v>13</v>
      </c>
      <c r="F14" s="5">
        <f>IF(ISERROR(VLOOKUP(DnAServices[[#This Row],[childIdCopy]],DnAServices[parentId],1,FALSE)),1,0)</f>
        <v>1</v>
      </c>
      <c r="G14" s="5" cm="1">
        <f t="array" ref="G14">COUNTIF(LOV_ParentId,DnAServices[[#This Row],[childIdCopy]])</f>
        <v>0</v>
      </c>
      <c r="H14" s="5">
        <f>VLOOKUP(DnAServices[[#This Row],[parentId]],DnAServices[],7,FALSE)</f>
        <v>1</v>
      </c>
      <c r="K14" s="5" t="e">
        <f>IF(DnAServices[[#This Row],[leaf]]=1,DnAServices[[#This Row],[intermediateValue]],0)</f>
        <v>#N/A</v>
      </c>
      <c r="L14" s="5" t="e">
        <f>VLOOKUP(DnAServices[[#This Row],[parentLabel]],DnAServices[],10,FALSE)/DnAServices[[#This Row],[parentChildCount]]</f>
        <v>#N/A</v>
      </c>
    </row>
    <row r="15" spans="1:18" x14ac:dyDescent="0.2">
      <c r="A15" s="5">
        <v>14</v>
      </c>
      <c r="B15" s="5">
        <v>2</v>
      </c>
      <c r="C15" s="5" t="s">
        <v>50</v>
      </c>
      <c r="D15" t="str">
        <f>VLOOKUP(DnAServices[[#This Row],[parentId]],DnAServices[],3,FALSE)</f>
        <v>Running Costs</v>
      </c>
      <c r="E15">
        <f>DnAServices[[#This Row],[childId]]</f>
        <v>14</v>
      </c>
      <c r="F15" s="5">
        <f>IF(ISERROR(VLOOKUP(DnAServices[[#This Row],[childIdCopy]],DnAServices[parentId],1,FALSE)),1,0)</f>
        <v>1</v>
      </c>
      <c r="G15" s="5" cm="1">
        <f t="array" ref="G15">COUNTIF(LOV_ParentId,DnAServices[[#This Row],[childIdCopy]])</f>
        <v>0</v>
      </c>
      <c r="H15" s="5">
        <f>VLOOKUP(DnAServices[[#This Row],[parentId]],DnAServices[],7,FALSE)</f>
        <v>5</v>
      </c>
      <c r="K15" s="5" t="e">
        <f>IF(DnAServices[[#This Row],[leaf]]=1,DnAServices[[#This Row],[intermediateValue]],0)</f>
        <v>#N/A</v>
      </c>
      <c r="L15" s="5" t="e">
        <f>VLOOKUP(DnAServices[[#This Row],[parentLabel]],DnAServices[],10,FALSE)/DnAServices[[#This Row],[parentChildCount]]</f>
        <v>#N/A</v>
      </c>
    </row>
    <row r="16" spans="1:18" x14ac:dyDescent="0.2">
      <c r="A16" s="5">
        <v>15</v>
      </c>
      <c r="B16" s="5">
        <v>11</v>
      </c>
      <c r="C16" s="5" t="s">
        <v>62</v>
      </c>
      <c r="D16" t="str">
        <f>VLOOKUP(DnAServices[[#This Row],[parentId]],DnAServices[],3,FALSE)</f>
        <v>Infra Costs</v>
      </c>
      <c r="E16">
        <f>DnAServices[[#This Row],[childId]]</f>
        <v>15</v>
      </c>
      <c r="F16" s="5">
        <f>IF(ISERROR(VLOOKUP(DnAServices[[#This Row],[childIdCopy]],DnAServices[parentId],1,FALSE)),1,0)</f>
        <v>1</v>
      </c>
      <c r="G16" s="5" cm="1">
        <f t="array" ref="G16">COUNTIF(LOV_ParentId,DnAServices[[#This Row],[childIdCopy]])</f>
        <v>0</v>
      </c>
      <c r="H16" s="5">
        <f>VLOOKUP(DnAServices[[#This Row],[parentId]],DnAServices[],7,FALSE)</f>
        <v>7</v>
      </c>
      <c r="K16" s="5" t="e">
        <f>IF(DnAServices[[#This Row],[leaf]]=1,DnAServices[[#This Row],[intermediateValue]],0)</f>
        <v>#N/A</v>
      </c>
      <c r="L16" s="5" t="e">
        <f>VLOOKUP(DnAServices[[#This Row],[parentLabel]],DnAServices[],10,FALSE)/DnAServices[[#This Row],[parentChildCount]]</f>
        <v>#N/A</v>
      </c>
    </row>
    <row r="17" spans="1:12" x14ac:dyDescent="0.2">
      <c r="A17" s="5">
        <v>16</v>
      </c>
      <c r="B17" s="5">
        <v>11</v>
      </c>
      <c r="C17" s="5" t="s">
        <v>51</v>
      </c>
      <c r="D17" t="str">
        <f>VLOOKUP(DnAServices[[#This Row],[parentId]],DnAServices[],3,FALSE)</f>
        <v>Infra Costs</v>
      </c>
      <c r="E17">
        <f>DnAServices[[#This Row],[childId]]</f>
        <v>16</v>
      </c>
      <c r="F17" s="5">
        <f>IF(ISERROR(VLOOKUP(DnAServices[[#This Row],[childIdCopy]],DnAServices[parentId],1,FALSE)),1,0)</f>
        <v>1</v>
      </c>
      <c r="G17" s="5" cm="1">
        <f t="array" ref="G17">COUNTIF(LOV_ParentId,DnAServices[[#This Row],[childIdCopy]])</f>
        <v>0</v>
      </c>
      <c r="H17" s="5">
        <f>VLOOKUP(DnAServices[[#This Row],[parentId]],DnAServices[],7,FALSE)</f>
        <v>7</v>
      </c>
      <c r="K17" s="5" t="e">
        <f>IF(DnAServices[[#This Row],[leaf]]=1,DnAServices[[#This Row],[intermediateValue]],0)</f>
        <v>#N/A</v>
      </c>
      <c r="L17" s="5" t="e">
        <f>VLOOKUP(DnAServices[[#This Row],[parentLabel]],DnAServices[],10,FALSE)/DnAServices[[#This Row],[parentChildCount]]</f>
        <v>#N/A</v>
      </c>
    </row>
    <row r="18" spans="1:12" x14ac:dyDescent="0.2">
      <c r="A18" s="5">
        <v>17</v>
      </c>
      <c r="B18" s="5">
        <v>11</v>
      </c>
      <c r="C18" s="5" t="s">
        <v>52</v>
      </c>
      <c r="D18" t="str">
        <f>VLOOKUP(DnAServices[[#This Row],[parentId]],DnAServices[],3,FALSE)</f>
        <v>Infra Costs</v>
      </c>
      <c r="E18">
        <f>DnAServices[[#This Row],[childId]]</f>
        <v>17</v>
      </c>
      <c r="F18" s="5">
        <f>IF(ISERROR(VLOOKUP(DnAServices[[#This Row],[childIdCopy]],DnAServices[parentId],1,FALSE)),1,0)</f>
        <v>1</v>
      </c>
      <c r="G18" s="5" cm="1">
        <f t="array" ref="G18">COUNTIF(LOV_ParentId,DnAServices[[#This Row],[childIdCopy]])</f>
        <v>0</v>
      </c>
      <c r="H18" s="5">
        <f>VLOOKUP(DnAServices[[#This Row],[parentId]],DnAServices[],7,FALSE)</f>
        <v>7</v>
      </c>
      <c r="K18" s="5" t="e">
        <f>IF(DnAServices[[#This Row],[leaf]]=1,DnAServices[[#This Row],[intermediateValue]],0)</f>
        <v>#N/A</v>
      </c>
      <c r="L18" s="5" t="e">
        <f>VLOOKUP(DnAServices[[#This Row],[parentLabel]],DnAServices[],10,FALSE)/DnAServices[[#This Row],[parentChildCount]]</f>
        <v>#N/A</v>
      </c>
    </row>
    <row r="19" spans="1:12" x14ac:dyDescent="0.2">
      <c r="A19" s="5">
        <v>18</v>
      </c>
      <c r="B19" s="5">
        <v>11</v>
      </c>
      <c r="C19" s="5" t="s">
        <v>53</v>
      </c>
      <c r="D19" t="str">
        <f>VLOOKUP(DnAServices[[#This Row],[parentId]],DnAServices[],3,FALSE)</f>
        <v>Infra Costs</v>
      </c>
      <c r="E19">
        <f>DnAServices[[#This Row],[childId]]</f>
        <v>18</v>
      </c>
      <c r="F19" s="5">
        <f>IF(ISERROR(VLOOKUP(DnAServices[[#This Row],[childIdCopy]],DnAServices[parentId],1,FALSE)),1,0)</f>
        <v>0</v>
      </c>
      <c r="G19" s="5" cm="1">
        <f t="array" ref="G19">COUNTIF(LOV_ParentId,DnAServices[[#This Row],[childIdCopy]])</f>
        <v>1</v>
      </c>
      <c r="H19" s="5">
        <f>VLOOKUP(DnAServices[[#This Row],[parentId]],DnAServices[],7,FALSE)</f>
        <v>7</v>
      </c>
      <c r="K19" s="5">
        <f>IF(DnAServices[[#This Row],[leaf]]=1,DnAServices[[#This Row],[intermediateValue]],0)</f>
        <v>0</v>
      </c>
      <c r="L19" s="5" t="e">
        <f>VLOOKUP(DnAServices[[#This Row],[parentLabel]],DnAServices[],10,FALSE)/DnAServices[[#This Row],[parentChildCount]]</f>
        <v>#N/A</v>
      </c>
    </row>
    <row r="20" spans="1:12" x14ac:dyDescent="0.2">
      <c r="A20" s="5">
        <v>19</v>
      </c>
      <c r="B20" s="5">
        <v>12</v>
      </c>
      <c r="C20" s="5" t="s">
        <v>55</v>
      </c>
      <c r="D20" t="str">
        <f>VLOOKUP(DnAServices[[#This Row],[parentId]],DnAServices[],3,FALSE)</f>
        <v>Networking</v>
      </c>
      <c r="E20">
        <f>DnAServices[[#This Row],[childId]]</f>
        <v>19</v>
      </c>
      <c r="F20" s="5">
        <f>IF(ISERROR(VLOOKUP(DnAServices[[#This Row],[childIdCopy]],DnAServices[parentId],1,FALSE)),1,0)</f>
        <v>1</v>
      </c>
      <c r="G20" s="5" cm="1">
        <f t="array" ref="G20">COUNTIF(LOV_ParentId,DnAServices[[#This Row],[childIdCopy]])</f>
        <v>0</v>
      </c>
      <c r="H20" s="5">
        <f>VLOOKUP(DnAServices[[#This Row],[parentId]],DnAServices[],7,FALSE)</f>
        <v>4</v>
      </c>
      <c r="K20" s="5" t="e">
        <f>IF(DnAServices[[#This Row],[leaf]]=1,DnAServices[[#This Row],[intermediateValue]],0)</f>
        <v>#N/A</v>
      </c>
      <c r="L20" s="5" t="e">
        <f>VLOOKUP(DnAServices[[#This Row],[parentLabel]],DnAServices[],10,FALSE)/DnAServices[[#This Row],[parentChildCount]]</f>
        <v>#N/A</v>
      </c>
    </row>
    <row r="21" spans="1:12" x14ac:dyDescent="0.2">
      <c r="A21" s="5">
        <v>20</v>
      </c>
      <c r="B21" s="5">
        <v>11</v>
      </c>
      <c r="C21" s="5" t="s">
        <v>56</v>
      </c>
      <c r="D21" t="str">
        <f>VLOOKUP(DnAServices[[#This Row],[parentId]],DnAServices[],3,FALSE)</f>
        <v>Infra Costs</v>
      </c>
      <c r="E21">
        <f>DnAServices[[#This Row],[childId]]</f>
        <v>20</v>
      </c>
      <c r="F21" s="5">
        <f>IF(ISERROR(VLOOKUP(DnAServices[[#This Row],[childIdCopy]],DnAServices[parentId],1,FALSE)),1,0)</f>
        <v>1</v>
      </c>
      <c r="G21" s="5" cm="1">
        <f t="array" ref="G21">COUNTIF(LOV_ParentId,DnAServices[[#This Row],[childIdCopy]])</f>
        <v>0</v>
      </c>
      <c r="H21" s="5">
        <f>VLOOKUP(DnAServices[[#This Row],[parentId]],DnAServices[],7,FALSE)</f>
        <v>7</v>
      </c>
      <c r="K21" s="5" t="e">
        <f>IF(DnAServices[[#This Row],[leaf]]=1,DnAServices[[#This Row],[intermediateValue]],0)</f>
        <v>#N/A</v>
      </c>
      <c r="L21" s="5" t="e">
        <f>VLOOKUP(DnAServices[[#This Row],[parentLabel]],DnAServices[],10,FALSE)/DnAServices[[#This Row],[parentChildCount]]</f>
        <v>#N/A</v>
      </c>
    </row>
    <row r="22" spans="1:12" x14ac:dyDescent="0.2">
      <c r="A22" s="5">
        <v>21</v>
      </c>
      <c r="B22" s="5">
        <v>12</v>
      </c>
      <c r="C22" s="5" t="s">
        <v>57</v>
      </c>
      <c r="D22" t="str">
        <f>VLOOKUP(DnAServices[[#This Row],[parentId]],DnAServices[],3,FALSE)</f>
        <v>Networking</v>
      </c>
      <c r="E22">
        <f>DnAServices[[#This Row],[childId]]</f>
        <v>21</v>
      </c>
      <c r="F22" s="5">
        <f>IF(ISERROR(VLOOKUP(DnAServices[[#This Row],[childIdCopy]],DnAServices[parentId],1,FALSE)),1,0)</f>
        <v>1</v>
      </c>
      <c r="G22" s="5" cm="1">
        <f t="array" ref="G22">COUNTIF(LOV_ParentId,DnAServices[[#This Row],[childIdCopy]])</f>
        <v>0</v>
      </c>
      <c r="H22" s="5">
        <f>VLOOKUP(DnAServices[[#This Row],[parentId]],DnAServices[],7,FALSE)</f>
        <v>4</v>
      </c>
      <c r="K22" s="5" t="e">
        <f>IF(DnAServices[[#This Row],[leaf]]=1,DnAServices[[#This Row],[intermediateValue]],0)</f>
        <v>#N/A</v>
      </c>
      <c r="L22" s="5" t="e">
        <f>VLOOKUP(DnAServices[[#This Row],[parentLabel]],DnAServices[],10,FALSE)/DnAServices[[#This Row],[parentChildCount]]</f>
        <v>#N/A</v>
      </c>
    </row>
    <row r="23" spans="1:12" x14ac:dyDescent="0.2">
      <c r="A23" s="5">
        <v>21</v>
      </c>
      <c r="B23" s="5">
        <v>12</v>
      </c>
      <c r="C23" s="5" t="s">
        <v>58</v>
      </c>
      <c r="D23" t="str">
        <f>VLOOKUP(DnAServices[[#This Row],[parentId]],DnAServices[],3,FALSE)</f>
        <v>Networking</v>
      </c>
      <c r="E23">
        <f>DnAServices[[#This Row],[childId]]</f>
        <v>21</v>
      </c>
      <c r="F23" s="5">
        <f>IF(ISERROR(VLOOKUP(DnAServices[[#This Row],[childIdCopy]],DnAServices[parentId],1,FALSE)),1,0)</f>
        <v>1</v>
      </c>
      <c r="G23" s="5" cm="1">
        <f t="array" ref="G23">COUNTIF(LOV_ParentId,DnAServices[[#This Row],[childIdCopy]])</f>
        <v>0</v>
      </c>
      <c r="H23" s="5">
        <f>VLOOKUP(DnAServices[[#This Row],[parentId]],DnAServices[],7,FALSE)</f>
        <v>4</v>
      </c>
      <c r="K23" s="5" t="e">
        <f>IF(DnAServices[[#This Row],[leaf]]=1,DnAServices[[#This Row],[intermediateValue]],0)</f>
        <v>#N/A</v>
      </c>
      <c r="L23" s="5" t="e">
        <f>VLOOKUP(DnAServices[[#This Row],[parentLabel]],DnAServices[],10,FALSE)/DnAServices[[#This Row],[parentChildCount]]</f>
        <v>#N/A</v>
      </c>
    </row>
    <row r="24" spans="1:12" x14ac:dyDescent="0.2">
      <c r="A24" s="5">
        <v>22</v>
      </c>
      <c r="B24" s="5">
        <v>12</v>
      </c>
      <c r="C24" s="5" t="s">
        <v>59</v>
      </c>
      <c r="D24" t="str">
        <f>VLOOKUP(DnAServices[[#This Row],[parentId]],DnAServices[],3,FALSE)</f>
        <v>Networking</v>
      </c>
      <c r="E24">
        <f>DnAServices[[#This Row],[childId]]</f>
        <v>22</v>
      </c>
      <c r="F24" s="5">
        <f>IF(ISERROR(VLOOKUP(DnAServices[[#This Row],[childIdCopy]],DnAServices[parentId],1,FALSE)),1,0)</f>
        <v>1</v>
      </c>
      <c r="G24" s="5" cm="1">
        <f t="array" ref="G24">COUNTIF(LOV_ParentId,DnAServices[[#This Row],[childIdCopy]])</f>
        <v>0</v>
      </c>
      <c r="H24" s="5">
        <f>VLOOKUP(DnAServices[[#This Row],[parentId]],DnAServices[],7,FALSE)</f>
        <v>4</v>
      </c>
      <c r="K24" s="5" t="e">
        <f>IF(DnAServices[[#This Row],[leaf]]=1,DnAServices[[#This Row],[intermediateValue]],0)</f>
        <v>#N/A</v>
      </c>
      <c r="L24" s="5" t="e">
        <f>VLOOKUP(DnAServices[[#This Row],[parentLabel]],DnAServices[],10,FALSE)/DnAServices[[#This Row],[parentChildCount]]</f>
        <v>#N/A</v>
      </c>
    </row>
    <row r="25" spans="1:12" x14ac:dyDescent="0.2">
      <c r="A25" s="5">
        <v>23</v>
      </c>
      <c r="B25" s="5">
        <v>11</v>
      </c>
      <c r="C25" s="5" t="s">
        <v>60</v>
      </c>
      <c r="D25" t="str">
        <f>VLOOKUP(DnAServices[[#This Row],[parentId]],DnAServices[],3,FALSE)</f>
        <v>Infra Costs</v>
      </c>
      <c r="E25">
        <f>DnAServices[[#This Row],[childId]]</f>
        <v>23</v>
      </c>
      <c r="F25" s="5">
        <f>IF(ISERROR(VLOOKUP(DnAServices[[#This Row],[childIdCopy]],DnAServices[parentId],1,FALSE)),1,0)</f>
        <v>1</v>
      </c>
      <c r="G25" s="5" cm="1">
        <f t="array" ref="G25">COUNTIF(LOV_ParentId,DnAServices[[#This Row],[childIdCopy]])</f>
        <v>0</v>
      </c>
      <c r="H25" s="5">
        <f>VLOOKUP(DnAServices[[#This Row],[parentId]],DnAServices[],7,FALSE)</f>
        <v>7</v>
      </c>
      <c r="K25" s="5" t="e">
        <f>IF(DnAServices[[#This Row],[leaf]]=1,DnAServices[[#This Row],[intermediateValue]],0)</f>
        <v>#N/A</v>
      </c>
      <c r="L25" s="5" t="e">
        <f>VLOOKUP(DnAServices[[#This Row],[parentLabel]],DnAServices[],10,FALSE)/DnAServices[[#This Row],[parentChildCount]]</f>
        <v>#N/A</v>
      </c>
    </row>
    <row r="26" spans="1:12" x14ac:dyDescent="0.2">
      <c r="A26" s="5">
        <v>24</v>
      </c>
      <c r="B26" s="5">
        <v>4</v>
      </c>
      <c r="C26" s="5" t="s">
        <v>61</v>
      </c>
      <c r="D26" t="str">
        <f>VLOOKUP(DnAServices[[#This Row],[parentId]],DnAServices[],3,FALSE)</f>
        <v>Compute</v>
      </c>
      <c r="E26">
        <f>DnAServices[[#This Row],[childId]]</f>
        <v>24</v>
      </c>
      <c r="F26" s="5">
        <f>IF(ISERROR(VLOOKUP(DnAServices[[#This Row],[childIdCopy]],DnAServices[parentId],1,FALSE)),1,0)</f>
        <v>0</v>
      </c>
      <c r="G26" s="5" cm="1">
        <f t="array" ref="G26">COUNTIF(LOV_ParentId,DnAServices[[#This Row],[childIdCopy]])</f>
        <v>1</v>
      </c>
      <c r="H26" s="5">
        <f>VLOOKUP(DnAServices[[#This Row],[parentId]],DnAServices[],7,FALSE)</f>
        <v>2</v>
      </c>
      <c r="K26" s="5">
        <f>IF(DnAServices[[#This Row],[leaf]]=1,DnAServices[[#This Row],[intermediateValue]],0)</f>
        <v>0</v>
      </c>
      <c r="L26" s="5" t="e">
        <f>VLOOKUP(DnAServices[[#This Row],[parentLabel]],DnAServices[],10,FALSE)/DnAServices[[#This Row],[parentChildCount]]</f>
        <v>#N/A</v>
      </c>
    </row>
    <row r="27" spans="1:12" x14ac:dyDescent="0.2">
      <c r="A27" s="5">
        <v>25</v>
      </c>
      <c r="B27" s="5">
        <v>18</v>
      </c>
      <c r="C27" s="5" t="s">
        <v>63</v>
      </c>
      <c r="D27" t="str">
        <f>VLOOKUP(DnAServices[[#This Row],[parentId]],DnAServices[],3,FALSE)</f>
        <v>IAM</v>
      </c>
      <c r="E27">
        <f>DnAServices[[#This Row],[childId]]</f>
        <v>25</v>
      </c>
      <c r="F27" s="5">
        <f>IF(ISERROR(VLOOKUP(DnAServices[[#This Row],[childIdCopy]],DnAServices[parentId],1,FALSE)),1,0)</f>
        <v>0</v>
      </c>
      <c r="G27" s="5" cm="1">
        <f t="array" ref="G27">COUNTIF(LOV_ParentId,DnAServices[[#This Row],[childIdCopy]])</f>
        <v>1</v>
      </c>
      <c r="H27" s="5">
        <f>VLOOKUP(DnAServices[[#This Row],[parentId]],DnAServices[],7,FALSE)</f>
        <v>1</v>
      </c>
      <c r="K27" s="5">
        <f>IF(DnAServices[[#This Row],[leaf]]=1,DnAServices[[#This Row],[intermediateValue]],0)</f>
        <v>0</v>
      </c>
      <c r="L27" s="5" t="e">
        <f>VLOOKUP(DnAServices[[#This Row],[parentLabel]],DnAServices[],10,FALSE)/DnAServices[[#This Row],[parentChildCount]]</f>
        <v>#N/A</v>
      </c>
    </row>
    <row r="28" spans="1:12" x14ac:dyDescent="0.2">
      <c r="A28" s="5">
        <v>26</v>
      </c>
      <c r="B28" s="5">
        <v>25</v>
      </c>
      <c r="C28" s="5" t="s">
        <v>64</v>
      </c>
      <c r="D28" t="str">
        <f>VLOOKUP(DnAServices[[#This Row],[parentId]],DnAServices[],3,FALSE)</f>
        <v>IAM Service</v>
      </c>
      <c r="E28">
        <f>DnAServices[[#This Row],[childId]]</f>
        <v>26</v>
      </c>
      <c r="F28" s="5">
        <f>IF(ISERROR(VLOOKUP(DnAServices[[#This Row],[childIdCopy]],DnAServices[parentId],1,FALSE)),1,0)</f>
        <v>1</v>
      </c>
      <c r="G28" s="5" cm="1">
        <f t="array" ref="G28">COUNTIF(LOV_ParentId,DnAServices[[#This Row],[childIdCopy]])</f>
        <v>0</v>
      </c>
      <c r="H28" s="5">
        <f>VLOOKUP(DnAServices[[#This Row],[parentId]],DnAServices[],7,FALSE)</f>
        <v>1</v>
      </c>
      <c r="K28" s="5" t="e">
        <f>IF(DnAServices[[#This Row],[leaf]]=1,DnAServices[[#This Row],[intermediateValue]],0)</f>
        <v>#N/A</v>
      </c>
      <c r="L28" s="5" t="e">
        <f>VLOOKUP(DnAServices[[#This Row],[parentLabel]],DnAServices[],10,FALSE)/DnAServices[[#This Row],[parentChildCount]]</f>
        <v>#N/A</v>
      </c>
    </row>
  </sheetData>
  <phoneticPr fontId="4" type="noConversion"/>
  <pageMargins left="0.7" right="0.7" top="0.75" bottom="0.75" header="0.3" footer="0.3"/>
  <pageSetup paperSize="9" orientation="portrait" horizontalDpi="0" verticalDpi="0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210B-4116-974A-A94F-A65D539443A2}">
  <dimension ref="A1:B10"/>
  <sheetViews>
    <sheetView zoomScale="190" zoomScaleNormal="190" workbookViewId="0">
      <selection activeCell="B10" sqref="B10"/>
    </sheetView>
  </sheetViews>
  <sheetFormatPr baseColWidth="10" defaultRowHeight="16" x14ac:dyDescent="0.2"/>
  <cols>
    <col min="2" max="2" width="14.5" customWidth="1"/>
  </cols>
  <sheetData>
    <row r="1" spans="1:2" x14ac:dyDescent="0.2">
      <c r="A1" t="s">
        <v>28</v>
      </c>
      <c r="B1" t="s">
        <v>29</v>
      </c>
    </row>
    <row r="2" spans="1:2" x14ac:dyDescent="0.2">
      <c r="A2">
        <v>0</v>
      </c>
      <c r="B2" t="s">
        <v>30</v>
      </c>
    </row>
    <row r="3" spans="1:2" x14ac:dyDescent="0.2">
      <c r="A3">
        <v>1</v>
      </c>
      <c r="B3" t="s">
        <v>26</v>
      </c>
    </row>
    <row r="4" spans="1:2" x14ac:dyDescent="0.2">
      <c r="A4">
        <v>2</v>
      </c>
      <c r="B4" t="s">
        <v>27</v>
      </c>
    </row>
    <row r="5" spans="1:2" x14ac:dyDescent="0.2">
      <c r="A5">
        <v>3</v>
      </c>
      <c r="B5" t="s">
        <v>23</v>
      </c>
    </row>
    <row r="6" spans="1:2" x14ac:dyDescent="0.2">
      <c r="A6">
        <v>4</v>
      </c>
      <c r="B6" t="s">
        <v>31</v>
      </c>
    </row>
    <row r="7" spans="1:2" x14ac:dyDescent="0.2">
      <c r="A7">
        <v>5</v>
      </c>
      <c r="B7" t="s">
        <v>32</v>
      </c>
    </row>
    <row r="10" spans="1:2" x14ac:dyDescent="0.2">
      <c r="A10" t="s">
        <v>33</v>
      </c>
      <c r="B10" s="4">
        <f>MAX(DnAServices[childId])</f>
        <v>26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C3B8-A746-5C45-886D-B56E5E6CF114}">
  <dimension ref="A1:D3"/>
  <sheetViews>
    <sheetView workbookViewId="0">
      <selection activeCell="I21" sqref="I21"/>
    </sheetView>
  </sheetViews>
  <sheetFormatPr baseColWidth="10" defaultRowHeight="16" x14ac:dyDescent="0.2"/>
  <sheetData>
    <row r="1" spans="1:4" x14ac:dyDescent="0.2">
      <c r="A1">
        <v>1</v>
      </c>
      <c r="B1" t="s">
        <v>8</v>
      </c>
    </row>
    <row r="2" spans="1:4" x14ac:dyDescent="0.2">
      <c r="A2">
        <v>2</v>
      </c>
      <c r="B2" s="1" t="s">
        <v>9</v>
      </c>
      <c r="C2" s="1" t="s">
        <v>10</v>
      </c>
      <c r="D2" s="1" t="s">
        <v>11</v>
      </c>
    </row>
    <row r="3" spans="1:4" x14ac:dyDescent="0.2">
      <c r="A3">
        <v>3</v>
      </c>
      <c r="B3" s="1">
        <v>1</v>
      </c>
      <c r="C3" s="1" t="s">
        <v>12</v>
      </c>
      <c r="D3" s="2" t="s">
        <v>13</v>
      </c>
    </row>
  </sheetData>
  <hyperlinks>
    <hyperlink ref="D3" r:id="rId1" xr:uid="{A989C72D-8AD8-7443-9200-28FA7ECF6F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F119-5704-374B-BC12-C9D493EE8C00}">
  <dimension ref="A1:D2"/>
  <sheetViews>
    <sheetView zoomScale="220" zoomScaleNormal="220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22</v>
      </c>
      <c r="B1" t="s">
        <v>23</v>
      </c>
      <c r="C1" t="s">
        <v>24</v>
      </c>
      <c r="D1" t="s">
        <v>20</v>
      </c>
    </row>
    <row r="2" spans="1:4" x14ac:dyDescent="0.2">
      <c r="A2" t="s">
        <v>21</v>
      </c>
      <c r="B2" t="s">
        <v>25</v>
      </c>
      <c r="C2">
        <v>2</v>
      </c>
      <c r="D2" t="str">
        <f>VLOOKUP(C2,DnAServices[],3,FALSE)</f>
        <v>Running Costs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pc</vt:lpstr>
      <vt:lpstr>LOV</vt:lpstr>
      <vt:lpstr>Sources</vt:lpstr>
      <vt:lpstr>CompetitorServices</vt:lpstr>
      <vt:lpstr>LOV_ParentId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René Nadorp</dc:creator>
  <cp:keywords/>
  <dc:description/>
  <cp:lastModifiedBy>Rene Nadorp</cp:lastModifiedBy>
  <dcterms:created xsi:type="dcterms:W3CDTF">2020-05-05T06:59:59Z</dcterms:created>
  <dcterms:modified xsi:type="dcterms:W3CDTF">2024-09-02T14:28:47Z</dcterms:modified>
  <cp:category/>
</cp:coreProperties>
</file>