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adorp/Documents/Prive/D3/tree/datasets/"/>
    </mc:Choice>
  </mc:AlternateContent>
  <xr:revisionPtr revIDLastSave="0" documentId="8_{6644324F-132D-0B49-8500-4EE012B35F16}" xr6:coauthVersionLast="47" xr6:coauthVersionMax="47" xr10:uidLastSave="{00000000-0000-0000-0000-000000000000}"/>
  <bookViews>
    <workbookView xWindow="0" yWindow="760" windowWidth="34560" windowHeight="21580" xr2:uid="{01056964-EFF9-CC4B-9F29-15A97D6DAB56}"/>
  </bookViews>
  <sheets>
    <sheet name="pc" sheetId="7" r:id="rId1"/>
    <sheet name="LOV" sheetId="9" r:id="rId2"/>
    <sheet name="Sources" sheetId="5" r:id="rId3"/>
    <sheet name="CompetitorServices" sheetId="8" r:id="rId4"/>
  </sheets>
  <definedNames>
    <definedName name="LOV_ParentId">DnAServices[parentId]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7" l="1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E10" i="7"/>
  <c r="E11" i="7"/>
  <c r="F11" i="7" s="1"/>
  <c r="E12" i="7"/>
  <c r="G12" i="7" s="1" a="1"/>
  <c r="G12" i="7" s="1"/>
  <c r="E13" i="7"/>
  <c r="F13" i="7" s="1"/>
  <c r="E14" i="7"/>
  <c r="G14" i="7" s="1" a="1"/>
  <c r="G14" i="7" s="1"/>
  <c r="E15" i="7"/>
  <c r="G15" i="7" s="1" a="1"/>
  <c r="G15" i="7" s="1"/>
  <c r="E16" i="7"/>
  <c r="E17" i="7"/>
  <c r="F17" i="7" s="1"/>
  <c r="E18" i="7"/>
  <c r="F18" i="7" s="1"/>
  <c r="E19" i="7"/>
  <c r="F19" i="7" s="1"/>
  <c r="E20" i="7"/>
  <c r="E21" i="7"/>
  <c r="G21" i="7" s="1" a="1"/>
  <c r="G21" i="7" s="1"/>
  <c r="E22" i="7"/>
  <c r="F22" i="7" s="1"/>
  <c r="E23" i="7"/>
  <c r="F23" i="7" s="1"/>
  <c r="E24" i="7"/>
  <c r="F24" i="7" s="1"/>
  <c r="E25" i="7"/>
  <c r="G25" i="7" s="1" a="1"/>
  <c r="G25" i="7" s="1"/>
  <c r="E26" i="7"/>
  <c r="E27" i="7"/>
  <c r="E28" i="7"/>
  <c r="G28" i="7" s="1" a="1"/>
  <c r="G28" i="7" s="1"/>
  <c r="E29" i="7"/>
  <c r="F29" i="7" s="1"/>
  <c r="E30" i="7"/>
  <c r="E31" i="7"/>
  <c r="G31" i="7" s="1" a="1"/>
  <c r="G31" i="7" s="1"/>
  <c r="E32" i="7"/>
  <c r="F32" i="7" s="1"/>
  <c r="E33" i="7"/>
  <c r="F33" i="7" s="1"/>
  <c r="E34" i="7"/>
  <c r="F34" i="7" s="1"/>
  <c r="E35" i="7"/>
  <c r="F35" i="7" s="1"/>
  <c r="E36" i="7"/>
  <c r="E37" i="7"/>
  <c r="E38" i="7"/>
  <c r="G38" i="7" s="1" a="1"/>
  <c r="G38" i="7" s="1"/>
  <c r="E39" i="7"/>
  <c r="F39" i="7" s="1"/>
  <c r="E40" i="7"/>
  <c r="E41" i="7"/>
  <c r="G41" i="7" s="1" a="1"/>
  <c r="G41" i="7" s="1"/>
  <c r="E42" i="7"/>
  <c r="F42" i="7" s="1"/>
  <c r="E43" i="7"/>
  <c r="G43" i="7" s="1" a="1"/>
  <c r="G43" i="7" s="1"/>
  <c r="E44" i="7"/>
  <c r="F44" i="7" s="1"/>
  <c r="E45" i="7"/>
  <c r="G45" i="7" s="1" a="1"/>
  <c r="G45" i="7" s="1"/>
  <c r="H44" i="7" s="1"/>
  <c r="E46" i="7"/>
  <c r="E47" i="7"/>
  <c r="E48" i="7"/>
  <c r="G48" i="7" s="1" a="1"/>
  <c r="G48" i="7" s="1"/>
  <c r="E49" i="7"/>
  <c r="F49" i="7" s="1"/>
  <c r="E50" i="7"/>
  <c r="F10" i="7"/>
  <c r="F12" i="7"/>
  <c r="F14" i="7"/>
  <c r="F16" i="7"/>
  <c r="F20" i="7"/>
  <c r="F21" i="7"/>
  <c r="F26" i="7"/>
  <c r="F27" i="7"/>
  <c r="F28" i="7"/>
  <c r="F30" i="7"/>
  <c r="F31" i="7"/>
  <c r="F36" i="7"/>
  <c r="F37" i="7"/>
  <c r="F38" i="7"/>
  <c r="F40" i="7"/>
  <c r="F41" i="7"/>
  <c r="F46" i="7"/>
  <c r="F47" i="7"/>
  <c r="F48" i="7"/>
  <c r="F50" i="7"/>
  <c r="G10" i="7" a="1"/>
  <c r="G10" i="7" s="1"/>
  <c r="H24" i="7" s="1"/>
  <c r="G16" i="7" a="1"/>
  <c r="G16" i="7" s="1"/>
  <c r="G17" i="7" a="1"/>
  <c r="G17" i="7" s="1"/>
  <c r="G19" i="7" a="1"/>
  <c r="G19" i="7" s="1"/>
  <c r="G20" i="7" a="1"/>
  <c r="G20" i="7" s="1"/>
  <c r="G26" i="7" a="1"/>
  <c r="G26" i="7" s="1"/>
  <c r="G27" i="7" a="1"/>
  <c r="G27" i="7" s="1"/>
  <c r="G29" i="7" a="1"/>
  <c r="G29" i="7" s="1"/>
  <c r="G30" i="7" a="1"/>
  <c r="G30" i="7" s="1"/>
  <c r="G36" i="7" a="1"/>
  <c r="G36" i="7" s="1"/>
  <c r="G37" i="7" a="1"/>
  <c r="G37" i="7" s="1"/>
  <c r="G39" i="7" a="1"/>
  <c r="G39" i="7" s="1"/>
  <c r="G40" i="7" a="1"/>
  <c r="G40" i="7" s="1"/>
  <c r="G46" i="7" a="1"/>
  <c r="G46" i="7" s="1"/>
  <c r="G47" i="7" a="1"/>
  <c r="G47" i="7" s="1"/>
  <c r="G49" i="7" a="1"/>
  <c r="G49" i="7" s="1"/>
  <c r="G50" i="7" a="1"/>
  <c r="G50" i="7" s="1"/>
  <c r="E2" i="7"/>
  <c r="F2" i="7" s="1"/>
  <c r="K2" i="7" s="1"/>
  <c r="G2" i="7" a="1"/>
  <c r="G2" i="7" s="1"/>
  <c r="H10" i="7" s="1"/>
  <c r="H2" i="7"/>
  <c r="O2" i="7"/>
  <c r="B10" i="9"/>
  <c r="D9" i="7"/>
  <c r="E9" i="7"/>
  <c r="F9" i="7" s="1"/>
  <c r="N3" i="7"/>
  <c r="N9" i="7" s="1"/>
  <c r="O9" i="7" s="1"/>
  <c r="N4" i="7"/>
  <c r="O4" i="7" s="1"/>
  <c r="D2" i="8"/>
  <c r="D8" i="7"/>
  <c r="E8" i="7"/>
  <c r="F8" i="7" s="1"/>
  <c r="D4" i="7"/>
  <c r="E4" i="7"/>
  <c r="F4" i="7" s="1"/>
  <c r="D3" i="7"/>
  <c r="E3" i="7"/>
  <c r="F3" i="7" s="1"/>
  <c r="H23" i="7" l="1"/>
  <c r="H26" i="7"/>
  <c r="L26" i="7" s="1"/>
  <c r="K26" i="7" s="1"/>
  <c r="H25" i="7"/>
  <c r="L25" i="7" s="1"/>
  <c r="L10" i="7"/>
  <c r="H11" i="7"/>
  <c r="L11" i="7" s="1"/>
  <c r="K11" i="7" s="1"/>
  <c r="L44" i="7"/>
  <c r="K44" i="7" s="1"/>
  <c r="L24" i="7"/>
  <c r="K24" i="7" s="1"/>
  <c r="L23" i="7"/>
  <c r="K23" i="7" s="1"/>
  <c r="K10" i="7"/>
  <c r="G18" i="7" a="1"/>
  <c r="G18" i="7" s="1"/>
  <c r="F15" i="7"/>
  <c r="G35" i="7" a="1"/>
  <c r="G35" i="7" s="1"/>
  <c r="G34" i="7" a="1"/>
  <c r="G34" i="7" s="1"/>
  <c r="G24" i="7" a="1"/>
  <c r="G24" i="7" s="1"/>
  <c r="F45" i="7"/>
  <c r="F25" i="7"/>
  <c r="G33" i="7" a="1"/>
  <c r="G33" i="7" s="1"/>
  <c r="G44" i="7" a="1"/>
  <c r="G44" i="7" s="1"/>
  <c r="G23" i="7" a="1"/>
  <c r="G23" i="7" s="1"/>
  <c r="G42" i="7" a="1"/>
  <c r="G42" i="7" s="1"/>
  <c r="G32" i="7" a="1"/>
  <c r="G32" i="7" s="1"/>
  <c r="G22" i="7" a="1"/>
  <c r="G22" i="7" s="1"/>
  <c r="F43" i="7"/>
  <c r="G13" i="7" a="1"/>
  <c r="G13" i="7" s="1"/>
  <c r="G11" i="7" a="1"/>
  <c r="G11" i="7" s="1"/>
  <c r="G9" i="7" a="1"/>
  <c r="G9" i="7" s="1"/>
  <c r="H31" i="7" s="1"/>
  <c r="L31" i="7" s="1"/>
  <c r="K31" i="7" s="1"/>
  <c r="O3" i="7"/>
  <c r="G8" i="7" a="1"/>
  <c r="G8" i="7" s="1"/>
  <c r="H34" i="7" s="1"/>
  <c r="L34" i="7" s="1"/>
  <c r="K34" i="7" s="1"/>
  <c r="G4" i="7" a="1"/>
  <c r="G4" i="7" s="1"/>
  <c r="G3" i="7" a="1"/>
  <c r="G3" i="7" s="1"/>
  <c r="H17" i="7" s="1"/>
  <c r="L17" i="7" s="1"/>
  <c r="K17" i="7" s="1"/>
  <c r="H49" i="7" l="1"/>
  <c r="L49" i="7" s="1"/>
  <c r="K49" i="7" s="1"/>
  <c r="H50" i="7"/>
  <c r="L50" i="7" s="1"/>
  <c r="K50" i="7" s="1"/>
  <c r="H47" i="7"/>
  <c r="L47" i="7" s="1"/>
  <c r="K47" i="7" s="1"/>
  <c r="H48" i="7"/>
  <c r="L48" i="7" s="1"/>
  <c r="K48" i="7" s="1"/>
  <c r="H32" i="7"/>
  <c r="L32" i="7" s="1"/>
  <c r="K32" i="7" s="1"/>
  <c r="H33" i="7"/>
  <c r="L33" i="7" s="1"/>
  <c r="K33" i="7" s="1"/>
  <c r="H29" i="7"/>
  <c r="L29" i="7" s="1"/>
  <c r="K29" i="7" s="1"/>
  <c r="H30" i="7"/>
  <c r="L30" i="7" s="1"/>
  <c r="K30" i="7" s="1"/>
  <c r="H27" i="7"/>
  <c r="L27" i="7" s="1"/>
  <c r="K27" i="7" s="1"/>
  <c r="H28" i="7"/>
  <c r="L28" i="7" s="1"/>
  <c r="K28" i="7" s="1"/>
  <c r="H18" i="7"/>
  <c r="L18" i="7" s="1"/>
  <c r="K18" i="7" s="1"/>
  <c r="H20" i="7"/>
  <c r="L20" i="7" s="1"/>
  <c r="K20" i="7" s="1"/>
  <c r="H21" i="7"/>
  <c r="L21" i="7" s="1"/>
  <c r="K21" i="7" s="1"/>
  <c r="H22" i="7"/>
  <c r="L22" i="7" s="1"/>
  <c r="K22" i="7" s="1"/>
  <c r="H19" i="7"/>
  <c r="L19" i="7" s="1"/>
  <c r="K19" i="7" s="1"/>
  <c r="H15" i="7"/>
  <c r="L15" i="7" s="1"/>
  <c r="K15" i="7" s="1"/>
  <c r="H16" i="7"/>
  <c r="L16" i="7" s="1"/>
  <c r="K16" i="7" s="1"/>
  <c r="K25" i="7"/>
  <c r="H13" i="7"/>
  <c r="L13" i="7" s="1"/>
  <c r="K13" i="7" s="1"/>
  <c r="H14" i="7"/>
  <c r="L14" i="7" s="1"/>
  <c r="K14" i="7" s="1"/>
  <c r="H9" i="7"/>
  <c r="H12" i="7"/>
  <c r="L12" i="7" s="1"/>
  <c r="K12" i="7" s="1"/>
  <c r="K45" i="7"/>
  <c r="N6" i="7"/>
  <c r="N7" i="7"/>
  <c r="N5" i="7"/>
  <c r="O5" i="7" s="1"/>
  <c r="E5" i="7"/>
  <c r="G5" i="7" s="1" a="1"/>
  <c r="G5" i="7" s="1"/>
  <c r="E6" i="7"/>
  <c r="G6" i="7" s="1" a="1"/>
  <c r="G6" i="7" s="1"/>
  <c r="E7" i="7"/>
  <c r="G7" i="7" s="1" a="1"/>
  <c r="G7" i="7" s="1"/>
  <c r="H37" i="7" s="1"/>
  <c r="L37" i="7" s="1"/>
  <c r="K37" i="7" s="1"/>
  <c r="D5" i="7"/>
  <c r="D6" i="7"/>
  <c r="D7" i="7"/>
  <c r="H45" i="7" l="1"/>
  <c r="L45" i="7" s="1"/>
  <c r="H46" i="7"/>
  <c r="L46" i="7" s="1"/>
  <c r="K46" i="7" s="1"/>
  <c r="H42" i="7"/>
  <c r="L42" i="7" s="1"/>
  <c r="K42" i="7" s="1"/>
  <c r="H43" i="7"/>
  <c r="L43" i="7" s="1"/>
  <c r="K43" i="7" s="1"/>
  <c r="H40" i="7"/>
  <c r="L40" i="7" s="1"/>
  <c r="K40" i="7" s="1"/>
  <c r="H41" i="7"/>
  <c r="L41" i="7" s="1"/>
  <c r="K41" i="7" s="1"/>
  <c r="H38" i="7"/>
  <c r="L38" i="7" s="1"/>
  <c r="K38" i="7" s="1"/>
  <c r="H39" i="7"/>
  <c r="L39" i="7" s="1"/>
  <c r="K39" i="7" s="1"/>
  <c r="H35" i="7"/>
  <c r="L35" i="7" s="1"/>
  <c r="K35" i="7" s="1"/>
  <c r="H36" i="7"/>
  <c r="L36" i="7" s="1"/>
  <c r="K36" i="7" s="1"/>
  <c r="O6" i="7"/>
  <c r="O7" i="7"/>
  <c r="H8" i="7"/>
  <c r="H6" i="7"/>
  <c r="L6" i="7" s="1"/>
  <c r="H7" i="7"/>
  <c r="L7" i="7" s="1"/>
  <c r="F7" i="7"/>
  <c r="F6" i="7"/>
  <c r="F5" i="7"/>
  <c r="H5" i="7" l="1"/>
  <c r="L5" i="7" s="1"/>
  <c r="K5" i="7" s="1"/>
  <c r="H4" i="7"/>
  <c r="L4" i="7" s="1"/>
  <c r="K4" i="7" s="1"/>
  <c r="H3" i="7"/>
  <c r="L3" i="7" s="1"/>
  <c r="K7" i="7"/>
  <c r="K6" i="7"/>
  <c r="N8" i="7"/>
  <c r="O8" i="7" s="1"/>
  <c r="K3" i="7" l="1"/>
  <c r="L9" i="7" s="1"/>
  <c r="K9" i="7" s="1"/>
  <c r="L8" i="7" l="1"/>
  <c r="K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<sst xmlns="http://schemas.openxmlformats.org/spreadsheetml/2006/main" count="97" uniqueCount="96">
  <si>
    <t>level</t>
  </si>
  <si>
    <t>value</t>
  </si>
  <si>
    <t>leaf</t>
  </si>
  <si>
    <t>grade</t>
  </si>
  <si>
    <t>childCount</t>
  </si>
  <si>
    <t>parentChildCount</t>
  </si>
  <si>
    <t>intermediateValue</t>
  </si>
  <si>
    <t>sort</t>
  </si>
  <si>
    <t>These services include ongoing management and operational services that are structured as an ongoing multiyear service defined and governed by SLAs.</t>
  </si>
  <si>
    <t>An overall approach to how an organization expects to achieve its stated business vision through the strategic design and deployment of D&amp;A initiatives.</t>
  </si>
  <si>
    <t>Descr</t>
  </si>
  <si>
    <t>Gartner MQ Data &amp; Anal;ytics</t>
  </si>
  <si>
    <t>Code</t>
  </si>
  <si>
    <t>Name</t>
  </si>
  <si>
    <t>Url</t>
  </si>
  <si>
    <t>Gartner</t>
  </si>
  <si>
    <t>https://www.gartner.com/doc/reprints?id=1-2928QM6Y&amp;ct=220208&amp;st=sb</t>
  </si>
  <si>
    <t>relevance</t>
  </si>
  <si>
    <t>childLabel</t>
  </si>
  <si>
    <t>childId</t>
  </si>
  <si>
    <t>parentId</t>
  </si>
  <si>
    <t>parentLabel</t>
  </si>
  <si>
    <t>childIdCopy</t>
  </si>
  <si>
    <t>Capability</t>
  </si>
  <si>
    <t>Wortell</t>
  </si>
  <si>
    <t>Competitor</t>
  </si>
  <si>
    <t>Service</t>
  </si>
  <si>
    <t>CapabilityId</t>
  </si>
  <si>
    <t>Data Readiness Scan</t>
  </si>
  <si>
    <t>Capability Area</t>
  </si>
  <si>
    <t>Data Capability</t>
  </si>
  <si>
    <t>type</t>
  </si>
  <si>
    <t>Level</t>
  </si>
  <si>
    <t>Type</t>
  </si>
  <si>
    <t>Root</t>
  </si>
  <si>
    <t>Service Capability</t>
  </si>
  <si>
    <t>prio</t>
  </si>
  <si>
    <t>sell</t>
  </si>
  <si>
    <t>market</t>
  </si>
  <si>
    <t>deliver</t>
  </si>
  <si>
    <t>support</t>
  </si>
  <si>
    <t>Service Maturity</t>
  </si>
  <si>
    <t>MaxChildId</t>
  </si>
  <si>
    <t>serviceInergy</t>
  </si>
  <si>
    <t>serviceIlionx</t>
  </si>
  <si>
    <t>serviceWortell</t>
  </si>
  <si>
    <t>serviceMotion10</t>
  </si>
  <si>
    <t>ISO/IEC 25010:2023</t>
  </si>
  <si>
    <t>Security</t>
  </si>
  <si>
    <t>Reliability</t>
  </si>
  <si>
    <t>Interaction Capability</t>
  </si>
  <si>
    <t>Compatibility</t>
  </si>
  <si>
    <t>Performance Efficiency</t>
  </si>
  <si>
    <t>Functional Suitability</t>
  </si>
  <si>
    <t>Safety</t>
  </si>
  <si>
    <t>Flexibility</t>
  </si>
  <si>
    <t>Maintainability</t>
  </si>
  <si>
    <t>Confidentiality</t>
  </si>
  <si>
    <t>Integrity</t>
  </si>
  <si>
    <t>Non-Repudiation</t>
  </si>
  <si>
    <t>Accountability</t>
  </si>
  <si>
    <t>Authenticity</t>
  </si>
  <si>
    <t>Resistance</t>
  </si>
  <si>
    <t>Modularity</t>
  </si>
  <si>
    <t>Reusability</t>
  </si>
  <si>
    <t>Analysability</t>
  </si>
  <si>
    <t>Modifiability</t>
  </si>
  <si>
    <t>Testability</t>
  </si>
  <si>
    <t>Adaptability</t>
  </si>
  <si>
    <t>Scalability</t>
  </si>
  <si>
    <t>Installability</t>
  </si>
  <si>
    <t>Replaceability</t>
  </si>
  <si>
    <t>Operational Contraint</t>
  </si>
  <si>
    <t>Risk Identification</t>
  </si>
  <si>
    <t>Fail Safe</t>
  </si>
  <si>
    <t>Hazard Warning</t>
  </si>
  <si>
    <t>Safe Integration</t>
  </si>
  <si>
    <t>Functional Completeness</t>
  </si>
  <si>
    <t>Functional Correctness</t>
  </si>
  <si>
    <t>Function Appropriateness</t>
  </si>
  <si>
    <t>Capacity</t>
  </si>
  <si>
    <t>Resource Utilization</t>
  </si>
  <si>
    <t>Time Behaviour</t>
  </si>
  <si>
    <t>Co-Existence</t>
  </si>
  <si>
    <t>Interoperability</t>
  </si>
  <si>
    <t>Appropriateness Recognizability</t>
  </si>
  <si>
    <t>Learnability</t>
  </si>
  <si>
    <t>Operability</t>
  </si>
  <si>
    <t>User Error Protection</t>
  </si>
  <si>
    <t>User Engagement</t>
  </si>
  <si>
    <t>User Assistance</t>
  </si>
  <si>
    <t>Self Descriptiveness</t>
  </si>
  <si>
    <t>Faultlessness</t>
  </si>
  <si>
    <t>Availability</t>
  </si>
  <si>
    <t>Fault Tolerance</t>
  </si>
  <si>
    <t>Recoverability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</si>
</sst>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308631</xdr:colOff>
          <xdr:row>0</xdr:row>
          <xdr:rowOff>168303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8B654FF-0237-6475-85CA-B1D10A01004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LOV!$A$10:$B$10" spid="_x0000_s1460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82556" t="8548" r="1604" b="13226"/>
            <a:stretch>
              <a:fillRect/>
            </a:stretch>
          </xdr:blipFill>
          <xdr:spPr bwMode="auto">
            <a:xfrm>
              <a:off x="0" y="0"/>
              <a:ext cx="308631" cy="16830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B2139-3A3C-774F-B54F-02981CDF0970}" name="DnAServices" displayName="DnAServices" ref="A1:Y50">
  <autoFilter ref="A1:Y50" xr:uid="{3CDB2139-3A3C-774F-B54F-02981CDF0970}"/>
  <sortState xmlns:xlrd2="http://schemas.microsoft.com/office/spreadsheetml/2017/richdata2" ref="A2:U9">
    <sortCondition ref="N2:N9"/>
    <sortCondition ref="D2:D9"/>
    <sortCondition ref="M2:M9"/>
  </sortState>
  <tableColumns count="25">
    <tableColumn id="3" xr3:uid="{F5226695-69CB-D045-805C-81C7C9A8FEDF}" name="childId" dataDxfId="8"/>
    <tableColumn id="4" xr3:uid="{A868F091-A877-6744-8BD2-9B72C188A207}" name="parentId" dataDxfId="7"/>
    <tableColumn id="8" xr3:uid="{59BDA53D-E49E-D242-B4C5-19315FB74449}" name="childLabel" totalsRowLabel="Total" dataDxfId="6"/>
    <tableColumn id="1" xr3:uid="{32A90077-49B3-FA4E-99DA-925FD2C5CBE1}" name="parentLabel">
      <calculatedColumnFormula>VLOOKUP(DnAServices[[#This Row],[parentId]],DnAServices[],3,FALSE)</calculatedColumnFormula>
    </tableColumn>
    <tableColumn id="2" xr3:uid="{E78EF50B-BB96-2343-87C5-ECDBAE7C8B05}" name="childIdCopy">
      <calculatedColumnFormula>DnAServices[[#This Row],[childId]]</calculatedColumnFormula>
    </tableColumn>
    <tableColumn id="7" xr3:uid="{42E7E5DF-C2F5-654B-AE46-98B0D727BF68}" name="leaf" dataDxfId="5">
      <calculatedColumnFormula>IF(ISERROR(VLOOKUP(DnAServices[[#This Row],[childIdCopy]],DnAServices[parentId],1,FALSE)),1,0)</calculatedColumnFormula>
    </tableColumn>
    <tableColumn id="10" xr3:uid="{2C45A958-0AC7-0F4F-9F7E-1B086C18D583}" name="childCount" dataDxfId="4">
      <calculatedColumnFormula array="1">COUNTIF(LOV_ParentId,DnAServices[[#This Row],[childIdCopy]])</calculatedColumnFormula>
    </tableColumn>
    <tableColumn id="11" xr3:uid="{79B95467-B17A-4047-B881-B644207C4CD9}" name="parentChildCount" dataDxfId="3">
      <calculatedColumnFormula>VLOOKUP(DnAServices[[#This Row],[parentId]],DnAServices[],7,FALSE)</calculatedColumnFormula>
    </tableColumn>
    <tableColumn id="9" xr3:uid="{0A877EB5-73A4-0A4B-AA73-04F7B4278274}" name="grade"/>
    <tableColumn id="14" xr3:uid="{E5C8E1C7-D5BF-F242-AE51-5CD4B9F688DD}" name="relevance"/>
    <tableColumn id="12" xr3:uid="{81100636-BC49-0D4B-9DC6-B3DF3B2DA470}" name="value" totalsRowFunction="sum" dataDxfId="2">
      <calculatedColumnFormula>IF(DnAServices[[#This Row],[leaf]]=1,DnAServices[[#This Row],[intermediateValue]],0)</calculatedColumnFormula>
    </tableColumn>
    <tableColumn id="6" xr3:uid="{4B2323A5-43FB-CF4F-9A88-D0F4E6F40A2F}" name="intermediateValue" dataDxfId="1">
      <calculatedColumnFormula>VLOOKUP(DnAServices[[#This Row],[parentLabel]],DnAServices[],10,FALSE)/DnAServices[[#This Row],[parentChildCount]]</calculatedColumnFormula>
    </tableColumn>
    <tableColumn id="5" xr3:uid="{44B93257-528E-574E-BB48-6AC2FE8451F8}" name="sort"/>
    <tableColumn id="13" xr3:uid="{BD8C4D3A-3E3D-5F44-9FC8-0EF60D5B62C8}" name="level"/>
    <tableColumn id="16" xr3:uid="{571AA870-2ABE-FF4D-8D52-0504685EDDC0}" name="type"/>
    <tableColumn id="17" xr3:uid="{638F2F29-698F-B644-B60C-C9C939A263A8}" name="prio"/>
    <tableColumn id="20" xr3:uid="{612294AB-50B2-1A47-ABC6-BF17F5C643AB}" name="market"/>
    <tableColumn id="19" xr3:uid="{2EEDAE62-3605-A246-8FBA-894482DC535D}" name="sell"/>
    <tableColumn id="18" xr3:uid="{D827252D-FE96-AE4E-901B-34E3C78A7951}" name="deliver"/>
    <tableColumn id="21" xr3:uid="{36175633-CD3F-4E46-A06C-67D4C5E09739}" name="support"/>
    <tableColumn id="15" xr3:uid="{1789C71A-2128-FA4C-A79A-C1E499A9E06C}" name="Descr" dataDxfId="0"/>
    <tableColumn id="25" xr3:uid="{4B7891AE-3FB6-B944-859D-7F57BEF2B78B}" name="serviceInergy"/>
    <tableColumn id="24" xr3:uid="{B1B3BF46-A28D-C84E-B44B-46CA79DE8689}" name="serviceIlionx"/>
    <tableColumn id="22" xr3:uid="{3AF7CC8C-BA57-F04F-ACF4-4781FED2410C}" name="serviceWortell"/>
    <tableColumn id="23" xr3:uid="{69E1D64C-97E1-B147-B61F-23697FE54E11}" name="serviceMotion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58637B-E456-2B4E-B11D-B9F869D66C44}" name="Types" displayName="Types" ref="A1:B7" totalsRowShown="0">
  <autoFilter ref="A1:B7" xr:uid="{7158637B-E456-2B4E-B11D-B9F869D66C44}"/>
  <tableColumns count="2">
    <tableColumn id="1" xr3:uid="{84A4F2EC-4B72-F349-B94F-2764508DA937}" name="Level"/>
    <tableColumn id="2" xr3:uid="{7515B732-8FF4-2C4C-835C-1AEDB283B1D7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tner.com/doc/reprints?id=1-2928QM6Y&amp;ct=220208&amp;st=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B7CE-57FA-014E-ABD2-B896A4E09EDD}">
  <dimension ref="A1:Y50"/>
  <sheetViews>
    <sheetView tabSelected="1" zoomScale="200" zoomScaleNormal="2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" sqref="C2"/>
    </sheetView>
  </sheetViews>
  <sheetFormatPr baseColWidth="10" defaultRowHeight="16" x14ac:dyDescent="0.2"/>
  <cols>
    <col min="1" max="1" width="4.5" customWidth="1"/>
    <col min="2" max="2" width="4.83203125" customWidth="1"/>
    <col min="3" max="3" width="25.33203125" customWidth="1"/>
    <col min="4" max="4" width="27.33203125" customWidth="1"/>
    <col min="5" max="5" width="6.83203125" customWidth="1"/>
    <col min="7" max="7" width="12" customWidth="1"/>
    <col min="8" max="8" width="20.1640625" customWidth="1"/>
    <col min="9" max="9" width="6.1640625" customWidth="1"/>
    <col min="10" max="10" width="5.6640625" customWidth="1"/>
    <col min="11" max="11" width="10.33203125" customWidth="1"/>
    <col min="12" max="12" width="11.6640625" customWidth="1"/>
    <col min="13" max="13" width="4.33203125" customWidth="1"/>
    <col min="14" max="14" width="5.1640625" customWidth="1"/>
    <col min="15" max="15" width="18.33203125" customWidth="1"/>
    <col min="16" max="20" width="2.83203125" customWidth="1"/>
    <col min="21" max="21" width="55.1640625" style="1" customWidth="1"/>
    <col min="22" max="25" width="3.6640625" bestFit="1" customWidth="1"/>
  </cols>
  <sheetData>
    <row r="1" spans="1:25" ht="80" customHeight="1" x14ac:dyDescent="0.2">
      <c r="A1" s="5" t="s">
        <v>19</v>
      </c>
      <c r="B1" s="5" t="s">
        <v>20</v>
      </c>
      <c r="C1" t="s">
        <v>18</v>
      </c>
      <c r="D1" t="s">
        <v>21</v>
      </c>
      <c r="E1" t="s">
        <v>22</v>
      </c>
      <c r="F1" t="s">
        <v>2</v>
      </c>
      <c r="G1" t="s">
        <v>4</v>
      </c>
      <c r="H1" t="s">
        <v>5</v>
      </c>
      <c r="I1" t="s">
        <v>3</v>
      </c>
      <c r="J1" t="s">
        <v>17</v>
      </c>
      <c r="K1" t="s">
        <v>1</v>
      </c>
      <c r="L1" t="s">
        <v>6</v>
      </c>
      <c r="M1" t="s">
        <v>7</v>
      </c>
      <c r="N1" t="s">
        <v>0</v>
      </c>
      <c r="O1" t="s">
        <v>31</v>
      </c>
      <c r="P1" s="5" t="s">
        <v>36</v>
      </c>
      <c r="Q1" s="5" t="s">
        <v>38</v>
      </c>
      <c r="R1" s="5" t="s">
        <v>37</v>
      </c>
      <c r="S1" s="5" t="s">
        <v>39</v>
      </c>
      <c r="T1" s="5" t="s">
        <v>40</v>
      </c>
      <c r="U1" s="1" t="s">
        <v>10</v>
      </c>
      <c r="V1" s="5" t="s">
        <v>43</v>
      </c>
      <c r="W1" s="5" t="s">
        <v>44</v>
      </c>
      <c r="X1" s="5" t="s">
        <v>45</v>
      </c>
      <c r="Y1" s="5" t="s">
        <v>46</v>
      </c>
    </row>
    <row r="2" spans="1:25" ht="17" x14ac:dyDescent="0.2">
      <c r="A2">
        <v>1</v>
      </c>
      <c r="C2" s="1" t="s">
        <v>47</v>
      </c>
      <c r="D2" s="2"/>
      <c r="E2">
        <f>DnAServices[[#This Row],[childId]]</f>
        <v>1</v>
      </c>
      <c r="F2">
        <f>IF(ISERROR(VLOOKUP(DnAServices[[#This Row],[childIdCopy]],DnAServices[parentId],1,FALSE)),1,0)</f>
        <v>0</v>
      </c>
      <c r="G2" cm="1">
        <f t="array" ref="G2">COUNTIF(LOV_ParentId,DnAServices[[#This Row],[childIdCopy]])</f>
        <v>9</v>
      </c>
      <c r="H2" t="e">
        <f>VLOOKUP(DnAServices[[#This Row],[parentId]],DnAServices[],7,FALSE)</f>
        <v>#N/A</v>
      </c>
      <c r="K2">
        <f>IF(DnAServices[[#This Row],[leaf]]=1,DnAServices[[#This Row],[intermediateValue]],0)</f>
        <v>0</v>
      </c>
      <c r="L2">
        <v>1000000</v>
      </c>
      <c r="N2">
        <v>0</v>
      </c>
      <c r="O2" t="str">
        <f>VLOOKUP(DnAServices[[#This Row],[level]],Types[],2,FALSE)</f>
        <v>Root</v>
      </c>
      <c r="P2">
        <v>1</v>
      </c>
      <c r="Q2">
        <v>1</v>
      </c>
      <c r="R2">
        <v>1</v>
      </c>
      <c r="S2">
        <v>1</v>
      </c>
      <c r="T2">
        <v>1</v>
      </c>
    </row>
    <row r="3" spans="1:25" ht="17" x14ac:dyDescent="0.2">
      <c r="A3">
        <v>2</v>
      </c>
      <c r="B3">
        <v>1</v>
      </c>
      <c r="C3" s="1" t="s">
        <v>48</v>
      </c>
      <c r="D3" s="2" t="str">
        <f>VLOOKUP(DnAServices[[#This Row],[parentId]],DnAServices[],3,FALSE)</f>
        <v>ISO/IEC 25010:2023</v>
      </c>
      <c r="E3">
        <f>DnAServices[[#This Row],[childId]]</f>
        <v>2</v>
      </c>
      <c r="F3">
        <f>IF(ISERROR(VLOOKUP(DnAServices[[#This Row],[childIdCopy]],DnAServices[parentId],1,FALSE)),1,0)</f>
        <v>0</v>
      </c>
      <c r="G3" cm="1">
        <f t="array" ref="G3">COUNTIF(LOV_ParentId,DnAServices[[#This Row],[childIdCopy]])</f>
        <v>6</v>
      </c>
      <c r="H3">
        <f>VLOOKUP(DnAServices[[#This Row],[parentId]],DnAServices[],7,FALSE)</f>
        <v>9</v>
      </c>
      <c r="J3">
        <v>1</v>
      </c>
      <c r="K3">
        <f>IF(DnAServices[[#This Row],[leaf]]=1,DnAServices[[#This Row],[intermediateValue]],0)</f>
        <v>0</v>
      </c>
      <c r="L3">
        <f>VLOOKUP(DnAServices[[#This Row],[parentId]],DnAServices[],12,FALSE)/DnAServices[[#This Row],[parentChildCount]]</f>
        <v>111111.11111111111</v>
      </c>
      <c r="N3">
        <f>VLOOKUP(DnAServices[[#This Row],[parentId]],DnAServices[],14,FALSE)+1</f>
        <v>1</v>
      </c>
      <c r="O3" t="str">
        <f>VLOOKUP(DnAServices[[#This Row],[level]],Types[],2,FALSE)</f>
        <v>Capability Area</v>
      </c>
      <c r="P3">
        <v>1</v>
      </c>
      <c r="Q3">
        <v>1</v>
      </c>
      <c r="R3">
        <v>1</v>
      </c>
      <c r="S3">
        <v>1</v>
      </c>
      <c r="T3">
        <v>1</v>
      </c>
    </row>
    <row r="4" spans="1:25" ht="17" x14ac:dyDescent="0.2">
      <c r="A4">
        <v>3</v>
      </c>
      <c r="B4">
        <v>1</v>
      </c>
      <c r="C4" s="1" t="s">
        <v>49</v>
      </c>
      <c r="D4" s="2" t="str">
        <f>VLOOKUP(DnAServices[[#This Row],[parentId]],DnAServices[],3,FALSE)</f>
        <v>ISO/IEC 25010:2023</v>
      </c>
      <c r="E4">
        <f>DnAServices[[#This Row],[childId]]</f>
        <v>3</v>
      </c>
      <c r="F4">
        <f>IF(ISERROR(VLOOKUP(DnAServices[[#This Row],[childIdCopy]],DnAServices[parentId],1,FALSE)),1,0)</f>
        <v>0</v>
      </c>
      <c r="G4" cm="1">
        <f t="array" ref="G4">COUNTIF(LOV_ParentId,DnAServices[[#This Row],[childIdCopy]])</f>
        <v>4</v>
      </c>
      <c r="H4">
        <f>VLOOKUP(DnAServices[[#This Row],[parentId]],DnAServices[],7,FALSE)</f>
        <v>9</v>
      </c>
      <c r="J4">
        <v>1</v>
      </c>
      <c r="K4">
        <f>IF(DnAServices[[#This Row],[leaf]]=1,DnAServices[[#This Row],[intermediateValue]],0)</f>
        <v>0</v>
      </c>
      <c r="L4">
        <f>VLOOKUP(DnAServices[[#This Row],[parentId]],DnAServices[],12,FALSE)/DnAServices[[#This Row],[parentChildCount]]</f>
        <v>111111.11111111111</v>
      </c>
      <c r="N4">
        <f>VLOOKUP(DnAServices[[#This Row],[parentId]],DnAServices[],14,FALSE)+1</f>
        <v>1</v>
      </c>
      <c r="O4" t="str">
        <f>VLOOKUP(DnAServices[[#This Row],[level]],Types[],2,FALSE)</f>
        <v>Capability Area</v>
      </c>
      <c r="P4">
        <v>1</v>
      </c>
      <c r="Q4">
        <v>1</v>
      </c>
      <c r="R4">
        <v>1</v>
      </c>
      <c r="S4">
        <v>1</v>
      </c>
      <c r="T4">
        <v>1</v>
      </c>
    </row>
    <row r="5" spans="1:25" ht="51" x14ac:dyDescent="0.2">
      <c r="A5">
        <v>4</v>
      </c>
      <c r="B5">
        <v>1</v>
      </c>
      <c r="C5" s="1" t="s">
        <v>50</v>
      </c>
      <c r="D5" s="2" t="str">
        <f>VLOOKUP(DnAServices[[#This Row],[parentId]],DnAServices[],3,FALSE)</f>
        <v>ISO/IEC 25010:2023</v>
      </c>
      <c r="E5">
        <f>DnAServices[[#This Row],[childId]]</f>
        <v>4</v>
      </c>
      <c r="F5">
        <f>IF(ISERROR(VLOOKUP(DnAServices[[#This Row],[childIdCopy]],DnAServices[parentId],1,FALSE)),1,0)</f>
        <v>0</v>
      </c>
      <c r="G5" cm="1">
        <f t="array" ref="G5">COUNTIF(LOV_ParentId,DnAServices[[#This Row],[childIdCopy]])</f>
        <v>6</v>
      </c>
      <c r="H5">
        <f>VLOOKUP(DnAServices[[#This Row],[parentId]],DnAServices[],7,FALSE)</f>
        <v>9</v>
      </c>
      <c r="J5">
        <v>1</v>
      </c>
      <c r="K5">
        <f>IF(DnAServices[[#This Row],[leaf]]=1,DnAServices[[#This Row],[intermediateValue]],0)</f>
        <v>0</v>
      </c>
      <c r="L5">
        <f>VLOOKUP(DnAServices[[#This Row],[parentId]],DnAServices[],12,FALSE)/DnAServices[[#This Row],[parentChildCount]]</f>
        <v>111111.11111111111</v>
      </c>
      <c r="N5">
        <f>VLOOKUP(DnAServices[[#This Row],[parentId]],DnAServices[],14,FALSE)+1</f>
        <v>1</v>
      </c>
      <c r="O5" t="str">
        <f>VLOOKUP(DnAServices[[#This Row],[level]],Types[],2,FALSE)</f>
        <v>Capability Area</v>
      </c>
      <c r="P5">
        <v>1</v>
      </c>
      <c r="Q5">
        <v>1</v>
      </c>
      <c r="R5">
        <v>1</v>
      </c>
      <c r="S5">
        <v>1</v>
      </c>
      <c r="T5">
        <v>1</v>
      </c>
      <c r="U5" s="6" t="s">
        <v>8</v>
      </c>
    </row>
    <row r="6" spans="1:25" ht="51" x14ac:dyDescent="0.2">
      <c r="A6">
        <v>5</v>
      </c>
      <c r="B6">
        <v>1</v>
      </c>
      <c r="C6" s="1" t="s">
        <v>51</v>
      </c>
      <c r="D6" s="2" t="str">
        <f>VLOOKUP(DnAServices[[#This Row],[parentId]],DnAServices[],3,FALSE)</f>
        <v>ISO/IEC 25010:2023</v>
      </c>
      <c r="E6">
        <f>DnAServices[[#This Row],[childId]]</f>
        <v>5</v>
      </c>
      <c r="F6">
        <f>IF(ISERROR(VLOOKUP(DnAServices[[#This Row],[childIdCopy]],DnAServices[parentId],1,FALSE)),1,0)</f>
        <v>0</v>
      </c>
      <c r="G6" cm="1">
        <f t="array" ref="G6">COUNTIF(LOV_ParentId,DnAServices[[#This Row],[childIdCopy]])</f>
        <v>2</v>
      </c>
      <c r="H6">
        <f>VLOOKUP(DnAServices[[#This Row],[parentId]],DnAServices[],7,FALSE)</f>
        <v>9</v>
      </c>
      <c r="J6">
        <v>1</v>
      </c>
      <c r="K6">
        <f>IF(DnAServices[[#This Row],[leaf]]=1,DnAServices[[#This Row],[intermediateValue]],0)</f>
        <v>0</v>
      </c>
      <c r="L6">
        <f>VLOOKUP(DnAServices[[#This Row],[parentId]],DnAServices[],12,FALSE)/DnAServices[[#This Row],[parentChildCount]]</f>
        <v>111111.11111111111</v>
      </c>
      <c r="N6">
        <f>VLOOKUP(DnAServices[[#This Row],[parentId]],DnAServices[],14,FALSE)+1</f>
        <v>1</v>
      </c>
      <c r="O6" t="str">
        <f>VLOOKUP(DnAServices[[#This Row],[level]],Types[],2,FALSE)</f>
        <v>Capability Area</v>
      </c>
      <c r="P6">
        <v>1</v>
      </c>
      <c r="Q6">
        <v>1</v>
      </c>
      <c r="R6">
        <v>1</v>
      </c>
      <c r="S6">
        <v>1</v>
      </c>
      <c r="T6">
        <v>1</v>
      </c>
      <c r="U6" s="6" t="s">
        <v>9</v>
      </c>
    </row>
    <row r="7" spans="1:25" ht="17" x14ac:dyDescent="0.2">
      <c r="A7">
        <v>6</v>
      </c>
      <c r="B7">
        <v>1</v>
      </c>
      <c r="C7" s="1" t="s">
        <v>52</v>
      </c>
      <c r="D7" s="2" t="str">
        <f>VLOOKUP(DnAServices[[#This Row],[parentId]],DnAServices[],3,FALSE)</f>
        <v>ISO/IEC 25010:2023</v>
      </c>
      <c r="E7">
        <f>DnAServices[[#This Row],[childId]]</f>
        <v>6</v>
      </c>
      <c r="F7">
        <f>IF(ISERROR(VLOOKUP(DnAServices[[#This Row],[childIdCopy]],DnAServices[parentId],1,FALSE)),1,0)</f>
        <v>0</v>
      </c>
      <c r="G7" cm="1">
        <f t="array" ref="G7">COUNTIF(LOV_ParentId,DnAServices[[#This Row],[childIdCopy]])</f>
        <v>3</v>
      </c>
      <c r="H7">
        <f>VLOOKUP(DnAServices[[#This Row],[parentId]],DnAServices[],7,FALSE)</f>
        <v>9</v>
      </c>
      <c r="J7">
        <v>1</v>
      </c>
      <c r="K7">
        <f>IF(DnAServices[[#This Row],[leaf]]=1,DnAServices[[#This Row],[intermediateValue]],0)</f>
        <v>0</v>
      </c>
      <c r="L7">
        <f>VLOOKUP(DnAServices[[#This Row],[parentId]],DnAServices[],12,FALSE)/DnAServices[[#This Row],[parentChildCount]]</f>
        <v>111111.11111111111</v>
      </c>
      <c r="N7">
        <f>VLOOKUP(DnAServices[[#This Row],[parentId]],DnAServices[],14,FALSE)+1</f>
        <v>1</v>
      </c>
      <c r="O7" t="str">
        <f>VLOOKUP(DnAServices[[#This Row],[level]],Types[],2,FALSE)</f>
        <v>Capability Area</v>
      </c>
      <c r="P7">
        <v>1</v>
      </c>
      <c r="Q7">
        <v>1</v>
      </c>
      <c r="R7">
        <v>1</v>
      </c>
      <c r="S7">
        <v>1</v>
      </c>
      <c r="T7">
        <v>1</v>
      </c>
    </row>
    <row r="8" spans="1:25" ht="17" x14ac:dyDescent="0.2">
      <c r="A8">
        <v>7</v>
      </c>
      <c r="B8">
        <v>1</v>
      </c>
      <c r="C8" s="1" t="s">
        <v>53</v>
      </c>
      <c r="D8" s="2" t="str">
        <f>VLOOKUP(DnAServices[[#This Row],[parentId]],DnAServices[],3,FALSE)</f>
        <v>ISO/IEC 25010:2023</v>
      </c>
      <c r="E8">
        <f>DnAServices[[#This Row],[childId]]</f>
        <v>7</v>
      </c>
      <c r="F8">
        <f>IF(ISERROR(VLOOKUP(DnAServices[[#This Row],[childIdCopy]],DnAServices[parentId],1,FALSE)),1,0)</f>
        <v>0</v>
      </c>
      <c r="G8" cm="1">
        <f t="array" ref="G8">COUNTIF(LOV_ParentId,DnAServices[[#This Row],[childIdCopy]])</f>
        <v>3</v>
      </c>
      <c r="H8">
        <f>VLOOKUP(DnAServices[[#This Row],[parentId]],DnAServices[],7,FALSE)</f>
        <v>9</v>
      </c>
      <c r="J8">
        <v>1</v>
      </c>
      <c r="K8">
        <f>IF(DnAServices[[#This Row],[leaf]]=1,DnAServices[[#This Row],[intermediateValue]],0)</f>
        <v>0</v>
      </c>
      <c r="L8">
        <f>VLOOKUP(DnAServices[[#This Row],[parentId]],DnAServices[],12,FALSE)/DnAServices[[#This Row],[parentChildCount]]</f>
        <v>111111.11111111111</v>
      </c>
      <c r="N8">
        <f>VLOOKUP(DnAServices[[#This Row],[parentId]],DnAServices[],14,FALSE)+1</f>
        <v>1</v>
      </c>
      <c r="O8" t="str">
        <f>VLOOKUP(DnAServices[[#This Row],[level]],Types[],2,FALSE)</f>
        <v>Capability Area</v>
      </c>
      <c r="P8">
        <v>1</v>
      </c>
      <c r="Q8">
        <v>1</v>
      </c>
      <c r="R8">
        <v>1</v>
      </c>
      <c r="S8">
        <v>1</v>
      </c>
      <c r="T8">
        <v>1</v>
      </c>
      <c r="V8">
        <v>0</v>
      </c>
    </row>
    <row r="9" spans="1:25" ht="17" x14ac:dyDescent="0.2">
      <c r="A9">
        <v>8</v>
      </c>
      <c r="B9">
        <v>1</v>
      </c>
      <c r="C9" s="1" t="s">
        <v>54</v>
      </c>
      <c r="D9" t="str">
        <f>VLOOKUP(DnAServices[[#This Row],[parentId]],DnAServices[],3,FALSE)</f>
        <v>ISO/IEC 25010:2023</v>
      </c>
      <c r="E9">
        <f>DnAServices[[#This Row],[childId]]</f>
        <v>8</v>
      </c>
      <c r="F9">
        <f>IF(ISERROR(VLOOKUP(DnAServices[[#This Row],[childIdCopy]],DnAServices[parentId],1,FALSE)),1,0)</f>
        <v>0</v>
      </c>
      <c r="G9" cm="1">
        <f t="array" ref="G9">COUNTIF(LOV_ParentId,DnAServices[[#This Row],[childIdCopy]])</f>
        <v>5</v>
      </c>
      <c r="H9">
        <f>VLOOKUP(DnAServices[[#This Row],[parentId]],DnAServices[],7,FALSE)</f>
        <v>9</v>
      </c>
      <c r="J9">
        <v>1</v>
      </c>
      <c r="K9">
        <f>IF(DnAServices[[#This Row],[leaf]]=1,DnAServices[[#This Row],[intermediateValue]],0)</f>
        <v>0</v>
      </c>
      <c r="L9">
        <f>VLOOKUP(DnAServices[[#This Row],[parentId]],DnAServices[],12,FALSE)/DnAServices[[#This Row],[parentChildCount]]</f>
        <v>111111.11111111111</v>
      </c>
      <c r="N9">
        <f>VLOOKUP(DnAServices[[#This Row],[parentId]],DnAServices[],14,FALSE)+1</f>
        <v>1</v>
      </c>
      <c r="O9" t="str">
        <f>VLOOKUP(DnAServices[[#This Row],[level]],Types[],2,FALSE)</f>
        <v>Capability Area</v>
      </c>
      <c r="P9">
        <v>1</v>
      </c>
      <c r="Q9">
        <v>1</v>
      </c>
      <c r="R9">
        <v>1</v>
      </c>
      <c r="S9">
        <v>1</v>
      </c>
      <c r="T9">
        <v>1</v>
      </c>
      <c r="V9">
        <v>0</v>
      </c>
    </row>
    <row r="10" spans="1:25" ht="17" x14ac:dyDescent="0.2">
      <c r="A10">
        <v>9</v>
      </c>
      <c r="B10">
        <v>1</v>
      </c>
      <c r="C10" s="1" t="s">
        <v>55</v>
      </c>
      <c r="D10" t="str">
        <f>VLOOKUP(DnAServices[[#This Row],[parentId]],DnAServices[],3,FALSE)</f>
        <v>ISO/IEC 25010:2023</v>
      </c>
      <c r="E10">
        <f>DnAServices[[#This Row],[childId]]</f>
        <v>9</v>
      </c>
      <c r="F10">
        <f>IF(ISERROR(VLOOKUP(DnAServices[[#This Row],[childIdCopy]],DnAServices[parentId],1,FALSE)),1,0)</f>
        <v>0</v>
      </c>
      <c r="G10" cm="1">
        <f t="array" ref="G10">COUNTIF(LOV_ParentId,DnAServices[[#This Row],[childIdCopy]])</f>
        <v>4</v>
      </c>
      <c r="H10">
        <f>VLOOKUP(DnAServices[[#This Row],[parentId]],DnAServices[],7,FALSE)</f>
        <v>9</v>
      </c>
      <c r="K10">
        <f>IF(DnAServices[[#This Row],[leaf]]=1,DnAServices[[#This Row],[intermediateValue]],0)</f>
        <v>0</v>
      </c>
      <c r="L10" t="e">
        <f>VLOOKUP(DnAServices[[#This Row],[parentLabel]],DnAServices[],10,FALSE)/DnAServices[[#This Row],[parentChildCount]]</f>
        <v>#N/A</v>
      </c>
    </row>
    <row r="11" spans="1:25" ht="17" x14ac:dyDescent="0.2">
      <c r="A11">
        <v>10</v>
      </c>
      <c r="B11">
        <v>1</v>
      </c>
      <c r="C11" s="1" t="s">
        <v>56</v>
      </c>
      <c r="D11" t="str">
        <f>VLOOKUP(DnAServices[[#This Row],[parentId]],DnAServices[],3,FALSE)</f>
        <v>ISO/IEC 25010:2023</v>
      </c>
      <c r="E11">
        <f>DnAServices[[#This Row],[childId]]</f>
        <v>10</v>
      </c>
      <c r="F11">
        <f>IF(ISERROR(VLOOKUP(DnAServices[[#This Row],[childIdCopy]],DnAServices[parentId],1,FALSE)),1,0)</f>
        <v>0</v>
      </c>
      <c r="G11" cm="1">
        <f t="array" ref="G11">COUNTIF(LOV_ParentId,DnAServices[[#This Row],[childIdCopy]])</f>
        <v>5</v>
      </c>
      <c r="H11">
        <f>VLOOKUP(DnAServices[[#This Row],[parentId]],DnAServices[],7,FALSE)</f>
        <v>9</v>
      </c>
      <c r="K11">
        <f>IF(DnAServices[[#This Row],[leaf]]=1,DnAServices[[#This Row],[intermediateValue]],0)</f>
        <v>0</v>
      </c>
      <c r="L11" t="e">
        <f>VLOOKUP(DnAServices[[#This Row],[parentLabel]],DnAServices[],10,FALSE)/DnAServices[[#This Row],[parentChildCount]]</f>
        <v>#N/A</v>
      </c>
    </row>
    <row r="12" spans="1:25" ht="17" x14ac:dyDescent="0.2">
      <c r="A12">
        <v>11</v>
      </c>
      <c r="B12">
        <v>2</v>
      </c>
      <c r="C12" s="1" t="s">
        <v>57</v>
      </c>
      <c r="D12" t="str">
        <f>VLOOKUP(DnAServices[[#This Row],[parentId]],DnAServices[],3,FALSE)</f>
        <v>Security</v>
      </c>
      <c r="E12">
        <f>DnAServices[[#This Row],[childId]]</f>
        <v>11</v>
      </c>
      <c r="F12">
        <f>IF(ISERROR(VLOOKUP(DnAServices[[#This Row],[childIdCopy]],DnAServices[parentId],1,FALSE)),1,0)</f>
        <v>1</v>
      </c>
      <c r="G12" cm="1">
        <f t="array" ref="G12">COUNTIF(LOV_ParentId,DnAServices[[#This Row],[childIdCopy]])</f>
        <v>0</v>
      </c>
      <c r="H12">
        <f>VLOOKUP(DnAServices[[#This Row],[parentId]],DnAServices[],7,FALSE)</f>
        <v>6</v>
      </c>
      <c r="K12" t="e">
        <f>IF(DnAServices[[#This Row],[leaf]]=1,DnAServices[[#This Row],[intermediateValue]],0)</f>
        <v>#N/A</v>
      </c>
      <c r="L12" t="e">
        <f>VLOOKUP(DnAServices[[#This Row],[parentLabel]],DnAServices[],10,FALSE)/DnAServices[[#This Row],[parentChildCount]]</f>
        <v>#N/A</v>
      </c>
    </row>
    <row r="13" spans="1:25" ht="17" x14ac:dyDescent="0.2">
      <c r="A13">
        <v>12</v>
      </c>
      <c r="B13">
        <v>2</v>
      </c>
      <c r="C13" s="1" t="s">
        <v>58</v>
      </c>
      <c r="D13" t="str">
        <f>VLOOKUP(DnAServices[[#This Row],[parentId]],DnAServices[],3,FALSE)</f>
        <v>Security</v>
      </c>
      <c r="E13">
        <f>DnAServices[[#This Row],[childId]]</f>
        <v>12</v>
      </c>
      <c r="F13">
        <f>IF(ISERROR(VLOOKUP(DnAServices[[#This Row],[childIdCopy]],DnAServices[parentId],1,FALSE)),1,0)</f>
        <v>1</v>
      </c>
      <c r="G13" cm="1">
        <f t="array" ref="G13">COUNTIF(LOV_ParentId,DnAServices[[#This Row],[childIdCopy]])</f>
        <v>0</v>
      </c>
      <c r="H13">
        <f>VLOOKUP(DnAServices[[#This Row],[parentId]],DnAServices[],7,FALSE)</f>
        <v>6</v>
      </c>
      <c r="K13" t="e">
        <f>IF(DnAServices[[#This Row],[leaf]]=1,DnAServices[[#This Row],[intermediateValue]],0)</f>
        <v>#N/A</v>
      </c>
      <c r="L13" t="e">
        <f>VLOOKUP(DnAServices[[#This Row],[parentLabel]],DnAServices[],10,FALSE)/DnAServices[[#This Row],[parentChildCount]]</f>
        <v>#N/A</v>
      </c>
    </row>
    <row r="14" spans="1:25" ht="17" x14ac:dyDescent="0.2">
      <c r="A14">
        <v>13</v>
      </c>
      <c r="B14">
        <v>2</v>
      </c>
      <c r="C14" s="1" t="s">
        <v>59</v>
      </c>
      <c r="D14" t="str">
        <f>VLOOKUP(DnAServices[[#This Row],[parentId]],DnAServices[],3,FALSE)</f>
        <v>Security</v>
      </c>
      <c r="E14">
        <f>DnAServices[[#This Row],[childId]]</f>
        <v>13</v>
      </c>
      <c r="F14">
        <f>IF(ISERROR(VLOOKUP(DnAServices[[#This Row],[childIdCopy]],DnAServices[parentId],1,FALSE)),1,0)</f>
        <v>1</v>
      </c>
      <c r="G14" cm="1">
        <f t="array" ref="G14">COUNTIF(LOV_ParentId,DnAServices[[#This Row],[childIdCopy]])</f>
        <v>0</v>
      </c>
      <c r="H14">
        <f>VLOOKUP(DnAServices[[#This Row],[parentId]],DnAServices[],7,FALSE)</f>
        <v>6</v>
      </c>
      <c r="K14" t="e">
        <f>IF(DnAServices[[#This Row],[leaf]]=1,DnAServices[[#This Row],[intermediateValue]],0)</f>
        <v>#N/A</v>
      </c>
      <c r="L14" t="e">
        <f>VLOOKUP(DnAServices[[#This Row],[parentLabel]],DnAServices[],10,FALSE)/DnAServices[[#This Row],[parentChildCount]]</f>
        <v>#N/A</v>
      </c>
    </row>
    <row r="15" spans="1:25" ht="17" x14ac:dyDescent="0.2">
      <c r="A15">
        <v>14</v>
      </c>
      <c r="B15">
        <v>2</v>
      </c>
      <c r="C15" s="1" t="s">
        <v>60</v>
      </c>
      <c r="D15" t="str">
        <f>VLOOKUP(DnAServices[[#This Row],[parentId]],DnAServices[],3,FALSE)</f>
        <v>Security</v>
      </c>
      <c r="E15">
        <f>DnAServices[[#This Row],[childId]]</f>
        <v>14</v>
      </c>
      <c r="F15">
        <f>IF(ISERROR(VLOOKUP(DnAServices[[#This Row],[childIdCopy]],DnAServices[parentId],1,FALSE)),1,0)</f>
        <v>1</v>
      </c>
      <c r="G15" cm="1">
        <f t="array" ref="G15">COUNTIF(LOV_ParentId,DnAServices[[#This Row],[childIdCopy]])</f>
        <v>0</v>
      </c>
      <c r="H15">
        <f>VLOOKUP(DnAServices[[#This Row],[parentId]],DnAServices[],7,FALSE)</f>
        <v>6</v>
      </c>
      <c r="K15" t="e">
        <f>IF(DnAServices[[#This Row],[leaf]]=1,DnAServices[[#This Row],[intermediateValue]],0)</f>
        <v>#N/A</v>
      </c>
      <c r="L15" t="e">
        <f>VLOOKUP(DnAServices[[#This Row],[parentLabel]],DnAServices[],10,FALSE)/DnAServices[[#This Row],[parentChildCount]]</f>
        <v>#N/A</v>
      </c>
    </row>
    <row r="16" spans="1:25" ht="17" x14ac:dyDescent="0.2">
      <c r="A16">
        <v>15</v>
      </c>
      <c r="B16">
        <v>2</v>
      </c>
      <c r="C16" s="1" t="s">
        <v>61</v>
      </c>
      <c r="D16" t="str">
        <f>VLOOKUP(DnAServices[[#This Row],[parentId]],DnAServices[],3,FALSE)</f>
        <v>Security</v>
      </c>
      <c r="E16">
        <f>DnAServices[[#This Row],[childId]]</f>
        <v>15</v>
      </c>
      <c r="F16">
        <f>IF(ISERROR(VLOOKUP(DnAServices[[#This Row],[childIdCopy]],DnAServices[parentId],1,FALSE)),1,0)</f>
        <v>1</v>
      </c>
      <c r="G16" cm="1">
        <f t="array" ref="G16">COUNTIF(LOV_ParentId,DnAServices[[#This Row],[childIdCopy]])</f>
        <v>0</v>
      </c>
      <c r="H16">
        <f>VLOOKUP(DnAServices[[#This Row],[parentId]],DnAServices[],7,FALSE)</f>
        <v>6</v>
      </c>
      <c r="K16" t="e">
        <f>IF(DnAServices[[#This Row],[leaf]]=1,DnAServices[[#This Row],[intermediateValue]],0)</f>
        <v>#N/A</v>
      </c>
      <c r="L16" t="e">
        <f>VLOOKUP(DnAServices[[#This Row],[parentLabel]],DnAServices[],10,FALSE)/DnAServices[[#This Row],[parentChildCount]]</f>
        <v>#N/A</v>
      </c>
    </row>
    <row r="17" spans="1:12" ht="17" x14ac:dyDescent="0.2">
      <c r="A17">
        <v>16</v>
      </c>
      <c r="B17">
        <v>2</v>
      </c>
      <c r="C17" s="1" t="s">
        <v>62</v>
      </c>
      <c r="D17" t="str">
        <f>VLOOKUP(DnAServices[[#This Row],[parentId]],DnAServices[],3,FALSE)</f>
        <v>Security</v>
      </c>
      <c r="E17">
        <f>DnAServices[[#This Row],[childId]]</f>
        <v>16</v>
      </c>
      <c r="F17">
        <f>IF(ISERROR(VLOOKUP(DnAServices[[#This Row],[childIdCopy]],DnAServices[parentId],1,FALSE)),1,0)</f>
        <v>1</v>
      </c>
      <c r="G17" cm="1">
        <f t="array" ref="G17">COUNTIF(LOV_ParentId,DnAServices[[#This Row],[childIdCopy]])</f>
        <v>0</v>
      </c>
      <c r="H17">
        <f>VLOOKUP(DnAServices[[#This Row],[parentId]],DnAServices[],7,FALSE)</f>
        <v>6</v>
      </c>
      <c r="K17" t="e">
        <f>IF(DnAServices[[#This Row],[leaf]]=1,DnAServices[[#This Row],[intermediateValue]],0)</f>
        <v>#N/A</v>
      </c>
      <c r="L17" t="e">
        <f>VLOOKUP(DnAServices[[#This Row],[parentLabel]],DnAServices[],10,FALSE)/DnAServices[[#This Row],[parentChildCount]]</f>
        <v>#N/A</v>
      </c>
    </row>
    <row r="18" spans="1:12" ht="17" x14ac:dyDescent="0.2">
      <c r="A18">
        <v>17</v>
      </c>
      <c r="B18">
        <v>10</v>
      </c>
      <c r="C18" s="1" t="s">
        <v>63</v>
      </c>
      <c r="D18" t="str">
        <f>VLOOKUP(DnAServices[[#This Row],[parentId]],DnAServices[],3,FALSE)</f>
        <v>Maintainability</v>
      </c>
      <c r="E18">
        <f>DnAServices[[#This Row],[childId]]</f>
        <v>17</v>
      </c>
      <c r="F18">
        <f>IF(ISERROR(VLOOKUP(DnAServices[[#This Row],[childIdCopy]],DnAServices[parentId],1,FALSE)),1,0)</f>
        <v>1</v>
      </c>
      <c r="G18" cm="1">
        <f t="array" ref="G18">COUNTIF(LOV_ParentId,DnAServices[[#This Row],[childIdCopy]])</f>
        <v>0</v>
      </c>
      <c r="H18">
        <f>VLOOKUP(DnAServices[[#This Row],[parentId]],DnAServices[],7,FALSE)</f>
        <v>5</v>
      </c>
      <c r="K18" t="e">
        <f>IF(DnAServices[[#This Row],[leaf]]=1,DnAServices[[#This Row],[intermediateValue]],0)</f>
        <v>#N/A</v>
      </c>
      <c r="L18" t="e">
        <f>VLOOKUP(DnAServices[[#This Row],[parentLabel]],DnAServices[],10,FALSE)/DnAServices[[#This Row],[parentChildCount]]</f>
        <v>#N/A</v>
      </c>
    </row>
    <row r="19" spans="1:12" ht="17" x14ac:dyDescent="0.2">
      <c r="A19">
        <v>18</v>
      </c>
      <c r="B19">
        <v>10</v>
      </c>
      <c r="C19" s="1" t="s">
        <v>64</v>
      </c>
      <c r="D19" t="str">
        <f>VLOOKUP(DnAServices[[#This Row],[parentId]],DnAServices[],3,FALSE)</f>
        <v>Maintainability</v>
      </c>
      <c r="E19">
        <f>DnAServices[[#This Row],[childId]]</f>
        <v>18</v>
      </c>
      <c r="F19">
        <f>IF(ISERROR(VLOOKUP(DnAServices[[#This Row],[childIdCopy]],DnAServices[parentId],1,FALSE)),1,0)</f>
        <v>1</v>
      </c>
      <c r="G19" cm="1">
        <f t="array" ref="G19">COUNTIF(LOV_ParentId,DnAServices[[#This Row],[childIdCopy]])</f>
        <v>0</v>
      </c>
      <c r="H19">
        <f>VLOOKUP(DnAServices[[#This Row],[parentId]],DnAServices[],7,FALSE)</f>
        <v>5</v>
      </c>
      <c r="K19" t="e">
        <f>IF(DnAServices[[#This Row],[leaf]]=1,DnAServices[[#This Row],[intermediateValue]],0)</f>
        <v>#N/A</v>
      </c>
      <c r="L19" t="e">
        <f>VLOOKUP(DnAServices[[#This Row],[parentLabel]],DnAServices[],10,FALSE)/DnAServices[[#This Row],[parentChildCount]]</f>
        <v>#N/A</v>
      </c>
    </row>
    <row r="20" spans="1:12" ht="17" x14ac:dyDescent="0.2">
      <c r="A20">
        <v>19</v>
      </c>
      <c r="B20">
        <v>10</v>
      </c>
      <c r="C20" s="1" t="s">
        <v>65</v>
      </c>
      <c r="D20" t="str">
        <f>VLOOKUP(DnAServices[[#This Row],[parentId]],DnAServices[],3,FALSE)</f>
        <v>Maintainability</v>
      </c>
      <c r="E20">
        <f>DnAServices[[#This Row],[childId]]</f>
        <v>19</v>
      </c>
      <c r="F20">
        <f>IF(ISERROR(VLOOKUP(DnAServices[[#This Row],[childIdCopy]],DnAServices[parentId],1,FALSE)),1,0)</f>
        <v>1</v>
      </c>
      <c r="G20" cm="1">
        <f t="array" ref="G20">COUNTIF(LOV_ParentId,DnAServices[[#This Row],[childIdCopy]])</f>
        <v>0</v>
      </c>
      <c r="H20">
        <f>VLOOKUP(DnAServices[[#This Row],[parentId]],DnAServices[],7,FALSE)</f>
        <v>5</v>
      </c>
      <c r="K20" t="e">
        <f>IF(DnAServices[[#This Row],[leaf]]=1,DnAServices[[#This Row],[intermediateValue]],0)</f>
        <v>#N/A</v>
      </c>
      <c r="L20" t="e">
        <f>VLOOKUP(DnAServices[[#This Row],[parentLabel]],DnAServices[],10,FALSE)/DnAServices[[#This Row],[parentChildCount]]</f>
        <v>#N/A</v>
      </c>
    </row>
    <row r="21" spans="1:12" ht="17" x14ac:dyDescent="0.2">
      <c r="A21">
        <v>20</v>
      </c>
      <c r="B21">
        <v>10</v>
      </c>
      <c r="C21" s="1" t="s">
        <v>66</v>
      </c>
      <c r="D21" t="str">
        <f>VLOOKUP(DnAServices[[#This Row],[parentId]],DnAServices[],3,FALSE)</f>
        <v>Maintainability</v>
      </c>
      <c r="E21">
        <f>DnAServices[[#This Row],[childId]]</f>
        <v>20</v>
      </c>
      <c r="F21">
        <f>IF(ISERROR(VLOOKUP(DnAServices[[#This Row],[childIdCopy]],DnAServices[parentId],1,FALSE)),1,0)</f>
        <v>1</v>
      </c>
      <c r="G21" cm="1">
        <f t="array" ref="G21">COUNTIF(LOV_ParentId,DnAServices[[#This Row],[childIdCopy]])</f>
        <v>0</v>
      </c>
      <c r="H21">
        <f>VLOOKUP(DnAServices[[#This Row],[parentId]],DnAServices[],7,FALSE)</f>
        <v>5</v>
      </c>
      <c r="K21" t="e">
        <f>IF(DnAServices[[#This Row],[leaf]]=1,DnAServices[[#This Row],[intermediateValue]],0)</f>
        <v>#N/A</v>
      </c>
      <c r="L21" t="e">
        <f>VLOOKUP(DnAServices[[#This Row],[parentLabel]],DnAServices[],10,FALSE)/DnAServices[[#This Row],[parentChildCount]]</f>
        <v>#N/A</v>
      </c>
    </row>
    <row r="22" spans="1:12" ht="17" x14ac:dyDescent="0.2">
      <c r="A22">
        <v>21</v>
      </c>
      <c r="B22">
        <v>10</v>
      </c>
      <c r="C22" s="1" t="s">
        <v>67</v>
      </c>
      <c r="D22" t="str">
        <f>VLOOKUP(DnAServices[[#This Row],[parentId]],DnAServices[],3,FALSE)</f>
        <v>Maintainability</v>
      </c>
      <c r="E22">
        <f>DnAServices[[#This Row],[childId]]</f>
        <v>21</v>
      </c>
      <c r="F22">
        <f>IF(ISERROR(VLOOKUP(DnAServices[[#This Row],[childIdCopy]],DnAServices[parentId],1,FALSE)),1,0)</f>
        <v>1</v>
      </c>
      <c r="G22" cm="1">
        <f t="array" ref="G22">COUNTIF(LOV_ParentId,DnAServices[[#This Row],[childIdCopy]])</f>
        <v>0</v>
      </c>
      <c r="H22">
        <f>VLOOKUP(DnAServices[[#This Row],[parentId]],DnAServices[],7,FALSE)</f>
        <v>5</v>
      </c>
      <c r="K22" t="e">
        <f>IF(DnAServices[[#This Row],[leaf]]=1,DnAServices[[#This Row],[intermediateValue]],0)</f>
        <v>#N/A</v>
      </c>
      <c r="L22" t="e">
        <f>VLOOKUP(DnAServices[[#This Row],[parentLabel]],DnAServices[],10,FALSE)/DnAServices[[#This Row],[parentChildCount]]</f>
        <v>#N/A</v>
      </c>
    </row>
    <row r="23" spans="1:12" ht="17" x14ac:dyDescent="0.2">
      <c r="A23">
        <v>22</v>
      </c>
      <c r="B23">
        <v>9</v>
      </c>
      <c r="C23" s="1" t="s">
        <v>68</v>
      </c>
      <c r="D23" t="str">
        <f>VLOOKUP(DnAServices[[#This Row],[parentId]],DnAServices[],3,FALSE)</f>
        <v>Flexibility</v>
      </c>
      <c r="E23">
        <f>DnAServices[[#This Row],[childId]]</f>
        <v>22</v>
      </c>
      <c r="F23">
        <f>IF(ISERROR(VLOOKUP(DnAServices[[#This Row],[childIdCopy]],DnAServices[parentId],1,FALSE)),1,0)</f>
        <v>1</v>
      </c>
      <c r="G23" cm="1">
        <f t="array" ref="G23">COUNTIF(LOV_ParentId,DnAServices[[#This Row],[childIdCopy]])</f>
        <v>0</v>
      </c>
      <c r="H23">
        <f>VLOOKUP(DnAServices[[#This Row],[parentId]],DnAServices[],7,FALSE)</f>
        <v>4</v>
      </c>
      <c r="K23" t="e">
        <f>IF(DnAServices[[#This Row],[leaf]]=1,DnAServices[[#This Row],[intermediateValue]],0)</f>
        <v>#N/A</v>
      </c>
      <c r="L23" t="e">
        <f>VLOOKUP(DnAServices[[#This Row],[parentLabel]],DnAServices[],10,FALSE)/DnAServices[[#This Row],[parentChildCount]]</f>
        <v>#N/A</v>
      </c>
    </row>
    <row r="24" spans="1:12" ht="17" x14ac:dyDescent="0.2">
      <c r="A24">
        <v>23</v>
      </c>
      <c r="B24">
        <v>9</v>
      </c>
      <c r="C24" s="1" t="s">
        <v>69</v>
      </c>
      <c r="D24" t="str">
        <f>VLOOKUP(DnAServices[[#This Row],[parentId]],DnAServices[],3,FALSE)</f>
        <v>Flexibility</v>
      </c>
      <c r="E24">
        <f>DnAServices[[#This Row],[childId]]</f>
        <v>23</v>
      </c>
      <c r="F24">
        <f>IF(ISERROR(VLOOKUP(DnAServices[[#This Row],[childIdCopy]],DnAServices[parentId],1,FALSE)),1,0)</f>
        <v>1</v>
      </c>
      <c r="G24" cm="1">
        <f t="array" ref="G24">COUNTIF(LOV_ParentId,DnAServices[[#This Row],[childIdCopy]])</f>
        <v>0</v>
      </c>
      <c r="H24">
        <f>VLOOKUP(DnAServices[[#This Row],[parentId]],DnAServices[],7,FALSE)</f>
        <v>4</v>
      </c>
      <c r="K24" t="e">
        <f>IF(DnAServices[[#This Row],[leaf]]=1,DnAServices[[#This Row],[intermediateValue]],0)</f>
        <v>#N/A</v>
      </c>
      <c r="L24" t="e">
        <f>VLOOKUP(DnAServices[[#This Row],[parentLabel]],DnAServices[],10,FALSE)/DnAServices[[#This Row],[parentChildCount]]</f>
        <v>#N/A</v>
      </c>
    </row>
    <row r="25" spans="1:12" ht="17" x14ac:dyDescent="0.2">
      <c r="A25">
        <v>24</v>
      </c>
      <c r="B25">
        <v>9</v>
      </c>
      <c r="C25" s="1" t="s">
        <v>70</v>
      </c>
      <c r="D25" t="str">
        <f>VLOOKUP(DnAServices[[#This Row],[parentId]],DnAServices[],3,FALSE)</f>
        <v>Flexibility</v>
      </c>
      <c r="E25">
        <f>DnAServices[[#This Row],[childId]]</f>
        <v>24</v>
      </c>
      <c r="F25">
        <f>IF(ISERROR(VLOOKUP(DnAServices[[#This Row],[childIdCopy]],DnAServices[parentId],1,FALSE)),1,0)</f>
        <v>1</v>
      </c>
      <c r="G25" cm="1">
        <f t="array" ref="G25">COUNTIF(LOV_ParentId,DnAServices[[#This Row],[childIdCopy]])</f>
        <v>0</v>
      </c>
      <c r="H25">
        <f>VLOOKUP(DnAServices[[#This Row],[parentId]],DnAServices[],7,FALSE)</f>
        <v>4</v>
      </c>
      <c r="K25" t="e">
        <f>IF(DnAServices[[#This Row],[leaf]]=1,DnAServices[[#This Row],[intermediateValue]],0)</f>
        <v>#N/A</v>
      </c>
      <c r="L25" t="e">
        <f>VLOOKUP(DnAServices[[#This Row],[parentLabel]],DnAServices[],10,FALSE)/DnAServices[[#This Row],[parentChildCount]]</f>
        <v>#N/A</v>
      </c>
    </row>
    <row r="26" spans="1:12" ht="17" x14ac:dyDescent="0.2">
      <c r="A26">
        <v>25</v>
      </c>
      <c r="B26">
        <v>9</v>
      </c>
      <c r="C26" s="1" t="s">
        <v>71</v>
      </c>
      <c r="D26" t="str">
        <f>VLOOKUP(DnAServices[[#This Row],[parentId]],DnAServices[],3,FALSE)</f>
        <v>Flexibility</v>
      </c>
      <c r="E26">
        <f>DnAServices[[#This Row],[childId]]</f>
        <v>25</v>
      </c>
      <c r="F26">
        <f>IF(ISERROR(VLOOKUP(DnAServices[[#This Row],[childIdCopy]],DnAServices[parentId],1,FALSE)),1,0)</f>
        <v>1</v>
      </c>
      <c r="G26" cm="1">
        <f t="array" ref="G26">COUNTIF(LOV_ParentId,DnAServices[[#This Row],[childIdCopy]])</f>
        <v>0</v>
      </c>
      <c r="H26">
        <f>VLOOKUP(DnAServices[[#This Row],[parentId]],DnAServices[],7,FALSE)</f>
        <v>4</v>
      </c>
      <c r="K26" t="e">
        <f>IF(DnAServices[[#This Row],[leaf]]=1,DnAServices[[#This Row],[intermediateValue]],0)</f>
        <v>#N/A</v>
      </c>
      <c r="L26" t="e">
        <f>VLOOKUP(DnAServices[[#This Row],[parentLabel]],DnAServices[],10,FALSE)/DnAServices[[#This Row],[parentChildCount]]</f>
        <v>#N/A</v>
      </c>
    </row>
    <row r="27" spans="1:12" ht="17" x14ac:dyDescent="0.2">
      <c r="A27">
        <v>26</v>
      </c>
      <c r="B27">
        <v>8</v>
      </c>
      <c r="C27" s="1" t="s">
        <v>72</v>
      </c>
      <c r="D27" t="str">
        <f>VLOOKUP(DnAServices[[#This Row],[parentId]],DnAServices[],3,FALSE)</f>
        <v>Safety</v>
      </c>
      <c r="E27">
        <f>DnAServices[[#This Row],[childId]]</f>
        <v>26</v>
      </c>
      <c r="F27">
        <f>IF(ISERROR(VLOOKUP(DnAServices[[#This Row],[childIdCopy]],DnAServices[parentId],1,FALSE)),1,0)</f>
        <v>1</v>
      </c>
      <c r="G27" cm="1">
        <f t="array" ref="G27">COUNTIF(LOV_ParentId,DnAServices[[#This Row],[childIdCopy]])</f>
        <v>0</v>
      </c>
      <c r="H27">
        <f>VLOOKUP(DnAServices[[#This Row],[parentId]],DnAServices[],7,FALSE)</f>
        <v>5</v>
      </c>
      <c r="K27" t="e">
        <f>IF(DnAServices[[#This Row],[leaf]]=1,DnAServices[[#This Row],[intermediateValue]],0)</f>
        <v>#N/A</v>
      </c>
      <c r="L27" t="e">
        <f>VLOOKUP(DnAServices[[#This Row],[parentLabel]],DnAServices[],10,FALSE)/DnAServices[[#This Row],[parentChildCount]]</f>
        <v>#N/A</v>
      </c>
    </row>
    <row r="28" spans="1:12" ht="17" x14ac:dyDescent="0.2">
      <c r="A28">
        <v>27</v>
      </c>
      <c r="B28">
        <v>8</v>
      </c>
      <c r="C28" s="1" t="s">
        <v>73</v>
      </c>
      <c r="D28" t="str">
        <f>VLOOKUP(DnAServices[[#This Row],[parentId]],DnAServices[],3,FALSE)</f>
        <v>Safety</v>
      </c>
      <c r="E28">
        <f>DnAServices[[#This Row],[childId]]</f>
        <v>27</v>
      </c>
      <c r="F28">
        <f>IF(ISERROR(VLOOKUP(DnAServices[[#This Row],[childIdCopy]],DnAServices[parentId],1,FALSE)),1,0)</f>
        <v>1</v>
      </c>
      <c r="G28" cm="1">
        <f t="array" ref="G28">COUNTIF(LOV_ParentId,DnAServices[[#This Row],[childIdCopy]])</f>
        <v>0</v>
      </c>
      <c r="H28">
        <f>VLOOKUP(DnAServices[[#This Row],[parentId]],DnAServices[],7,FALSE)</f>
        <v>5</v>
      </c>
      <c r="K28" t="e">
        <f>IF(DnAServices[[#This Row],[leaf]]=1,DnAServices[[#This Row],[intermediateValue]],0)</f>
        <v>#N/A</v>
      </c>
      <c r="L28" t="e">
        <f>VLOOKUP(DnAServices[[#This Row],[parentLabel]],DnAServices[],10,FALSE)/DnAServices[[#This Row],[parentChildCount]]</f>
        <v>#N/A</v>
      </c>
    </row>
    <row r="29" spans="1:12" ht="17" x14ac:dyDescent="0.2">
      <c r="A29">
        <v>28</v>
      </c>
      <c r="B29">
        <v>8</v>
      </c>
      <c r="C29" s="1" t="s">
        <v>74</v>
      </c>
      <c r="D29" t="str">
        <f>VLOOKUP(DnAServices[[#This Row],[parentId]],DnAServices[],3,FALSE)</f>
        <v>Safety</v>
      </c>
      <c r="E29">
        <f>DnAServices[[#This Row],[childId]]</f>
        <v>28</v>
      </c>
      <c r="F29">
        <f>IF(ISERROR(VLOOKUP(DnAServices[[#This Row],[childIdCopy]],DnAServices[parentId],1,FALSE)),1,0)</f>
        <v>1</v>
      </c>
      <c r="G29" cm="1">
        <f t="array" ref="G29">COUNTIF(LOV_ParentId,DnAServices[[#This Row],[childIdCopy]])</f>
        <v>0</v>
      </c>
      <c r="H29">
        <f>VLOOKUP(DnAServices[[#This Row],[parentId]],DnAServices[],7,FALSE)</f>
        <v>5</v>
      </c>
      <c r="K29" t="e">
        <f>IF(DnAServices[[#This Row],[leaf]]=1,DnAServices[[#This Row],[intermediateValue]],0)</f>
        <v>#N/A</v>
      </c>
      <c r="L29" t="e">
        <f>VLOOKUP(DnAServices[[#This Row],[parentLabel]],DnAServices[],10,FALSE)/DnAServices[[#This Row],[parentChildCount]]</f>
        <v>#N/A</v>
      </c>
    </row>
    <row r="30" spans="1:12" ht="17" x14ac:dyDescent="0.2">
      <c r="A30">
        <v>29</v>
      </c>
      <c r="B30">
        <v>8</v>
      </c>
      <c r="C30" s="1" t="s">
        <v>75</v>
      </c>
      <c r="D30" t="str">
        <f>VLOOKUP(DnAServices[[#This Row],[parentId]],DnAServices[],3,FALSE)</f>
        <v>Safety</v>
      </c>
      <c r="E30">
        <f>DnAServices[[#This Row],[childId]]</f>
        <v>29</v>
      </c>
      <c r="F30">
        <f>IF(ISERROR(VLOOKUP(DnAServices[[#This Row],[childIdCopy]],DnAServices[parentId],1,FALSE)),1,0)</f>
        <v>1</v>
      </c>
      <c r="G30" cm="1">
        <f t="array" ref="G30">COUNTIF(LOV_ParentId,DnAServices[[#This Row],[childIdCopy]])</f>
        <v>0</v>
      </c>
      <c r="H30">
        <f>VLOOKUP(DnAServices[[#This Row],[parentId]],DnAServices[],7,FALSE)</f>
        <v>5</v>
      </c>
      <c r="K30" t="e">
        <f>IF(DnAServices[[#This Row],[leaf]]=1,DnAServices[[#This Row],[intermediateValue]],0)</f>
        <v>#N/A</v>
      </c>
      <c r="L30" t="e">
        <f>VLOOKUP(DnAServices[[#This Row],[parentLabel]],DnAServices[],10,FALSE)/DnAServices[[#This Row],[parentChildCount]]</f>
        <v>#N/A</v>
      </c>
    </row>
    <row r="31" spans="1:12" ht="17" x14ac:dyDescent="0.2">
      <c r="A31">
        <v>30</v>
      </c>
      <c r="B31">
        <v>8</v>
      </c>
      <c r="C31" s="1" t="s">
        <v>76</v>
      </c>
      <c r="D31" t="str">
        <f>VLOOKUP(DnAServices[[#This Row],[parentId]],DnAServices[],3,FALSE)</f>
        <v>Safety</v>
      </c>
      <c r="E31">
        <f>DnAServices[[#This Row],[childId]]</f>
        <v>30</v>
      </c>
      <c r="F31">
        <f>IF(ISERROR(VLOOKUP(DnAServices[[#This Row],[childIdCopy]],DnAServices[parentId],1,FALSE)),1,0)</f>
        <v>1</v>
      </c>
      <c r="G31" cm="1">
        <f t="array" ref="G31">COUNTIF(LOV_ParentId,DnAServices[[#This Row],[childIdCopy]])</f>
        <v>0</v>
      </c>
      <c r="H31">
        <f>VLOOKUP(DnAServices[[#This Row],[parentId]],DnAServices[],7,FALSE)</f>
        <v>5</v>
      </c>
      <c r="K31" t="e">
        <f>IF(DnAServices[[#This Row],[leaf]]=1,DnAServices[[#This Row],[intermediateValue]],0)</f>
        <v>#N/A</v>
      </c>
      <c r="L31" t="e">
        <f>VLOOKUP(DnAServices[[#This Row],[parentLabel]],DnAServices[],10,FALSE)/DnAServices[[#This Row],[parentChildCount]]</f>
        <v>#N/A</v>
      </c>
    </row>
    <row r="32" spans="1:12" ht="17" x14ac:dyDescent="0.2">
      <c r="A32">
        <v>31</v>
      </c>
      <c r="B32">
        <v>7</v>
      </c>
      <c r="C32" s="1" t="s">
        <v>77</v>
      </c>
      <c r="D32" t="str">
        <f>VLOOKUP(DnAServices[[#This Row],[parentId]],DnAServices[],3,FALSE)</f>
        <v>Functional Suitability</v>
      </c>
      <c r="E32">
        <f>DnAServices[[#This Row],[childId]]</f>
        <v>31</v>
      </c>
      <c r="F32">
        <f>IF(ISERROR(VLOOKUP(DnAServices[[#This Row],[childIdCopy]],DnAServices[parentId],1,FALSE)),1,0)</f>
        <v>1</v>
      </c>
      <c r="G32" cm="1">
        <f t="array" ref="G32">COUNTIF(LOV_ParentId,DnAServices[[#This Row],[childIdCopy]])</f>
        <v>0</v>
      </c>
      <c r="H32">
        <f>VLOOKUP(DnAServices[[#This Row],[parentId]],DnAServices[],7,FALSE)</f>
        <v>3</v>
      </c>
      <c r="K32" t="e">
        <f>IF(DnAServices[[#This Row],[leaf]]=1,DnAServices[[#This Row],[intermediateValue]],0)</f>
        <v>#N/A</v>
      </c>
      <c r="L32" t="e">
        <f>VLOOKUP(DnAServices[[#This Row],[parentLabel]],DnAServices[],10,FALSE)/DnAServices[[#This Row],[parentChildCount]]</f>
        <v>#N/A</v>
      </c>
    </row>
    <row r="33" spans="1:12" ht="17" x14ac:dyDescent="0.2">
      <c r="A33">
        <v>32</v>
      </c>
      <c r="B33">
        <v>7</v>
      </c>
      <c r="C33" s="1" t="s">
        <v>78</v>
      </c>
      <c r="D33" t="str">
        <f>VLOOKUP(DnAServices[[#This Row],[parentId]],DnAServices[],3,FALSE)</f>
        <v>Functional Suitability</v>
      </c>
      <c r="E33">
        <f>DnAServices[[#This Row],[childId]]</f>
        <v>32</v>
      </c>
      <c r="F33">
        <f>IF(ISERROR(VLOOKUP(DnAServices[[#This Row],[childIdCopy]],DnAServices[parentId],1,FALSE)),1,0)</f>
        <v>1</v>
      </c>
      <c r="G33" cm="1">
        <f t="array" ref="G33">COUNTIF(LOV_ParentId,DnAServices[[#This Row],[childIdCopy]])</f>
        <v>0</v>
      </c>
      <c r="H33">
        <f>VLOOKUP(DnAServices[[#This Row],[parentId]],DnAServices[],7,FALSE)</f>
        <v>3</v>
      </c>
      <c r="K33" t="e">
        <f>IF(DnAServices[[#This Row],[leaf]]=1,DnAServices[[#This Row],[intermediateValue]],0)</f>
        <v>#N/A</v>
      </c>
      <c r="L33" t="e">
        <f>VLOOKUP(DnAServices[[#This Row],[parentLabel]],DnAServices[],10,FALSE)/DnAServices[[#This Row],[parentChildCount]]</f>
        <v>#N/A</v>
      </c>
    </row>
    <row r="34" spans="1:12" ht="17" x14ac:dyDescent="0.2">
      <c r="A34">
        <v>33</v>
      </c>
      <c r="B34">
        <v>7</v>
      </c>
      <c r="C34" s="1" t="s">
        <v>79</v>
      </c>
      <c r="D34" t="str">
        <f>VLOOKUP(DnAServices[[#This Row],[parentId]],DnAServices[],3,FALSE)</f>
        <v>Functional Suitability</v>
      </c>
      <c r="E34">
        <f>DnAServices[[#This Row],[childId]]</f>
        <v>33</v>
      </c>
      <c r="F34">
        <f>IF(ISERROR(VLOOKUP(DnAServices[[#This Row],[childIdCopy]],DnAServices[parentId],1,FALSE)),1,0)</f>
        <v>1</v>
      </c>
      <c r="G34" cm="1">
        <f t="array" ref="G34">COUNTIF(LOV_ParentId,DnAServices[[#This Row],[childIdCopy]])</f>
        <v>0</v>
      </c>
      <c r="H34">
        <f>VLOOKUP(DnAServices[[#This Row],[parentId]],DnAServices[],7,FALSE)</f>
        <v>3</v>
      </c>
      <c r="K34" t="e">
        <f>IF(DnAServices[[#This Row],[leaf]]=1,DnAServices[[#This Row],[intermediateValue]],0)</f>
        <v>#N/A</v>
      </c>
      <c r="L34" t="e">
        <f>VLOOKUP(DnAServices[[#This Row],[parentLabel]],DnAServices[],10,FALSE)/DnAServices[[#This Row],[parentChildCount]]</f>
        <v>#N/A</v>
      </c>
    </row>
    <row r="35" spans="1:12" ht="17" x14ac:dyDescent="0.2">
      <c r="A35">
        <v>34</v>
      </c>
      <c r="B35">
        <v>6</v>
      </c>
      <c r="C35" s="1" t="s">
        <v>80</v>
      </c>
      <c r="D35" t="str">
        <f>VLOOKUP(DnAServices[[#This Row],[parentId]],DnAServices[],3,FALSE)</f>
        <v>Performance Efficiency</v>
      </c>
      <c r="E35">
        <f>DnAServices[[#This Row],[childId]]</f>
        <v>34</v>
      </c>
      <c r="F35">
        <f>IF(ISERROR(VLOOKUP(DnAServices[[#This Row],[childIdCopy]],DnAServices[parentId],1,FALSE)),1,0)</f>
        <v>1</v>
      </c>
      <c r="G35" cm="1">
        <f t="array" ref="G35">COUNTIF(LOV_ParentId,DnAServices[[#This Row],[childIdCopy]])</f>
        <v>0</v>
      </c>
      <c r="H35">
        <f>VLOOKUP(DnAServices[[#This Row],[parentId]],DnAServices[],7,FALSE)</f>
        <v>3</v>
      </c>
      <c r="K35" t="e">
        <f>IF(DnAServices[[#This Row],[leaf]]=1,DnAServices[[#This Row],[intermediateValue]],0)</f>
        <v>#N/A</v>
      </c>
      <c r="L35" t="e">
        <f>VLOOKUP(DnAServices[[#This Row],[parentLabel]],DnAServices[],10,FALSE)/DnAServices[[#This Row],[parentChildCount]]</f>
        <v>#N/A</v>
      </c>
    </row>
    <row r="36" spans="1:12" ht="17" x14ac:dyDescent="0.2">
      <c r="A36">
        <v>35</v>
      </c>
      <c r="B36">
        <v>6</v>
      </c>
      <c r="C36" s="1" t="s">
        <v>81</v>
      </c>
      <c r="D36" t="str">
        <f>VLOOKUP(DnAServices[[#This Row],[parentId]],DnAServices[],3,FALSE)</f>
        <v>Performance Efficiency</v>
      </c>
      <c r="E36">
        <f>DnAServices[[#This Row],[childId]]</f>
        <v>35</v>
      </c>
      <c r="F36">
        <f>IF(ISERROR(VLOOKUP(DnAServices[[#This Row],[childIdCopy]],DnAServices[parentId],1,FALSE)),1,0)</f>
        <v>1</v>
      </c>
      <c r="G36" cm="1">
        <f t="array" ref="G36">COUNTIF(LOV_ParentId,DnAServices[[#This Row],[childIdCopy]])</f>
        <v>0</v>
      </c>
      <c r="H36">
        <f>VLOOKUP(DnAServices[[#This Row],[parentId]],DnAServices[],7,FALSE)</f>
        <v>3</v>
      </c>
      <c r="K36" t="e">
        <f>IF(DnAServices[[#This Row],[leaf]]=1,DnAServices[[#This Row],[intermediateValue]],0)</f>
        <v>#N/A</v>
      </c>
      <c r="L36" t="e">
        <f>VLOOKUP(DnAServices[[#This Row],[parentLabel]],DnAServices[],10,FALSE)/DnAServices[[#This Row],[parentChildCount]]</f>
        <v>#N/A</v>
      </c>
    </row>
    <row r="37" spans="1:12" ht="17" x14ac:dyDescent="0.2">
      <c r="A37">
        <v>36</v>
      </c>
      <c r="B37">
        <v>6</v>
      </c>
      <c r="C37" s="1" t="s">
        <v>82</v>
      </c>
      <c r="D37" t="str">
        <f>VLOOKUP(DnAServices[[#This Row],[parentId]],DnAServices[],3,FALSE)</f>
        <v>Performance Efficiency</v>
      </c>
      <c r="E37">
        <f>DnAServices[[#This Row],[childId]]</f>
        <v>36</v>
      </c>
      <c r="F37">
        <f>IF(ISERROR(VLOOKUP(DnAServices[[#This Row],[childIdCopy]],DnAServices[parentId],1,FALSE)),1,0)</f>
        <v>1</v>
      </c>
      <c r="G37" cm="1">
        <f t="array" ref="G37">COUNTIF(LOV_ParentId,DnAServices[[#This Row],[childIdCopy]])</f>
        <v>0</v>
      </c>
      <c r="H37">
        <f>VLOOKUP(DnAServices[[#This Row],[parentId]],DnAServices[],7,FALSE)</f>
        <v>3</v>
      </c>
      <c r="K37" t="e">
        <f>IF(DnAServices[[#This Row],[leaf]]=1,DnAServices[[#This Row],[intermediateValue]],0)</f>
        <v>#N/A</v>
      </c>
      <c r="L37" t="e">
        <f>VLOOKUP(DnAServices[[#This Row],[parentLabel]],DnAServices[],10,FALSE)/DnAServices[[#This Row],[parentChildCount]]</f>
        <v>#N/A</v>
      </c>
    </row>
    <row r="38" spans="1:12" ht="17" x14ac:dyDescent="0.2">
      <c r="A38">
        <v>37</v>
      </c>
      <c r="B38">
        <v>5</v>
      </c>
      <c r="C38" s="1" t="s">
        <v>83</v>
      </c>
      <c r="D38" t="str">
        <f>VLOOKUP(DnAServices[[#This Row],[parentId]],DnAServices[],3,FALSE)</f>
        <v>Compatibility</v>
      </c>
      <c r="E38">
        <f>DnAServices[[#This Row],[childId]]</f>
        <v>37</v>
      </c>
      <c r="F38">
        <f>IF(ISERROR(VLOOKUP(DnAServices[[#This Row],[childIdCopy]],DnAServices[parentId],1,FALSE)),1,0)</f>
        <v>1</v>
      </c>
      <c r="G38" cm="1">
        <f t="array" ref="G38">COUNTIF(LOV_ParentId,DnAServices[[#This Row],[childIdCopy]])</f>
        <v>0</v>
      </c>
      <c r="H38">
        <f>VLOOKUP(DnAServices[[#This Row],[parentId]],DnAServices[],7,FALSE)</f>
        <v>2</v>
      </c>
      <c r="K38" t="e">
        <f>IF(DnAServices[[#This Row],[leaf]]=1,DnAServices[[#This Row],[intermediateValue]],0)</f>
        <v>#N/A</v>
      </c>
      <c r="L38" t="e">
        <f>VLOOKUP(DnAServices[[#This Row],[parentLabel]],DnAServices[],10,FALSE)/DnAServices[[#This Row],[parentChildCount]]</f>
        <v>#N/A</v>
      </c>
    </row>
    <row r="39" spans="1:12" ht="17" x14ac:dyDescent="0.2">
      <c r="A39">
        <v>38</v>
      </c>
      <c r="B39">
        <v>5</v>
      </c>
      <c r="C39" s="1" t="s">
        <v>84</v>
      </c>
      <c r="D39" t="str">
        <f>VLOOKUP(DnAServices[[#This Row],[parentId]],DnAServices[],3,FALSE)</f>
        <v>Compatibility</v>
      </c>
      <c r="E39">
        <f>DnAServices[[#This Row],[childId]]</f>
        <v>38</v>
      </c>
      <c r="F39">
        <f>IF(ISERROR(VLOOKUP(DnAServices[[#This Row],[childIdCopy]],DnAServices[parentId],1,FALSE)),1,0)</f>
        <v>1</v>
      </c>
      <c r="G39" cm="1">
        <f t="array" ref="G39">COUNTIF(LOV_ParentId,DnAServices[[#This Row],[childIdCopy]])</f>
        <v>0</v>
      </c>
      <c r="H39">
        <f>VLOOKUP(DnAServices[[#This Row],[parentId]],DnAServices[],7,FALSE)</f>
        <v>2</v>
      </c>
      <c r="K39" t="e">
        <f>IF(DnAServices[[#This Row],[leaf]]=1,DnAServices[[#This Row],[intermediateValue]],0)</f>
        <v>#N/A</v>
      </c>
      <c r="L39" t="e">
        <f>VLOOKUP(DnAServices[[#This Row],[parentLabel]],DnAServices[],10,FALSE)/DnAServices[[#This Row],[parentChildCount]]</f>
        <v>#N/A</v>
      </c>
    </row>
    <row r="40" spans="1:12" ht="34" x14ac:dyDescent="0.2">
      <c r="A40">
        <v>39</v>
      </c>
      <c r="B40">
        <v>4</v>
      </c>
      <c r="C40" s="1" t="s">
        <v>85</v>
      </c>
      <c r="D40" t="str">
        <f>VLOOKUP(DnAServices[[#This Row],[parentId]],DnAServices[],3,FALSE)</f>
        <v>Interaction Capability</v>
      </c>
      <c r="E40">
        <f>DnAServices[[#This Row],[childId]]</f>
        <v>39</v>
      </c>
      <c r="F40">
        <f>IF(ISERROR(VLOOKUP(DnAServices[[#This Row],[childIdCopy]],DnAServices[parentId],1,FALSE)),1,0)</f>
        <v>1</v>
      </c>
      <c r="G40" cm="1">
        <f t="array" ref="G40">COUNTIF(LOV_ParentId,DnAServices[[#This Row],[childIdCopy]])</f>
        <v>0</v>
      </c>
      <c r="H40">
        <f>VLOOKUP(DnAServices[[#This Row],[parentId]],DnAServices[],7,FALSE)</f>
        <v>6</v>
      </c>
      <c r="K40" t="e">
        <f>IF(DnAServices[[#This Row],[leaf]]=1,DnAServices[[#This Row],[intermediateValue]],0)</f>
        <v>#N/A</v>
      </c>
      <c r="L40" t="e">
        <f>VLOOKUP(DnAServices[[#This Row],[parentLabel]],DnAServices[],10,FALSE)/DnAServices[[#This Row],[parentChildCount]]</f>
        <v>#N/A</v>
      </c>
    </row>
    <row r="41" spans="1:12" ht="17" x14ac:dyDescent="0.2">
      <c r="A41">
        <v>40</v>
      </c>
      <c r="B41">
        <v>4</v>
      </c>
      <c r="C41" s="1" t="s">
        <v>86</v>
      </c>
      <c r="D41" t="str">
        <f>VLOOKUP(DnAServices[[#This Row],[parentId]],DnAServices[],3,FALSE)</f>
        <v>Interaction Capability</v>
      </c>
      <c r="E41">
        <f>DnAServices[[#This Row],[childId]]</f>
        <v>40</v>
      </c>
      <c r="F41">
        <f>IF(ISERROR(VLOOKUP(DnAServices[[#This Row],[childIdCopy]],DnAServices[parentId],1,FALSE)),1,0)</f>
        <v>1</v>
      </c>
      <c r="G41" cm="1">
        <f t="array" ref="G41">COUNTIF(LOV_ParentId,DnAServices[[#This Row],[childIdCopy]])</f>
        <v>0</v>
      </c>
      <c r="H41">
        <f>VLOOKUP(DnAServices[[#This Row],[parentId]],DnAServices[],7,FALSE)</f>
        <v>6</v>
      </c>
      <c r="K41" t="e">
        <f>IF(DnAServices[[#This Row],[leaf]]=1,DnAServices[[#This Row],[intermediateValue]],0)</f>
        <v>#N/A</v>
      </c>
      <c r="L41" t="e">
        <f>VLOOKUP(DnAServices[[#This Row],[parentLabel]],DnAServices[],10,FALSE)/DnAServices[[#This Row],[parentChildCount]]</f>
        <v>#N/A</v>
      </c>
    </row>
    <row r="42" spans="1:12" ht="17" x14ac:dyDescent="0.2">
      <c r="A42">
        <v>41</v>
      </c>
      <c r="B42">
        <v>4</v>
      </c>
      <c r="C42" s="1" t="s">
        <v>87</v>
      </c>
      <c r="D42" t="str">
        <f>VLOOKUP(DnAServices[[#This Row],[parentId]],DnAServices[],3,FALSE)</f>
        <v>Interaction Capability</v>
      </c>
      <c r="E42">
        <f>DnAServices[[#This Row],[childId]]</f>
        <v>41</v>
      </c>
      <c r="F42">
        <f>IF(ISERROR(VLOOKUP(DnAServices[[#This Row],[childIdCopy]],DnAServices[parentId],1,FALSE)),1,0)</f>
        <v>1</v>
      </c>
      <c r="G42" cm="1">
        <f t="array" ref="G42">COUNTIF(LOV_ParentId,DnAServices[[#This Row],[childIdCopy]])</f>
        <v>0</v>
      </c>
      <c r="H42">
        <f>VLOOKUP(DnAServices[[#This Row],[parentId]],DnAServices[],7,FALSE)</f>
        <v>6</v>
      </c>
      <c r="K42" t="e">
        <f>IF(DnAServices[[#This Row],[leaf]]=1,DnAServices[[#This Row],[intermediateValue]],0)</f>
        <v>#N/A</v>
      </c>
      <c r="L42" t="e">
        <f>VLOOKUP(DnAServices[[#This Row],[parentLabel]],DnAServices[],10,FALSE)/DnAServices[[#This Row],[parentChildCount]]</f>
        <v>#N/A</v>
      </c>
    </row>
    <row r="43" spans="1:12" ht="17" x14ac:dyDescent="0.2">
      <c r="A43">
        <v>42</v>
      </c>
      <c r="B43">
        <v>4</v>
      </c>
      <c r="C43" s="1" t="s">
        <v>88</v>
      </c>
      <c r="D43" t="str">
        <f>VLOOKUP(DnAServices[[#This Row],[parentId]],DnAServices[],3,FALSE)</f>
        <v>Interaction Capability</v>
      </c>
      <c r="E43">
        <f>DnAServices[[#This Row],[childId]]</f>
        <v>42</v>
      </c>
      <c r="F43">
        <f>IF(ISERROR(VLOOKUP(DnAServices[[#This Row],[childIdCopy]],DnAServices[parentId],1,FALSE)),1,0)</f>
        <v>1</v>
      </c>
      <c r="G43" cm="1">
        <f t="array" ref="G43">COUNTIF(LOV_ParentId,DnAServices[[#This Row],[childIdCopy]])</f>
        <v>0</v>
      </c>
      <c r="H43">
        <f>VLOOKUP(DnAServices[[#This Row],[parentId]],DnAServices[],7,FALSE)</f>
        <v>6</v>
      </c>
      <c r="K43" t="e">
        <f>IF(DnAServices[[#This Row],[leaf]]=1,DnAServices[[#This Row],[intermediateValue]],0)</f>
        <v>#N/A</v>
      </c>
      <c r="L43" t="e">
        <f>VLOOKUP(DnAServices[[#This Row],[parentLabel]],DnAServices[],10,FALSE)/DnAServices[[#This Row],[parentChildCount]]</f>
        <v>#N/A</v>
      </c>
    </row>
    <row r="44" spans="1:12" ht="17" x14ac:dyDescent="0.2">
      <c r="A44">
        <v>43</v>
      </c>
      <c r="B44">
        <v>44</v>
      </c>
      <c r="C44" s="1" t="s">
        <v>89</v>
      </c>
      <c r="D44" t="str">
        <f>VLOOKUP(DnAServices[[#This Row],[parentId]],DnAServices[],3,FALSE)</f>
        <v>User Assistance</v>
      </c>
      <c r="E44">
        <f>DnAServices[[#This Row],[childId]]</f>
        <v>43</v>
      </c>
      <c r="F44">
        <f>IF(ISERROR(VLOOKUP(DnAServices[[#This Row],[childIdCopy]],DnAServices[parentId],1,FALSE)),1,0)</f>
        <v>1</v>
      </c>
      <c r="G44" cm="1">
        <f t="array" ref="G44">COUNTIF(LOV_ParentId,DnAServices[[#This Row],[childIdCopy]])</f>
        <v>0</v>
      </c>
      <c r="H44">
        <f>VLOOKUP(DnAServices[[#This Row],[parentId]],DnAServices[],7,FALSE)</f>
        <v>1</v>
      </c>
      <c r="K44" t="e">
        <f>IF(DnAServices[[#This Row],[leaf]]=1,DnAServices[[#This Row],[intermediateValue]],0)</f>
        <v>#N/A</v>
      </c>
      <c r="L44" t="e">
        <f>VLOOKUP(DnAServices[[#This Row],[parentLabel]],DnAServices[],10,FALSE)/DnAServices[[#This Row],[parentChildCount]]</f>
        <v>#N/A</v>
      </c>
    </row>
    <row r="45" spans="1:12" ht="17" x14ac:dyDescent="0.2">
      <c r="A45">
        <v>44</v>
      </c>
      <c r="B45">
        <v>4</v>
      </c>
      <c r="C45" s="1" t="s">
        <v>90</v>
      </c>
      <c r="D45" t="str">
        <f>VLOOKUP(DnAServices[[#This Row],[parentId]],DnAServices[],3,FALSE)</f>
        <v>Interaction Capability</v>
      </c>
      <c r="E45">
        <f>DnAServices[[#This Row],[childId]]</f>
        <v>44</v>
      </c>
      <c r="F45">
        <f>IF(ISERROR(VLOOKUP(DnAServices[[#This Row],[childIdCopy]],DnAServices[parentId],1,FALSE)),1,0)</f>
        <v>0</v>
      </c>
      <c r="G45" cm="1">
        <f t="array" ref="G45">COUNTIF(LOV_ParentId,DnAServices[[#This Row],[childIdCopy]])</f>
        <v>1</v>
      </c>
      <c r="H45">
        <f>VLOOKUP(DnAServices[[#This Row],[parentId]],DnAServices[],7,FALSE)</f>
        <v>6</v>
      </c>
      <c r="K45">
        <f>IF(DnAServices[[#This Row],[leaf]]=1,DnAServices[[#This Row],[intermediateValue]],0)</f>
        <v>0</v>
      </c>
      <c r="L45" t="e">
        <f>VLOOKUP(DnAServices[[#This Row],[parentLabel]],DnAServices[],10,FALSE)/DnAServices[[#This Row],[parentChildCount]]</f>
        <v>#N/A</v>
      </c>
    </row>
    <row r="46" spans="1:12" ht="17" x14ac:dyDescent="0.2">
      <c r="A46">
        <v>45</v>
      </c>
      <c r="B46">
        <v>4</v>
      </c>
      <c r="C46" s="1" t="s">
        <v>91</v>
      </c>
      <c r="D46" t="str">
        <f>VLOOKUP(DnAServices[[#This Row],[parentId]],DnAServices[],3,FALSE)</f>
        <v>Interaction Capability</v>
      </c>
      <c r="E46">
        <f>DnAServices[[#This Row],[childId]]</f>
        <v>45</v>
      </c>
      <c r="F46">
        <f>IF(ISERROR(VLOOKUP(DnAServices[[#This Row],[childIdCopy]],DnAServices[parentId],1,FALSE)),1,0)</f>
        <v>1</v>
      </c>
      <c r="G46" cm="1">
        <f t="array" ref="G46">COUNTIF(LOV_ParentId,DnAServices[[#This Row],[childIdCopy]])</f>
        <v>0</v>
      </c>
      <c r="H46">
        <f>VLOOKUP(DnAServices[[#This Row],[parentId]],DnAServices[],7,FALSE)</f>
        <v>6</v>
      </c>
      <c r="K46" t="e">
        <f>IF(DnAServices[[#This Row],[leaf]]=1,DnAServices[[#This Row],[intermediateValue]],0)</f>
        <v>#N/A</v>
      </c>
      <c r="L46" t="e">
        <f>VLOOKUP(DnAServices[[#This Row],[parentLabel]],DnAServices[],10,FALSE)/DnAServices[[#This Row],[parentChildCount]]</f>
        <v>#N/A</v>
      </c>
    </row>
    <row r="47" spans="1:12" ht="17" x14ac:dyDescent="0.2">
      <c r="A47">
        <v>46</v>
      </c>
      <c r="B47">
        <v>3</v>
      </c>
      <c r="C47" s="1" t="s">
        <v>92</v>
      </c>
      <c r="D47" t="str">
        <f>VLOOKUP(DnAServices[[#This Row],[parentId]],DnAServices[],3,FALSE)</f>
        <v>Reliability</v>
      </c>
      <c r="E47">
        <f>DnAServices[[#This Row],[childId]]</f>
        <v>46</v>
      </c>
      <c r="F47">
        <f>IF(ISERROR(VLOOKUP(DnAServices[[#This Row],[childIdCopy]],DnAServices[parentId],1,FALSE)),1,0)</f>
        <v>1</v>
      </c>
      <c r="G47" cm="1">
        <f t="array" ref="G47">COUNTIF(LOV_ParentId,DnAServices[[#This Row],[childIdCopy]])</f>
        <v>0</v>
      </c>
      <c r="H47">
        <f>VLOOKUP(DnAServices[[#This Row],[parentId]],DnAServices[],7,FALSE)</f>
        <v>4</v>
      </c>
      <c r="K47" t="e">
        <f>IF(DnAServices[[#This Row],[leaf]]=1,DnAServices[[#This Row],[intermediateValue]],0)</f>
        <v>#N/A</v>
      </c>
      <c r="L47" t="e">
        <f>VLOOKUP(DnAServices[[#This Row],[parentLabel]],DnAServices[],10,FALSE)/DnAServices[[#This Row],[parentChildCount]]</f>
        <v>#N/A</v>
      </c>
    </row>
    <row r="48" spans="1:12" ht="17" x14ac:dyDescent="0.2">
      <c r="A48">
        <v>47</v>
      </c>
      <c r="B48">
        <v>3</v>
      </c>
      <c r="C48" s="1" t="s">
        <v>93</v>
      </c>
      <c r="D48" t="str">
        <f>VLOOKUP(DnAServices[[#This Row],[parentId]],DnAServices[],3,FALSE)</f>
        <v>Reliability</v>
      </c>
      <c r="E48">
        <f>DnAServices[[#This Row],[childId]]</f>
        <v>47</v>
      </c>
      <c r="F48">
        <f>IF(ISERROR(VLOOKUP(DnAServices[[#This Row],[childIdCopy]],DnAServices[parentId],1,FALSE)),1,0)</f>
        <v>1</v>
      </c>
      <c r="G48" cm="1">
        <f t="array" ref="G48">COUNTIF(LOV_ParentId,DnAServices[[#This Row],[childIdCopy]])</f>
        <v>0</v>
      </c>
      <c r="H48">
        <f>VLOOKUP(DnAServices[[#This Row],[parentId]],DnAServices[],7,FALSE)</f>
        <v>4</v>
      </c>
      <c r="K48" t="e">
        <f>IF(DnAServices[[#This Row],[leaf]]=1,DnAServices[[#This Row],[intermediateValue]],0)</f>
        <v>#N/A</v>
      </c>
      <c r="L48" t="e">
        <f>VLOOKUP(DnAServices[[#This Row],[parentLabel]],DnAServices[],10,FALSE)/DnAServices[[#This Row],[parentChildCount]]</f>
        <v>#N/A</v>
      </c>
    </row>
    <row r="49" spans="1:12" ht="17" x14ac:dyDescent="0.2">
      <c r="A49">
        <v>48</v>
      </c>
      <c r="B49">
        <v>3</v>
      </c>
      <c r="C49" s="1" t="s">
        <v>94</v>
      </c>
      <c r="D49" t="str">
        <f>VLOOKUP(DnAServices[[#This Row],[parentId]],DnAServices[],3,FALSE)</f>
        <v>Reliability</v>
      </c>
      <c r="E49">
        <f>DnAServices[[#This Row],[childId]]</f>
        <v>48</v>
      </c>
      <c r="F49">
        <f>IF(ISERROR(VLOOKUP(DnAServices[[#This Row],[childIdCopy]],DnAServices[parentId],1,FALSE)),1,0)</f>
        <v>1</v>
      </c>
      <c r="G49" cm="1">
        <f t="array" ref="G49">COUNTIF(LOV_ParentId,DnAServices[[#This Row],[childIdCopy]])</f>
        <v>0</v>
      </c>
      <c r="H49">
        <f>VLOOKUP(DnAServices[[#This Row],[parentId]],DnAServices[],7,FALSE)</f>
        <v>4</v>
      </c>
      <c r="K49" t="e">
        <f>IF(DnAServices[[#This Row],[leaf]]=1,DnAServices[[#This Row],[intermediateValue]],0)</f>
        <v>#N/A</v>
      </c>
      <c r="L49" t="e">
        <f>VLOOKUP(DnAServices[[#This Row],[parentLabel]],DnAServices[],10,FALSE)/DnAServices[[#This Row],[parentChildCount]]</f>
        <v>#N/A</v>
      </c>
    </row>
    <row r="50" spans="1:12" ht="17" x14ac:dyDescent="0.2">
      <c r="A50">
        <v>49</v>
      </c>
      <c r="B50">
        <v>3</v>
      </c>
      <c r="C50" s="1" t="s">
        <v>95</v>
      </c>
      <c r="D50" t="str">
        <f>VLOOKUP(DnAServices[[#This Row],[parentId]],DnAServices[],3,FALSE)</f>
        <v>Reliability</v>
      </c>
      <c r="E50">
        <f>DnAServices[[#This Row],[childId]]</f>
        <v>49</v>
      </c>
      <c r="F50">
        <f>IF(ISERROR(VLOOKUP(DnAServices[[#This Row],[childIdCopy]],DnAServices[parentId],1,FALSE)),1,0)</f>
        <v>1</v>
      </c>
      <c r="G50" cm="1">
        <f t="array" ref="G50">COUNTIF(LOV_ParentId,DnAServices[[#This Row],[childIdCopy]])</f>
        <v>0</v>
      </c>
      <c r="H50">
        <f>VLOOKUP(DnAServices[[#This Row],[parentId]],DnAServices[],7,FALSE)</f>
        <v>4</v>
      </c>
      <c r="K50" t="e">
        <f>IF(DnAServices[[#This Row],[leaf]]=1,DnAServices[[#This Row],[intermediateValue]],0)</f>
        <v>#N/A</v>
      </c>
      <c r="L50" t="e">
        <f>VLOOKUP(DnAServices[[#This Row],[parentLabel]],DnAServices[],10,FALSE)/DnAServices[[#This Row],[parentChildCount]]</f>
        <v>#N/A</v>
      </c>
    </row>
  </sheetData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210B-4116-974A-A94F-A65D539443A2}">
  <dimension ref="A1:B10"/>
  <sheetViews>
    <sheetView zoomScale="190" zoomScaleNormal="190" workbookViewId="0">
      <selection activeCell="B10" sqref="B10"/>
    </sheetView>
  </sheetViews>
  <sheetFormatPr baseColWidth="10" defaultRowHeight="16" x14ac:dyDescent="0.2"/>
  <cols>
    <col min="2" max="2" width="14.5" customWidth="1"/>
  </cols>
  <sheetData>
    <row r="1" spans="1:2" x14ac:dyDescent="0.2">
      <c r="A1" t="s">
        <v>32</v>
      </c>
      <c r="B1" t="s">
        <v>33</v>
      </c>
    </row>
    <row r="2" spans="1:2" x14ac:dyDescent="0.2">
      <c r="A2">
        <v>0</v>
      </c>
      <c r="B2" t="s">
        <v>34</v>
      </c>
    </row>
    <row r="3" spans="1:2" x14ac:dyDescent="0.2">
      <c r="A3">
        <v>1</v>
      </c>
      <c r="B3" t="s">
        <v>29</v>
      </c>
    </row>
    <row r="4" spans="1:2" x14ac:dyDescent="0.2">
      <c r="A4">
        <v>2</v>
      </c>
      <c r="B4" t="s">
        <v>30</v>
      </c>
    </row>
    <row r="5" spans="1:2" x14ac:dyDescent="0.2">
      <c r="A5">
        <v>3</v>
      </c>
      <c r="B5" t="s">
        <v>26</v>
      </c>
    </row>
    <row r="6" spans="1:2" x14ac:dyDescent="0.2">
      <c r="A6">
        <v>4</v>
      </c>
      <c r="B6" t="s">
        <v>35</v>
      </c>
    </row>
    <row r="7" spans="1:2" x14ac:dyDescent="0.2">
      <c r="A7">
        <v>5</v>
      </c>
      <c r="B7" t="s">
        <v>41</v>
      </c>
    </row>
    <row r="10" spans="1:2" x14ac:dyDescent="0.2">
      <c r="A10" t="s">
        <v>42</v>
      </c>
      <c r="B10" s="7">
        <f>MAX(DnAServices[childId])</f>
        <v>49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C3B8-A746-5C45-886D-B56E5E6CF114}">
  <dimension ref="A1:D3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>
        <v>1</v>
      </c>
      <c r="B1" t="s">
        <v>11</v>
      </c>
    </row>
    <row r="2" spans="1:4" x14ac:dyDescent="0.2">
      <c r="A2">
        <v>2</v>
      </c>
      <c r="B2" s="3" t="s">
        <v>12</v>
      </c>
      <c r="C2" s="3" t="s">
        <v>13</v>
      </c>
      <c r="D2" s="3" t="s">
        <v>14</v>
      </c>
    </row>
    <row r="3" spans="1:4" x14ac:dyDescent="0.2">
      <c r="A3">
        <v>3</v>
      </c>
      <c r="B3" s="3">
        <v>1</v>
      </c>
      <c r="C3" s="3" t="s">
        <v>15</v>
      </c>
      <c r="D3" s="4" t="s">
        <v>16</v>
      </c>
    </row>
  </sheetData>
  <hyperlinks>
    <hyperlink ref="D3" r:id="rId1" xr:uid="{A989C72D-8AD8-7443-9200-28FA7ECF6F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F119-5704-374B-BC12-C9D493EE8C00}">
  <dimension ref="A1:D2"/>
  <sheetViews>
    <sheetView zoomScale="220" zoomScaleNormal="220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23</v>
      </c>
    </row>
    <row r="2" spans="1:4" x14ac:dyDescent="0.2">
      <c r="A2" t="s">
        <v>24</v>
      </c>
      <c r="B2" t="s">
        <v>28</v>
      </c>
      <c r="C2">
        <v>2</v>
      </c>
      <c r="D2" t="str">
        <f>VLOOKUP(C2,DnAServices[],3,FALSE)</f>
        <v>Security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pc</vt:lpstr>
      <vt:lpstr>LOV</vt:lpstr>
      <vt:lpstr>Sources</vt:lpstr>
      <vt:lpstr>CompetitorServices</vt:lpstr>
      <vt:lpstr>LOV_ParentId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Nadorp</dc:creator>
  <cp:keywords/>
  <dc:description/>
  <cp:lastModifiedBy>Nadorp Rene</cp:lastModifiedBy>
  <dcterms:created xsi:type="dcterms:W3CDTF">2020-05-05T06:59:59Z</dcterms:created>
  <dcterms:modified xsi:type="dcterms:W3CDTF">2024-06-02T12:49:56Z</dcterms:modified>
  <cp:category/>
</cp:coreProperties>
</file>