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cenncastillo\Desktop\Template CB2019\Template Flujo Financiero Presupuesto\COE\"/>
    </mc:Choice>
  </mc:AlternateContent>
  <xr:revisionPtr revIDLastSave="0" documentId="8_{580D94E1-20EB-4915-858D-3034B568BEF3}" xr6:coauthVersionLast="41" xr6:coauthVersionMax="41" xr10:uidLastSave="{00000000-0000-0000-0000-000000000000}"/>
  <bookViews>
    <workbookView xWindow="20370" yWindow="-120" windowWidth="29040" windowHeight="15840" activeTab="1" xr2:uid="{00000000-000D-0000-FFFF-FFFF00000000}"/>
  </bookViews>
  <sheets>
    <sheet name="General" sheetId="6" r:id="rId1"/>
    <sheet name="ImportFinanciero" sheetId="3" r:id="rId2"/>
    <sheet name="ImportFisico" sheetId="1" r:id="rId3"/>
  </sheets>
  <definedNames>
    <definedName name="datos1">ImportFinanciero!$A$5:$T$11</definedName>
    <definedName name="datos2">ImportFinanciero!$C$15:$C$16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P5" i="3" l="1"/>
  <c r="B14" i="3" l="1"/>
  <c r="P6" i="1" l="1"/>
  <c r="T6" i="1" s="1"/>
  <c r="P7" i="1"/>
  <c r="T7" i="1" s="1"/>
  <c r="T5" i="1"/>
  <c r="Q3" i="3" l="1"/>
  <c r="D3" i="1"/>
  <c r="Q3" i="1" s="1"/>
  <c r="R3" i="1" s="1"/>
  <c r="S3" i="1" s="1"/>
  <c r="P9" i="3" l="1"/>
  <c r="P8" i="3"/>
  <c r="P7" i="3"/>
  <c r="T7" i="3" s="1"/>
  <c r="P6" i="3"/>
  <c r="T5" i="3"/>
  <c r="S10" i="3"/>
  <c r="R10" i="3"/>
  <c r="Q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C11" i="3" s="1"/>
  <c r="R3" i="3"/>
  <c r="S3" i="3" s="1"/>
  <c r="D11" i="3" l="1"/>
  <c r="E11" i="3" s="1"/>
  <c r="F11" i="3" s="1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9" i="3"/>
  <c r="T8" i="3"/>
  <c r="T6" i="3"/>
  <c r="B6" i="1" s="1"/>
  <c r="P10" i="3"/>
  <c r="B5" i="1" l="1"/>
  <c r="B7" i="1"/>
  <c r="T10" i="3"/>
  <c r="B16" i="3"/>
  <c r="B15" i="3"/>
  <c r="B7" i="3" l="1"/>
  <c r="B6" i="3"/>
  <c r="B8" i="3"/>
  <c r="B5" i="3"/>
  <c r="T11" i="3"/>
  <c r="P8" i="1"/>
  <c r="Q8" i="1"/>
  <c r="C8" i="1"/>
  <c r="C9" i="1" s="1"/>
  <c r="R8" i="1"/>
  <c r="S8" i="1"/>
  <c r="T8" i="1"/>
  <c r="C16" i="3"/>
  <c r="B9" i="3"/>
  <c r="C15" i="3"/>
  <c r="J8" i="1"/>
  <c r="O8" i="1"/>
  <c r="M8" i="1"/>
  <c r="B8" i="1"/>
  <c r="B9" i="1" s="1"/>
  <c r="G8" i="1"/>
  <c r="D8" i="1"/>
  <c r="I8" i="1"/>
  <c r="F8" i="1"/>
  <c r="N8" i="1"/>
  <c r="H8" i="1"/>
  <c r="L8" i="1"/>
  <c r="K8" i="1"/>
  <c r="E8" i="1"/>
  <c r="D9" i="1" l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T9" i="1"/>
  <c r="P9" i="1"/>
  <c r="Q9" i="1" s="1"/>
  <c r="R9" i="1" s="1"/>
  <c r="S9" i="1" s="1"/>
  <c r="B10" i="3"/>
  <c r="B11" i="3" s="1"/>
</calcChain>
</file>

<file path=xl/sharedStrings.xml><?xml version="1.0" encoding="utf-8"?>
<sst xmlns="http://schemas.openxmlformats.org/spreadsheetml/2006/main" count="60" uniqueCount="39">
  <si>
    <t>Adquisición</t>
  </si>
  <si>
    <t>Construcción</t>
  </si>
  <si>
    <t>Fase</t>
  </si>
  <si>
    <t>Periodos Anteriores</t>
  </si>
  <si>
    <t>Ene</t>
  </si>
  <si>
    <t>Feb</t>
  </si>
  <si>
    <t>Mar</t>
  </si>
  <si>
    <t>Abr</t>
  </si>
  <si>
    <t>May</t>
  </si>
  <si>
    <t>Jun</t>
  </si>
  <si>
    <t>Jul</t>
  </si>
  <si>
    <t>Ago</t>
  </si>
  <si>
    <t>Sept</t>
  </si>
  <si>
    <t>Oct</t>
  </si>
  <si>
    <t>Nov</t>
  </si>
  <si>
    <t>Dic</t>
  </si>
  <si>
    <t>Template Proceso de Presupuesto Anual</t>
  </si>
  <si>
    <t>Ponderación %</t>
  </si>
  <si>
    <r>
      <t xml:space="preserve">Avance Físico </t>
    </r>
    <r>
      <rPr>
        <i/>
        <sz val="11"/>
        <color theme="1"/>
        <rFont val="Calibri"/>
        <family val="2"/>
      </rPr>
      <t>(debe entregar el avance fìsico acumulado de cada fase, el cual por medio de la poderaciòn de cada una de ellas logra el vector acumulado del proyecto).</t>
    </r>
  </si>
  <si>
    <t>Ingeniería</t>
  </si>
  <si>
    <r>
      <t xml:space="preserve">Avance Fínanciero </t>
    </r>
    <r>
      <rPr>
        <i/>
        <sz val="11"/>
        <color theme="1"/>
        <rFont val="Calibri"/>
        <family val="2"/>
      </rPr>
      <t>(debe entregar el valor de cada ìtem en KUS$, respetando ciertos parámetros màximos establecidos como el "% de costo del dueño" o "% de contingencia")</t>
    </r>
  </si>
  <si>
    <t>Administración</t>
  </si>
  <si>
    <t>Contingencia</t>
  </si>
  <si>
    <t>Total
CAPEX</t>
  </si>
  <si>
    <t>Resumen de Resultado</t>
  </si>
  <si>
    <t>Parámetro</t>
  </si>
  <si>
    <t>% Costo del Dueño</t>
  </si>
  <si>
    <t>% Contingencia</t>
  </si>
  <si>
    <t>Ponderación Financiera</t>
  </si>
  <si>
    <t>Fecha Inicio</t>
  </si>
  <si>
    <t>Fecha Término</t>
  </si>
  <si>
    <t>Fecha Cierre</t>
  </si>
  <si>
    <t>Presupuesto</t>
  </si>
  <si>
    <t>Importación Fisica</t>
  </si>
  <si>
    <t>Importaion Financiera</t>
  </si>
  <si>
    <t>TOTAL</t>
  </si>
  <si>
    <t>Total</t>
  </si>
  <si>
    <t>Total Parcial</t>
  </si>
  <si>
    <t>Total 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</si>
</sst>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3" fontId="0" fillId="0" borderId="1" xfId="1" applyNumberFormat="1" applyFont="1" applyBorder="1" applyAlignment="1">
      <alignment horizontal="center" wrapText="1"/>
    </xf>
    <xf numFmtId="3" fontId="0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64" fontId="0" fillId="2" borderId="1" xfId="1" applyNumberFormat="1" applyFont="1" applyFill="1" applyBorder="1" applyAlignment="1">
      <alignment horizontal="center"/>
    </xf>
    <xf numFmtId="3" fontId="0" fillId="2" borderId="1" xfId="1" applyNumberFormat="1" applyFont="1" applyFill="1" applyBorder="1" applyAlignment="1">
      <alignment horizontal="center"/>
    </xf>
    <xf numFmtId="0" fontId="0" fillId="0" borderId="1" xfId="0" applyBorder="1"/>
    <xf numFmtId="0" fontId="2" fillId="2" borderId="1" xfId="0" applyFont="1" applyFill="1" applyBorder="1"/>
    <xf numFmtId="164" fontId="2" fillId="2" borderId="1" xfId="1" applyNumberFormat="1" applyFont="1" applyFill="1" applyBorder="1" applyAlignment="1">
      <alignment horizontal="center"/>
    </xf>
    <xf numFmtId="3" fontId="2" fillId="4" borderId="1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3" fontId="0" fillId="2" borderId="1" xfId="0" applyNumberFormat="1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9" fontId="2" fillId="2" borderId="1" xfId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2" fillId="3" borderId="1" xfId="0" applyFont="1" applyFill="1" applyBorder="1" applyAlignment="1">
      <alignment horizontal="center" vertical="center" wrapText="1"/>
    </xf>
    <xf numFmtId="3" fontId="2" fillId="3" borderId="2" xfId="1" applyNumberFormat="1" applyFont="1" applyFill="1" applyBorder="1" applyAlignment="1">
      <alignment horizontal="center"/>
    </xf>
    <xf numFmtId="3" fontId="2" fillId="2" borderId="2" xfId="1" applyNumberFormat="1" applyFont="1" applyFill="1" applyBorder="1" applyAlignment="1">
      <alignment horizontal="center"/>
    </xf>
    <xf numFmtId="0" fontId="0" fillId="5" borderId="0" xfId="0" applyFill="1"/>
    <xf numFmtId="3" fontId="2" fillId="5" borderId="0" xfId="1" applyNumberFormat="1" applyFont="1" applyFill="1" applyAlignment="1">
      <alignment horizontal="center"/>
    </xf>
    <xf numFmtId="3" fontId="0" fillId="5" borderId="0" xfId="1" applyNumberFormat="1" applyFont="1" applyFill="1" applyAlignment="1">
      <alignment horizontal="center" wrapText="1"/>
    </xf>
    <xf numFmtId="164" fontId="0" fillId="0" borderId="1" xfId="1" applyNumberFormat="1" applyFont="1" applyBorder="1" applyAlignment="1">
      <alignment horizontal="center"/>
    </xf>
    <xf numFmtId="164" fontId="2" fillId="2" borderId="2" xfId="1" applyNumberFormat="1" applyFont="1" applyFill="1" applyBorder="1" applyAlignment="1">
      <alignment horizontal="center"/>
    </xf>
    <xf numFmtId="3" fontId="2" fillId="3" borderId="1" xfId="1" applyNumberFormat="1" applyFont="1" applyFill="1" applyBorder="1" applyAlignment="1">
      <alignment horizontal="center"/>
    </xf>
    <xf numFmtId="3" fontId="2" fillId="2" borderId="1" xfId="1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9" fontId="2" fillId="2" borderId="2" xfId="1" applyFont="1" applyFill="1" applyBorder="1" applyAlignment="1">
      <alignment horizontal="center"/>
    </xf>
    <xf numFmtId="0" fontId="5" fillId="0" borderId="6" xfId="0" applyFont="1" applyBorder="1" applyAlignment="1">
      <alignment horizontal="left"/>
    </xf>
    <xf numFmtId="14" fontId="5" fillId="0" borderId="6" xfId="0" applyNumberFormat="1" applyFont="1" applyBorder="1" applyAlignment="1">
      <alignment horizontal="left"/>
    </xf>
    <xf numFmtId="1" fontId="5" fillId="0" borderId="6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</cellXfs>
  <cellStyles count="2">
    <cellStyle name="Normal" xfId="0" builtinId="0"/>
    <cellStyle name="Porcentaje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7"/>
  <sheetViews>
    <sheetView workbookViewId="0">
      <selection activeCell="C8" sqref="C8"/>
    </sheetView>
  </sheetViews>
  <sheetFormatPr baseColWidth="10" defaultRowHeight="15" x14ac:dyDescent="0.25"/>
  <cols>
    <col min="2" max="2" width="15.85546875" bestFit="1" customWidth="1"/>
    <col min="3" max="3" width="12.7109375" bestFit="1" customWidth="1"/>
  </cols>
  <sheetData>
    <row r="2" spans="2:6" ht="18.75" x14ac:dyDescent="0.3">
      <c r="B2" s="35" t="s">
        <v>16</v>
      </c>
      <c r="C2" s="35"/>
      <c r="D2" s="35"/>
      <c r="E2" s="35"/>
      <c r="F2" s="35"/>
    </row>
    <row r="3" spans="2:6" x14ac:dyDescent="0.25">
      <c r="D3" s="2"/>
    </row>
    <row r="4" spans="2:6" ht="15.75" x14ac:dyDescent="0.25">
      <c r="B4" s="32" t="s">
        <v>32</v>
      </c>
      <c r="C4" s="34">
        <v>2020</v>
      </c>
      <c r="D4" s="2"/>
    </row>
    <row r="5" spans="2:6" ht="15.75" x14ac:dyDescent="0.25">
      <c r="B5" s="32" t="s">
        <v>29</v>
      </c>
      <c r="C5" s="33">
        <v>43862</v>
      </c>
      <c r="D5" s="2"/>
    </row>
    <row r="6" spans="2:6" ht="15.75" x14ac:dyDescent="0.25">
      <c r="B6" s="32" t="s">
        <v>30</v>
      </c>
      <c r="C6" s="33">
        <v>44104</v>
      </c>
      <c r="D6" s="2"/>
    </row>
    <row r="7" spans="2:6" ht="15.75" x14ac:dyDescent="0.25">
      <c r="B7" s="32" t="s">
        <v>31</v>
      </c>
      <c r="C7" s="33">
        <v>44165</v>
      </c>
    </row>
  </sheetData>
  <mergeCells count="1">
    <mergeCell ref="B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6"/>
  <sheetViews>
    <sheetView showGridLines="0" tabSelected="1" zoomScaleNormal="100" workbookViewId="0">
      <selection activeCell="F17" sqref="F17"/>
    </sheetView>
  </sheetViews>
  <sheetFormatPr baseColWidth="10" defaultRowHeight="15" x14ac:dyDescent="0.25"/>
  <cols>
    <col min="1" max="1" width="28.140625" customWidth="1"/>
    <col min="2" max="2" width="13.42578125" customWidth="1"/>
    <col min="3" max="3" width="11.85546875" customWidth="1"/>
    <col min="4" max="4" width="10.42578125" style="2" customWidth="1"/>
    <col min="5" max="17" width="9.5703125" customWidth="1"/>
    <col min="18" max="18" width="10.85546875" customWidth="1"/>
    <col min="20" max="20" width="10" customWidth="1"/>
  </cols>
  <sheetData>
    <row r="1" spans="1:20" ht="18.75" x14ac:dyDescent="0.3">
      <c r="A1" s="36" t="s">
        <v>34</v>
      </c>
      <c r="B1" s="36"/>
      <c r="C1" s="36"/>
    </row>
    <row r="2" spans="1:20" x14ac:dyDescent="0.25">
      <c r="A2" s="1" t="s">
        <v>20</v>
      </c>
      <c r="B2" s="1"/>
      <c r="C2" s="1"/>
    </row>
    <row r="3" spans="1:20" ht="15" customHeight="1" x14ac:dyDescent="0.25">
      <c r="A3" s="42" t="s">
        <v>2</v>
      </c>
      <c r="B3" s="43" t="s">
        <v>28</v>
      </c>
      <c r="C3" s="37" t="s">
        <v>3</v>
      </c>
      <c r="D3" s="38">
        <v>2020</v>
      </c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40"/>
      <c r="Q3" s="37">
        <f>+D3+1</f>
        <v>2021</v>
      </c>
      <c r="R3" s="37">
        <f>+Q3+1</f>
        <v>2022</v>
      </c>
      <c r="S3" s="37">
        <f t="shared" ref="S3" si="0">+R3+1</f>
        <v>2023</v>
      </c>
      <c r="T3" s="41" t="s">
        <v>23</v>
      </c>
    </row>
    <row r="4" spans="1:20" x14ac:dyDescent="0.25">
      <c r="A4" s="42"/>
      <c r="B4" s="43"/>
      <c r="C4" s="37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11</v>
      </c>
      <c r="L4" s="6" t="s">
        <v>12</v>
      </c>
      <c r="M4" s="6" t="s">
        <v>13</v>
      </c>
      <c r="N4" s="6" t="s">
        <v>14</v>
      </c>
      <c r="O4" s="6" t="s">
        <v>15</v>
      </c>
      <c r="P4" s="20" t="s">
        <v>35</v>
      </c>
      <c r="Q4" s="37"/>
      <c r="R4" s="37"/>
      <c r="S4" s="37"/>
      <c r="T4" s="41"/>
    </row>
    <row r="5" spans="1:20" x14ac:dyDescent="0.25">
      <c r="A5" s="10" t="s">
        <v>19</v>
      </c>
      <c r="B5" s="8">
        <f>IFERROR(T5/$T$10,0)</f>
        <v>5.2271245707899872E-2</v>
      </c>
      <c r="C5" s="4">
        <v>522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9">
        <f>SUM(D5:O5)</f>
        <v>0</v>
      </c>
      <c r="Q5" s="5">
        <v>0</v>
      </c>
      <c r="R5" s="5">
        <v>0</v>
      </c>
      <c r="S5" s="5">
        <v>0</v>
      </c>
      <c r="T5" s="16">
        <f>SUM(P5:S5,C5)</f>
        <v>522</v>
      </c>
    </row>
    <row r="6" spans="1:20" x14ac:dyDescent="0.25">
      <c r="A6" s="10" t="s">
        <v>0</v>
      </c>
      <c r="B6" s="8">
        <f t="shared" ref="B6:B9" si="1">IFERROR(T6/$T$10,0)</f>
        <v>0.27891716409466105</v>
      </c>
      <c r="C6" s="4">
        <v>2704</v>
      </c>
      <c r="D6" s="5">
        <v>0</v>
      </c>
      <c r="E6" s="5">
        <v>81.37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9">
        <f>SUM(D6:O6)</f>
        <v>81.37</v>
      </c>
      <c r="Q6" s="5">
        <v>0</v>
      </c>
      <c r="R6" s="5">
        <v>0</v>
      </c>
      <c r="S6" s="5">
        <v>0</v>
      </c>
      <c r="T6" s="16">
        <f>SUM(P6:S6,C6)</f>
        <v>2785.37</v>
      </c>
    </row>
    <row r="7" spans="1:20" x14ac:dyDescent="0.25">
      <c r="A7" s="10" t="s">
        <v>1</v>
      </c>
      <c r="B7" s="8">
        <f t="shared" si="1"/>
        <v>0.51760549629144526</v>
      </c>
      <c r="C7" s="4">
        <v>4184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985</v>
      </c>
      <c r="L7" s="5">
        <v>0</v>
      </c>
      <c r="M7" s="5">
        <v>0</v>
      </c>
      <c r="N7" s="5">
        <v>0</v>
      </c>
      <c r="O7" s="5">
        <v>0</v>
      </c>
      <c r="P7" s="9">
        <f>SUM(D7:O7)</f>
        <v>985</v>
      </c>
      <c r="Q7" s="5">
        <v>0</v>
      </c>
      <c r="R7" s="5">
        <v>0</v>
      </c>
      <c r="S7" s="5">
        <v>0</v>
      </c>
      <c r="T7" s="16">
        <f>SUM(P7:S7,C7)</f>
        <v>5169</v>
      </c>
    </row>
    <row r="8" spans="1:20" x14ac:dyDescent="0.25">
      <c r="A8" s="10" t="s">
        <v>21</v>
      </c>
      <c r="B8" s="8">
        <f t="shared" si="1"/>
        <v>6.8092810500712475E-2</v>
      </c>
      <c r="C8" s="4">
        <v>573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32</v>
      </c>
      <c r="K8" s="5">
        <v>64</v>
      </c>
      <c r="L8" s="5">
        <v>11</v>
      </c>
      <c r="M8" s="5">
        <v>0</v>
      </c>
      <c r="N8" s="5">
        <v>0</v>
      </c>
      <c r="O8" s="5">
        <v>0</v>
      </c>
      <c r="P8" s="9">
        <f>SUM(D8:O8)</f>
        <v>107</v>
      </c>
      <c r="Q8" s="5">
        <v>0</v>
      </c>
      <c r="R8" s="5">
        <v>0</v>
      </c>
      <c r="S8" s="5">
        <v>0</v>
      </c>
      <c r="T8" s="16">
        <f>SUM(P8:S8,C8)</f>
        <v>680</v>
      </c>
    </row>
    <row r="9" spans="1:20" x14ac:dyDescent="0.25">
      <c r="A9" s="10" t="s">
        <v>22</v>
      </c>
      <c r="B9" s="8">
        <f t="shared" si="1"/>
        <v>8.3113283405281402E-2</v>
      </c>
      <c r="C9" s="4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415</v>
      </c>
      <c r="L9" s="5">
        <v>415</v>
      </c>
      <c r="M9" s="5">
        <v>0</v>
      </c>
      <c r="N9" s="5">
        <v>0</v>
      </c>
      <c r="O9" s="5">
        <v>0</v>
      </c>
      <c r="P9" s="9">
        <f>SUM(D9:O9)</f>
        <v>830</v>
      </c>
      <c r="Q9" s="5">
        <v>0</v>
      </c>
      <c r="R9" s="5">
        <v>0</v>
      </c>
      <c r="S9" s="5">
        <v>0</v>
      </c>
      <c r="T9" s="16">
        <f>SUM(P9:S9,C9)</f>
        <v>830</v>
      </c>
    </row>
    <row r="10" spans="1:20" ht="17.25" customHeight="1" x14ac:dyDescent="0.25">
      <c r="A10" s="11" t="s">
        <v>37</v>
      </c>
      <c r="B10" s="12">
        <f>SUM(B5:B9)</f>
        <v>1</v>
      </c>
      <c r="C10" s="21">
        <f>SUM(C5:C9)</f>
        <v>7983</v>
      </c>
      <c r="D10" s="22">
        <f t="shared" ref="D10:T10" si="2">SUM(D5:D9)</f>
        <v>0</v>
      </c>
      <c r="E10" s="22">
        <f t="shared" si="2"/>
        <v>81.37</v>
      </c>
      <c r="F10" s="22">
        <f t="shared" si="2"/>
        <v>0</v>
      </c>
      <c r="G10" s="22">
        <f t="shared" si="2"/>
        <v>0</v>
      </c>
      <c r="H10" s="22">
        <f t="shared" si="2"/>
        <v>0</v>
      </c>
      <c r="I10" s="22">
        <f t="shared" si="2"/>
        <v>0</v>
      </c>
      <c r="J10" s="22">
        <f t="shared" si="2"/>
        <v>32</v>
      </c>
      <c r="K10" s="22">
        <f t="shared" si="2"/>
        <v>1464</v>
      </c>
      <c r="L10" s="22">
        <f t="shared" si="2"/>
        <v>426</v>
      </c>
      <c r="M10" s="22">
        <f t="shared" si="2"/>
        <v>0</v>
      </c>
      <c r="N10" s="22">
        <f t="shared" si="2"/>
        <v>0</v>
      </c>
      <c r="O10" s="22">
        <f t="shared" si="2"/>
        <v>0</v>
      </c>
      <c r="P10" s="21">
        <f t="shared" si="2"/>
        <v>2003.37</v>
      </c>
      <c r="Q10" s="21">
        <f t="shared" si="2"/>
        <v>0</v>
      </c>
      <c r="R10" s="21">
        <f t="shared" si="2"/>
        <v>0</v>
      </c>
      <c r="S10" s="21">
        <f t="shared" si="2"/>
        <v>0</v>
      </c>
      <c r="T10" s="13">
        <f t="shared" si="2"/>
        <v>9986.369999999999</v>
      </c>
    </row>
    <row r="11" spans="1:20" ht="17.25" customHeight="1" x14ac:dyDescent="0.25">
      <c r="A11" s="11" t="s">
        <v>38</v>
      </c>
      <c r="B11" s="12">
        <f>+B10</f>
        <v>1</v>
      </c>
      <c r="C11" s="28">
        <f>C10</f>
        <v>7983</v>
      </c>
      <c r="D11" s="29">
        <f>C11+D10</f>
        <v>7983</v>
      </c>
      <c r="E11" s="29">
        <f t="shared" ref="E11:O11" si="3">D11+E10</f>
        <v>8064.37</v>
      </c>
      <c r="F11" s="29">
        <f t="shared" si="3"/>
        <v>8064.37</v>
      </c>
      <c r="G11" s="29">
        <f t="shared" si="3"/>
        <v>8064.37</v>
      </c>
      <c r="H11" s="29">
        <f t="shared" si="3"/>
        <v>8064.37</v>
      </c>
      <c r="I11" s="29">
        <f t="shared" si="3"/>
        <v>8064.37</v>
      </c>
      <c r="J11" s="29">
        <f t="shared" si="3"/>
        <v>8096.37</v>
      </c>
      <c r="K11" s="29">
        <f t="shared" si="3"/>
        <v>9560.369999999999</v>
      </c>
      <c r="L11" s="29">
        <f t="shared" si="3"/>
        <v>9986.369999999999</v>
      </c>
      <c r="M11" s="29">
        <f t="shared" si="3"/>
        <v>9986.369999999999</v>
      </c>
      <c r="N11" s="29">
        <f t="shared" si="3"/>
        <v>9986.369999999999</v>
      </c>
      <c r="O11" s="29">
        <f t="shared" si="3"/>
        <v>9986.369999999999</v>
      </c>
      <c r="P11" s="28">
        <f>O11</f>
        <v>9986.369999999999</v>
      </c>
      <c r="Q11" s="28">
        <f>P11+Q10</f>
        <v>9986.369999999999</v>
      </c>
      <c r="R11" s="28">
        <f t="shared" ref="R11:S11" si="4">Q11+R10</f>
        <v>9986.369999999999</v>
      </c>
      <c r="S11" s="28">
        <f t="shared" si="4"/>
        <v>9986.369999999999</v>
      </c>
      <c r="T11" s="13">
        <f>+T10</f>
        <v>9986.369999999999</v>
      </c>
    </row>
    <row r="12" spans="1:20" x14ac:dyDescent="0.25">
      <c r="C12" s="3"/>
      <c r="D12" s="19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20" x14ac:dyDescent="0.25">
      <c r="A13" s="1" t="s">
        <v>24</v>
      </c>
      <c r="B13" s="1"/>
    </row>
    <row r="14" spans="1:20" ht="30" x14ac:dyDescent="0.25">
      <c r="A14" s="14" t="s">
        <v>25</v>
      </c>
      <c r="B14" s="14">
        <f>General!C4</f>
        <v>2020</v>
      </c>
      <c r="C14" s="7" t="s">
        <v>23</v>
      </c>
    </row>
    <row r="15" spans="1:20" x14ac:dyDescent="0.25">
      <c r="A15" s="15" t="s">
        <v>26</v>
      </c>
      <c r="B15" s="8">
        <f>IFERROR(P8/P10,0)</f>
        <v>5.3410004143019017E-2</v>
      </c>
      <c r="C15" s="8">
        <f>IFERROR(T8/T10,0)</f>
        <v>6.8092810500712475E-2</v>
      </c>
    </row>
    <row r="16" spans="1:20" x14ac:dyDescent="0.25">
      <c r="A16" s="15" t="s">
        <v>27</v>
      </c>
      <c r="B16" s="8">
        <f>IFERROR(P9/(P10-P9),0)</f>
        <v>0.70736425850328544</v>
      </c>
      <c r="C16" s="8">
        <f>IFERROR(T9/(T10-T9),0)</f>
        <v>9.0647276158565035E-2</v>
      </c>
    </row>
  </sheetData>
  <mergeCells count="9">
    <mergeCell ref="A1:C1"/>
    <mergeCell ref="S3:S4"/>
    <mergeCell ref="D3:P3"/>
    <mergeCell ref="T3:T4"/>
    <mergeCell ref="A3:A4"/>
    <mergeCell ref="C3:C4"/>
    <mergeCell ref="Q3:Q4"/>
    <mergeCell ref="R3:R4"/>
    <mergeCell ref="B3:B4"/>
  </mergeCells>
  <pageMargins left="0.7" right="0.7" top="0.75" bottom="0.75" header="0.3" footer="0.3"/>
  <pageSetup orientation="portrait" r:id="rId1"/>
  <ignoredErrors>
    <ignoredError sqref="P11" formula="1"/>
    <ignoredError sqref="P5:P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2"/>
  <sheetViews>
    <sheetView showGridLines="0" zoomScale="90" zoomScaleNormal="90" workbookViewId="0">
      <selection activeCell="N18" sqref="N18"/>
    </sheetView>
  </sheetViews>
  <sheetFormatPr baseColWidth="10" defaultRowHeight="15" x14ac:dyDescent="0.25"/>
  <cols>
    <col min="1" max="1" width="19.7109375" customWidth="1"/>
    <col min="2" max="2" width="13.140625" customWidth="1"/>
    <col min="3" max="3" width="10.42578125" style="2" customWidth="1"/>
    <col min="4" max="18" width="9.5703125" customWidth="1"/>
    <col min="19" max="19" width="10.85546875" customWidth="1"/>
    <col min="20" max="20" width="10.5703125" customWidth="1"/>
  </cols>
  <sheetData>
    <row r="1" spans="1:20" ht="18.75" x14ac:dyDescent="0.3">
      <c r="A1" s="36" t="s">
        <v>33</v>
      </c>
      <c r="B1" s="36"/>
      <c r="C1" s="36"/>
      <c r="D1" s="36"/>
    </row>
    <row r="2" spans="1:20" x14ac:dyDescent="0.25">
      <c r="A2" s="1" t="s">
        <v>18</v>
      </c>
      <c r="B2" s="1"/>
    </row>
    <row r="3" spans="1:20" ht="15" customHeight="1" x14ac:dyDescent="0.25">
      <c r="A3" s="42" t="s">
        <v>2</v>
      </c>
      <c r="B3" s="43" t="s">
        <v>17</v>
      </c>
      <c r="C3" s="44" t="s">
        <v>3</v>
      </c>
      <c r="D3" s="38">
        <f>General!C4</f>
        <v>2020</v>
      </c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40"/>
      <c r="Q3" s="37">
        <f>+D3+1</f>
        <v>2021</v>
      </c>
      <c r="R3" s="37">
        <f>+Q3+1</f>
        <v>2022</v>
      </c>
      <c r="S3" s="37">
        <f>+R3+1</f>
        <v>2023</v>
      </c>
      <c r="T3" s="37" t="s">
        <v>36</v>
      </c>
    </row>
    <row r="4" spans="1:20" x14ac:dyDescent="0.25">
      <c r="A4" s="42"/>
      <c r="B4" s="43"/>
      <c r="C4" s="44"/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11</v>
      </c>
      <c r="L4" s="6" t="s">
        <v>12</v>
      </c>
      <c r="M4" s="6" t="s">
        <v>13</v>
      </c>
      <c r="N4" s="6" t="s">
        <v>14</v>
      </c>
      <c r="O4" s="6" t="s">
        <v>15</v>
      </c>
      <c r="P4" s="30" t="s">
        <v>35</v>
      </c>
      <c r="Q4" s="37"/>
      <c r="R4" s="37"/>
      <c r="S4" s="37"/>
      <c r="T4" s="37"/>
    </row>
    <row r="5" spans="1:20" x14ac:dyDescent="0.25">
      <c r="A5" s="10" t="s">
        <v>19</v>
      </c>
      <c r="B5" s="17">
        <f>ImportFinanciero!T5/SUM(ImportFinanciero!$T$5:$T$7)</f>
        <v>6.1582965349554118E-2</v>
      </c>
      <c r="C5" s="26">
        <v>1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8">
        <f>SUM(D5:O5)</f>
        <v>0</v>
      </c>
      <c r="Q5" s="26">
        <v>0</v>
      </c>
      <c r="R5" s="26">
        <v>0</v>
      </c>
      <c r="S5" s="26">
        <v>0</v>
      </c>
      <c r="T5" s="17">
        <f>SUM(C5,P5,Q5,R5,S5)</f>
        <v>1</v>
      </c>
    </row>
    <row r="6" spans="1:20" x14ac:dyDescent="0.25">
      <c r="A6" s="10" t="s">
        <v>0</v>
      </c>
      <c r="B6" s="17">
        <f>ImportFinanciero!T6/SUM(ImportFinanciero!$T$5:$T$7)</f>
        <v>0.32860410765457387</v>
      </c>
      <c r="C6" s="26">
        <v>0.91</v>
      </c>
      <c r="D6" s="26">
        <v>0.09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8">
        <f t="shared" ref="P6:P7" si="0">SUM(D6:O6)</f>
        <v>0.09</v>
      </c>
      <c r="Q6" s="26">
        <v>0</v>
      </c>
      <c r="R6" s="26">
        <v>0</v>
      </c>
      <c r="S6" s="26">
        <v>0</v>
      </c>
      <c r="T6" s="17">
        <f t="shared" ref="T6:T7" si="1">SUM(C6,P6,Q6,R6,S6)</f>
        <v>1</v>
      </c>
    </row>
    <row r="7" spans="1:20" x14ac:dyDescent="0.25">
      <c r="A7" s="10" t="s">
        <v>1</v>
      </c>
      <c r="B7" s="17">
        <f>ImportFinanciero!T7/SUM(ImportFinanciero!$T$5:$T$7)</f>
        <v>0.60981292699587208</v>
      </c>
      <c r="C7" s="26">
        <v>0.67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0.33</v>
      </c>
      <c r="M7" s="26">
        <v>0</v>
      </c>
      <c r="N7" s="26">
        <v>0</v>
      </c>
      <c r="O7" s="26">
        <v>0</v>
      </c>
      <c r="P7" s="8">
        <f t="shared" si="0"/>
        <v>0.33</v>
      </c>
      <c r="Q7" s="26">
        <v>0</v>
      </c>
      <c r="R7" s="26">
        <v>0</v>
      </c>
      <c r="S7" s="26">
        <v>0</v>
      </c>
      <c r="T7" s="17">
        <f t="shared" si="1"/>
        <v>1</v>
      </c>
    </row>
    <row r="8" spans="1:20" x14ac:dyDescent="0.25">
      <c r="A8" s="11" t="s">
        <v>37</v>
      </c>
      <c r="B8" s="18">
        <f>SUM(B5:B7)</f>
        <v>1</v>
      </c>
      <c r="C8" s="27">
        <f t="shared" ref="C8:O8" si="2">SUMPRODUCT($B$5:$B$7,C5:C7)</f>
        <v>0.76918736440245072</v>
      </c>
      <c r="D8" s="27">
        <f t="shared" si="2"/>
        <v>2.9574369688911646E-2</v>
      </c>
      <c r="E8" s="27">
        <f t="shared" si="2"/>
        <v>0</v>
      </c>
      <c r="F8" s="27">
        <f t="shared" si="2"/>
        <v>0</v>
      </c>
      <c r="G8" s="27">
        <f t="shared" si="2"/>
        <v>0</v>
      </c>
      <c r="H8" s="27">
        <f t="shared" si="2"/>
        <v>0</v>
      </c>
      <c r="I8" s="27">
        <f t="shared" si="2"/>
        <v>0</v>
      </c>
      <c r="J8" s="27">
        <f t="shared" si="2"/>
        <v>0</v>
      </c>
      <c r="K8" s="27">
        <f t="shared" si="2"/>
        <v>0</v>
      </c>
      <c r="L8" s="27">
        <f t="shared" si="2"/>
        <v>0.2012382659086378</v>
      </c>
      <c r="M8" s="27">
        <f t="shared" si="2"/>
        <v>0</v>
      </c>
      <c r="N8" s="27">
        <f t="shared" si="2"/>
        <v>0</v>
      </c>
      <c r="O8" s="27">
        <f t="shared" si="2"/>
        <v>0</v>
      </c>
      <c r="P8" s="27">
        <f t="shared" ref="P8:S8" si="3">SUMPRODUCT($B$5:$B$7,P5:P7)</f>
        <v>0.23081263559754944</v>
      </c>
      <c r="Q8" s="8">
        <f t="shared" si="3"/>
        <v>0</v>
      </c>
      <c r="R8" s="8">
        <f t="shared" si="3"/>
        <v>0</v>
      </c>
      <c r="S8" s="8">
        <f t="shared" si="3"/>
        <v>0</v>
      </c>
      <c r="T8" s="31">
        <f t="shared" ref="T8" si="4">SUMPRODUCT($B$5:$B$7,T5:T7)</f>
        <v>1</v>
      </c>
    </row>
    <row r="9" spans="1:20" x14ac:dyDescent="0.25">
      <c r="A9" s="11" t="s">
        <v>38</v>
      </c>
      <c r="B9" s="18">
        <f>+B8</f>
        <v>1</v>
      </c>
      <c r="C9" s="12">
        <f>C8</f>
        <v>0.76918736440245072</v>
      </c>
      <c r="D9" s="12">
        <f>C9+D8</f>
        <v>0.79876173409136242</v>
      </c>
      <c r="E9" s="12">
        <f t="shared" ref="E9:N9" si="5">D9+E8</f>
        <v>0.79876173409136242</v>
      </c>
      <c r="F9" s="12">
        <f t="shared" si="5"/>
        <v>0.79876173409136242</v>
      </c>
      <c r="G9" s="12">
        <f t="shared" si="5"/>
        <v>0.79876173409136242</v>
      </c>
      <c r="H9" s="12">
        <f t="shared" si="5"/>
        <v>0.79876173409136242</v>
      </c>
      <c r="I9" s="12">
        <f t="shared" si="5"/>
        <v>0.79876173409136242</v>
      </c>
      <c r="J9" s="12">
        <f t="shared" si="5"/>
        <v>0.79876173409136242</v>
      </c>
      <c r="K9" s="12">
        <f t="shared" si="5"/>
        <v>0.79876173409136242</v>
      </c>
      <c r="L9" s="12">
        <f t="shared" si="5"/>
        <v>1.0000000000000002</v>
      </c>
      <c r="M9" s="12">
        <f t="shared" si="5"/>
        <v>1.0000000000000002</v>
      </c>
      <c r="N9" s="12">
        <f t="shared" si="5"/>
        <v>1.0000000000000002</v>
      </c>
      <c r="O9" s="12">
        <f t="shared" ref="O9" si="6">N9+O8</f>
        <v>1.0000000000000002</v>
      </c>
      <c r="P9" s="12">
        <f>P8</f>
        <v>0.23081263559754944</v>
      </c>
      <c r="Q9" s="18">
        <f>P9+Q8</f>
        <v>0.23081263559754944</v>
      </c>
      <c r="R9" s="18">
        <f t="shared" ref="R9:S9" si="7">Q9+R8</f>
        <v>0.23081263559754944</v>
      </c>
      <c r="S9" s="18">
        <f t="shared" si="7"/>
        <v>0.23081263559754944</v>
      </c>
      <c r="T9" s="18">
        <f>T8</f>
        <v>1</v>
      </c>
    </row>
    <row r="10" spans="1:20" x14ac:dyDescent="0.25">
      <c r="O10" s="23"/>
      <c r="P10" s="23"/>
      <c r="Q10" s="24"/>
      <c r="R10" s="24"/>
      <c r="S10" s="23"/>
    </row>
    <row r="11" spans="1:20" x14ac:dyDescent="0.25">
      <c r="O11" s="23"/>
      <c r="P11" s="23"/>
      <c r="Q11" s="25"/>
      <c r="R11" s="25"/>
      <c r="S11" s="23"/>
    </row>
    <row r="12" spans="1:20" x14ac:dyDescent="0.25">
      <c r="O12" s="23"/>
      <c r="P12" s="23"/>
      <c r="Q12" s="23"/>
      <c r="R12" s="23"/>
      <c r="S12" s="23"/>
    </row>
  </sheetData>
  <mergeCells count="9">
    <mergeCell ref="A1:D1"/>
    <mergeCell ref="C3:C4"/>
    <mergeCell ref="S3:S4"/>
    <mergeCell ref="T3:T4"/>
    <mergeCell ref="A3:A4"/>
    <mergeCell ref="B3:B4"/>
    <mergeCell ref="D3:P3"/>
    <mergeCell ref="Q3:Q4"/>
    <mergeCell ref="R3:R4"/>
  </mergeCells>
  <pageMargins left="0.7" right="0.7" top="0.75" bottom="0.75" header="0.3" footer="0.3"/>
  <pageSetup orientation="portrait" r:id="rId1"/>
  <ignoredErrors>
    <ignoredError sqref="P9" formula="1"/>
    <ignoredError sqref="P5:P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General</vt:lpstr>
      <vt:lpstr>ImportFinanciero</vt:lpstr>
      <vt:lpstr>ImportFisico</vt:lpstr>
      <vt:lpstr>datos1</vt:lpstr>
      <vt:lpstr>datos2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Sepulveda Cea</dc:creator>
  <cp:lastModifiedBy>Nancy Nicole Castillo Cardenas</cp:lastModifiedBy>
  <dcterms:created xsi:type="dcterms:W3CDTF">2018-11-19T12:49:45Z</dcterms:created>
  <dcterms:modified xsi:type="dcterms:W3CDTF">2019-09-09T21:21:51Z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3f08b14e-b4b8-4ea3-9365-63ecdb5f2107</vt:lpwstr>
  </property>
</Properties>
</file>