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I:\Respaldo Nancy Castillo\343 - Clasificaciòn de Relaves\"/>
    </mc:Choice>
  </mc:AlternateContent>
  <xr:revisionPtr revIDLastSave="0" documentId="13_ncr:1_{DAF9516D-B827-4C1C-A98E-1CFFED8086FF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9" i="3"/>
  <c r="T8" i="3"/>
  <c r="T6" i="3"/>
  <c r="B6" i="1" s="1"/>
  <c r="P10" i="3"/>
  <c r="B5" i="1" l="1"/>
  <c r="B7" i="1"/>
  <c r="T10" i="3"/>
  <c r="B16" i="3"/>
  <c r="B15" i="3"/>
  <c r="B7" i="3" l="1"/>
  <c r="B6" i="3"/>
  <c r="B8" i="3"/>
  <c r="B5" i="3"/>
  <c r="T11" i="3"/>
  <c r="P8" i="1"/>
  <c r="Q8" i="1"/>
  <c r="C9" i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<sst xmlns="http://schemas.openxmlformats.org/spreadsheetml/2006/main" count="63" uniqueCount="42">
  <si>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</si>
  <si>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</si>
  <si>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</si>
  <si>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</si>
  <si>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</si>
  <si>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</si>
  <si>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</si>
  <si>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</si>
  <si>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</si>
  <si>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</si>
  <si>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</si>
  <si>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</si>
  <si>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</si>
  <si>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</si>
  <si>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</si>
  <si>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</si>
  <si>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</si>
  <si>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</si>
  <si>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</si>
  <si>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</si>
  <si>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</si>
  <si>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</si>
  <si>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</si>
  <si>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</si>
  <si>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</si>
  <si>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</si>
  <si>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</si>
  <si>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</si>
  <si>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</si>
  <si>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</si>
  <si>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</si>
  <si>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</si>
  <si>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</si>
  <si>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</si>
  <si>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</si>
  <si>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</si>
  <si>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</si>
  <si>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</si>
  <si>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</si>
  <si>
    <t>01-04-2020</t>
  </si>
  <si>
    <t>31-08-2020</t>
  </si>
  <si>
    <t>30-09-2020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</si>
</sst>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 * #,##0_ ;_ * \-#,##0_ ;_ * &quot;-&quot;_ ;_ @_ 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41" fontId="0" fillId="0" borderId="0" xfId="2" applyFont="1"/>
    <xf numFmtId="41" fontId="0" fillId="0" borderId="0" xfId="0" applyNumberFormat="1"/>
    <xf numFmtId="3" fontId="0" fillId="0" borderId="7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49" fontId="5" fillId="0" borderId="6" xfId="0" applyNumberFormat="1" applyFont="1" applyBorder="1" applyAlignment="1">
      <alignment horizontal="left"/>
    </xf>
  </cellXfs>
  <cellStyles count="3">
    <cellStyle name="Millares [0]" xfId="2" builtinId="6"/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tabSelected="1" workbookViewId="0">
      <selection activeCell="C8" sqref="C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7" t="s">
        <v>16</v>
      </c>
      <c r="C2" s="37"/>
      <c r="D2" s="37"/>
      <c r="E2" s="37"/>
      <c r="F2" s="37"/>
    </row>
    <row r="3" spans="2:6" x14ac:dyDescent="0.25">
      <c r="D3" s="2"/>
    </row>
    <row r="4" spans="2:6" ht="15.75" x14ac:dyDescent="0.25">
      <c r="B4" s="32" t="s">
        <v>32</v>
      </c>
      <c r="C4" s="33">
        <v>2020</v>
      </c>
      <c r="D4" s="2"/>
    </row>
    <row r="5" spans="2:6" ht="15.75" x14ac:dyDescent="0.25">
      <c r="B5" s="32" t="s">
        <v>29</v>
      </c>
      <c r="C5" s="47" t="s">
        <v>39</v>
      </c>
      <c r="D5" s="2"/>
    </row>
    <row r="6" spans="2:6" ht="15.75" x14ac:dyDescent="0.25">
      <c r="B6" s="32" t="s">
        <v>30</v>
      </c>
      <c r="C6" s="47" t="s">
        <v>40</v>
      </c>
      <c r="D6" s="2"/>
    </row>
    <row r="7" spans="2:6" ht="15.75" x14ac:dyDescent="0.25">
      <c r="B7" s="32" t="s">
        <v>31</v>
      </c>
      <c r="C7" s="47" t="s">
        <v>41</v>
      </c>
    </row>
  </sheetData>
  <mergeCells count="1">
    <mergeCell ref="B2:F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9"/>
  <sheetViews>
    <sheetView showGridLines="0" zoomScaleNormal="100" workbookViewId="0">
      <selection activeCell="O12" sqref="O12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2" ht="18.75" x14ac:dyDescent="0.3">
      <c r="A1" s="38" t="s">
        <v>34</v>
      </c>
      <c r="B1" s="38"/>
      <c r="C1" s="38"/>
    </row>
    <row r="2" spans="1:22" x14ac:dyDescent="0.25">
      <c r="A2" s="1" t="s">
        <v>20</v>
      </c>
      <c r="B2" s="1"/>
      <c r="C2" s="1"/>
    </row>
    <row r="3" spans="1:22" ht="15" customHeight="1" x14ac:dyDescent="0.25">
      <c r="A3" s="44" t="s">
        <v>2</v>
      </c>
      <c r="B3" s="45" t="s">
        <v>28</v>
      </c>
      <c r="C3" s="39" t="s">
        <v>3</v>
      </c>
      <c r="D3" s="40"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 t="shared" ref="S3" si="0">+R3+1</f>
        <v>2023</v>
      </c>
      <c r="T3" s="43" t="s">
        <v>23</v>
      </c>
    </row>
    <row r="4" spans="1:22" x14ac:dyDescent="0.25">
      <c r="A4" s="44"/>
      <c r="B4" s="45"/>
      <c r="C4" s="39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9"/>
      <c r="R4" s="39"/>
      <c r="S4" s="39"/>
      <c r="T4" s="43"/>
    </row>
    <row r="5" spans="1:22" x14ac:dyDescent="0.25">
      <c r="A5" s="10" t="s">
        <v>19</v>
      </c>
      <c r="B5" s="8">
        <f>IFERROR(T5/$T$10,0)</f>
        <v>0.75757575757575757</v>
      </c>
      <c r="C5" s="4">
        <v>0</v>
      </c>
      <c r="D5" s="5">
        <v>0</v>
      </c>
      <c r="E5" s="5">
        <v>0</v>
      </c>
      <c r="F5" s="5">
        <v>0</v>
      </c>
      <c r="G5" s="5">
        <v>15</v>
      </c>
      <c r="H5" s="5">
        <v>45</v>
      </c>
      <c r="I5" s="5">
        <v>60</v>
      </c>
      <c r="J5" s="5">
        <v>90</v>
      </c>
      <c r="K5" s="5">
        <v>90</v>
      </c>
      <c r="L5" s="5">
        <v>0</v>
      </c>
      <c r="M5" s="5">
        <v>0</v>
      </c>
      <c r="N5" s="5">
        <v>0</v>
      </c>
      <c r="O5" s="5">
        <v>0</v>
      </c>
      <c r="P5" s="9">
        <f>SUM(D5:O5)</f>
        <v>300</v>
      </c>
      <c r="Q5" s="5">
        <v>0</v>
      </c>
      <c r="R5" s="5">
        <v>0</v>
      </c>
      <c r="S5" s="5">
        <v>0</v>
      </c>
      <c r="T5" s="16">
        <f>SUM(P5:S5,C5)</f>
        <v>300</v>
      </c>
    </row>
    <row r="6" spans="1:22" x14ac:dyDescent="0.25">
      <c r="A6" s="10" t="s">
        <v>0</v>
      </c>
      <c r="B6" s="8">
        <f t="shared" ref="B6:B9" si="1">IFERROR(T6/$T$10,0)</f>
        <v>0</v>
      </c>
      <c r="C6" s="4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>SUM(D6:O6)</f>
        <v>0</v>
      </c>
      <c r="Q6" s="5">
        <v>0</v>
      </c>
      <c r="R6" s="5">
        <v>0</v>
      </c>
      <c r="S6" s="5">
        <v>0</v>
      </c>
      <c r="T6" s="16">
        <f>SUM(P6:S6,C6)</f>
        <v>0</v>
      </c>
    </row>
    <row r="7" spans="1:22" x14ac:dyDescent="0.25">
      <c r="A7" s="10" t="s">
        <v>1</v>
      </c>
      <c r="B7" s="8">
        <f t="shared" si="1"/>
        <v>0</v>
      </c>
      <c r="C7" s="4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9">
        <f>SUM(D7:O7)</f>
        <v>0</v>
      </c>
      <c r="Q7" s="5">
        <v>0</v>
      </c>
      <c r="R7" s="5">
        <v>0</v>
      </c>
      <c r="S7" s="5">
        <v>0</v>
      </c>
      <c r="T7" s="16">
        <f>SUM(P7:S7,C7)</f>
        <v>0</v>
      </c>
    </row>
    <row r="8" spans="1:22" x14ac:dyDescent="0.25">
      <c r="A8" s="10" t="s">
        <v>21</v>
      </c>
      <c r="B8" s="8">
        <f t="shared" si="1"/>
        <v>0.15151515151515152</v>
      </c>
      <c r="C8" s="4">
        <v>0</v>
      </c>
      <c r="D8" s="5">
        <v>0</v>
      </c>
      <c r="E8" s="5">
        <v>0</v>
      </c>
      <c r="F8" s="5">
        <v>0</v>
      </c>
      <c r="G8" s="5">
        <v>12</v>
      </c>
      <c r="H8" s="5">
        <v>12</v>
      </c>
      <c r="I8" s="5">
        <v>12</v>
      </c>
      <c r="J8" s="5">
        <v>12</v>
      </c>
      <c r="K8" s="5">
        <v>12</v>
      </c>
      <c r="L8" s="5">
        <v>0</v>
      </c>
      <c r="M8" s="5">
        <v>0</v>
      </c>
      <c r="N8" s="5">
        <v>0</v>
      </c>
      <c r="O8" s="5">
        <v>0</v>
      </c>
      <c r="P8" s="9">
        <f>SUM(D8:O8)</f>
        <v>60</v>
      </c>
      <c r="Q8" s="5">
        <v>0</v>
      </c>
      <c r="R8" s="5">
        <v>0</v>
      </c>
      <c r="S8" s="5">
        <v>0</v>
      </c>
      <c r="T8" s="16">
        <f>SUM(P8:S8,C8)</f>
        <v>60</v>
      </c>
    </row>
    <row r="9" spans="1:22" x14ac:dyDescent="0.25">
      <c r="A9" s="10" t="s">
        <v>22</v>
      </c>
      <c r="B9" s="8">
        <f t="shared" si="1"/>
        <v>9.0909090909090912E-2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36</v>
      </c>
      <c r="L9" s="5">
        <v>0</v>
      </c>
      <c r="M9" s="5">
        <v>0</v>
      </c>
      <c r="N9" s="5">
        <v>0</v>
      </c>
      <c r="O9" s="5">
        <v>0</v>
      </c>
      <c r="P9" s="9">
        <f>SUM(D9:O9)</f>
        <v>36</v>
      </c>
      <c r="Q9" s="5">
        <v>0</v>
      </c>
      <c r="R9" s="5">
        <v>0</v>
      </c>
      <c r="S9" s="5">
        <v>0</v>
      </c>
      <c r="T9" s="16">
        <f>SUM(P9:S9,C9)</f>
        <v>36</v>
      </c>
      <c r="V9" s="36"/>
    </row>
    <row r="10" spans="1:22" ht="17.25" customHeight="1" x14ac:dyDescent="0.25">
      <c r="A10" s="11" t="s">
        <v>37</v>
      </c>
      <c r="B10" s="12">
        <f>SUM(B5:B9)</f>
        <v>1</v>
      </c>
      <c r="C10" s="21">
        <f>SUM(C5:C9)</f>
        <v>0</v>
      </c>
      <c r="D10" s="22">
        <f t="shared" ref="D10:T10" si="2">SUM(D5:D9)</f>
        <v>0</v>
      </c>
      <c r="E10" s="22">
        <f t="shared" si="2"/>
        <v>0</v>
      </c>
      <c r="F10" s="22">
        <f t="shared" si="2"/>
        <v>0</v>
      </c>
      <c r="G10" s="22">
        <f t="shared" si="2"/>
        <v>27</v>
      </c>
      <c r="H10" s="22">
        <f t="shared" si="2"/>
        <v>57</v>
      </c>
      <c r="I10" s="22">
        <f t="shared" si="2"/>
        <v>72</v>
      </c>
      <c r="J10" s="22">
        <f t="shared" si="2"/>
        <v>102</v>
      </c>
      <c r="K10" s="22">
        <f t="shared" si="2"/>
        <v>138</v>
      </c>
      <c r="L10" s="22">
        <f t="shared" si="2"/>
        <v>0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1">
        <f t="shared" si="2"/>
        <v>396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396</v>
      </c>
    </row>
    <row r="11" spans="1:22" ht="17.25" customHeight="1" x14ac:dyDescent="0.25">
      <c r="A11" s="11" t="s">
        <v>38</v>
      </c>
      <c r="B11" s="12">
        <f>+B10</f>
        <v>1</v>
      </c>
      <c r="C11" s="28">
        <f>C10</f>
        <v>0</v>
      </c>
      <c r="D11" s="29">
        <f>C11+D10</f>
        <v>0</v>
      </c>
      <c r="E11" s="29">
        <f t="shared" ref="E11:O11" si="3">D11+E10</f>
        <v>0</v>
      </c>
      <c r="F11" s="29">
        <f t="shared" si="3"/>
        <v>0</v>
      </c>
      <c r="G11" s="29">
        <f t="shared" si="3"/>
        <v>27</v>
      </c>
      <c r="H11" s="29">
        <f t="shared" si="3"/>
        <v>84</v>
      </c>
      <c r="I11" s="29">
        <f t="shared" si="3"/>
        <v>156</v>
      </c>
      <c r="J11" s="29">
        <f t="shared" si="3"/>
        <v>258</v>
      </c>
      <c r="K11" s="29">
        <f t="shared" si="3"/>
        <v>396</v>
      </c>
      <c r="L11" s="29">
        <f t="shared" si="3"/>
        <v>396</v>
      </c>
      <c r="M11" s="29">
        <f t="shared" si="3"/>
        <v>396</v>
      </c>
      <c r="N11" s="29">
        <f t="shared" si="3"/>
        <v>396</v>
      </c>
      <c r="O11" s="29">
        <f t="shared" si="3"/>
        <v>396</v>
      </c>
      <c r="P11" s="28">
        <f>O11</f>
        <v>396</v>
      </c>
      <c r="Q11" s="28">
        <f>P11+Q10</f>
        <v>396</v>
      </c>
      <c r="R11" s="28">
        <f t="shared" ref="R11:S11" si="4">Q11+R10</f>
        <v>396</v>
      </c>
      <c r="S11" s="28">
        <f t="shared" si="4"/>
        <v>396</v>
      </c>
      <c r="T11" s="13">
        <f>+T10</f>
        <v>396</v>
      </c>
    </row>
    <row r="12" spans="1:22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x14ac:dyDescent="0.25">
      <c r="A13" s="1" t="s">
        <v>24</v>
      </c>
      <c r="B13" s="1"/>
    </row>
    <row r="14" spans="1:22" ht="30" x14ac:dyDescent="0.25">
      <c r="A14" s="14" t="s">
        <v>25</v>
      </c>
      <c r="B14" s="14">
        <f>General!C4</f>
        <v>2020</v>
      </c>
      <c r="C14" s="7" t="s">
        <v>23</v>
      </c>
    </row>
    <row r="15" spans="1:22" x14ac:dyDescent="0.25">
      <c r="A15" s="15" t="s">
        <v>26</v>
      </c>
      <c r="B15" s="8">
        <f>IFERROR(P8/P10,0)</f>
        <v>0.15151515151515152</v>
      </c>
      <c r="C15" s="8">
        <f>IFERROR(T8/T10,0)</f>
        <v>0.15151515151515152</v>
      </c>
    </row>
    <row r="16" spans="1:22" x14ac:dyDescent="0.25">
      <c r="A16" s="15" t="s">
        <v>27</v>
      </c>
      <c r="B16" s="8">
        <f>IFERROR(P9/(P10-P9),0)</f>
        <v>0.1</v>
      </c>
      <c r="C16" s="8">
        <f>IFERROR(T9/(T10-T9),0)</f>
        <v>0.1</v>
      </c>
    </row>
    <row r="25" spans="5:18" x14ac:dyDescent="0.2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34"/>
      <c r="R25" s="35"/>
    </row>
    <row r="26" spans="5:18" x14ac:dyDescent="0.25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4"/>
    </row>
    <row r="27" spans="5:18" x14ac:dyDescent="0.25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34"/>
      <c r="R27" s="35"/>
    </row>
    <row r="28" spans="5:18" x14ac:dyDescent="0.25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4"/>
    </row>
    <row r="29" spans="5:18" x14ac:dyDescent="0.25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34"/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zoomScale="90" zoomScaleNormal="90" workbookViewId="0">
      <selection activeCell="I6" sqref="I6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8" t="s">
        <v>33</v>
      </c>
      <c r="B1" s="38"/>
      <c r="C1" s="38"/>
      <c r="D1" s="38"/>
    </row>
    <row r="2" spans="1:20" x14ac:dyDescent="0.25">
      <c r="A2" s="1" t="s">
        <v>18</v>
      </c>
      <c r="B2" s="1"/>
    </row>
    <row r="3" spans="1:20" ht="15" customHeight="1" x14ac:dyDescent="0.25">
      <c r="A3" s="44" t="s">
        <v>2</v>
      </c>
      <c r="B3" s="45" t="s">
        <v>17</v>
      </c>
      <c r="C3" s="46" t="s">
        <v>3</v>
      </c>
      <c r="D3" s="40">
        <f>General!C4</f>
        <v>2020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2"/>
      <c r="Q3" s="39">
        <f>+D3+1</f>
        <v>2021</v>
      </c>
      <c r="R3" s="39">
        <f>+Q3+1</f>
        <v>2022</v>
      </c>
      <c r="S3" s="39">
        <f>+R3+1</f>
        <v>2023</v>
      </c>
      <c r="T3" s="39" t="s">
        <v>36</v>
      </c>
    </row>
    <row r="4" spans="1:20" x14ac:dyDescent="0.25">
      <c r="A4" s="44"/>
      <c r="B4" s="45"/>
      <c r="C4" s="46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39"/>
      <c r="R4" s="39"/>
      <c r="S4" s="39"/>
      <c r="T4" s="39"/>
    </row>
    <row r="5" spans="1:20" x14ac:dyDescent="0.25">
      <c r="A5" s="10" t="s">
        <v>19</v>
      </c>
      <c r="B5" s="17">
        <f>ImportFinanciero!T5/SUM(ImportFinanciero!$T$5:$T$7)</f>
        <v>1</v>
      </c>
      <c r="C5" s="26">
        <v>0</v>
      </c>
      <c r="D5" s="26">
        <v>0</v>
      </c>
      <c r="E5" s="26">
        <v>0</v>
      </c>
      <c r="F5" s="26">
        <v>0</v>
      </c>
      <c r="G5" s="26">
        <v>0.05</v>
      </c>
      <c r="H5" s="26">
        <v>0.15</v>
      </c>
      <c r="I5" s="26">
        <v>0.2</v>
      </c>
      <c r="J5" s="26">
        <v>0.3</v>
      </c>
      <c r="K5" s="26">
        <v>0.3</v>
      </c>
      <c r="L5" s="26">
        <v>0</v>
      </c>
      <c r="M5" s="26">
        <v>0</v>
      </c>
      <c r="N5" s="26">
        <v>0</v>
      </c>
      <c r="O5" s="26">
        <v>0</v>
      </c>
      <c r="P5" s="8">
        <f>SUM(D5:O5)</f>
        <v>1</v>
      </c>
      <c r="Q5" s="26">
        <v>0</v>
      </c>
      <c r="R5" s="26">
        <v>0</v>
      </c>
      <c r="S5" s="26">
        <v>0</v>
      </c>
      <c r="T5" s="17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8">
        <f t="shared" ref="P6:P7" si="0">SUM(D6:O6)</f>
        <v>0</v>
      </c>
      <c r="Q6" s="26">
        <v>0</v>
      </c>
      <c r="R6" s="26">
        <v>0</v>
      </c>
      <c r="S6" s="26">
        <v>0</v>
      </c>
      <c r="T6" s="17">
        <f t="shared" ref="T6:T7" si="1">SUM(C6,P6,Q6,R6,S6)</f>
        <v>0</v>
      </c>
    </row>
    <row r="7" spans="1:20" x14ac:dyDescent="0.25">
      <c r="A7" s="10" t="s">
        <v>1</v>
      </c>
      <c r="B7" s="17">
        <f>ImportFinanciero!T7/SUM(ImportFinanciero!$T$5:$T$7)</f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8">
        <f t="shared" si="0"/>
        <v>0</v>
      </c>
      <c r="Q7" s="26">
        <v>0</v>
      </c>
      <c r="R7" s="26">
        <v>0</v>
      </c>
      <c r="S7" s="26">
        <v>0</v>
      </c>
      <c r="T7" s="17">
        <f t="shared" si="1"/>
        <v>0</v>
      </c>
    </row>
    <row r="8" spans="1:20" x14ac:dyDescent="0.25">
      <c r="A8" s="11" t="s">
        <v>37</v>
      </c>
      <c r="B8" s="18">
        <f>SUM(B5:B7)</f>
        <v>1</v>
      </c>
      <c r="C8" s="27">
        <v>0</v>
      </c>
      <c r="D8" s="27">
        <f t="shared" ref="D8:O8" si="2">SUMPRODUCT($B$5:$B$7,D5:D7)</f>
        <v>0</v>
      </c>
      <c r="E8" s="27">
        <f t="shared" si="2"/>
        <v>0</v>
      </c>
      <c r="F8" s="27">
        <f t="shared" si="2"/>
        <v>0</v>
      </c>
      <c r="G8" s="27">
        <f t="shared" si="2"/>
        <v>0.05</v>
      </c>
      <c r="H8" s="27">
        <f t="shared" si="2"/>
        <v>0.15</v>
      </c>
      <c r="I8" s="27">
        <f t="shared" si="2"/>
        <v>0.2</v>
      </c>
      <c r="J8" s="27">
        <f t="shared" si="2"/>
        <v>0.3</v>
      </c>
      <c r="K8" s="27">
        <f t="shared" si="2"/>
        <v>0.3</v>
      </c>
      <c r="L8" s="27">
        <f t="shared" si="2"/>
        <v>0</v>
      </c>
      <c r="M8" s="27">
        <f t="shared" si="2"/>
        <v>0</v>
      </c>
      <c r="N8" s="27">
        <f t="shared" si="2"/>
        <v>0</v>
      </c>
      <c r="O8" s="27">
        <f t="shared" si="2"/>
        <v>0</v>
      </c>
      <c r="P8" s="27">
        <f t="shared" ref="P8:S8" si="3">SUMPRODUCT($B$5:$B$7,P5:P7)</f>
        <v>1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0</v>
      </c>
      <c r="D9" s="12">
        <f>C9+D8</f>
        <v>0</v>
      </c>
      <c r="E9" s="12">
        <f t="shared" ref="E9:N9" si="5">D9+E8</f>
        <v>0</v>
      </c>
      <c r="F9" s="12">
        <f t="shared" si="5"/>
        <v>0</v>
      </c>
      <c r="G9" s="12">
        <f t="shared" si="5"/>
        <v>0.05</v>
      </c>
      <c r="H9" s="12">
        <f t="shared" si="5"/>
        <v>0.2</v>
      </c>
      <c r="I9" s="12">
        <f t="shared" si="5"/>
        <v>0.4</v>
      </c>
      <c r="J9" s="12">
        <f t="shared" si="5"/>
        <v>0.7</v>
      </c>
      <c r="K9" s="12">
        <f t="shared" si="5"/>
        <v>1</v>
      </c>
      <c r="L9" s="12">
        <f t="shared" si="5"/>
        <v>1</v>
      </c>
      <c r="M9" s="12">
        <f t="shared" si="5"/>
        <v>1</v>
      </c>
      <c r="N9" s="12">
        <f t="shared" si="5"/>
        <v>1</v>
      </c>
      <c r="O9" s="12">
        <f t="shared" ref="O9" si="6">N9+O8</f>
        <v>1</v>
      </c>
      <c r="P9" s="12">
        <f>P8</f>
        <v>1</v>
      </c>
      <c r="Q9" s="18">
        <f>P9+Q8</f>
        <v>1</v>
      </c>
      <c r="R9" s="18">
        <f t="shared" ref="R9:S9" si="7">Q9+R8</f>
        <v>1</v>
      </c>
      <c r="S9" s="18">
        <f t="shared" si="7"/>
        <v>1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Enrique Cuevas</cp:lastModifiedBy>
  <dcterms:created xsi:type="dcterms:W3CDTF">2018-11-19T12:49:45Z</dcterms:created>
  <dcterms:modified xsi:type="dcterms:W3CDTF">2019-09-15T12:23:20Z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