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I:\Respaldo Nancy Castillo\457 - Buzones y Tolvas\"/>
    </mc:Choice>
  </mc:AlternateContent>
  <xr:revisionPtr revIDLastSave="0" documentId="13_ncr:1_{53BD517B-3135-4935-997F-C4D701AD0099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General" sheetId="6" r:id="rId1"/>
    <sheet name="ImportFinanciero" sheetId="3" r:id="rId2"/>
    <sheet name="ImportFisico" sheetId="1" r:id="rId3"/>
  </sheets>
  <definedNames>
    <definedName name="datos1">ImportFinanciero!$A$5:$T$11</definedName>
    <definedName name="datos2">ImportFinanciero!$C$15:$C$16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8" i="3" l="1"/>
  <c r="P7" i="3"/>
  <c r="P9" i="3"/>
  <c r="T9" i="3" s="1"/>
  <c r="P5" i="3"/>
  <c r="T5" i="3" s="1"/>
  <c r="T8" i="3"/>
  <c r="P6" i="3"/>
  <c r="P5" i="1"/>
  <c r="T5" i="1" s="1"/>
  <c r="B14" i="3"/>
  <c r="P6" i="1"/>
  <c r="T6" i="1" s="1"/>
  <c r="P7" i="1"/>
  <c r="T7" i="1"/>
  <c r="Q3" i="3"/>
  <c r="D3" i="1"/>
  <c r="Q3" i="1"/>
  <c r="R3" i="1" s="1"/>
  <c r="S3" i="1" s="1"/>
  <c r="S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C11" i="3" s="1"/>
  <c r="R3" i="3"/>
  <c r="S3" i="3"/>
  <c r="C9" i="1"/>
  <c r="T6" i="3" l="1"/>
  <c r="J28" i="3"/>
  <c r="T7" i="3"/>
  <c r="T10" i="3" s="1"/>
  <c r="B8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B5" i="1"/>
  <c r="B6" i="1"/>
  <c r="P10" i="3"/>
  <c r="B7" i="1" l="1"/>
  <c r="D8" i="1" s="1"/>
  <c r="D9" i="1" s="1"/>
  <c r="B15" i="3"/>
  <c r="B16" i="3"/>
  <c r="J8" i="1"/>
  <c r="O8" i="1"/>
  <c r="B8" i="1"/>
  <c r="B9" i="1" s="1"/>
  <c r="L8" i="1"/>
  <c r="C15" i="3"/>
  <c r="M8" i="1"/>
  <c r="I8" i="1"/>
  <c r="R8" i="1"/>
  <c r="T8" i="1"/>
  <c r="T9" i="1" s="1"/>
  <c r="C16" i="3"/>
  <c r="B7" i="3"/>
  <c r="B9" i="3"/>
  <c r="B5" i="3"/>
  <c r="P8" i="1"/>
  <c r="P9" i="1" s="1"/>
  <c r="G8" i="1"/>
  <c r="S8" i="1"/>
  <c r="K8" i="1"/>
  <c r="Q8" i="1"/>
  <c r="B6" i="3"/>
  <c r="T11" i="3"/>
  <c r="E8" i="1"/>
  <c r="N8" i="1"/>
  <c r="H8" i="1"/>
  <c r="F8" i="1"/>
  <c r="E9" i="1" l="1"/>
  <c r="B10" i="3"/>
  <c r="B11" i="3" s="1"/>
  <c r="F9" i="1"/>
  <c r="G9" i="1" s="1"/>
  <c r="H9" i="1" s="1"/>
  <c r="I9" i="1" s="1"/>
  <c r="J9" i="1" s="1"/>
  <c r="K9" i="1" s="1"/>
  <c r="L9" i="1" s="1"/>
  <c r="M9" i="1" s="1"/>
  <c r="N9" i="1" s="1"/>
  <c r="O9" i="1" s="1"/>
  <c r="Q9" i="1"/>
  <c r="R9" i="1" s="1"/>
  <c r="S9" i="1" s="1"/>
</calcChain>
</file>

<file path=xl/sharedStrings.xml><?xml version="1.0" encoding="utf-8"?>
<sst xmlns="http://schemas.openxmlformats.org/spreadsheetml/2006/main" count="63" uniqueCount="42">
  <si>
    <t>Adquisición</t>
  </si>
  <si>
    <t>Construcción</t>
  </si>
  <si>
    <t>Fase</t>
  </si>
  <si>
    <t>Periodos Anteriores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</si>
  <si>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</si>
  <si>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</si>
  <si>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</si>
  <si>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</si>
  <si>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</si>
  <si>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</si>
  <si>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</si>
  <si>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</si>
  <si>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</si>
  <si>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</si>
  <si>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</si>
  <si>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</si>
  <si>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Template Proceso de Presupuesto Anual</t>
  </si>
  <si>
    <t>Ponderación %</t>
  </si>
  <si>
    <r>
      <t xml:space="preserve">Avance Físico </t>
    </r>
    <r>
      <rPr>
        <i/>
        <sz val="11"/>
        <color theme="1"/>
        <rFont val="Calibri"/>
        <family val="2"/>
      </rPr>
      <t>(debe entregar el avance fìsico acumulado de cada fase, el cual por medio de la poderaciòn de cada una de ellas logra el vector acumulado del proyecto).</t>
    </r>
  </si>
  <si>
    <t>Ingeniería</t>
  </si>
  <si>
    <r>
      <t xml:space="preserve">Avance Fínanciero </t>
    </r>
    <r>
      <rPr>
        <i/>
        <sz val="11"/>
        <color theme="1"/>
        <rFont val="Calibri"/>
        <family val="2"/>
      </rPr>
      <t>(debe entregar el valor de cada ìtem en KUS$, respetando ciertos parámetros màximos establecidos como el "% de costo del dueño" o "% de contingencia")</t>
    </r>
  </si>
  <si>
    <t>Administración</t>
  </si>
  <si>
    <t>Contingencia</t>
  </si>
  <si>
    <t>Total
CAPEX</t>
  </si>
  <si>
    <t>Resumen de Resultado</t>
  </si>
  <si>
    <t>Parámetro</t>
  </si>
  <si>
    <t>% Costo del Dueño</t>
  </si>
  <si>
    <t>% Contingencia</t>
  </si>
  <si>
    <t>Ponderación Financiera</t>
  </si>
  <si>
    <t>Fecha Inicio</t>
  </si>
  <si>
    <t>Fecha Término</t>
  </si>
  <si>
    <t>Fecha Cierre</t>
  </si>
  <si>
    <t>Presupuesto</t>
  </si>
  <si>
    <t>Importación Fisica</t>
  </si>
  <si>
    <t>Importaion Financiera</t>
  </si>
  <si>
    <t>TOTAL</t>
  </si>
  <si>
    <t>Total</t>
  </si>
  <si>
    <t>Total Parcial</t>
  </si>
  <si>
    <t>Total Acumulado</t>
  </si>
  <si>
    <t>01-01-2020</t>
  </si>
  <si>
    <t>31-08-2020</t>
  </si>
  <si>
    <t>30-09-2020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</si>
</sst>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 * #,##0_ ;_ * \-#,##0_ ;_ * &quot;-&quot;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1" xfId="1" applyNumberFormat="1" applyFont="1" applyBorder="1" applyAlignment="1">
      <alignment horizontal="center" wrapText="1"/>
    </xf>
    <xf numFmtId="3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3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3" fontId="2" fillId="4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2" xfId="1" applyNumberFormat="1" applyFont="1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0" fontId="0" fillId="5" borderId="0" xfId="0" applyFill="1"/>
    <xf numFmtId="3" fontId="2" fillId="5" borderId="0" xfId="1" applyNumberFormat="1" applyFont="1" applyFill="1" applyAlignment="1">
      <alignment horizontal="center"/>
    </xf>
    <xf numFmtId="3" fontId="0" fillId="5" borderId="0" xfId="1" applyNumberFormat="1" applyFont="1" applyFill="1" applyAlignment="1">
      <alignment horizontal="center" wrapText="1"/>
    </xf>
    <xf numFmtId="3" fontId="2" fillId="3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2" borderId="2" xfId="1" applyFont="1" applyFill="1" applyBorder="1" applyAlignment="1">
      <alignment horizontal="center"/>
    </xf>
    <xf numFmtId="0" fontId="5" fillId="0" borderId="6" xfId="0" applyFont="1" applyBorder="1" applyAlignment="1">
      <alignment horizontal="left"/>
    </xf>
    <xf numFmtId="1" fontId="5" fillId="0" borderId="6" xfId="0" applyNumberFormat="1" applyFont="1" applyBorder="1" applyAlignment="1">
      <alignment horizontal="center"/>
    </xf>
    <xf numFmtId="41" fontId="0" fillId="0" borderId="0" xfId="2" applyFont="1"/>
    <xf numFmtId="41" fontId="0" fillId="0" borderId="0" xfId="0" applyNumberFormat="1"/>
    <xf numFmtId="3" fontId="0" fillId="0" borderId="0" xfId="0" applyNumberFormat="1"/>
    <xf numFmtId="9" fontId="0" fillId="2" borderId="1" xfId="1" applyNumberFormat="1" applyFont="1" applyFill="1" applyBorder="1" applyAlignment="1">
      <alignment horizontal="center"/>
    </xf>
    <xf numFmtId="9" fontId="2" fillId="2" borderId="1" xfId="1" applyNumberFormat="1" applyFont="1" applyFill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9" fontId="2" fillId="2" borderId="2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49" fontId="5" fillId="0" borderId="6" xfId="0" applyNumberFormat="1" applyFont="1" applyBorder="1" applyAlignment="1">
      <alignment horizontal="left"/>
    </xf>
  </cellXfs>
  <cellStyles count="3">
    <cellStyle name="Millares [0]" xfId="2" builtinId="6"/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8"/>
  <sheetViews>
    <sheetView tabSelected="1" workbookViewId="0">
      <selection activeCell="C8" sqref="C8"/>
    </sheetView>
  </sheetViews>
  <sheetFormatPr baseColWidth="10" defaultRowHeight="15" x14ac:dyDescent="0.25"/>
  <cols>
    <col min="2" max="2" width="15.85546875" bestFit="1" customWidth="1"/>
    <col min="3" max="3" width="12.7109375" bestFit="1" customWidth="1"/>
  </cols>
  <sheetData>
    <row r="2" spans="2:6" ht="18.75" x14ac:dyDescent="0.3">
      <c r="B2" s="37" t="s">
        <v>16</v>
      </c>
      <c r="C2" s="37"/>
      <c r="D2" s="37"/>
      <c r="E2" s="37"/>
      <c r="F2" s="37"/>
    </row>
    <row r="3" spans="2:6" x14ac:dyDescent="0.25">
      <c r="D3" s="2"/>
    </row>
    <row r="4" spans="2:6" ht="15.75" x14ac:dyDescent="0.25">
      <c r="B4" s="28" t="s">
        <v>32</v>
      </c>
      <c r="C4" s="29">
        <v>2020</v>
      </c>
      <c r="D4" s="2"/>
    </row>
    <row r="5" spans="2:6" ht="15.75" x14ac:dyDescent="0.25">
      <c r="B5" s="28" t="s">
        <v>29</v>
      </c>
      <c r="C5" s="47" t="s">
        <v>39</v>
      </c>
      <c r="D5" s="2"/>
    </row>
    <row r="6" spans="2:6" ht="15.75" x14ac:dyDescent="0.25">
      <c r="B6" s="28" t="s">
        <v>30</v>
      </c>
      <c r="C6" s="47" t="s">
        <v>40</v>
      </c>
      <c r="D6" s="2"/>
    </row>
    <row r="7" spans="2:6" ht="15.75" x14ac:dyDescent="0.25">
      <c r="B7" s="28" t="s">
        <v>31</v>
      </c>
      <c r="C7" s="47" t="s">
        <v>41</v>
      </c>
    </row>
    <row r="8" spans="2:6" ht="15.75" x14ac:dyDescent="0.25">
      <c r="C8" s="47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"/>
  <sheetViews>
    <sheetView showGridLines="0" zoomScaleNormal="100" workbookViewId="0">
      <selection activeCell="G15" sqref="G15"/>
    </sheetView>
  </sheetViews>
  <sheetFormatPr baseColWidth="10" defaultRowHeight="15" x14ac:dyDescent="0.25"/>
  <cols>
    <col min="1" max="1" width="28.140625" customWidth="1"/>
    <col min="2" max="2" width="13.42578125" customWidth="1"/>
    <col min="3" max="3" width="11.85546875" customWidth="1"/>
    <col min="4" max="4" width="10.42578125" style="2" customWidth="1"/>
    <col min="5" max="17" width="9.5703125" customWidth="1"/>
    <col min="18" max="18" width="10.85546875" customWidth="1"/>
    <col min="20" max="20" width="10" customWidth="1"/>
  </cols>
  <sheetData>
    <row r="1" spans="1:20" ht="18.75" x14ac:dyDescent="0.3">
      <c r="A1" s="38" t="s">
        <v>34</v>
      </c>
      <c r="B1" s="38"/>
      <c r="C1" s="38"/>
    </row>
    <row r="2" spans="1:20" x14ac:dyDescent="0.25">
      <c r="A2" s="1" t="s">
        <v>20</v>
      </c>
      <c r="B2" s="1"/>
      <c r="C2" s="1"/>
    </row>
    <row r="3" spans="1:20" ht="15" customHeight="1" x14ac:dyDescent="0.25">
      <c r="A3" s="44" t="s">
        <v>2</v>
      </c>
      <c r="B3" s="45" t="s">
        <v>28</v>
      </c>
      <c r="C3" s="39" t="s">
        <v>3</v>
      </c>
      <c r="D3" s="40">
        <v>2020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  <c r="Q3" s="39">
        <f>+D3+1</f>
        <v>2021</v>
      </c>
      <c r="R3" s="39">
        <f>+Q3+1</f>
        <v>2022</v>
      </c>
      <c r="S3" s="39">
        <f t="shared" ref="S3" si="0">+R3+1</f>
        <v>2023</v>
      </c>
      <c r="T3" s="43" t="s">
        <v>23</v>
      </c>
    </row>
    <row r="4" spans="1:20" x14ac:dyDescent="0.25">
      <c r="A4" s="44"/>
      <c r="B4" s="45"/>
      <c r="C4" s="39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18" t="s">
        <v>35</v>
      </c>
      <c r="Q4" s="39"/>
      <c r="R4" s="39"/>
      <c r="S4" s="39"/>
      <c r="T4" s="43"/>
    </row>
    <row r="5" spans="1:20" x14ac:dyDescent="0.25">
      <c r="A5" s="9" t="s">
        <v>19</v>
      </c>
      <c r="B5" s="33">
        <f>IFERROR(T5/$T$10,0)</f>
        <v>0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8">
        <f>SUM(D5:O5)</f>
        <v>0</v>
      </c>
      <c r="Q5" s="5">
        <v>0</v>
      </c>
      <c r="R5" s="5">
        <v>0</v>
      </c>
      <c r="S5" s="5">
        <v>0</v>
      </c>
      <c r="T5" s="14">
        <f>SUM(P5:S5,C5)</f>
        <v>0</v>
      </c>
    </row>
    <row r="6" spans="1:20" x14ac:dyDescent="0.25">
      <c r="A6" s="9" t="s">
        <v>0</v>
      </c>
      <c r="B6" s="33">
        <f t="shared" ref="B6:B9" si="1">IFERROR(T6/$T$10,0)</f>
        <v>0.37209302325581395</v>
      </c>
      <c r="C6" s="4">
        <v>0</v>
      </c>
      <c r="D6" s="5">
        <v>0</v>
      </c>
      <c r="E6" s="5">
        <v>372</v>
      </c>
      <c r="F6" s="5">
        <v>372</v>
      </c>
      <c r="G6" s="5">
        <v>372</v>
      </c>
      <c r="H6" s="5">
        <v>372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8">
        <f>SUM(D6:O6)</f>
        <v>1488</v>
      </c>
      <c r="Q6" s="5">
        <v>0</v>
      </c>
      <c r="R6" s="5">
        <v>0</v>
      </c>
      <c r="S6" s="5">
        <v>0</v>
      </c>
      <c r="T6" s="14">
        <f>SUM(P6:S6,C6)</f>
        <v>1488</v>
      </c>
    </row>
    <row r="7" spans="1:20" x14ac:dyDescent="0.25">
      <c r="A7" s="9" t="s">
        <v>1</v>
      </c>
      <c r="B7" s="33">
        <f t="shared" si="1"/>
        <v>0.34833708427106774</v>
      </c>
      <c r="C7" s="4">
        <v>0</v>
      </c>
      <c r="D7" s="5">
        <v>0</v>
      </c>
      <c r="E7" s="5">
        <v>459.69</v>
      </c>
      <c r="F7" s="5">
        <v>0</v>
      </c>
      <c r="G7" s="5">
        <v>0</v>
      </c>
      <c r="H7" s="5">
        <v>0</v>
      </c>
      <c r="I7" s="5">
        <v>139.30000000000001</v>
      </c>
      <c r="J7" s="5">
        <v>139.30000000000001</v>
      </c>
      <c r="K7" s="5">
        <v>654.71</v>
      </c>
      <c r="L7" s="5">
        <v>0</v>
      </c>
      <c r="M7" s="5">
        <v>0</v>
      </c>
      <c r="N7" s="5">
        <v>0</v>
      </c>
      <c r="O7" s="5">
        <v>0</v>
      </c>
      <c r="P7" s="8">
        <f>SUM(D7:O7)</f>
        <v>1393</v>
      </c>
      <c r="Q7" s="5">
        <v>0</v>
      </c>
      <c r="R7" s="5">
        <v>0</v>
      </c>
      <c r="S7" s="5">
        <v>0</v>
      </c>
      <c r="T7" s="14">
        <f>SUM(P7:S7,C7)</f>
        <v>1393</v>
      </c>
    </row>
    <row r="8" spans="1:20" x14ac:dyDescent="0.25">
      <c r="A8" s="9" t="s">
        <v>21</v>
      </c>
      <c r="B8" s="33">
        <f t="shared" si="1"/>
        <v>7.9519879969992505E-2</v>
      </c>
      <c r="C8" s="4">
        <v>0</v>
      </c>
      <c r="D8" s="5"/>
      <c r="E8" s="5">
        <v>40</v>
      </c>
      <c r="F8" s="5">
        <v>40</v>
      </c>
      <c r="G8" s="5">
        <v>39</v>
      </c>
      <c r="H8" s="5">
        <v>39</v>
      </c>
      <c r="I8" s="5">
        <v>40</v>
      </c>
      <c r="J8" s="5">
        <v>40</v>
      </c>
      <c r="K8" s="5">
        <v>40</v>
      </c>
      <c r="L8" s="5">
        <v>40</v>
      </c>
      <c r="M8" s="5">
        <v>0</v>
      </c>
      <c r="N8" s="5">
        <v>0</v>
      </c>
      <c r="O8" s="5">
        <v>0</v>
      </c>
      <c r="P8" s="8">
        <f>SUM(D8:O8)</f>
        <v>318</v>
      </c>
      <c r="Q8" s="5">
        <v>0</v>
      </c>
      <c r="R8" s="5">
        <v>0</v>
      </c>
      <c r="S8" s="5">
        <v>0</v>
      </c>
      <c r="T8" s="14">
        <f>SUM(P8:S8,C8)</f>
        <v>318</v>
      </c>
    </row>
    <row r="9" spans="1:20" x14ac:dyDescent="0.25">
      <c r="A9" s="9" t="s">
        <v>22</v>
      </c>
      <c r="B9" s="33">
        <f t="shared" si="1"/>
        <v>0.20005001250312579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266</v>
      </c>
      <c r="J9" s="5">
        <v>266</v>
      </c>
      <c r="K9" s="5">
        <v>268</v>
      </c>
      <c r="L9" s="5">
        <v>0</v>
      </c>
      <c r="M9" s="5">
        <v>0</v>
      </c>
      <c r="N9" s="5">
        <v>0</v>
      </c>
      <c r="O9" s="5">
        <v>0</v>
      </c>
      <c r="P9" s="8">
        <f>SUM(D9:O9)</f>
        <v>800</v>
      </c>
      <c r="Q9" s="5">
        <v>0</v>
      </c>
      <c r="R9" s="5">
        <v>0</v>
      </c>
      <c r="S9" s="5">
        <v>0</v>
      </c>
      <c r="T9" s="14">
        <f>SUM(P9:S9,C9)</f>
        <v>800</v>
      </c>
    </row>
    <row r="10" spans="1:20" ht="17.25" customHeight="1" x14ac:dyDescent="0.25">
      <c r="A10" s="10" t="s">
        <v>37</v>
      </c>
      <c r="B10" s="34">
        <f>SUM(B5:B9)</f>
        <v>1</v>
      </c>
      <c r="C10" s="19">
        <f>SUM(C5:C9)</f>
        <v>0</v>
      </c>
      <c r="D10" s="20">
        <f t="shared" ref="D10:T10" si="2">SUM(D5:D9)</f>
        <v>0</v>
      </c>
      <c r="E10" s="20">
        <f t="shared" si="2"/>
        <v>871.69</v>
      </c>
      <c r="F10" s="20">
        <f t="shared" si="2"/>
        <v>412</v>
      </c>
      <c r="G10" s="20">
        <f t="shared" si="2"/>
        <v>411</v>
      </c>
      <c r="H10" s="20">
        <f t="shared" si="2"/>
        <v>411</v>
      </c>
      <c r="I10" s="20">
        <f t="shared" si="2"/>
        <v>445.3</v>
      </c>
      <c r="J10" s="20">
        <f t="shared" si="2"/>
        <v>445.3</v>
      </c>
      <c r="K10" s="20">
        <f t="shared" si="2"/>
        <v>962.71</v>
      </c>
      <c r="L10" s="20">
        <f t="shared" si="2"/>
        <v>40</v>
      </c>
      <c r="M10" s="20">
        <f t="shared" si="2"/>
        <v>0</v>
      </c>
      <c r="N10" s="20">
        <f t="shared" si="2"/>
        <v>0</v>
      </c>
      <c r="O10" s="20">
        <f t="shared" si="2"/>
        <v>0</v>
      </c>
      <c r="P10" s="19">
        <f t="shared" si="2"/>
        <v>3999</v>
      </c>
      <c r="Q10" s="19">
        <f t="shared" si="2"/>
        <v>0</v>
      </c>
      <c r="R10" s="19">
        <f t="shared" si="2"/>
        <v>0</v>
      </c>
      <c r="S10" s="19">
        <f t="shared" si="2"/>
        <v>0</v>
      </c>
      <c r="T10" s="11">
        <f t="shared" si="2"/>
        <v>3999</v>
      </c>
    </row>
    <row r="11" spans="1:20" ht="17.25" customHeight="1" x14ac:dyDescent="0.25">
      <c r="A11" s="10" t="s">
        <v>38</v>
      </c>
      <c r="B11" s="34">
        <f>+B10</f>
        <v>1</v>
      </c>
      <c r="C11" s="24">
        <f>C10</f>
        <v>0</v>
      </c>
      <c r="D11" s="25">
        <f>C11+D10</f>
        <v>0</v>
      </c>
      <c r="E11" s="25">
        <f t="shared" ref="E11:O11" si="3">D11+E10</f>
        <v>871.69</v>
      </c>
      <c r="F11" s="25">
        <f t="shared" si="3"/>
        <v>1283.69</v>
      </c>
      <c r="G11" s="25">
        <f t="shared" si="3"/>
        <v>1694.69</v>
      </c>
      <c r="H11" s="25">
        <f t="shared" si="3"/>
        <v>2105.69</v>
      </c>
      <c r="I11" s="25">
        <f t="shared" si="3"/>
        <v>2550.9900000000002</v>
      </c>
      <c r="J11" s="25">
        <f t="shared" si="3"/>
        <v>2996.2900000000004</v>
      </c>
      <c r="K11" s="25">
        <f t="shared" si="3"/>
        <v>3959.0000000000005</v>
      </c>
      <c r="L11" s="25">
        <f t="shared" si="3"/>
        <v>3999.0000000000005</v>
      </c>
      <c r="M11" s="25">
        <f t="shared" si="3"/>
        <v>3999.0000000000005</v>
      </c>
      <c r="N11" s="25">
        <f t="shared" si="3"/>
        <v>3999.0000000000005</v>
      </c>
      <c r="O11" s="25">
        <f t="shared" si="3"/>
        <v>3999.0000000000005</v>
      </c>
      <c r="P11" s="24">
        <f>O11</f>
        <v>3999.0000000000005</v>
      </c>
      <c r="Q11" s="24">
        <f>P11+Q10</f>
        <v>3999.0000000000005</v>
      </c>
      <c r="R11" s="24">
        <f t="shared" ref="R11:S11" si="4">Q11+R10</f>
        <v>3999.0000000000005</v>
      </c>
      <c r="S11" s="24">
        <f t="shared" si="4"/>
        <v>3999.0000000000005</v>
      </c>
      <c r="T11" s="11">
        <f>+T10</f>
        <v>3999</v>
      </c>
    </row>
    <row r="12" spans="1:20" x14ac:dyDescent="0.25">
      <c r="C12" s="3"/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0" x14ac:dyDescent="0.25">
      <c r="A13" s="1" t="s">
        <v>24</v>
      </c>
      <c r="B13" s="1"/>
    </row>
    <row r="14" spans="1:20" ht="30" x14ac:dyDescent="0.25">
      <c r="A14" s="12" t="s">
        <v>25</v>
      </c>
      <c r="B14" s="12">
        <f>General!C4</f>
        <v>2020</v>
      </c>
      <c r="C14" s="7" t="s">
        <v>23</v>
      </c>
    </row>
    <row r="15" spans="1:20" x14ac:dyDescent="0.25">
      <c r="A15" s="13" t="s">
        <v>26</v>
      </c>
      <c r="B15" s="33">
        <f>IFERROR(P8/P10,0)</f>
        <v>7.9519879969992505E-2</v>
      </c>
      <c r="C15" s="33">
        <f>IFERROR(T8/T10,0)</f>
        <v>7.9519879969992505E-2</v>
      </c>
    </row>
    <row r="16" spans="1:20" x14ac:dyDescent="0.25">
      <c r="A16" s="13" t="s">
        <v>27</v>
      </c>
      <c r="B16" s="33">
        <f>IFERROR(P9/(P10-P9),0)</f>
        <v>0.25007814942169426</v>
      </c>
      <c r="C16" s="33">
        <f>IFERROR(T9/(T10-T9),0)</f>
        <v>0.25007814942169426</v>
      </c>
      <c r="P16" s="32"/>
    </row>
    <row r="25" spans="5:18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0"/>
      <c r="R25" s="31"/>
    </row>
    <row r="26" spans="5:18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0"/>
    </row>
    <row r="27" spans="5:18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0"/>
      <c r="R27" s="31"/>
    </row>
    <row r="28" spans="5:18" x14ac:dyDescent="0.25">
      <c r="E28" s="2"/>
      <c r="F28" s="2"/>
      <c r="G28" s="2"/>
      <c r="H28" s="2"/>
      <c r="I28" s="2"/>
      <c r="J28" s="2">
        <f>+E6/P6</f>
        <v>0.25</v>
      </c>
      <c r="K28" s="2"/>
      <c r="L28" s="2"/>
      <c r="M28" s="2"/>
      <c r="N28" s="2"/>
      <c r="O28" s="2"/>
      <c r="P28" s="2"/>
      <c r="Q28" s="30"/>
    </row>
    <row r="29" spans="5:18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0"/>
    </row>
  </sheetData>
  <mergeCells count="9">
    <mergeCell ref="A1:C1"/>
    <mergeCell ref="S3:S4"/>
    <mergeCell ref="D3:P3"/>
    <mergeCell ref="T3:T4"/>
    <mergeCell ref="A3:A4"/>
    <mergeCell ref="C3:C4"/>
    <mergeCell ref="Q3:Q4"/>
    <mergeCell ref="R3:R4"/>
    <mergeCell ref="B3:B4"/>
  </mergeCells>
  <pageMargins left="0.7" right="0.7" top="0.75" bottom="0.75" header="0.3" footer="0.3"/>
  <pageSetup orientation="portrait" r:id="rId1"/>
  <ignoredErrors>
    <ignoredError sqref="P11" formula="1"/>
    <ignoredError sqref="P5:P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showGridLines="0" zoomScale="90" zoomScaleNormal="90" workbookViewId="0">
      <selection activeCell="G16" sqref="G16"/>
    </sheetView>
  </sheetViews>
  <sheetFormatPr baseColWidth="10" defaultRowHeight="15" x14ac:dyDescent="0.25"/>
  <cols>
    <col min="1" max="1" width="19.7109375" customWidth="1"/>
    <col min="2" max="2" width="13.140625" customWidth="1"/>
    <col min="3" max="3" width="10.42578125" style="2" customWidth="1"/>
    <col min="4" max="18" width="9.5703125" customWidth="1"/>
    <col min="19" max="19" width="10.85546875" customWidth="1"/>
    <col min="20" max="20" width="10.5703125" customWidth="1"/>
  </cols>
  <sheetData>
    <row r="1" spans="1:20" ht="18.75" x14ac:dyDescent="0.3">
      <c r="A1" s="38" t="s">
        <v>33</v>
      </c>
      <c r="B1" s="38"/>
      <c r="C1" s="38"/>
      <c r="D1" s="38"/>
    </row>
    <row r="2" spans="1:20" x14ac:dyDescent="0.25">
      <c r="A2" s="1" t="s">
        <v>18</v>
      </c>
      <c r="B2" s="1"/>
    </row>
    <row r="3" spans="1:20" ht="15" customHeight="1" x14ac:dyDescent="0.25">
      <c r="A3" s="44" t="s">
        <v>2</v>
      </c>
      <c r="B3" s="45" t="s">
        <v>17</v>
      </c>
      <c r="C3" s="46" t="s">
        <v>3</v>
      </c>
      <c r="D3" s="40">
        <f>General!C4</f>
        <v>2020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  <c r="Q3" s="39">
        <f>+D3+1</f>
        <v>2021</v>
      </c>
      <c r="R3" s="39">
        <f>+Q3+1</f>
        <v>2022</v>
      </c>
      <c r="S3" s="39">
        <f>+R3+1</f>
        <v>2023</v>
      </c>
      <c r="T3" s="39" t="s">
        <v>36</v>
      </c>
    </row>
    <row r="4" spans="1:20" x14ac:dyDescent="0.25">
      <c r="A4" s="44"/>
      <c r="B4" s="45"/>
      <c r="C4" s="4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26" t="s">
        <v>35</v>
      </c>
      <c r="Q4" s="39"/>
      <c r="R4" s="39"/>
      <c r="S4" s="39"/>
      <c r="T4" s="39"/>
    </row>
    <row r="5" spans="1:20" x14ac:dyDescent="0.25">
      <c r="A5" s="9" t="s">
        <v>19</v>
      </c>
      <c r="B5" s="15">
        <f>ImportFinanciero!T5/SUM(ImportFinanciero!$T$5:$T$7)</f>
        <v>0</v>
      </c>
      <c r="C5" s="35">
        <v>1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3">
        <f>SUM(D5:O5)</f>
        <v>0</v>
      </c>
      <c r="Q5" s="35">
        <v>0</v>
      </c>
      <c r="R5" s="35">
        <v>0</v>
      </c>
      <c r="S5" s="35">
        <v>0</v>
      </c>
      <c r="T5" s="15">
        <f>SUM(C5,P5,Q5,R5,S5)</f>
        <v>1</v>
      </c>
    </row>
    <row r="6" spans="1:20" x14ac:dyDescent="0.25">
      <c r="A6" s="9" t="s">
        <v>0</v>
      </c>
      <c r="B6" s="15">
        <f>ImportFinanciero!T6/SUM(ImportFinanciero!$T$5:$T$7)</f>
        <v>0.51648733078792086</v>
      </c>
      <c r="C6" s="35">
        <v>0</v>
      </c>
      <c r="D6" s="35">
        <v>0</v>
      </c>
      <c r="E6" s="35">
        <v>0.25</v>
      </c>
      <c r="F6" s="35">
        <v>0.25</v>
      </c>
      <c r="G6" s="35">
        <v>0.25</v>
      </c>
      <c r="H6" s="35">
        <v>0.25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3">
        <f t="shared" ref="P6:P7" si="0">SUM(D6:O6)</f>
        <v>1</v>
      </c>
      <c r="Q6" s="35">
        <v>0</v>
      </c>
      <c r="R6" s="35">
        <v>0</v>
      </c>
      <c r="S6" s="35">
        <v>0</v>
      </c>
      <c r="T6" s="15">
        <f t="shared" ref="T6:T7" si="1">SUM(C6,P6,Q6,R6,S6)</f>
        <v>1</v>
      </c>
    </row>
    <row r="7" spans="1:20" x14ac:dyDescent="0.25">
      <c r="A7" s="9" t="s">
        <v>1</v>
      </c>
      <c r="B7" s="15">
        <f>ImportFinanciero!T7/SUM(ImportFinanciero!$T$5:$T$7)</f>
        <v>0.48351266921207914</v>
      </c>
      <c r="C7" s="35">
        <v>0</v>
      </c>
      <c r="D7" s="35">
        <v>0</v>
      </c>
      <c r="E7" s="35">
        <v>0.33</v>
      </c>
      <c r="F7" s="35">
        <v>0</v>
      </c>
      <c r="G7" s="35">
        <v>0</v>
      </c>
      <c r="H7" s="35">
        <v>0</v>
      </c>
      <c r="I7" s="35">
        <v>0.1</v>
      </c>
      <c r="J7" s="35">
        <v>0.1</v>
      </c>
      <c r="K7" s="35">
        <v>0.47</v>
      </c>
      <c r="L7" s="35">
        <v>0</v>
      </c>
      <c r="M7" s="35">
        <v>0</v>
      </c>
      <c r="N7" s="35">
        <v>0</v>
      </c>
      <c r="O7" s="35">
        <v>0</v>
      </c>
      <c r="P7" s="33">
        <f t="shared" si="0"/>
        <v>1</v>
      </c>
      <c r="Q7" s="35">
        <v>0</v>
      </c>
      <c r="R7" s="35">
        <v>0</v>
      </c>
      <c r="S7" s="35">
        <v>0</v>
      </c>
      <c r="T7" s="15">
        <f t="shared" si="1"/>
        <v>1</v>
      </c>
    </row>
    <row r="8" spans="1:20" x14ac:dyDescent="0.25">
      <c r="A8" s="10" t="s">
        <v>37</v>
      </c>
      <c r="B8" s="16">
        <f>SUM(B5:B7)</f>
        <v>1</v>
      </c>
      <c r="C8" s="36">
        <v>0</v>
      </c>
      <c r="D8" s="36">
        <f>SUMPRODUCT($B$5:$B$7,D5:D7)</f>
        <v>0</v>
      </c>
      <c r="E8" s="36">
        <f>SUMPRODUCT($B$5:$B$7,E5:E7)</f>
        <v>0.28868101353696635</v>
      </c>
      <c r="F8" s="36">
        <f t="shared" ref="F8:O8" si="2">SUMPRODUCT($B$5:$B$7,F5:F7)</f>
        <v>0.12912183269698022</v>
      </c>
      <c r="G8" s="36">
        <f t="shared" si="2"/>
        <v>0.12912183269698022</v>
      </c>
      <c r="H8" s="36">
        <f t="shared" si="2"/>
        <v>0.12912183269698022</v>
      </c>
      <c r="I8" s="36">
        <f t="shared" si="2"/>
        <v>4.8351266921207919E-2</v>
      </c>
      <c r="J8" s="36">
        <f t="shared" si="2"/>
        <v>4.8351266921207919E-2</v>
      </c>
      <c r="K8" s="36">
        <f t="shared" si="2"/>
        <v>0.22725095452967717</v>
      </c>
      <c r="L8" s="36">
        <f t="shared" si="2"/>
        <v>0</v>
      </c>
      <c r="M8" s="36">
        <f t="shared" si="2"/>
        <v>0</v>
      </c>
      <c r="N8" s="36">
        <f t="shared" si="2"/>
        <v>0</v>
      </c>
      <c r="O8" s="36">
        <f t="shared" si="2"/>
        <v>0</v>
      </c>
      <c r="P8" s="36">
        <f t="shared" ref="P8:S8" si="3">SUMPRODUCT($B$5:$B$7,P5:P7)</f>
        <v>1</v>
      </c>
      <c r="Q8" s="33">
        <f t="shared" si="3"/>
        <v>0</v>
      </c>
      <c r="R8" s="33">
        <f t="shared" si="3"/>
        <v>0</v>
      </c>
      <c r="S8" s="33">
        <f t="shared" si="3"/>
        <v>0</v>
      </c>
      <c r="T8" s="27">
        <f t="shared" ref="T8" si="4">SUMPRODUCT($B$5:$B$7,T5:T7)</f>
        <v>1</v>
      </c>
    </row>
    <row r="9" spans="1:20" x14ac:dyDescent="0.25">
      <c r="A9" s="10" t="s">
        <v>38</v>
      </c>
      <c r="B9" s="16">
        <f>+B8</f>
        <v>1</v>
      </c>
      <c r="C9" s="34">
        <f>C8</f>
        <v>0</v>
      </c>
      <c r="D9" s="34">
        <f>C9+D8</f>
        <v>0</v>
      </c>
      <c r="E9" s="34">
        <f t="shared" ref="E9:N9" si="5">D9+E8</f>
        <v>0.28868101353696635</v>
      </c>
      <c r="F9" s="34">
        <f t="shared" si="5"/>
        <v>0.41780284623394659</v>
      </c>
      <c r="G9" s="34">
        <f t="shared" si="5"/>
        <v>0.54692467893092678</v>
      </c>
      <c r="H9" s="34">
        <f t="shared" si="5"/>
        <v>0.67604651162790697</v>
      </c>
      <c r="I9" s="34">
        <f t="shared" si="5"/>
        <v>0.72439777854911491</v>
      </c>
      <c r="J9" s="34">
        <f t="shared" si="5"/>
        <v>0.77274904547032286</v>
      </c>
      <c r="K9" s="34">
        <f t="shared" si="5"/>
        <v>1</v>
      </c>
      <c r="L9" s="34">
        <f t="shared" si="5"/>
        <v>1</v>
      </c>
      <c r="M9" s="34">
        <f t="shared" si="5"/>
        <v>1</v>
      </c>
      <c r="N9" s="34">
        <f t="shared" si="5"/>
        <v>1</v>
      </c>
      <c r="O9" s="34">
        <f t="shared" ref="O9" si="6">N9+O8</f>
        <v>1</v>
      </c>
      <c r="P9" s="34">
        <f>P8</f>
        <v>1</v>
      </c>
      <c r="Q9" s="34">
        <f>P9+Q8</f>
        <v>1</v>
      </c>
      <c r="R9" s="34">
        <f t="shared" ref="R9:S9" si="7">Q9+R8</f>
        <v>1</v>
      </c>
      <c r="S9" s="34">
        <f t="shared" si="7"/>
        <v>1</v>
      </c>
      <c r="T9" s="16">
        <f>T8</f>
        <v>1</v>
      </c>
    </row>
    <row r="10" spans="1:20" x14ac:dyDescent="0.25">
      <c r="O10" s="21"/>
      <c r="P10" s="21"/>
      <c r="Q10" s="22"/>
      <c r="R10" s="22"/>
      <c r="S10" s="21"/>
    </row>
    <row r="11" spans="1:20" x14ac:dyDescent="0.25">
      <c r="O11" s="21"/>
      <c r="P11" s="21"/>
      <c r="Q11" s="23"/>
      <c r="R11" s="23"/>
      <c r="S11" s="21"/>
    </row>
    <row r="12" spans="1:20" x14ac:dyDescent="0.25">
      <c r="O12" s="21"/>
      <c r="P12" s="21"/>
      <c r="Q12" s="21"/>
      <c r="R12" s="21"/>
      <c r="S12" s="21"/>
    </row>
  </sheetData>
  <mergeCells count="9">
    <mergeCell ref="A1:D1"/>
    <mergeCell ref="C3:C4"/>
    <mergeCell ref="S3:S4"/>
    <mergeCell ref="T3:T4"/>
    <mergeCell ref="A3:A4"/>
    <mergeCell ref="B3:B4"/>
    <mergeCell ref="D3:P3"/>
    <mergeCell ref="Q3:Q4"/>
    <mergeCell ref="R3:R4"/>
  </mergeCells>
  <pageMargins left="0.7" right="0.7" top="0.75" bottom="0.75" header="0.3" footer="0.3"/>
  <pageSetup orientation="portrait" r:id="rId1"/>
  <ignoredErrors>
    <ignoredError sqref="P9" formula="1"/>
    <ignoredError sqref="P5:P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8AEB301D6AD84CA9AD7C5F6F76113E" ma:contentTypeVersion="5" ma:contentTypeDescription="Crear nuevo documento." ma:contentTypeScope="" ma:versionID="7ec9cb482b2eefbbf559124839d3eb37">
  <xsd:schema xmlns:xsd="http://www.w3.org/2001/XMLSchema" xmlns:xs="http://www.w3.org/2001/XMLSchema" xmlns:p="http://schemas.microsoft.com/office/2006/metadata/properties" xmlns:ns3="7e14ad31-6fdc-477c-8c6b-75276a2f2ac3" xmlns:ns4="f8d5ddad-6372-4054-8540-a3622ca14fe7" targetNamespace="http://schemas.microsoft.com/office/2006/metadata/properties" ma:root="true" ma:fieldsID="711b9349549845ef519bb8fb6c1c49ad" ns3:_="" ns4:_="">
    <xsd:import namespace="7e14ad31-6fdc-477c-8c6b-75276a2f2ac3"/>
    <xsd:import namespace="f8d5ddad-6372-4054-8540-a3622ca14f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4ad31-6fdc-477c-8c6b-75276a2f2a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5ddad-6372-4054-8540-a3622ca14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0013E1-56E8-4964-9D5D-EB25942894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EC0763-3097-4390-9A6B-7ECB3BE198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14ad31-6fdc-477c-8c6b-75276a2f2ac3"/>
    <ds:schemaRef ds:uri="f8d5ddad-6372-4054-8540-a3622ca14f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8515ED-4CFE-4872-9005-33A84F7B1DE8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f8d5ddad-6372-4054-8540-a3622ca14fe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e14ad31-6fdc-477c-8c6b-75276a2f2ac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General</vt:lpstr>
      <vt:lpstr>ImportFinanciero</vt:lpstr>
      <vt:lpstr>ImportFisico</vt:lpstr>
      <vt:lpstr>datos1</vt:lpstr>
      <vt:lpstr>datos2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Sepulveda Cea</dc:creator>
  <cp:lastModifiedBy>Enrique Cuevas</cp:lastModifiedBy>
  <dcterms:created xsi:type="dcterms:W3CDTF">2018-11-19T12:49:45Z</dcterms:created>
  <dcterms:modified xsi:type="dcterms:W3CDTF">2019-09-15T16:58:42Z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3f08b14e-b4b8-4ea3-9365-63ecdb5f2107</vt:lpwstr>
  </property>
  <property fmtid="{D5CDD505-2E9C-101B-9397-08002B2CF9AE}" pid="3" name="ContentTypeId">
    <vt:lpwstr>0x010100728AEB301D6AD84CA9AD7C5F6F76113E</vt:lpwstr>
  </property>
</Properties>
</file>