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W:\31_projects\Sales\SQ Calculaties\1 Template SC [nr] [klant] [naam project]\4 Cost\1 VC-Estimated cost\"/>
    </mc:Choice>
  </mc:AlternateContent>
  <xr:revisionPtr revIDLastSave="0" documentId="13_ncr:1_{DE6EAD89-1D0C-45A2-AE6B-EAAD34C4989D}" xr6:coauthVersionLast="36" xr6:coauthVersionMax="36" xr10:uidLastSave="{00000000-0000-0000-0000-000000000000}"/>
  <bookViews>
    <workbookView xWindow="0" yWindow="0" windowWidth="19200" windowHeight="6300" activeTab="3" xr2:uid="{00000000-000D-0000-FFFF-FFFF00000000}"/>
  </bookViews>
  <sheets>
    <sheet name="1. Calculatie checklist" sheetId="1" r:id="rId1"/>
    <sheet name="2. Project Hours per function" sheetId="3" r:id="rId2"/>
    <sheet name="3. Hardware estimation" sheetId="6" r:id="rId3"/>
    <sheet name="4. BTP calculatiesheet" sheetId="5" r:id="rId4"/>
  </sheets>
  <definedNames>
    <definedName name="_xlnm._FilterDatabase" localSheetId="1" hidden="1">'2. Project Hours per function'!$D$1:$AD$1</definedName>
    <definedName name="_xlnm._FilterDatabase" localSheetId="2" hidden="1">'3. Hardware estimation'!$A$4:$AB$29</definedName>
    <definedName name="_xlnm._FilterDatabase" localSheetId="3" hidden="1">'4. BTP calculatiesheet'!$A$39:$AT$120</definedName>
    <definedName name="_xlnm.Print_Area" localSheetId="1">'2. Project Hours per function'!$D$1:$S$178</definedName>
    <definedName name="_xlnm.Print_Area" localSheetId="3">'4. BTP calculatiesheet'!$A$2:$I$120</definedName>
    <definedName name="name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41" i="5" l="1"/>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40" i="5"/>
  <c r="T148" i="3" l="1"/>
  <c r="X148" i="3" s="1"/>
  <c r="T149" i="3"/>
  <c r="T150" i="3"/>
  <c r="T151" i="3"/>
  <c r="T152" i="3"/>
  <c r="T153" i="3"/>
  <c r="T154" i="3"/>
  <c r="T155" i="3"/>
  <c r="X155" i="3" s="1"/>
  <c r="T156" i="3"/>
  <c r="X156" i="3" s="1"/>
  <c r="T157" i="3"/>
  <c r="T158" i="3"/>
  <c r="X153" i="3"/>
  <c r="X154" i="3"/>
  <c r="X157" i="3"/>
  <c r="X158" i="3"/>
  <c r="X149" i="3"/>
  <c r="X150" i="3"/>
  <c r="Q148" i="3"/>
  <c r="V151" i="3"/>
  <c r="V152" i="3"/>
  <c r="V153" i="3"/>
  <c r="V154" i="3"/>
  <c r="V155" i="3"/>
  <c r="V156" i="3"/>
  <c r="V157" i="3"/>
  <c r="V158" i="3"/>
  <c r="S152" i="3"/>
  <c r="S153" i="3"/>
  <c r="S154" i="3"/>
  <c r="S155" i="3"/>
  <c r="S156" i="3"/>
  <c r="S157" i="3"/>
  <c r="S158" i="3"/>
  <c r="S151" i="3"/>
  <c r="X151" i="3" l="1"/>
  <c r="X152" i="3"/>
  <c r="AS42" i="5" l="1"/>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M42" i="5"/>
  <c r="AM43" i="5"/>
  <c r="AM44" i="5"/>
  <c r="AM45" i="5"/>
  <c r="AM46" i="5"/>
  <c r="AM47" i="5"/>
  <c r="AM48" i="5"/>
  <c r="AM49" i="5"/>
  <c r="AM50" i="5"/>
  <c r="AM51" i="5"/>
  <c r="AM52" i="5"/>
  <c r="AM5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M81" i="5"/>
  <c r="AM82" i="5"/>
  <c r="AM83" i="5"/>
  <c r="AM84" i="5"/>
  <c r="AM85" i="5"/>
  <c r="AM86" i="5"/>
  <c r="AM87" i="5"/>
  <c r="AM88" i="5"/>
  <c r="AM89" i="5"/>
  <c r="AM90" i="5"/>
  <c r="AM91" i="5"/>
  <c r="AM92" i="5"/>
  <c r="AM93" i="5"/>
  <c r="AM94" i="5"/>
  <c r="AM95" i="5"/>
  <c r="AM96" i="5"/>
  <c r="AM97" i="5"/>
  <c r="AM98" i="5"/>
  <c r="AM99" i="5"/>
  <c r="AM100" i="5"/>
  <c r="AM101" i="5"/>
  <c r="AM102" i="5"/>
  <c r="AM103" i="5"/>
  <c r="AM104" i="5"/>
  <c r="AM105" i="5"/>
  <c r="AM106" i="5"/>
  <c r="AM107" i="5"/>
  <c r="AM108" i="5"/>
  <c r="AM109" i="5"/>
  <c r="AM110" i="5"/>
  <c r="AM111" i="5"/>
  <c r="AM112" i="5"/>
  <c r="AM113" i="5"/>
  <c r="AM114" i="5"/>
  <c r="AM115" i="5"/>
  <c r="AM116" i="5"/>
  <c r="AM117" i="5"/>
  <c r="AM118" i="5"/>
  <c r="AM119" i="5"/>
  <c r="AM120" i="5"/>
  <c r="AE42" i="5"/>
  <c r="AE43" i="5"/>
  <c r="AE45" i="5"/>
  <c r="AE46" i="5"/>
  <c r="AE47"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7" i="5"/>
  <c r="V46" i="5"/>
  <c r="V45" i="5"/>
  <c r="V43" i="5"/>
  <c r="V42" i="5"/>
  <c r="Q173" i="3" l="1"/>
  <c r="Q172" i="3"/>
  <c r="Q171" i="3"/>
  <c r="Q170" i="3"/>
  <c r="Q169" i="3"/>
  <c r="Q168" i="3"/>
  <c r="Q167" i="3"/>
  <c r="Q166" i="3"/>
  <c r="Q165" i="3"/>
  <c r="Q164" i="3"/>
  <c r="AD34" i="6" l="1"/>
  <c r="AA31" i="6"/>
  <c r="X31" i="6"/>
  <c r="U31" i="6"/>
  <c r="F140" i="3" l="1"/>
  <c r="G140" i="3"/>
  <c r="H140" i="3"/>
  <c r="I140" i="3"/>
  <c r="J140" i="3"/>
  <c r="K140" i="3"/>
  <c r="L140" i="3"/>
  <c r="M140" i="3"/>
  <c r="N140" i="3"/>
  <c r="E140" i="3"/>
  <c r="N134" i="3" l="1"/>
  <c r="M134" i="3"/>
  <c r="L134" i="3"/>
  <c r="K134" i="3"/>
  <c r="J134" i="3"/>
  <c r="I134" i="3"/>
  <c r="H134" i="3"/>
  <c r="G134" i="3"/>
  <c r="F134" i="3"/>
  <c r="E134" i="3"/>
  <c r="N114" i="3"/>
  <c r="M114" i="3"/>
  <c r="L114" i="3"/>
  <c r="K114" i="3"/>
  <c r="J114" i="3"/>
  <c r="I114" i="3"/>
  <c r="H114" i="3"/>
  <c r="G114" i="3"/>
  <c r="F114" i="3"/>
  <c r="E114" i="3"/>
  <c r="N87" i="3"/>
  <c r="M87" i="3"/>
  <c r="L87" i="3"/>
  <c r="K87" i="3"/>
  <c r="J87" i="3"/>
  <c r="I87" i="3"/>
  <c r="H87" i="3"/>
  <c r="G87" i="3"/>
  <c r="F87" i="3"/>
  <c r="E87" i="3"/>
  <c r="N52" i="3"/>
  <c r="M52" i="3"/>
  <c r="L52" i="3"/>
  <c r="K52" i="3"/>
  <c r="J52" i="3"/>
  <c r="I52" i="3"/>
  <c r="H52" i="3"/>
  <c r="G52" i="3"/>
  <c r="F52" i="3"/>
  <c r="E52" i="3"/>
  <c r="E115" i="3" l="1"/>
  <c r="E135" i="3" s="1"/>
  <c r="E88" i="3"/>
  <c r="E53" i="3"/>
  <c r="F26" i="3"/>
  <c r="F165" i="3" s="1"/>
  <c r="F179" i="3" s="1"/>
  <c r="F180" i="3" s="1"/>
  <c r="G26" i="3"/>
  <c r="G166" i="3" s="1"/>
  <c r="H26" i="3"/>
  <c r="H167" i="3" s="1"/>
  <c r="I26" i="3"/>
  <c r="I168" i="3" s="1"/>
  <c r="I179" i="3" s="1"/>
  <c r="I180" i="3" s="1"/>
  <c r="J26" i="3"/>
  <c r="J169" i="3" s="1"/>
  <c r="J179" i="3" s="1"/>
  <c r="J180" i="3" s="1"/>
  <c r="K26" i="3"/>
  <c r="K170" i="3" s="1"/>
  <c r="K179" i="3" s="1"/>
  <c r="K180" i="3" s="1"/>
  <c r="L26" i="3"/>
  <c r="L171" i="3" s="1"/>
  <c r="L179" i="3" s="1"/>
  <c r="L180" i="3" s="1"/>
  <c r="M26" i="3"/>
  <c r="M172" i="3" s="1"/>
  <c r="N26" i="3"/>
  <c r="N173" i="3" s="1"/>
  <c r="E26" i="3"/>
  <c r="E164" i="3" s="1"/>
  <c r="E179" i="3" s="1"/>
  <c r="E180" i="3" s="1"/>
  <c r="O173" i="3" l="1"/>
  <c r="T173" i="3" s="1"/>
  <c r="N179" i="3"/>
  <c r="N180" i="3" s="1"/>
  <c r="O167" i="3"/>
  <c r="T167" i="3" s="1"/>
  <c r="H179" i="3"/>
  <c r="H180" i="3" s="1"/>
  <c r="O172" i="3"/>
  <c r="T172" i="3" s="1"/>
  <c r="M179" i="3"/>
  <c r="M180" i="3" s="1"/>
  <c r="O166" i="3"/>
  <c r="G179" i="3"/>
  <c r="G180" i="3" s="1"/>
  <c r="S173" i="3"/>
  <c r="X173" i="3"/>
  <c r="S167" i="3"/>
  <c r="X167" i="3"/>
  <c r="S172" i="3"/>
  <c r="X172" i="3"/>
  <c r="O168" i="3"/>
  <c r="T168" i="3" s="1"/>
  <c r="E27" i="3"/>
  <c r="X166" i="3" l="1"/>
  <c r="T166" i="3"/>
  <c r="S168" i="3"/>
  <c r="X168" i="3"/>
  <c r="E141" i="3"/>
  <c r="P26" i="6"/>
  <c r="O26" i="6"/>
  <c r="P28" i="6"/>
  <c r="O28" i="6"/>
  <c r="P27" i="6"/>
  <c r="O27" i="6"/>
  <c r="N5" i="6" l="1"/>
  <c r="O5" i="6"/>
  <c r="Q5" i="6" s="1"/>
  <c r="P5" i="6"/>
  <c r="N6" i="6"/>
  <c r="O6" i="6"/>
  <c r="R6" i="6" s="1"/>
  <c r="U6" i="6" s="1"/>
  <c r="X6" i="6" s="1"/>
  <c r="AA6" i="6" s="1"/>
  <c r="P6" i="6"/>
  <c r="S6" i="6" s="1"/>
  <c r="V6" i="6" s="1"/>
  <c r="Y6" i="6" s="1"/>
  <c r="AB6" i="6" s="1"/>
  <c r="N7" i="6"/>
  <c r="O7" i="6"/>
  <c r="R7" i="6" s="1"/>
  <c r="U7" i="6" s="1"/>
  <c r="X7" i="6" s="1"/>
  <c r="AA7" i="6" s="1"/>
  <c r="P7" i="6"/>
  <c r="S7" i="6" s="1"/>
  <c r="V7" i="6" s="1"/>
  <c r="Y7" i="6" s="1"/>
  <c r="AB7" i="6" s="1"/>
  <c r="N8" i="6"/>
  <c r="O8" i="6"/>
  <c r="R8" i="6" s="1"/>
  <c r="U8" i="6" s="1"/>
  <c r="X8" i="6" s="1"/>
  <c r="AA8" i="6" s="1"/>
  <c r="P8" i="6"/>
  <c r="S8" i="6" s="1"/>
  <c r="V8" i="6" s="1"/>
  <c r="Y8" i="6" s="1"/>
  <c r="AB8" i="6" s="1"/>
  <c r="N9" i="6"/>
  <c r="O9" i="6"/>
  <c r="R9" i="6" s="1"/>
  <c r="U9" i="6" s="1"/>
  <c r="X9" i="6" s="1"/>
  <c r="AA9" i="6" s="1"/>
  <c r="P9" i="6"/>
  <c r="S9" i="6" s="1"/>
  <c r="V9" i="6" s="1"/>
  <c r="Y9" i="6" s="1"/>
  <c r="AB9" i="6" s="1"/>
  <c r="N10" i="6"/>
  <c r="O10" i="6"/>
  <c r="R10" i="6" s="1"/>
  <c r="U10" i="6" s="1"/>
  <c r="X10" i="6" s="1"/>
  <c r="AA10" i="6" s="1"/>
  <c r="P10" i="6"/>
  <c r="S10" i="6" s="1"/>
  <c r="V10" i="6" s="1"/>
  <c r="Y10" i="6" s="1"/>
  <c r="AB10" i="6" s="1"/>
  <c r="N11" i="6"/>
  <c r="O11" i="6"/>
  <c r="P11" i="6"/>
  <c r="S11" i="6" s="1"/>
  <c r="V11" i="6" s="1"/>
  <c r="Y11" i="6" s="1"/>
  <c r="AB11" i="6" s="1"/>
  <c r="N12" i="6"/>
  <c r="O12" i="6"/>
  <c r="Q12" i="6" s="1"/>
  <c r="P12" i="6"/>
  <c r="S12" i="6" s="1"/>
  <c r="V12" i="6" s="1"/>
  <c r="Y12" i="6" s="1"/>
  <c r="AB12" i="6" s="1"/>
  <c r="N13" i="6"/>
  <c r="O13" i="6"/>
  <c r="Q13" i="6" s="1"/>
  <c r="P13" i="6"/>
  <c r="S13" i="6" s="1"/>
  <c r="V13" i="6" s="1"/>
  <c r="Y13" i="6" s="1"/>
  <c r="AB13" i="6" s="1"/>
  <c r="N14" i="6"/>
  <c r="O14" i="6"/>
  <c r="Q14" i="6" s="1"/>
  <c r="P14" i="6"/>
  <c r="S14" i="6" s="1"/>
  <c r="V14" i="6" s="1"/>
  <c r="Y14" i="6" s="1"/>
  <c r="AB14" i="6" s="1"/>
  <c r="N15" i="6"/>
  <c r="O15" i="6"/>
  <c r="P15" i="6"/>
  <c r="S15" i="6" s="1"/>
  <c r="V15" i="6" s="1"/>
  <c r="Y15" i="6" s="1"/>
  <c r="AB15" i="6" s="1"/>
  <c r="N16" i="6"/>
  <c r="O16" i="6"/>
  <c r="P16" i="6"/>
  <c r="S16" i="6" s="1"/>
  <c r="V16" i="6" s="1"/>
  <c r="Y16" i="6" s="1"/>
  <c r="AB16" i="6" s="1"/>
  <c r="N17" i="6"/>
  <c r="O17" i="6"/>
  <c r="Q17" i="6" s="1"/>
  <c r="P17" i="6"/>
  <c r="S17" i="6" s="1"/>
  <c r="V17" i="6" s="1"/>
  <c r="Y17" i="6" s="1"/>
  <c r="AB17" i="6" s="1"/>
  <c r="N18" i="6"/>
  <c r="O18" i="6"/>
  <c r="P18" i="6"/>
  <c r="S18" i="6" s="1"/>
  <c r="V18" i="6" s="1"/>
  <c r="Y18" i="6" s="1"/>
  <c r="AB18" i="6" s="1"/>
  <c r="N19" i="6"/>
  <c r="O19" i="6"/>
  <c r="P19" i="6"/>
  <c r="S19" i="6" s="1"/>
  <c r="V19" i="6" s="1"/>
  <c r="Y19" i="6" s="1"/>
  <c r="AB19" i="6" s="1"/>
  <c r="N20" i="6"/>
  <c r="O20" i="6"/>
  <c r="P20" i="6"/>
  <c r="S20" i="6" s="1"/>
  <c r="V20" i="6" s="1"/>
  <c r="Y20" i="6" s="1"/>
  <c r="AB20" i="6" s="1"/>
  <c r="N21" i="6"/>
  <c r="O21" i="6"/>
  <c r="Q21" i="6" s="1"/>
  <c r="P21" i="6"/>
  <c r="S21" i="6" s="1"/>
  <c r="V21" i="6" s="1"/>
  <c r="Y21" i="6" s="1"/>
  <c r="AB21" i="6" s="1"/>
  <c r="N22" i="6"/>
  <c r="O22" i="6"/>
  <c r="Q22" i="6" s="1"/>
  <c r="P22" i="6"/>
  <c r="S22" i="6" s="1"/>
  <c r="V22" i="6" s="1"/>
  <c r="Y22" i="6" s="1"/>
  <c r="AB22" i="6" s="1"/>
  <c r="N23" i="6"/>
  <c r="O23" i="6"/>
  <c r="P23" i="6"/>
  <c r="S23" i="6" s="1"/>
  <c r="V23" i="6" s="1"/>
  <c r="Y23" i="6" s="1"/>
  <c r="AB23" i="6" s="1"/>
  <c r="N24" i="6"/>
  <c r="O24" i="6"/>
  <c r="Q24" i="6" s="1"/>
  <c r="P24" i="6"/>
  <c r="S24" i="6" s="1"/>
  <c r="V24" i="6" s="1"/>
  <c r="Y24" i="6" s="1"/>
  <c r="AB24" i="6" s="1"/>
  <c r="N25" i="6"/>
  <c r="O25" i="6"/>
  <c r="Q25" i="6" s="1"/>
  <c r="P25" i="6"/>
  <c r="S25" i="6" s="1"/>
  <c r="V25" i="6" s="1"/>
  <c r="Y25" i="6" s="1"/>
  <c r="AB25" i="6" s="1"/>
  <c r="N26" i="6"/>
  <c r="Q26" i="6"/>
  <c r="R26" i="6"/>
  <c r="U26" i="6" s="1"/>
  <c r="X26" i="6" s="1"/>
  <c r="AA26" i="6" s="1"/>
  <c r="S26" i="6"/>
  <c r="V26" i="6" s="1"/>
  <c r="Y26" i="6" s="1"/>
  <c r="AB26" i="6" s="1"/>
  <c r="N27" i="6"/>
  <c r="S27" i="6"/>
  <c r="V27" i="6" s="1"/>
  <c r="Y27" i="6" s="1"/>
  <c r="AB27" i="6" s="1"/>
  <c r="N28" i="6"/>
  <c r="Q28" i="6"/>
  <c r="S28" i="6"/>
  <c r="V28" i="6" s="1"/>
  <c r="Y28" i="6" s="1"/>
  <c r="AB28" i="6" s="1"/>
  <c r="J29" i="6"/>
  <c r="K29" i="6"/>
  <c r="AE32" i="6"/>
  <c r="AF32" i="6"/>
  <c r="AG32" i="6"/>
  <c r="AH32" i="6"/>
  <c r="Q20" i="6" l="1"/>
  <c r="Q18" i="6"/>
  <c r="Q16" i="6"/>
  <c r="R18" i="6"/>
  <c r="U18" i="6" s="1"/>
  <c r="X18" i="6" s="1"/>
  <c r="AA18" i="6" s="1"/>
  <c r="R12" i="6"/>
  <c r="U12" i="6" s="1"/>
  <c r="X12" i="6" s="1"/>
  <c r="AA12" i="6" s="1"/>
  <c r="AD11" i="6"/>
  <c r="R5" i="6"/>
  <c r="AD10" i="6"/>
  <c r="AD33" i="6"/>
  <c r="R22" i="6"/>
  <c r="U22" i="6" s="1"/>
  <c r="X22" i="6" s="1"/>
  <c r="AA22" i="6" s="1"/>
  <c r="R14" i="6"/>
  <c r="U14" i="6" s="1"/>
  <c r="X14" i="6" s="1"/>
  <c r="AA14" i="6" s="1"/>
  <c r="Q10" i="6"/>
  <c r="Q9" i="6"/>
  <c r="Q8" i="6"/>
  <c r="R25" i="6"/>
  <c r="U25" i="6" s="1"/>
  <c r="X25" i="6" s="1"/>
  <c r="AA25" i="6" s="1"/>
  <c r="R21" i="6"/>
  <c r="U21" i="6" s="1"/>
  <c r="X21" i="6" s="1"/>
  <c r="AA21" i="6" s="1"/>
  <c r="R17" i="6"/>
  <c r="U17" i="6" s="1"/>
  <c r="X17" i="6" s="1"/>
  <c r="AA17" i="6" s="1"/>
  <c r="R13" i="6"/>
  <c r="U13" i="6" s="1"/>
  <c r="X13" i="6" s="1"/>
  <c r="AA13" i="6" s="1"/>
  <c r="Q7" i="6"/>
  <c r="Q6" i="6"/>
  <c r="Q19" i="6"/>
  <c r="R19" i="6"/>
  <c r="U19" i="6" s="1"/>
  <c r="X19" i="6" s="1"/>
  <c r="AA19" i="6" s="1"/>
  <c r="Q27" i="6"/>
  <c r="R27" i="6"/>
  <c r="U27" i="6" s="1"/>
  <c r="X27" i="6" s="1"/>
  <c r="AA27" i="6" s="1"/>
  <c r="Q15" i="6"/>
  <c r="R15" i="6"/>
  <c r="U15" i="6" s="1"/>
  <c r="X15" i="6" s="1"/>
  <c r="AA15" i="6" s="1"/>
  <c r="Q23" i="6"/>
  <c r="R23" i="6"/>
  <c r="U23" i="6" s="1"/>
  <c r="X23" i="6" s="1"/>
  <c r="AA23" i="6" s="1"/>
  <c r="Q11" i="6"/>
  <c r="O29" i="6"/>
  <c r="P31" i="6" s="1"/>
  <c r="R11" i="6"/>
  <c r="S5" i="6"/>
  <c r="P29" i="6"/>
  <c r="R28" i="6"/>
  <c r="U28" i="6" s="1"/>
  <c r="X28" i="6" s="1"/>
  <c r="AA28" i="6" s="1"/>
  <c r="R24" i="6"/>
  <c r="U24" i="6" s="1"/>
  <c r="X24" i="6" s="1"/>
  <c r="AA24" i="6" s="1"/>
  <c r="R20" i="6"/>
  <c r="U20" i="6" s="1"/>
  <c r="X20" i="6" s="1"/>
  <c r="AA20" i="6" s="1"/>
  <c r="R16" i="6"/>
  <c r="U16" i="6" s="1"/>
  <c r="X16" i="6" s="1"/>
  <c r="AA16" i="6" s="1"/>
  <c r="S148" i="3" l="1"/>
  <c r="V148" i="3"/>
  <c r="U5" i="6"/>
  <c r="X5" i="6" s="1"/>
  <c r="AA5" i="6" s="1"/>
  <c r="R29" i="6"/>
  <c r="Q29" i="6"/>
  <c r="U11" i="6"/>
  <c r="S29" i="6"/>
  <c r="V5" i="6"/>
  <c r="S31" i="6" l="1"/>
  <c r="O31" i="6"/>
  <c r="R31" i="6"/>
  <c r="AE10" i="6"/>
  <c r="AE11" i="6" s="1"/>
  <c r="AE12" i="6"/>
  <c r="X11" i="6"/>
  <c r="U29" i="6"/>
  <c r="Y5" i="6"/>
  <c r="V29" i="6"/>
  <c r="V31" i="6" l="1"/>
  <c r="Y29" i="6"/>
  <c r="AB5" i="6"/>
  <c r="AB29" i="6" s="1"/>
  <c r="AA11" i="6"/>
  <c r="AA29" i="6" s="1"/>
  <c r="X29" i="6"/>
  <c r="AF33" i="6"/>
  <c r="AF34" i="6" s="1"/>
  <c r="AE33" i="6"/>
  <c r="AE34" i="6" s="1"/>
  <c r="AE35" i="6"/>
  <c r="AF10" i="6"/>
  <c r="AF11" i="6" s="1"/>
  <c r="AF12" i="6"/>
  <c r="Y31" i="6" l="1"/>
  <c r="AB31" i="6"/>
  <c r="AF35" i="6"/>
  <c r="AH10" i="6"/>
  <c r="AH11" i="6" s="1"/>
  <c r="AH12" i="6"/>
  <c r="AG12" i="6"/>
  <c r="AG10" i="6"/>
  <c r="AG11" i="6" s="1"/>
  <c r="AG33" i="6" l="1"/>
  <c r="AG34" i="6" s="1"/>
  <c r="AG35" i="6"/>
  <c r="AH35" i="6"/>
  <c r="AH33" i="6"/>
  <c r="AH34" i="6" s="1"/>
  <c r="A34" i="5" l="1"/>
  <c r="A37" i="5"/>
  <c r="P40" i="5"/>
  <c r="T40" i="5"/>
  <c r="AB40" i="5"/>
  <c r="AC40" i="5"/>
  <c r="AK40" i="5"/>
  <c r="AQ40" i="5"/>
  <c r="P41" i="5"/>
  <c r="T41" i="5"/>
  <c r="U41" i="5" s="1"/>
  <c r="V41" i="5" s="1"/>
  <c r="AB41" i="5"/>
  <c r="AC41" i="5"/>
  <c r="AD41" i="5" s="1"/>
  <c r="AE41" i="5" s="1"/>
  <c r="AK41" i="5"/>
  <c r="AL41" i="5" s="1"/>
  <c r="AM41" i="5" s="1"/>
  <c r="AQ41" i="5"/>
  <c r="AR41" i="5" s="1"/>
  <c r="AS41" i="5" s="1"/>
  <c r="G42" i="5"/>
  <c r="H42" i="5"/>
  <c r="I42" i="5"/>
  <c r="J42" i="5"/>
  <c r="K42" i="5"/>
  <c r="L42" i="5"/>
  <c r="P42" i="5"/>
  <c r="T42" i="5"/>
  <c r="U42" i="5"/>
  <c r="AB42" i="5"/>
  <c r="AC42" i="5"/>
  <c r="AD42" i="5"/>
  <c r="AK42" i="5"/>
  <c r="AL42" i="5" s="1"/>
  <c r="AQ42" i="5"/>
  <c r="AR42" i="5" s="1"/>
  <c r="G43" i="5"/>
  <c r="H43" i="5"/>
  <c r="I43" i="5"/>
  <c r="J43" i="5"/>
  <c r="K43" i="5"/>
  <c r="L43" i="5"/>
  <c r="P43" i="5"/>
  <c r="T43" i="5"/>
  <c r="U43" i="5"/>
  <c r="AB43" i="5"/>
  <c r="AC43" i="5"/>
  <c r="AD43" i="5"/>
  <c r="AK43" i="5"/>
  <c r="AL43" i="5" s="1"/>
  <c r="AQ43" i="5"/>
  <c r="AR43" i="5"/>
  <c r="I44" i="5"/>
  <c r="L44" i="5"/>
  <c r="P44" i="5"/>
  <c r="T44" i="5"/>
  <c r="U44" i="5"/>
  <c r="V44" i="5" s="1"/>
  <c r="G44" i="5" s="1"/>
  <c r="H44" i="5" s="1"/>
  <c r="AB44" i="5"/>
  <c r="AC44" i="5"/>
  <c r="AD44" i="5" s="1"/>
  <c r="AE44" i="5" s="1"/>
  <c r="AK44" i="5"/>
  <c r="AL44" i="5" s="1"/>
  <c r="AQ44" i="5"/>
  <c r="AR44" i="5"/>
  <c r="G45" i="5"/>
  <c r="H45" i="5"/>
  <c r="I45" i="5"/>
  <c r="J45" i="5"/>
  <c r="K45" i="5"/>
  <c r="L45" i="5"/>
  <c r="P45" i="5"/>
  <c r="T45" i="5"/>
  <c r="U45" i="5"/>
  <c r="AB45" i="5"/>
  <c r="AC45" i="5"/>
  <c r="AD45" i="5"/>
  <c r="AK45" i="5"/>
  <c r="AL45" i="5" s="1"/>
  <c r="AQ45" i="5"/>
  <c r="AR45" i="5" s="1"/>
  <c r="G46" i="5"/>
  <c r="H46" i="5"/>
  <c r="I46" i="5"/>
  <c r="J46" i="5"/>
  <c r="K46" i="5"/>
  <c r="L46" i="5"/>
  <c r="P46" i="5"/>
  <c r="T46" i="5"/>
  <c r="U46" i="5"/>
  <c r="AB46" i="5"/>
  <c r="AC46" i="5"/>
  <c r="AD46" i="5"/>
  <c r="AK46" i="5"/>
  <c r="AL46" i="5" s="1"/>
  <c r="AQ46" i="5"/>
  <c r="AR46" i="5" s="1"/>
  <c r="G47" i="5"/>
  <c r="H47" i="5"/>
  <c r="I47" i="5"/>
  <c r="J47" i="5"/>
  <c r="K47" i="5"/>
  <c r="L47" i="5"/>
  <c r="P47" i="5"/>
  <c r="T47" i="5"/>
  <c r="U47" i="5"/>
  <c r="AB47" i="5"/>
  <c r="AC47" i="5"/>
  <c r="AD47" i="5"/>
  <c r="AK47" i="5"/>
  <c r="AL47" i="5" s="1"/>
  <c r="AQ47" i="5"/>
  <c r="AR47" i="5" s="1"/>
  <c r="I48" i="5"/>
  <c r="L48" i="5"/>
  <c r="P48" i="5"/>
  <c r="T48" i="5"/>
  <c r="U48" i="5" s="1"/>
  <c r="AB48" i="5"/>
  <c r="AC48" i="5"/>
  <c r="AD48" i="5"/>
  <c r="AE48" i="5" s="1"/>
  <c r="AK48" i="5"/>
  <c r="AL48" i="5" s="1"/>
  <c r="AQ48" i="5"/>
  <c r="AR48" i="5" s="1"/>
  <c r="G49" i="5"/>
  <c r="H49" i="5"/>
  <c r="I49" i="5"/>
  <c r="J49" i="5"/>
  <c r="K49" i="5"/>
  <c r="L49" i="5"/>
  <c r="P49" i="5"/>
  <c r="T49" i="5"/>
  <c r="U49" i="5"/>
  <c r="AB49" i="5"/>
  <c r="AC49" i="5"/>
  <c r="AD49" i="5"/>
  <c r="AK49" i="5"/>
  <c r="AL49" i="5" s="1"/>
  <c r="AQ49" i="5"/>
  <c r="AR49" i="5" s="1"/>
  <c r="G50" i="5"/>
  <c r="H50" i="5"/>
  <c r="I50" i="5"/>
  <c r="J50" i="5"/>
  <c r="K50" i="5"/>
  <c r="L50" i="5"/>
  <c r="P50" i="5"/>
  <c r="T50" i="5"/>
  <c r="U50" i="5"/>
  <c r="AB50" i="5"/>
  <c r="AC50" i="5"/>
  <c r="AD50" i="5"/>
  <c r="AK50" i="5"/>
  <c r="AL50" i="5" s="1"/>
  <c r="AQ50" i="5"/>
  <c r="AR50" i="5" s="1"/>
  <c r="G51" i="5"/>
  <c r="H51" i="5"/>
  <c r="I51" i="5"/>
  <c r="J51" i="5"/>
  <c r="K51" i="5"/>
  <c r="L51" i="5"/>
  <c r="P51" i="5"/>
  <c r="T51" i="5"/>
  <c r="U51" i="5"/>
  <c r="AB51" i="5"/>
  <c r="AC51" i="5"/>
  <c r="AD51" i="5"/>
  <c r="AK51" i="5"/>
  <c r="AL51" i="5" s="1"/>
  <c r="AQ51" i="5"/>
  <c r="AR51" i="5"/>
  <c r="G52" i="5"/>
  <c r="H52" i="5"/>
  <c r="I52" i="5"/>
  <c r="J52" i="5"/>
  <c r="K52" i="5"/>
  <c r="L52" i="5"/>
  <c r="P52" i="5"/>
  <c r="T52" i="5"/>
  <c r="U52" i="5"/>
  <c r="AB52" i="5"/>
  <c r="AC52" i="5"/>
  <c r="AD52" i="5"/>
  <c r="AK52" i="5"/>
  <c r="AL52" i="5" s="1"/>
  <c r="AQ52" i="5"/>
  <c r="AR52" i="5"/>
  <c r="G53" i="5"/>
  <c r="H53" i="5"/>
  <c r="I53" i="5"/>
  <c r="J53" i="5"/>
  <c r="K53" i="5"/>
  <c r="L53" i="5"/>
  <c r="P53" i="5"/>
  <c r="T53" i="5"/>
  <c r="U53" i="5"/>
  <c r="AB53" i="5"/>
  <c r="AC53" i="5"/>
  <c r="AD53" i="5"/>
  <c r="AK53" i="5"/>
  <c r="AL53" i="5" s="1"/>
  <c r="AQ53" i="5"/>
  <c r="AR53" i="5" s="1"/>
  <c r="G54" i="5"/>
  <c r="H54" i="5"/>
  <c r="I54" i="5"/>
  <c r="J54" i="5"/>
  <c r="K54" i="5"/>
  <c r="L54" i="5"/>
  <c r="P54" i="5"/>
  <c r="T54" i="5"/>
  <c r="U54" i="5"/>
  <c r="AB54" i="5"/>
  <c r="AC54" i="5"/>
  <c r="AD54" i="5"/>
  <c r="AK54" i="5"/>
  <c r="AL54" i="5" s="1"/>
  <c r="AQ54" i="5"/>
  <c r="AR54" i="5" s="1"/>
  <c r="G55" i="5"/>
  <c r="H55" i="5"/>
  <c r="I55" i="5"/>
  <c r="J55" i="5"/>
  <c r="K55" i="5"/>
  <c r="L55" i="5"/>
  <c r="P55" i="5"/>
  <c r="T55" i="5"/>
  <c r="U55" i="5"/>
  <c r="AB55" i="5"/>
  <c r="AC55" i="5"/>
  <c r="AD55" i="5"/>
  <c r="AK55" i="5"/>
  <c r="AL55" i="5" s="1"/>
  <c r="AQ55" i="5"/>
  <c r="AR55" i="5" s="1"/>
  <c r="G56" i="5"/>
  <c r="H56" i="5"/>
  <c r="I56" i="5"/>
  <c r="J56" i="5"/>
  <c r="K56" i="5"/>
  <c r="L56" i="5"/>
  <c r="P56" i="5"/>
  <c r="T56" i="5"/>
  <c r="U56" i="5"/>
  <c r="AB56" i="5"/>
  <c r="AC56" i="5"/>
  <c r="AD56" i="5"/>
  <c r="AK56" i="5"/>
  <c r="AL56" i="5" s="1"/>
  <c r="AQ56" i="5"/>
  <c r="AR56" i="5" s="1"/>
  <c r="G57" i="5"/>
  <c r="H57" i="5"/>
  <c r="I57" i="5"/>
  <c r="J57" i="5"/>
  <c r="K57" i="5"/>
  <c r="L57" i="5"/>
  <c r="P57" i="5"/>
  <c r="T57" i="5"/>
  <c r="U57" i="5"/>
  <c r="AB57" i="5"/>
  <c r="AC57" i="5"/>
  <c r="AD57" i="5"/>
  <c r="AK57" i="5"/>
  <c r="AL57" i="5" s="1"/>
  <c r="AQ57" i="5"/>
  <c r="AR57" i="5" s="1"/>
  <c r="G58" i="5"/>
  <c r="H58" i="5"/>
  <c r="I58" i="5"/>
  <c r="J58" i="5"/>
  <c r="K58" i="5"/>
  <c r="L58" i="5"/>
  <c r="P58" i="5"/>
  <c r="T58" i="5"/>
  <c r="U58" i="5"/>
  <c r="AB58" i="5"/>
  <c r="AC58" i="5"/>
  <c r="AD58" i="5"/>
  <c r="AK58" i="5"/>
  <c r="AL58" i="5" s="1"/>
  <c r="AQ58" i="5"/>
  <c r="AR58" i="5" s="1"/>
  <c r="G59" i="5"/>
  <c r="H59" i="5"/>
  <c r="I59" i="5"/>
  <c r="J59" i="5"/>
  <c r="K59" i="5"/>
  <c r="L59" i="5"/>
  <c r="P59" i="5"/>
  <c r="T59" i="5"/>
  <c r="U59" i="5"/>
  <c r="AB59" i="5"/>
  <c r="AC59" i="5"/>
  <c r="AD59" i="5"/>
  <c r="AK59" i="5"/>
  <c r="AL59" i="5" s="1"/>
  <c r="AQ59" i="5"/>
  <c r="AR59" i="5" s="1"/>
  <c r="G60" i="5"/>
  <c r="H60" i="5"/>
  <c r="I60" i="5"/>
  <c r="J60" i="5"/>
  <c r="K60" i="5"/>
  <c r="L60" i="5"/>
  <c r="P60" i="5"/>
  <c r="T60" i="5"/>
  <c r="U60" i="5"/>
  <c r="AB60" i="5"/>
  <c r="AC60" i="5"/>
  <c r="AD60" i="5"/>
  <c r="AK60" i="5"/>
  <c r="AL60" i="5" s="1"/>
  <c r="AQ60" i="5"/>
  <c r="AR60" i="5" s="1"/>
  <c r="G61" i="5"/>
  <c r="H61" i="5"/>
  <c r="I61" i="5"/>
  <c r="J61" i="5"/>
  <c r="K61" i="5"/>
  <c r="L61" i="5"/>
  <c r="P61" i="5"/>
  <c r="T61" i="5"/>
  <c r="U61" i="5"/>
  <c r="AB61" i="5"/>
  <c r="AC61" i="5"/>
  <c r="AD61" i="5"/>
  <c r="AK61" i="5"/>
  <c r="AL61" i="5" s="1"/>
  <c r="AQ61" i="5"/>
  <c r="AR61" i="5" s="1"/>
  <c r="G62" i="5"/>
  <c r="H62" i="5"/>
  <c r="I62" i="5"/>
  <c r="J62" i="5"/>
  <c r="K62" i="5"/>
  <c r="L62" i="5"/>
  <c r="P62" i="5"/>
  <c r="T62" i="5"/>
  <c r="U62" i="5"/>
  <c r="AB62" i="5"/>
  <c r="AC62" i="5"/>
  <c r="AD62" i="5"/>
  <c r="AK62" i="5"/>
  <c r="AL62" i="5" s="1"/>
  <c r="AQ62" i="5"/>
  <c r="AR62" i="5" s="1"/>
  <c r="G63" i="5"/>
  <c r="H63" i="5"/>
  <c r="I63" i="5"/>
  <c r="J63" i="5"/>
  <c r="K63" i="5"/>
  <c r="L63" i="5"/>
  <c r="P63" i="5"/>
  <c r="T63" i="5"/>
  <c r="U63" i="5"/>
  <c r="AB63" i="5"/>
  <c r="AC63" i="5"/>
  <c r="AD63" i="5"/>
  <c r="AK63" i="5"/>
  <c r="AL63" i="5" s="1"/>
  <c r="AQ63" i="5"/>
  <c r="AR63" i="5" s="1"/>
  <c r="G64" i="5"/>
  <c r="H64" i="5"/>
  <c r="I64" i="5"/>
  <c r="J64" i="5"/>
  <c r="K64" i="5"/>
  <c r="L64" i="5"/>
  <c r="P64" i="5"/>
  <c r="T64" i="5"/>
  <c r="U64" i="5"/>
  <c r="AB64" i="5"/>
  <c r="AC64" i="5"/>
  <c r="AD64" i="5"/>
  <c r="AK64" i="5"/>
  <c r="AL64" i="5" s="1"/>
  <c r="AQ64" i="5"/>
  <c r="AR64" i="5" s="1"/>
  <c r="G65" i="5"/>
  <c r="H65" i="5"/>
  <c r="I65" i="5"/>
  <c r="J65" i="5"/>
  <c r="K65" i="5"/>
  <c r="L65" i="5"/>
  <c r="P65" i="5"/>
  <c r="T65" i="5"/>
  <c r="U65" i="5"/>
  <c r="AB65" i="5"/>
  <c r="AC65" i="5"/>
  <c r="AD65" i="5"/>
  <c r="AK65" i="5"/>
  <c r="AL65" i="5" s="1"/>
  <c r="AQ65" i="5"/>
  <c r="AR65" i="5" s="1"/>
  <c r="G66" i="5"/>
  <c r="H66" i="5"/>
  <c r="I66" i="5"/>
  <c r="J66" i="5"/>
  <c r="K66" i="5"/>
  <c r="L66" i="5"/>
  <c r="P66" i="5"/>
  <c r="T66" i="5"/>
  <c r="U66" i="5"/>
  <c r="AB66" i="5"/>
  <c r="AC66" i="5"/>
  <c r="AD66" i="5"/>
  <c r="AK66" i="5"/>
  <c r="AL66" i="5" s="1"/>
  <c r="AQ66" i="5"/>
  <c r="AR66" i="5" s="1"/>
  <c r="G67" i="5"/>
  <c r="H67" i="5"/>
  <c r="I67" i="5"/>
  <c r="J67" i="5"/>
  <c r="K67" i="5"/>
  <c r="L67" i="5"/>
  <c r="P67" i="5"/>
  <c r="T67" i="5"/>
  <c r="U67" i="5"/>
  <c r="AB67" i="5"/>
  <c r="AC67" i="5"/>
  <c r="AD67" i="5"/>
  <c r="AK67" i="5"/>
  <c r="AL67" i="5" s="1"/>
  <c r="AQ67" i="5"/>
  <c r="AR67" i="5" s="1"/>
  <c r="G68" i="5"/>
  <c r="H68" i="5"/>
  <c r="I68" i="5"/>
  <c r="J68" i="5"/>
  <c r="K68" i="5"/>
  <c r="L68" i="5"/>
  <c r="P68" i="5"/>
  <c r="T68" i="5"/>
  <c r="U68" i="5"/>
  <c r="AB68" i="5"/>
  <c r="AC68" i="5"/>
  <c r="AD68" i="5"/>
  <c r="AK68" i="5"/>
  <c r="AL68" i="5" s="1"/>
  <c r="AQ68" i="5"/>
  <c r="AR68" i="5" s="1"/>
  <c r="G69" i="5"/>
  <c r="H69" i="5"/>
  <c r="I69" i="5"/>
  <c r="J69" i="5"/>
  <c r="K69" i="5"/>
  <c r="L69" i="5"/>
  <c r="P69" i="5"/>
  <c r="T69" i="5"/>
  <c r="U69" i="5"/>
  <c r="AB69" i="5"/>
  <c r="AC69" i="5"/>
  <c r="AD69" i="5"/>
  <c r="AK69" i="5"/>
  <c r="AL69" i="5" s="1"/>
  <c r="AQ69" i="5"/>
  <c r="AR69" i="5" s="1"/>
  <c r="G70" i="5"/>
  <c r="H70" i="5"/>
  <c r="I70" i="5"/>
  <c r="J70" i="5"/>
  <c r="K70" i="5"/>
  <c r="L70" i="5"/>
  <c r="P70" i="5"/>
  <c r="T70" i="5"/>
  <c r="U70" i="5"/>
  <c r="AB70" i="5"/>
  <c r="AC70" i="5"/>
  <c r="AD70" i="5"/>
  <c r="AK70" i="5"/>
  <c r="AL70" i="5" s="1"/>
  <c r="AQ70" i="5"/>
  <c r="AR70" i="5" s="1"/>
  <c r="G71" i="5"/>
  <c r="H71" i="5"/>
  <c r="I71" i="5"/>
  <c r="J71" i="5"/>
  <c r="K71" i="5"/>
  <c r="L71" i="5"/>
  <c r="P71" i="5"/>
  <c r="T71" i="5"/>
  <c r="U71" i="5"/>
  <c r="AB71" i="5"/>
  <c r="AC71" i="5"/>
  <c r="AD71" i="5"/>
  <c r="AK71" i="5"/>
  <c r="AL71" i="5" s="1"/>
  <c r="AQ71" i="5"/>
  <c r="AR71" i="5" s="1"/>
  <c r="G72" i="5"/>
  <c r="H72" i="5"/>
  <c r="I72" i="5"/>
  <c r="J72" i="5"/>
  <c r="K72" i="5"/>
  <c r="L72" i="5"/>
  <c r="P72" i="5"/>
  <c r="T72" i="5"/>
  <c r="U72" i="5"/>
  <c r="AB72" i="5"/>
  <c r="AC72" i="5"/>
  <c r="AD72" i="5"/>
  <c r="AK72" i="5"/>
  <c r="AL72" i="5" s="1"/>
  <c r="AQ72" i="5"/>
  <c r="AR72" i="5" s="1"/>
  <c r="G73" i="5"/>
  <c r="H73" i="5"/>
  <c r="I73" i="5"/>
  <c r="J73" i="5"/>
  <c r="K73" i="5"/>
  <c r="L73" i="5"/>
  <c r="P73" i="5"/>
  <c r="T73" i="5"/>
  <c r="U73" i="5"/>
  <c r="AB73" i="5"/>
  <c r="AC73" i="5"/>
  <c r="AD73" i="5"/>
  <c r="AK73" i="5"/>
  <c r="AL73" i="5" s="1"/>
  <c r="AQ73" i="5"/>
  <c r="AR73" i="5" s="1"/>
  <c r="G74" i="5"/>
  <c r="H74" i="5"/>
  <c r="I74" i="5"/>
  <c r="J74" i="5"/>
  <c r="K74" i="5"/>
  <c r="L74" i="5"/>
  <c r="P74" i="5"/>
  <c r="T74" i="5"/>
  <c r="U74" i="5"/>
  <c r="AB74" i="5"/>
  <c r="AC74" i="5"/>
  <c r="AD74" i="5"/>
  <c r="AK74" i="5"/>
  <c r="AL74" i="5" s="1"/>
  <c r="AQ74" i="5"/>
  <c r="AR74" i="5" s="1"/>
  <c r="G75" i="5"/>
  <c r="H75" i="5"/>
  <c r="I75" i="5"/>
  <c r="J75" i="5"/>
  <c r="K75" i="5"/>
  <c r="L75" i="5"/>
  <c r="P75" i="5"/>
  <c r="T75" i="5"/>
  <c r="U75" i="5"/>
  <c r="AB75" i="5"/>
  <c r="AC75" i="5"/>
  <c r="AD75" i="5"/>
  <c r="AK75" i="5"/>
  <c r="AL75" i="5" s="1"/>
  <c r="AQ75" i="5"/>
  <c r="AR75" i="5" s="1"/>
  <c r="G76" i="5"/>
  <c r="H76" i="5"/>
  <c r="I76" i="5"/>
  <c r="J76" i="5"/>
  <c r="K76" i="5"/>
  <c r="L76" i="5"/>
  <c r="P76" i="5"/>
  <c r="T76" i="5"/>
  <c r="U76" i="5"/>
  <c r="AB76" i="5"/>
  <c r="AC76" i="5"/>
  <c r="AD76" i="5"/>
  <c r="AK76" i="5"/>
  <c r="AL76" i="5" s="1"/>
  <c r="AQ76" i="5"/>
  <c r="AR76" i="5" s="1"/>
  <c r="G77" i="5"/>
  <c r="H77" i="5"/>
  <c r="I77" i="5"/>
  <c r="J77" i="5"/>
  <c r="K77" i="5"/>
  <c r="L77" i="5"/>
  <c r="P77" i="5"/>
  <c r="T77" i="5"/>
  <c r="U77" i="5"/>
  <c r="AB77" i="5"/>
  <c r="AC77" i="5"/>
  <c r="AD77" i="5"/>
  <c r="AK77" i="5"/>
  <c r="AL77" i="5" s="1"/>
  <c r="AQ77" i="5"/>
  <c r="AR77" i="5" s="1"/>
  <c r="G78" i="5"/>
  <c r="H78" i="5"/>
  <c r="I78" i="5"/>
  <c r="J78" i="5"/>
  <c r="K78" i="5"/>
  <c r="L78" i="5"/>
  <c r="P78" i="5"/>
  <c r="T78" i="5"/>
  <c r="U78" i="5"/>
  <c r="AB78" i="5"/>
  <c r="AC78" i="5"/>
  <c r="AD78" i="5"/>
  <c r="AK78" i="5"/>
  <c r="AL78" i="5" s="1"/>
  <c r="AQ78" i="5"/>
  <c r="AR78" i="5" s="1"/>
  <c r="G79" i="5"/>
  <c r="H79" i="5"/>
  <c r="I79" i="5"/>
  <c r="J79" i="5"/>
  <c r="K79" i="5"/>
  <c r="L79" i="5"/>
  <c r="P79" i="5"/>
  <c r="T79" i="5"/>
  <c r="U79" i="5"/>
  <c r="AB79" i="5"/>
  <c r="AC79" i="5"/>
  <c r="AD79" i="5"/>
  <c r="AK79" i="5"/>
  <c r="AL79" i="5" s="1"/>
  <c r="AQ79" i="5"/>
  <c r="AR79" i="5" s="1"/>
  <c r="G80" i="5"/>
  <c r="H80" i="5"/>
  <c r="I80" i="5"/>
  <c r="J80" i="5"/>
  <c r="K80" i="5"/>
  <c r="L80" i="5"/>
  <c r="P80" i="5"/>
  <c r="T80" i="5"/>
  <c r="U80" i="5"/>
  <c r="AB80" i="5"/>
  <c r="AC80" i="5"/>
  <c r="AD80" i="5"/>
  <c r="AK80" i="5"/>
  <c r="AL80" i="5" s="1"/>
  <c r="AQ80" i="5"/>
  <c r="AR80" i="5" s="1"/>
  <c r="G81" i="5"/>
  <c r="H81" i="5"/>
  <c r="I81" i="5"/>
  <c r="J81" i="5"/>
  <c r="K81" i="5"/>
  <c r="L81" i="5"/>
  <c r="P81" i="5"/>
  <c r="T81" i="5"/>
  <c r="U81" i="5"/>
  <c r="AB81" i="5"/>
  <c r="AC81" i="5"/>
  <c r="AD81" i="5"/>
  <c r="AK81" i="5"/>
  <c r="AL81" i="5" s="1"/>
  <c r="AQ81" i="5"/>
  <c r="AR81" i="5" s="1"/>
  <c r="G82" i="5"/>
  <c r="H82" i="5"/>
  <c r="I82" i="5"/>
  <c r="J82" i="5"/>
  <c r="K82" i="5"/>
  <c r="L82" i="5"/>
  <c r="P82" i="5"/>
  <c r="T82" i="5"/>
  <c r="U82" i="5"/>
  <c r="AB82" i="5"/>
  <c r="AC82" i="5"/>
  <c r="AD82" i="5"/>
  <c r="AK82" i="5"/>
  <c r="AL82" i="5" s="1"/>
  <c r="AQ82" i="5"/>
  <c r="AR82" i="5" s="1"/>
  <c r="G83" i="5"/>
  <c r="H83" i="5"/>
  <c r="I83" i="5"/>
  <c r="J83" i="5"/>
  <c r="K83" i="5"/>
  <c r="L83" i="5"/>
  <c r="P83" i="5"/>
  <c r="T83" i="5"/>
  <c r="U83" i="5"/>
  <c r="AB83" i="5"/>
  <c r="AC83" i="5"/>
  <c r="AD83" i="5"/>
  <c r="AK83" i="5"/>
  <c r="AL83" i="5" s="1"/>
  <c r="AQ83" i="5"/>
  <c r="AR83" i="5" s="1"/>
  <c r="G84" i="5"/>
  <c r="H84" i="5"/>
  <c r="I84" i="5"/>
  <c r="J84" i="5"/>
  <c r="K84" i="5"/>
  <c r="L84" i="5"/>
  <c r="P84" i="5"/>
  <c r="T84" i="5"/>
  <c r="U84" i="5"/>
  <c r="AB84" i="5"/>
  <c r="AC84" i="5"/>
  <c r="AD84" i="5"/>
  <c r="AK84" i="5"/>
  <c r="AL84" i="5" s="1"/>
  <c r="AQ84" i="5"/>
  <c r="AR84" i="5" s="1"/>
  <c r="G85" i="5"/>
  <c r="H85" i="5"/>
  <c r="I85" i="5"/>
  <c r="J85" i="5"/>
  <c r="K85" i="5"/>
  <c r="L85" i="5"/>
  <c r="P85" i="5"/>
  <c r="T85" i="5"/>
  <c r="U85" i="5"/>
  <c r="AB85" i="5"/>
  <c r="AC85" i="5"/>
  <c r="AD85" i="5"/>
  <c r="AK85" i="5"/>
  <c r="AL85" i="5" s="1"/>
  <c r="AQ85" i="5"/>
  <c r="AR85" i="5" s="1"/>
  <c r="G86" i="5"/>
  <c r="H86" i="5"/>
  <c r="I86" i="5"/>
  <c r="J86" i="5"/>
  <c r="K86" i="5"/>
  <c r="L86" i="5"/>
  <c r="P86" i="5"/>
  <c r="T86" i="5"/>
  <c r="U86" i="5"/>
  <c r="AB86" i="5"/>
  <c r="AC86" i="5"/>
  <c r="AD86" i="5"/>
  <c r="AK86" i="5"/>
  <c r="AL86" i="5" s="1"/>
  <c r="AQ86" i="5"/>
  <c r="AR86" i="5" s="1"/>
  <c r="G87" i="5"/>
  <c r="H87" i="5"/>
  <c r="I87" i="5"/>
  <c r="J87" i="5"/>
  <c r="K87" i="5"/>
  <c r="L87" i="5"/>
  <c r="P87" i="5"/>
  <c r="T87" i="5"/>
  <c r="U87" i="5"/>
  <c r="AB87" i="5"/>
  <c r="AC87" i="5"/>
  <c r="AD87" i="5"/>
  <c r="AK87" i="5"/>
  <c r="AL87" i="5" s="1"/>
  <c r="AQ87" i="5"/>
  <c r="AR87" i="5" s="1"/>
  <c r="G88" i="5"/>
  <c r="H88" i="5"/>
  <c r="I88" i="5"/>
  <c r="J88" i="5"/>
  <c r="K88" i="5"/>
  <c r="L88" i="5"/>
  <c r="P88" i="5"/>
  <c r="T88" i="5"/>
  <c r="U88" i="5"/>
  <c r="AB88" i="5"/>
  <c r="AC88" i="5"/>
  <c r="AD88" i="5"/>
  <c r="AK88" i="5"/>
  <c r="AL88" i="5" s="1"/>
  <c r="AQ88" i="5"/>
  <c r="AR88" i="5" s="1"/>
  <c r="G89" i="5"/>
  <c r="H89" i="5"/>
  <c r="I89" i="5"/>
  <c r="J89" i="5"/>
  <c r="K89" i="5"/>
  <c r="L89" i="5"/>
  <c r="P89" i="5"/>
  <c r="T89" i="5"/>
  <c r="U89" i="5"/>
  <c r="AB89" i="5"/>
  <c r="AC89" i="5"/>
  <c r="AD89" i="5"/>
  <c r="AK89" i="5"/>
  <c r="AL89" i="5" s="1"/>
  <c r="AQ89" i="5"/>
  <c r="AR89" i="5" s="1"/>
  <c r="G90" i="5"/>
  <c r="H90" i="5"/>
  <c r="I90" i="5"/>
  <c r="J90" i="5"/>
  <c r="K90" i="5"/>
  <c r="L90" i="5"/>
  <c r="P90" i="5"/>
  <c r="T90" i="5"/>
  <c r="U90" i="5"/>
  <c r="AB90" i="5"/>
  <c r="AC90" i="5"/>
  <c r="AD90" i="5"/>
  <c r="AK90" i="5"/>
  <c r="AL90" i="5" s="1"/>
  <c r="AQ90" i="5"/>
  <c r="AR90" i="5" s="1"/>
  <c r="G91" i="5"/>
  <c r="H91" i="5"/>
  <c r="I91" i="5"/>
  <c r="J91" i="5"/>
  <c r="K91" i="5"/>
  <c r="L91" i="5"/>
  <c r="P91" i="5"/>
  <c r="T91" i="5"/>
  <c r="U91" i="5"/>
  <c r="AB91" i="5"/>
  <c r="AC91" i="5"/>
  <c r="AD91" i="5"/>
  <c r="AK91" i="5"/>
  <c r="AL91" i="5" s="1"/>
  <c r="AQ91" i="5"/>
  <c r="AR91" i="5" s="1"/>
  <c r="G92" i="5"/>
  <c r="H92" i="5"/>
  <c r="I92" i="5"/>
  <c r="J92" i="5"/>
  <c r="K92" i="5"/>
  <c r="L92" i="5"/>
  <c r="P92" i="5"/>
  <c r="T92" i="5"/>
  <c r="U92" i="5"/>
  <c r="AB92" i="5"/>
  <c r="AC92" i="5"/>
  <c r="AD92" i="5"/>
  <c r="AK92" i="5"/>
  <c r="AL92" i="5" s="1"/>
  <c r="AQ92" i="5"/>
  <c r="AR92" i="5" s="1"/>
  <c r="G93" i="5"/>
  <c r="H93" i="5"/>
  <c r="I93" i="5"/>
  <c r="J93" i="5"/>
  <c r="K93" i="5"/>
  <c r="L93" i="5"/>
  <c r="P93" i="5"/>
  <c r="T93" i="5"/>
  <c r="U93" i="5"/>
  <c r="AB93" i="5"/>
  <c r="AC93" i="5"/>
  <c r="AD93" i="5"/>
  <c r="AK93" i="5"/>
  <c r="AL93" i="5" s="1"/>
  <c r="AQ93" i="5"/>
  <c r="AR93" i="5" s="1"/>
  <c r="G94" i="5"/>
  <c r="H94" i="5"/>
  <c r="I94" i="5"/>
  <c r="J94" i="5"/>
  <c r="K94" i="5"/>
  <c r="L94" i="5"/>
  <c r="P94" i="5"/>
  <c r="T94" i="5"/>
  <c r="U94" i="5"/>
  <c r="AB94" i="5"/>
  <c r="AC94" i="5"/>
  <c r="AD94" i="5"/>
  <c r="AK94" i="5"/>
  <c r="AL94" i="5" s="1"/>
  <c r="AQ94" i="5"/>
  <c r="AR94" i="5" s="1"/>
  <c r="G95" i="5"/>
  <c r="H95" i="5"/>
  <c r="I95" i="5"/>
  <c r="J95" i="5"/>
  <c r="K95" i="5"/>
  <c r="L95" i="5"/>
  <c r="P95" i="5"/>
  <c r="T95" i="5"/>
  <c r="U95" i="5"/>
  <c r="AB95" i="5"/>
  <c r="AC95" i="5"/>
  <c r="AD95" i="5"/>
  <c r="AK95" i="5"/>
  <c r="AL95" i="5" s="1"/>
  <c r="AQ95" i="5"/>
  <c r="AR95" i="5" s="1"/>
  <c r="G96" i="5"/>
  <c r="H96" i="5"/>
  <c r="I96" i="5"/>
  <c r="J96" i="5"/>
  <c r="K96" i="5"/>
  <c r="L96" i="5"/>
  <c r="P96" i="5"/>
  <c r="T96" i="5"/>
  <c r="U96" i="5"/>
  <c r="AB96" i="5"/>
  <c r="AC96" i="5"/>
  <c r="AD96" i="5"/>
  <c r="AK96" i="5"/>
  <c r="AL96" i="5" s="1"/>
  <c r="AQ96" i="5"/>
  <c r="AR96" i="5" s="1"/>
  <c r="G97" i="5"/>
  <c r="H97" i="5"/>
  <c r="I97" i="5"/>
  <c r="J97" i="5"/>
  <c r="K97" i="5"/>
  <c r="L97" i="5"/>
  <c r="P97" i="5"/>
  <c r="T97" i="5"/>
  <c r="U97" i="5"/>
  <c r="AB97" i="5"/>
  <c r="AC97" i="5"/>
  <c r="AD97" i="5"/>
  <c r="AK97" i="5"/>
  <c r="AL97" i="5" s="1"/>
  <c r="AQ97" i="5"/>
  <c r="AR97" i="5" s="1"/>
  <c r="G98" i="5"/>
  <c r="H98" i="5"/>
  <c r="I98" i="5"/>
  <c r="J98" i="5"/>
  <c r="K98" i="5"/>
  <c r="L98" i="5"/>
  <c r="P98" i="5"/>
  <c r="T98" i="5"/>
  <c r="U98" i="5"/>
  <c r="AB98" i="5"/>
  <c r="AC98" i="5"/>
  <c r="AD98" i="5"/>
  <c r="AK98" i="5"/>
  <c r="AL98" i="5" s="1"/>
  <c r="AQ98" i="5"/>
  <c r="AR98" i="5"/>
  <c r="G99" i="5"/>
  <c r="H99" i="5"/>
  <c r="I99" i="5"/>
  <c r="J99" i="5"/>
  <c r="K99" i="5"/>
  <c r="L99" i="5"/>
  <c r="P99" i="5"/>
  <c r="T99" i="5"/>
  <c r="U99" i="5"/>
  <c r="AB99" i="5"/>
  <c r="AC99" i="5"/>
  <c r="AD99" i="5"/>
  <c r="AK99" i="5"/>
  <c r="AL99" i="5" s="1"/>
  <c r="AQ99" i="5"/>
  <c r="AR99" i="5" s="1"/>
  <c r="G100" i="5"/>
  <c r="H100" i="5"/>
  <c r="I100" i="5"/>
  <c r="J100" i="5"/>
  <c r="K100" i="5"/>
  <c r="L100" i="5"/>
  <c r="P100" i="5"/>
  <c r="T100" i="5"/>
  <c r="U100" i="5"/>
  <c r="AB100" i="5"/>
  <c r="AC100" i="5"/>
  <c r="AD100" i="5"/>
  <c r="AK100" i="5"/>
  <c r="AL100" i="5" s="1"/>
  <c r="AQ100" i="5"/>
  <c r="AR100" i="5" s="1"/>
  <c r="G101" i="5"/>
  <c r="H101" i="5"/>
  <c r="I101" i="5"/>
  <c r="J101" i="5"/>
  <c r="K101" i="5"/>
  <c r="L101" i="5"/>
  <c r="P101" i="5"/>
  <c r="T101" i="5"/>
  <c r="U101" i="5"/>
  <c r="AB101" i="5"/>
  <c r="AC101" i="5"/>
  <c r="AD101" i="5"/>
  <c r="AK101" i="5"/>
  <c r="AL101" i="5" s="1"/>
  <c r="AQ101" i="5"/>
  <c r="AR101" i="5" s="1"/>
  <c r="G102" i="5"/>
  <c r="H102" i="5"/>
  <c r="I102" i="5"/>
  <c r="J102" i="5"/>
  <c r="K102" i="5"/>
  <c r="L102" i="5"/>
  <c r="P102" i="5"/>
  <c r="T102" i="5"/>
  <c r="U102" i="5"/>
  <c r="AB102" i="5"/>
  <c r="AC102" i="5"/>
  <c r="AD102" i="5"/>
  <c r="AK102" i="5"/>
  <c r="AL102" i="5" s="1"/>
  <c r="AQ102" i="5"/>
  <c r="AR102" i="5" s="1"/>
  <c r="G103" i="5"/>
  <c r="H103" i="5"/>
  <c r="I103" i="5"/>
  <c r="J103" i="5"/>
  <c r="K103" i="5"/>
  <c r="L103" i="5"/>
  <c r="P103" i="5"/>
  <c r="T103" i="5"/>
  <c r="U103" i="5"/>
  <c r="AB103" i="5"/>
  <c r="AC103" i="5"/>
  <c r="AD103" i="5"/>
  <c r="AK103" i="5"/>
  <c r="AL103" i="5"/>
  <c r="AQ103" i="5"/>
  <c r="AR103" i="5" s="1"/>
  <c r="G104" i="5"/>
  <c r="H104" i="5"/>
  <c r="I104" i="5"/>
  <c r="J104" i="5"/>
  <c r="K104" i="5"/>
  <c r="L104" i="5"/>
  <c r="P104" i="5"/>
  <c r="T104" i="5"/>
  <c r="U104" i="5"/>
  <c r="AB104" i="5"/>
  <c r="AC104" i="5"/>
  <c r="AD104" i="5"/>
  <c r="AK104" i="5"/>
  <c r="AL104" i="5" s="1"/>
  <c r="AQ104" i="5"/>
  <c r="AR104" i="5" s="1"/>
  <c r="G105" i="5"/>
  <c r="H105" i="5"/>
  <c r="I105" i="5"/>
  <c r="J105" i="5"/>
  <c r="K105" i="5"/>
  <c r="L105" i="5"/>
  <c r="P105" i="5"/>
  <c r="T105" i="5"/>
  <c r="U105" i="5"/>
  <c r="AB105" i="5"/>
  <c r="AC105" i="5"/>
  <c r="AD105" i="5"/>
  <c r="AK105" i="5"/>
  <c r="AL105" i="5"/>
  <c r="AQ105" i="5"/>
  <c r="AR105" i="5" s="1"/>
  <c r="G106" i="5"/>
  <c r="H106" i="5"/>
  <c r="I106" i="5"/>
  <c r="J106" i="5"/>
  <c r="K106" i="5"/>
  <c r="L106" i="5"/>
  <c r="P106" i="5"/>
  <c r="T106" i="5"/>
  <c r="U106" i="5"/>
  <c r="AB106" i="5"/>
  <c r="AC106" i="5"/>
  <c r="AD106" i="5"/>
  <c r="AK106" i="5"/>
  <c r="AL106" i="5"/>
  <c r="AQ106" i="5"/>
  <c r="AR106" i="5" s="1"/>
  <c r="G107" i="5"/>
  <c r="H107" i="5"/>
  <c r="I107" i="5"/>
  <c r="J107" i="5"/>
  <c r="K107" i="5"/>
  <c r="L107" i="5"/>
  <c r="P107" i="5"/>
  <c r="T107" i="5"/>
  <c r="U107" i="5"/>
  <c r="AB107" i="5"/>
  <c r="AC107" i="5"/>
  <c r="AD107" i="5"/>
  <c r="AK107" i="5"/>
  <c r="AL107" i="5"/>
  <c r="AQ107" i="5"/>
  <c r="AR107" i="5"/>
  <c r="G108" i="5"/>
  <c r="H108" i="5"/>
  <c r="I108" i="5"/>
  <c r="J108" i="5"/>
  <c r="K108" i="5"/>
  <c r="L108" i="5"/>
  <c r="P108" i="5"/>
  <c r="T108" i="5"/>
  <c r="U108" i="5"/>
  <c r="AB108" i="5"/>
  <c r="AC108" i="5"/>
  <c r="AD108" i="5"/>
  <c r="AK108" i="5"/>
  <c r="AL108" i="5" s="1"/>
  <c r="AQ108" i="5"/>
  <c r="AR108" i="5"/>
  <c r="G109" i="5"/>
  <c r="H109" i="5"/>
  <c r="I109" i="5"/>
  <c r="J109" i="5"/>
  <c r="K109" i="5"/>
  <c r="L109" i="5"/>
  <c r="P109" i="5"/>
  <c r="T109" i="5"/>
  <c r="U109" i="5"/>
  <c r="AB109" i="5"/>
  <c r="AC109" i="5"/>
  <c r="AD109" i="5"/>
  <c r="AK109" i="5"/>
  <c r="AL109" i="5" s="1"/>
  <c r="AQ109" i="5"/>
  <c r="AR109" i="5" s="1"/>
  <c r="G110" i="5"/>
  <c r="H110" i="5"/>
  <c r="I110" i="5"/>
  <c r="J110" i="5"/>
  <c r="K110" i="5"/>
  <c r="L110" i="5"/>
  <c r="P110" i="5"/>
  <c r="T110" i="5"/>
  <c r="U110" i="5"/>
  <c r="AB110" i="5"/>
  <c r="AC110" i="5"/>
  <c r="AD110" i="5"/>
  <c r="AK110" i="5"/>
  <c r="AL110" i="5" s="1"/>
  <c r="AQ110" i="5"/>
  <c r="AR110" i="5" s="1"/>
  <c r="G111" i="5"/>
  <c r="H111" i="5"/>
  <c r="I111" i="5"/>
  <c r="J111" i="5"/>
  <c r="K111" i="5"/>
  <c r="L111" i="5"/>
  <c r="P111" i="5"/>
  <c r="T111" i="5"/>
  <c r="U111" i="5"/>
  <c r="AB111" i="5"/>
  <c r="AC111" i="5"/>
  <c r="AD111" i="5"/>
  <c r="AK111" i="5"/>
  <c r="AL111" i="5"/>
  <c r="AQ111" i="5"/>
  <c r="AR111" i="5" s="1"/>
  <c r="G112" i="5"/>
  <c r="H112" i="5"/>
  <c r="I112" i="5"/>
  <c r="J112" i="5"/>
  <c r="K112" i="5"/>
  <c r="L112" i="5"/>
  <c r="P112" i="5"/>
  <c r="T112" i="5"/>
  <c r="U112" i="5"/>
  <c r="AB112" i="5"/>
  <c r="AC112" i="5"/>
  <c r="AD112" i="5"/>
  <c r="AK112" i="5"/>
  <c r="AL112" i="5" s="1"/>
  <c r="AQ112" i="5"/>
  <c r="AR112" i="5" s="1"/>
  <c r="G113" i="5"/>
  <c r="H113" i="5"/>
  <c r="I113" i="5"/>
  <c r="J113" i="5"/>
  <c r="K113" i="5"/>
  <c r="L113" i="5"/>
  <c r="P113" i="5"/>
  <c r="T113" i="5"/>
  <c r="U113" i="5"/>
  <c r="AB113" i="5"/>
  <c r="AC113" i="5"/>
  <c r="AD113" i="5"/>
  <c r="AK113" i="5"/>
  <c r="AL113" i="5"/>
  <c r="AQ113" i="5"/>
  <c r="AR113" i="5" s="1"/>
  <c r="G114" i="5"/>
  <c r="H114" i="5"/>
  <c r="I114" i="5"/>
  <c r="J114" i="5"/>
  <c r="K114" i="5"/>
  <c r="L114" i="5"/>
  <c r="P114" i="5"/>
  <c r="T114" i="5"/>
  <c r="U114" i="5"/>
  <c r="AB114" i="5"/>
  <c r="AC114" i="5"/>
  <c r="AD114" i="5"/>
  <c r="AK114" i="5"/>
  <c r="AL114" i="5"/>
  <c r="AQ114" i="5"/>
  <c r="AR114" i="5" s="1"/>
  <c r="G115" i="5"/>
  <c r="H115" i="5"/>
  <c r="I115" i="5"/>
  <c r="J115" i="5"/>
  <c r="K115" i="5"/>
  <c r="L115" i="5"/>
  <c r="P115" i="5"/>
  <c r="T115" i="5"/>
  <c r="U115" i="5"/>
  <c r="AB115" i="5"/>
  <c r="AC115" i="5"/>
  <c r="AD115" i="5"/>
  <c r="AK115" i="5"/>
  <c r="AL115" i="5"/>
  <c r="AQ115" i="5"/>
  <c r="AR115" i="5"/>
  <c r="G116" i="5"/>
  <c r="H116" i="5"/>
  <c r="I116" i="5"/>
  <c r="J116" i="5"/>
  <c r="K116" i="5"/>
  <c r="L116" i="5"/>
  <c r="P116" i="5"/>
  <c r="T116" i="5"/>
  <c r="U116" i="5"/>
  <c r="AB116" i="5"/>
  <c r="AC116" i="5"/>
  <c r="AD116" i="5"/>
  <c r="AK116" i="5"/>
  <c r="AL116" i="5" s="1"/>
  <c r="AQ116" i="5"/>
  <c r="AR116" i="5"/>
  <c r="G117" i="5"/>
  <c r="H117" i="5"/>
  <c r="I117" i="5"/>
  <c r="J117" i="5"/>
  <c r="K117" i="5"/>
  <c r="L117" i="5"/>
  <c r="P117" i="5"/>
  <c r="T117" i="5"/>
  <c r="U117" i="5"/>
  <c r="AB117" i="5"/>
  <c r="AC117" i="5"/>
  <c r="AD117" i="5"/>
  <c r="AK117" i="5"/>
  <c r="AL117" i="5" s="1"/>
  <c r="AQ117" i="5"/>
  <c r="AR117" i="5" s="1"/>
  <c r="G118" i="5"/>
  <c r="H118" i="5"/>
  <c r="I118" i="5"/>
  <c r="J118" i="5"/>
  <c r="K118" i="5"/>
  <c r="L118" i="5"/>
  <c r="P118" i="5"/>
  <c r="T118" i="5"/>
  <c r="U118" i="5"/>
  <c r="AB118" i="5"/>
  <c r="AC118" i="5"/>
  <c r="AD118" i="5"/>
  <c r="AK118" i="5"/>
  <c r="AL118" i="5" s="1"/>
  <c r="AQ118" i="5"/>
  <c r="AR118" i="5" s="1"/>
  <c r="G119" i="5"/>
  <c r="H119" i="5"/>
  <c r="I119" i="5"/>
  <c r="J119" i="5"/>
  <c r="K119" i="5"/>
  <c r="L119" i="5"/>
  <c r="P119" i="5"/>
  <c r="T119" i="5"/>
  <c r="U119" i="5"/>
  <c r="AB119" i="5"/>
  <c r="AC119" i="5"/>
  <c r="AD119" i="5"/>
  <c r="AK119" i="5"/>
  <c r="AL119" i="5"/>
  <c r="AQ119" i="5"/>
  <c r="AR119" i="5" s="1"/>
  <c r="G120" i="5"/>
  <c r="H120" i="5"/>
  <c r="I120" i="5"/>
  <c r="J120" i="5"/>
  <c r="K120" i="5"/>
  <c r="L120" i="5"/>
  <c r="P120" i="5"/>
  <c r="T120" i="5"/>
  <c r="U120" i="5"/>
  <c r="AB120" i="5"/>
  <c r="AC120" i="5"/>
  <c r="AD120" i="5"/>
  <c r="AK120" i="5"/>
  <c r="AL120" i="5" s="1"/>
  <c r="AQ120" i="5"/>
  <c r="AR120" i="5" s="1"/>
  <c r="J44" i="5" l="1"/>
  <c r="K44" i="5" s="1"/>
  <c r="V48" i="5"/>
  <c r="G48" i="5" s="1"/>
  <c r="H48" i="5" s="1"/>
  <c r="J48" i="5"/>
  <c r="K48" i="5" s="1"/>
  <c r="AR40" i="5"/>
  <c r="AQ39" i="5"/>
  <c r="AL40" i="5"/>
  <c r="AL39" i="5" s="1"/>
  <c r="AK39" i="5"/>
  <c r="L41" i="5"/>
  <c r="I41" i="5"/>
  <c r="AM40" i="5"/>
  <c r="J41" i="5"/>
  <c r="K41" i="5" s="1"/>
  <c r="Q39" i="5"/>
  <c r="G41" i="5"/>
  <c r="H41" i="5" s="1"/>
  <c r="AC39" i="5"/>
  <c r="P39" i="5"/>
  <c r="T39" i="5"/>
  <c r="L40" i="5"/>
  <c r="AD40" i="5"/>
  <c r="AE40" i="5" s="1"/>
  <c r="U40" i="5"/>
  <c r="V40" i="5" s="1"/>
  <c r="O171" i="3"/>
  <c r="T171" i="3" s="1"/>
  <c r="D171" i="3"/>
  <c r="O170" i="3"/>
  <c r="T170" i="3" s="1"/>
  <c r="D170" i="3"/>
  <c r="O169" i="3"/>
  <c r="T169" i="3" s="1"/>
  <c r="D169" i="3"/>
  <c r="S166" i="3"/>
  <c r="O165" i="3"/>
  <c r="T165" i="3" s="1"/>
  <c r="D165" i="3"/>
  <c r="O164" i="3"/>
  <c r="S164" i="3" l="1"/>
  <c r="T164" i="3"/>
  <c r="AR39" i="5"/>
  <c r="AS40" i="5"/>
  <c r="AS39" i="5" s="1"/>
  <c r="L38" i="5"/>
  <c r="S171" i="3"/>
  <c r="X171" i="3"/>
  <c r="S165" i="3"/>
  <c r="X165" i="3"/>
  <c r="S169" i="3"/>
  <c r="X169" i="3"/>
  <c r="S170" i="3"/>
  <c r="X170" i="3"/>
  <c r="X164" i="3"/>
  <c r="AD39" i="5"/>
  <c r="AE39" i="5"/>
  <c r="AM39" i="5"/>
  <c r="J40" i="5"/>
  <c r="K40" i="5" s="1"/>
  <c r="K38" i="5" s="1"/>
  <c r="U39" i="5"/>
  <c r="G40" i="5"/>
  <c r="I40" i="5" l="1"/>
  <c r="I38" i="5" s="1"/>
  <c r="Q150" i="3" s="1"/>
  <c r="S175" i="3"/>
  <c r="V39" i="5"/>
  <c r="H40" i="5"/>
  <c r="H38" i="5" s="1"/>
  <c r="Q149" i="3" s="1"/>
  <c r="X175" i="3"/>
  <c r="V149" i="3" l="1"/>
  <c r="S149" i="3"/>
  <c r="V150" i="3"/>
  <c r="S150" i="3"/>
  <c r="G38" i="5"/>
  <c r="S159" i="3" l="1"/>
  <c r="S178" i="3" s="1"/>
  <c r="X159" i="3"/>
  <c r="X17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Marcel van der Meulen</author>
    <author>Danny Tummers</author>
  </authors>
  <commentList>
    <comment ref="D5" authorId="0" shapeId="0" xr:uid="{D9C9EF45-E6A8-4D6A-8AC9-65B35B96432B}">
      <text>
        <r>
          <rPr>
            <b/>
            <sz val="9"/>
            <color indexed="81"/>
            <rFont val="Tahoma"/>
            <family val="2"/>
          </rPr>
          <t>Marcel van der Meulen:</t>
        </r>
        <r>
          <rPr>
            <sz val="9"/>
            <color indexed="81"/>
            <rFont val="Tahoma"/>
            <family val="2"/>
          </rPr>
          <t xml:space="preserve">
Indien het product in teamcenter geplaatst moet worden kan dit een vertraging opleveren voor het project. 
Daarbij komt dat bij implementatie naar teamcenter alle itemnummers een nieuw itemnummer krijgen. Het gevolg hiervan is dat in het geval het product reeds in Glovia of de klant ERP staat er daar ook de aanpassingen doorgevoerd moeten worden naar de laatste stand van teamcenter.
NX11 Native                                                     NX12 Teamcenter
Partnummer M002 0002 123                              Partnummer E123456
Revisie 1                                                           Revisie A
Indien het product reeds bekend is bij de klant zal er bij implementatie van teamcenter een omnummerlijst opgezet moeten worden voor KMWE en de klant. Anders is het bijna niet meer terug te zoeken, item benamingen kunnen wel hetzelfde blijven. Dit geldt ook voor een mogelijke Spare parts list.</t>
        </r>
      </text>
    </comment>
    <comment ref="D6" authorId="0" shapeId="0" xr:uid="{D165042A-8635-4BDF-9D22-85A9DA65AC4F}">
      <text>
        <r>
          <rPr>
            <b/>
            <sz val="9"/>
            <color indexed="81"/>
            <rFont val="Tahoma"/>
            <family val="2"/>
          </rPr>
          <t>Marcel van der Meulen:</t>
        </r>
        <r>
          <rPr>
            <sz val="9"/>
            <color indexed="81"/>
            <rFont val="Tahoma"/>
            <family val="2"/>
          </rPr>
          <t xml:space="preserve">
Indien de klant de RAW files wil ontvangen welke in </t>
        </r>
        <r>
          <rPr>
            <sz val="9"/>
            <color indexed="81"/>
            <rFont val="Tahoma"/>
            <family val="2"/>
          </rPr>
          <t>NX12 zijn designed kan de klant hier mogelijk niet mee werken als hij een ouder of ander software pakker heeft. Impact meenemen in de quote</t>
        </r>
        <r>
          <rPr>
            <sz val="9"/>
            <color indexed="81"/>
            <rFont val="Tahoma"/>
            <family val="2"/>
          </rPr>
          <t xml:space="preserve">
</t>
        </r>
      </text>
    </comment>
    <comment ref="S144" authorId="1" shapeId="0" xr:uid="{015AC40F-B778-4BC7-A40B-5CC12631A0C3}">
      <text>
        <r>
          <rPr>
            <b/>
            <sz val="9"/>
            <color indexed="81"/>
            <rFont val="Tahoma"/>
            <family val="2"/>
          </rPr>
          <t>Ruud Hurkens:
AMO al ready in hardware calculation sheet added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 van Tiel</author>
  </authors>
  <commentList>
    <comment ref="E14" authorId="0" shapeId="0" xr:uid="{00000000-0006-0000-0300-000001000000}">
      <text>
        <r>
          <rPr>
            <b/>
            <sz val="9"/>
            <color indexed="81"/>
            <rFont val="Tahoma"/>
            <family val="2"/>
          </rPr>
          <t>Paul van Tiel:</t>
        </r>
        <r>
          <rPr>
            <sz val="9"/>
            <color indexed="81"/>
            <rFont val="Tahoma"/>
            <family val="2"/>
          </rPr>
          <t xml:space="preserve">
Custormer wants KMWE to buy parts at certain supplier?</t>
        </r>
      </text>
    </comment>
    <comment ref="A15" authorId="0" shapeId="0" xr:uid="{00000000-0006-0000-0300-000002000000}">
      <text>
        <r>
          <rPr>
            <b/>
            <sz val="9"/>
            <color indexed="81"/>
            <rFont val="Tahoma"/>
            <family val="2"/>
          </rPr>
          <t>Paul van Tiel:</t>
        </r>
        <r>
          <rPr>
            <sz val="9"/>
            <color indexed="81"/>
            <rFont val="Tahoma"/>
            <family val="2"/>
          </rPr>
          <t xml:space="preserve">
for example in cleanroom.</t>
        </r>
      </text>
    </comment>
    <comment ref="E15" authorId="0" shapeId="0" xr:uid="{00000000-0006-0000-0300-000003000000}">
      <text>
        <r>
          <rPr>
            <b/>
            <sz val="9"/>
            <color indexed="81"/>
            <rFont val="Tahoma"/>
            <family val="2"/>
          </rPr>
          <t>Paul van Tiel:</t>
        </r>
        <r>
          <rPr>
            <sz val="9"/>
            <color indexed="81"/>
            <rFont val="Tahoma"/>
            <family val="2"/>
          </rPr>
          <t xml:space="preserve">
Does KMWE have to deliver part(s) with a measurement report?</t>
        </r>
      </text>
    </comment>
    <comment ref="I17" authorId="0" shapeId="0" xr:uid="{00000000-0006-0000-0300-000004000000}">
      <text>
        <r>
          <rPr>
            <b/>
            <sz val="9"/>
            <color indexed="81"/>
            <rFont val="Tahoma"/>
            <family val="2"/>
          </rPr>
          <t>Paul van Tiel:</t>
        </r>
        <r>
          <rPr>
            <sz val="9"/>
            <color indexed="81"/>
            <rFont val="Tahoma"/>
            <family val="2"/>
          </rPr>
          <t xml:space="preserve">
Voorbeelden:
* TPD zoals ontvangen dd….
* Exclusief oppervlakte behandeling</t>
        </r>
      </text>
    </comment>
    <comment ref="I23" authorId="0" shapeId="0" xr:uid="{00000000-0006-0000-0300-000005000000}">
      <text>
        <r>
          <rPr>
            <b/>
            <sz val="9"/>
            <color indexed="81"/>
            <rFont val="Tahoma"/>
            <family val="2"/>
          </rPr>
          <t xml:space="preserve">Paul van Tiel:
</t>
        </r>
        <r>
          <rPr>
            <sz val="9"/>
            <color indexed="81"/>
            <rFont val="Tahoma"/>
            <family val="2"/>
          </rPr>
          <t>Hier alle opmerkingen plaatsen die van toepassing zijn om te vermelden op de offerte.
Én alle interne opmerkingen.
Met andere woorden: alles wat je bij het opleveren van de offerte erbij verteld. :-)</t>
        </r>
      </text>
    </comment>
    <comment ref="G38" authorId="0" shapeId="0" xr:uid="{00000000-0006-0000-0300-000006000000}">
      <text>
        <r>
          <rPr>
            <b/>
            <sz val="9"/>
            <color indexed="81"/>
            <rFont val="Tahoma"/>
            <family val="2"/>
          </rPr>
          <t>Paul van Tiel:</t>
        </r>
        <r>
          <rPr>
            <sz val="9"/>
            <color indexed="81"/>
            <rFont val="Tahoma"/>
            <family val="2"/>
          </rPr>
          <t xml:space="preserve">
De formule heeft is gebaseerd op de lotsize van cel G11</t>
        </r>
      </text>
    </comment>
    <comment ref="AR38" authorId="0" shapeId="0" xr:uid="{00000000-0006-0000-0300-000007000000}">
      <text>
        <r>
          <rPr>
            <b/>
            <sz val="9"/>
            <color indexed="81"/>
            <rFont val="Tahoma"/>
            <family val="2"/>
          </rPr>
          <t>Paul van Tiel:</t>
        </r>
        <r>
          <rPr>
            <sz val="9"/>
            <color indexed="81"/>
            <rFont val="Tahoma"/>
            <family val="2"/>
          </rPr>
          <t xml:space="preserve">
MO is niet van toepassing op interne kosten</t>
        </r>
      </text>
    </comment>
    <comment ref="H39" authorId="0" shapeId="0" xr:uid="{00000000-0006-0000-0300-000008000000}">
      <text>
        <r>
          <rPr>
            <b/>
            <sz val="9"/>
            <color indexed="81"/>
            <rFont val="Tahoma"/>
            <family val="2"/>
          </rPr>
          <t>Verkoopprijs per stuk (van de regel) maal het aantal dat deze regel voorkomt in de BOM</t>
        </r>
      </text>
    </comment>
    <comment ref="J39" authorId="0" shapeId="0" xr:uid="{00000000-0006-0000-0300-000009000000}">
      <text>
        <r>
          <rPr>
            <b/>
            <sz val="9"/>
            <color indexed="81"/>
            <rFont val="Tahoma"/>
            <family val="2"/>
          </rPr>
          <t>Paul van Tiel:</t>
        </r>
        <r>
          <rPr>
            <sz val="9"/>
            <color indexed="81"/>
            <rFont val="Tahoma"/>
            <family val="2"/>
          </rPr>
          <t xml:space="preserve">
Inclusief MO</t>
        </r>
      </text>
    </comment>
    <comment ref="K39" authorId="0" shapeId="0" xr:uid="{00000000-0006-0000-0300-00000A000000}">
      <text>
        <r>
          <rPr>
            <b/>
            <sz val="9"/>
            <color indexed="81"/>
            <rFont val="Tahoma"/>
            <family val="2"/>
          </rPr>
          <t>Verkoopprijs per stuk (van de regel) maal het aantal dat deze regel voorkomt in de BOM</t>
        </r>
      </text>
    </comment>
    <comment ref="N39" authorId="0" shapeId="0" xr:uid="{00000000-0006-0000-0300-00000B000000}">
      <text>
        <r>
          <rPr>
            <b/>
            <sz val="9"/>
            <color indexed="81"/>
            <rFont val="Tahoma"/>
            <family val="2"/>
          </rPr>
          <t>Paul van Tiel:</t>
        </r>
        <r>
          <rPr>
            <sz val="9"/>
            <color indexed="81"/>
            <rFont val="Tahoma"/>
            <family val="2"/>
          </rPr>
          <t xml:space="preserve">
Ter verduidelijking:
0,25 = kwartier
óf:
1/60 = 1 minuut
2/60 = 2 minuten
….
15/60 = kwartier</t>
        </r>
      </text>
    </comment>
  </commentList>
</comments>
</file>

<file path=xl/sharedStrings.xml><?xml version="1.0" encoding="utf-8"?>
<sst xmlns="http://schemas.openxmlformats.org/spreadsheetml/2006/main" count="892" uniqueCount="318">
  <si>
    <t>Fumo</t>
  </si>
  <si>
    <t>Feasability</t>
  </si>
  <si>
    <t>ENG (from MRS)</t>
  </si>
  <si>
    <t>BTP parts</t>
  </si>
  <si>
    <t>BTP assembly</t>
  </si>
  <si>
    <t>Activiteiten:</t>
  </si>
  <si>
    <t>PM</t>
  </si>
  <si>
    <t>Sheetmetal</t>
  </si>
  <si>
    <t>Machining</t>
  </si>
  <si>
    <t>Meten</t>
  </si>
  <si>
    <t>Montage</t>
  </si>
  <si>
    <t>Elektrisch</t>
  </si>
  <si>
    <t>Software</t>
  </si>
  <si>
    <t>Testing</t>
  </si>
  <si>
    <t>O/P uitbesteding</t>
  </si>
  <si>
    <t>Task</t>
  </si>
  <si>
    <t>Project taak</t>
  </si>
  <si>
    <t>1)</t>
  </si>
  <si>
    <t>2)</t>
  </si>
  <si>
    <t>ENG (DFx)</t>
  </si>
  <si>
    <t>x</t>
  </si>
  <si>
    <t>Buy parts</t>
  </si>
  <si>
    <t>Keuze project type:</t>
  </si>
  <si>
    <t>one off</t>
  </si>
  <si>
    <t>mogelijk multipier</t>
  </si>
  <si>
    <t>3)</t>
  </si>
  <si>
    <t>doorlooptijd &gt; 6 weken</t>
  </si>
  <si>
    <t>doorlooptijd &lt; 6 weken</t>
  </si>
  <si>
    <t>doorlooptijd &gt; 3 maanden</t>
  </si>
  <si>
    <t>kleine serie</t>
  </si>
  <si>
    <t>#</t>
  </si>
  <si>
    <t>Risk</t>
  </si>
  <si>
    <t>Oplevering</t>
  </si>
  <si>
    <t>Overig (expert)</t>
  </si>
  <si>
    <t>Werkvoorbereiding</t>
  </si>
  <si>
    <t>Calculatie door</t>
  </si>
  <si>
    <t>Opleverdatum calculatie:</t>
  </si>
  <si>
    <t>Team</t>
  </si>
  <si>
    <t>Engineering</t>
  </si>
  <si>
    <t>RFQ nummer:</t>
  </si>
  <si>
    <t>Project naam:</t>
  </si>
  <si>
    <t>Alle maakdelen inkopen met meetrapport</t>
  </si>
  <si>
    <t xml:space="preserve">Output </t>
  </si>
  <si>
    <t xml:space="preserve">             \ projectweek
Activity</t>
  </si>
  <si>
    <t>Project Manager</t>
  </si>
  <si>
    <t>Systeem architect</t>
  </si>
  <si>
    <t>Proces Engineer</t>
  </si>
  <si>
    <t>Senior engineer</t>
  </si>
  <si>
    <t>Mechanical engineer</t>
  </si>
  <si>
    <t>S/W Engineer</t>
  </si>
  <si>
    <t>Junior Engineer</t>
  </si>
  <si>
    <t>Assembly</t>
  </si>
  <si>
    <t>Protoshop</t>
  </si>
  <si>
    <t>-x</t>
  </si>
  <si>
    <t>Manuals</t>
  </si>
  <si>
    <t>Gate 1 release</t>
  </si>
  <si>
    <t>Concept design</t>
  </si>
  <si>
    <t>Gate 2 release</t>
  </si>
  <si>
    <t>Detail design</t>
  </si>
  <si>
    <t>Gate 3 release</t>
  </si>
  <si>
    <t>Support during part production and assembly of the tool</t>
  </si>
  <si>
    <t>Writing software code</t>
  </si>
  <si>
    <t>Gate 4 release</t>
  </si>
  <si>
    <t>Overal Project activities (PM + projectteam)</t>
  </si>
  <si>
    <t xml:space="preserve">Projectplan </t>
  </si>
  <si>
    <t>Projectmonitoring (A&amp;D log, QLTC)</t>
  </si>
  <si>
    <t>Kickoff KMWE</t>
  </si>
  <si>
    <t>Project Evaluation</t>
  </si>
  <si>
    <t>Costprice:</t>
  </si>
  <si>
    <t>Salesprice:</t>
  </si>
  <si>
    <t>MO toeslag:</t>
  </si>
  <si>
    <t>Sales toeslag:</t>
  </si>
  <si>
    <t>Aantal/module</t>
  </si>
  <si>
    <t>Price/pc</t>
  </si>
  <si>
    <t>=</t>
  </si>
  <si>
    <t>Uren:</t>
  </si>
  <si>
    <t>Costprice</t>
  </si>
  <si>
    <t>Hours:</t>
  </si>
  <si>
    <t>Hourly rate:</t>
  </si>
  <si>
    <t>Hourly rate</t>
  </si>
  <si>
    <t xml:space="preserve">Project manager </t>
  </si>
  <si>
    <t>Total Internal Hours:</t>
  </si>
  <si>
    <t>Grand total:</t>
  </si>
  <si>
    <t>Preparation (e.a. Quote)</t>
  </si>
  <si>
    <t>Project status-meeting internal</t>
  </si>
  <si>
    <t>Project status-meeting external</t>
  </si>
  <si>
    <t>Customer @KMWE</t>
  </si>
  <si>
    <t>Projectmanagement Support</t>
  </si>
  <si>
    <t>Transfer to Regular Organisation</t>
  </si>
  <si>
    <t>Project Closure</t>
  </si>
  <si>
    <t>Kosten mal</t>
  </si>
  <si>
    <t>Progr. Kst.</t>
  </si>
  <si>
    <t>Kosten meten</t>
  </si>
  <si>
    <t>PO Nr.</t>
  </si>
  <si>
    <t>Info</t>
  </si>
  <si>
    <t>Totaal / serie, als kosten / st</t>
  </si>
  <si>
    <t>Kosten
/stuk</t>
  </si>
  <si>
    <t>Kosten
/serie of instel</t>
  </si>
  <si>
    <t>Soort (uitbesteding)</t>
  </si>
  <si>
    <t>Vendor Nr.</t>
  </si>
  <si>
    <t>Vendor</t>
  </si>
  <si>
    <t>Kosten
/serie 
of instel</t>
  </si>
  <si>
    <t>Uurtarief</t>
  </si>
  <si>
    <t>cyclus /stuk
(u)</t>
  </si>
  <si>
    <t>instel /serie
(u)</t>
  </si>
  <si>
    <t>Eenmalige kosten</t>
  </si>
  <si>
    <t>Kostpr.
/stuk 
x aantal</t>
  </si>
  <si>
    <t>Kostpr.
/stuk</t>
  </si>
  <si>
    <t>Non recurring cost</t>
  </si>
  <si>
    <t>Salesprice
/pcs
* #per assy</t>
  </si>
  <si>
    <t>Salesprice
/pcs</t>
  </si>
  <si>
    <t>pcs</t>
  </si>
  <si>
    <t>Description</t>
  </si>
  <si>
    <t>Item</t>
  </si>
  <si>
    <t>Sales</t>
  </si>
  <si>
    <t>incl.
MO</t>
  </si>
  <si>
    <t>Eenmalige kosten
intern</t>
  </si>
  <si>
    <t>Eenmalige kosten
inkoop (excl.MO)</t>
  </si>
  <si>
    <t>OP / Inkoop
(excl.MO)</t>
  </si>
  <si>
    <t>Materiaal
(excl.MO)</t>
  </si>
  <si>
    <t>Uren</t>
  </si>
  <si>
    <t>Totaal:</t>
  </si>
  <si>
    <t>Total:</t>
  </si>
  <si>
    <t>: Risico + Salesmarge (eenmalige kosten)</t>
  </si>
  <si>
    <t>: Salesmarge (eenmalige kosten)</t>
  </si>
  <si>
    <t>: Risico (eenmalige kosten)</t>
  </si>
  <si>
    <t>: Risico + Salesmarge</t>
  </si>
  <si>
    <t>: Salesmarge</t>
  </si>
  <si>
    <t>: Risico</t>
  </si>
  <si>
    <t>: MO toeslag</t>
  </si>
  <si>
    <t>Door sales te bepalen (iom. Director):</t>
  </si>
  <si>
    <t>Measurement report not included.</t>
  </si>
  <si>
    <t>Packaging: standard packaging.</t>
  </si>
  <si>
    <t>Deliverytime: to be discussed, depending on moment of ordering (indication: . wks after PO)</t>
  </si>
  <si>
    <t>Calculation/product remarks:</t>
  </si>
  <si>
    <t>Starting points:</t>
  </si>
  <si>
    <t>Exworks</t>
  </si>
  <si>
    <t>Transport conditions:</t>
  </si>
  <si>
    <t>Standard packaging</t>
  </si>
  <si>
    <t>Packaging agreement:</t>
  </si>
  <si>
    <t>Yes/no</t>
  </si>
  <si>
    <t>Measurement report:</t>
  </si>
  <si>
    <t>Conditioned assembly applicalble:</t>
  </si>
  <si>
    <t>Mandatory supplier(s):</t>
  </si>
  <si>
    <t>Testing applicable:</t>
  </si>
  <si>
    <t>Requested delivery time:</t>
  </si>
  <si>
    <t>Supply by customer:</t>
  </si>
  <si>
    <t>Lot size:</t>
  </si>
  <si>
    <t>Yearly requirement:</t>
  </si>
  <si>
    <t>Digital available:</t>
  </si>
  <si>
    <t>(un)released</t>
  </si>
  <si>
    <t>TPD status:</t>
  </si>
  <si>
    <t>New product:</t>
  </si>
  <si>
    <t>Request description:</t>
  </si>
  <si>
    <t>Item description:</t>
  </si>
  <si>
    <t>Itemnumber:</t>
  </si>
  <si>
    <t>Request for quotation date:</t>
  </si>
  <si>
    <t>Date request for quotation receipt:</t>
  </si>
  <si>
    <t>Cost Engineer:</t>
  </si>
  <si>
    <t>Account manager:</t>
  </si>
  <si>
    <t>Contact @ customer:</t>
  </si>
  <si>
    <t>Request by customer:</t>
  </si>
  <si>
    <t>Formules (niet wijzigen)</t>
  </si>
  <si>
    <t>Product(group) name:</t>
  </si>
  <si>
    <t>Quotationnumber:</t>
  </si>
  <si>
    <t>Invulvelden</t>
  </si>
  <si>
    <t>Calculation information:</t>
  </si>
  <si>
    <t>Calculatie</t>
  </si>
  <si>
    <t>Kostprijs ("TC")</t>
  </si>
  <si>
    <t>SALES</t>
  </si>
  <si>
    <t>target</t>
  </si>
  <si>
    <t>prod</t>
  </si>
  <si>
    <t>eng</t>
  </si>
  <si>
    <t>NRC</t>
  </si>
  <si>
    <t>Totaal</t>
  </si>
  <si>
    <t>hours</t>
  </si>
  <si>
    <t>Test</t>
  </si>
  <si>
    <t>Bevestiging</t>
  </si>
  <si>
    <t>Lead injection molding machine</t>
  </si>
  <si>
    <t>Cora iris bladen mal</t>
  </si>
  <si>
    <t>Machine section A</t>
  </si>
  <si>
    <t>high</t>
  </si>
  <si>
    <t>low</t>
  </si>
  <si>
    <t>%</t>
  </si>
  <si>
    <t>NRC prod</t>
  </si>
  <si>
    <t>NRC Eng</t>
  </si>
  <si>
    <t>aditional info</t>
  </si>
  <si>
    <t>New in scope</t>
  </si>
  <si>
    <t>Type</t>
  </si>
  <si>
    <t>PC</t>
  </si>
  <si>
    <t>Part number</t>
  </si>
  <si>
    <t>Fuction</t>
  </si>
  <si>
    <t>Section</t>
  </si>
  <si>
    <t>25 pc</t>
  </si>
  <si>
    <t>10 pc</t>
  </si>
  <si>
    <t>4 pc</t>
  </si>
  <si>
    <t>1 pc</t>
  </si>
  <si>
    <t>estimate /assy (+ **% MO)</t>
  </si>
  <si>
    <t>estimate /pc (no MO)</t>
  </si>
  <si>
    <t xml:space="preserve">Concept </t>
  </si>
  <si>
    <t>Status</t>
  </si>
  <si>
    <t>Name …</t>
  </si>
  <si>
    <t>Owner</t>
  </si>
  <si>
    <t>Serie</t>
  </si>
  <si>
    <t>Proto</t>
  </si>
  <si>
    <t>date</t>
  </si>
  <si>
    <t>Update date</t>
  </si>
  <si>
    <t>[Klant] [Projecnaam]</t>
  </si>
  <si>
    <t>Project</t>
  </si>
  <si>
    <t>&lt;== invullen</t>
  </si>
  <si>
    <t>MO =</t>
  </si>
  <si>
    <t>Calculatie sheet SQxxxxx</t>
  </si>
  <si>
    <t>Long lead items</t>
  </si>
  <si>
    <t>Oplevering TPD on time</t>
  </si>
  <si>
    <t>Define User requirements</t>
  </si>
  <si>
    <t>Design specifications Review and acceptance by customer</t>
  </si>
  <si>
    <t>Hours sales support (voorbereiding, Ondersteuning Sales)</t>
  </si>
  <si>
    <t>Lite</t>
  </si>
  <si>
    <t>Medical</t>
  </si>
  <si>
    <t>Standard</t>
  </si>
  <si>
    <t>Define System requirements (SRS)</t>
  </si>
  <si>
    <t>FMEA (technical risk document)</t>
  </si>
  <si>
    <t>Hazard analysis Report (risk estimation)</t>
  </si>
  <si>
    <t>Action plan on results of FMEA/Hazard anlayse -&gt; analyse/FUMO's</t>
  </si>
  <si>
    <t>Function BOM for hardware calculation</t>
  </si>
  <si>
    <t>Y</t>
  </si>
  <si>
    <t>Development Plan</t>
  </si>
  <si>
    <t>System Operational test plan (OQ)</t>
  </si>
  <si>
    <t xml:space="preserve">Concept decision and explanation (pros/cons on QLTC) </t>
  </si>
  <si>
    <t>Concept Design Review checklists and approvals</t>
  </si>
  <si>
    <t>Concept Review for customer approval</t>
  </si>
  <si>
    <t>Update Function BOM for hardware calculation</t>
  </si>
  <si>
    <t>System Performance test plan (PQ)</t>
  </si>
  <si>
    <t>Update Development plan</t>
  </si>
  <si>
    <t>Update System Operational test plan (OQ)</t>
  </si>
  <si>
    <t>System Installation test plan (IQ)</t>
  </si>
  <si>
    <t>Detail Design Review checklists and approvals</t>
  </si>
  <si>
    <t>Detail Design Review with series production manufacturing location responsible</t>
  </si>
  <si>
    <t>Release of DMR (2D-drawings/e-plan/other)</t>
  </si>
  <si>
    <t>CE Certificates of compliances</t>
  </si>
  <si>
    <t>ROHS Certificates of compliances</t>
  </si>
  <si>
    <t>Packaging specified</t>
  </si>
  <si>
    <t>Detail Design Review for customer acceptance</t>
  </si>
  <si>
    <t>Update System Performance test plan (PQ)</t>
  </si>
  <si>
    <t>Test Results of IQ tests</t>
  </si>
  <si>
    <t>Acceptance of IQ results</t>
  </si>
  <si>
    <t>Test Results of OQ tests</t>
  </si>
  <si>
    <t>Acceptance of OQ results</t>
  </si>
  <si>
    <t>Internal Proto Design Review checklists and approvals</t>
  </si>
  <si>
    <t>Internal Proto Design Review with series production manufacturing location responsibility</t>
  </si>
  <si>
    <t>Detail Proto Review  for customer acceptance (FAT)</t>
  </si>
  <si>
    <t>Gate 5 release</t>
  </si>
  <si>
    <t>Test Results of PQ tests</t>
  </si>
  <si>
    <t>Acceptance of PQ results</t>
  </si>
  <si>
    <t>Define Open action list for next of issues to solve before R4V</t>
  </si>
  <si>
    <t>Internal Pilot Design Review with series production manufacturing location responsibility</t>
  </si>
  <si>
    <t>System requirements</t>
  </si>
  <si>
    <t>Pilot validation</t>
  </si>
  <si>
    <t>Hardware fabrication + Validation &amp; verification (proto validation)</t>
  </si>
  <si>
    <t>Lead engineer</t>
  </si>
  <si>
    <t>Technical Engineer</t>
  </si>
  <si>
    <t>Project hours calculation</t>
  </si>
  <si>
    <t>Steering committee (internal)</t>
  </si>
  <si>
    <t>Steering committee (with customer)</t>
  </si>
  <si>
    <t>Concept brainstorm</t>
  </si>
  <si>
    <t>Update Function BOM for hardware calculation (Suppliers are defined for critical parts)</t>
  </si>
  <si>
    <t>Module/function #1</t>
  </si>
  <si>
    <t>Module/function #2</t>
  </si>
  <si>
    <t>Module/function #3</t>
  </si>
  <si>
    <t>Updates on technical Risk document (FMEA)</t>
  </si>
  <si>
    <t>DHD (Design History Document)</t>
  </si>
  <si>
    <t>Update DHD (Design History Document)</t>
  </si>
  <si>
    <t>Make TPD (2D-drawings/e-plan/other)</t>
  </si>
  <si>
    <t>Make BOM and Assembly drawings</t>
  </si>
  <si>
    <t>Update DMR to as-build TPD</t>
  </si>
  <si>
    <t>Sub total (hours)</t>
  </si>
  <si>
    <t>Sub total cost</t>
  </si>
  <si>
    <t>Process Engineer</t>
  </si>
  <si>
    <t>Cost hourly rates</t>
  </si>
  <si>
    <t>Technical engineer</t>
  </si>
  <si>
    <t>Product  Price</t>
  </si>
  <si>
    <t>Customer required documents (TAS , TCD, PQR, PER, mFLOW, enz)</t>
  </si>
  <si>
    <t>NPI gate 5 checklist</t>
  </si>
  <si>
    <t>NPI gate 4 checklist</t>
  </si>
  <si>
    <t>Customer required documents (TAS , TCD, PQR, PER, mFLOW, etc)</t>
  </si>
  <si>
    <t>Est.</t>
  </si>
  <si>
    <t>+/-</t>
  </si>
  <si>
    <t>Fill in %</t>
  </si>
  <si>
    <t>Hardware Estimation</t>
  </si>
  <si>
    <t>BTP Calculation NRC costs</t>
  </si>
  <si>
    <t>BTP Calculation Assy Price</t>
  </si>
  <si>
    <t>KMWE Engineering Calculatie checklist</t>
  </si>
  <si>
    <t>Projectplan</t>
  </si>
  <si>
    <t>ja</t>
  </si>
  <si>
    <t>Projectpresentatie (PPT)</t>
  </si>
  <si>
    <t xml:space="preserve">ja </t>
  </si>
  <si>
    <t xml:space="preserve">nee </t>
  </si>
  <si>
    <t>Calculatie sheet (NCR + RC costs)</t>
  </si>
  <si>
    <t>Specificaties (SRS)</t>
  </si>
  <si>
    <t>Deliverable list</t>
  </si>
  <si>
    <t>Schetsen</t>
  </si>
  <si>
    <t>Concept offerte</t>
  </si>
  <si>
    <t>….</t>
  </si>
  <si>
    <t>Rasci</t>
  </si>
  <si>
    <t>n/a</t>
  </si>
  <si>
    <t>export complaince (dual-use?)</t>
  </si>
  <si>
    <t>Dient het product omgezet te worden naar Teamcenter? (Zie opmerking in deze cel)</t>
  </si>
  <si>
    <t>Software design in NX12? Zoja, mogelijk inpact voor klant! (Zie opmerking in deze cel)</t>
  </si>
  <si>
    <t>Uren omgerekend naar maanden:</t>
  </si>
  <si>
    <t>Uren omgerekend naar weken (fulltime):</t>
  </si>
  <si>
    <t>.</t>
  </si>
  <si>
    <t>Zijn er aandachtspunten ten aanzien van Arbo (gewicht, geluid, middelen, enz.)</t>
  </si>
  <si>
    <t>Price incl. MO</t>
  </si>
  <si>
    <t>Price/pc (ex MO)</t>
  </si>
  <si>
    <t>Price</t>
  </si>
  <si>
    <t>Totaal materiaal cost (incl. MO):</t>
  </si>
  <si>
    <t>Totaal materiaal cost:</t>
  </si>
  <si>
    <t>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</si>
</sst>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quot;€&quot;\ * #,##0_ ;_ &quot;€&quot;\ * \-#,##0_ ;_ &quot;€&quot;\ * &quot;-&quot;_ ;_ @_ "/>
    <numFmt numFmtId="165" formatCode="_ &quot;€&quot;\ * #,##0.00_ ;_ &quot;€&quot;\ * \-#,##0.00_ ;_ &quot;€&quot;\ * &quot;-&quot;??_ ;_ @_ "/>
    <numFmt numFmtId="166" formatCode="_ &quot;€&quot;\ * #,##0.00_ ;_ &quot;€&quot;\ * \-#,##0.00_ ;_ &quot;€&quot;\ * &quot;-&quot;_ ;_ @_ "/>
    <numFmt numFmtId="167" formatCode="&quot;€&quot;\ #,##0"/>
    <numFmt numFmtId="168" formatCode="&quot;€&quot;\ #,##0.00_-"/>
    <numFmt numFmtId="169" formatCode="_ [$€-413]\ * #,##0.00_ ;_ [$€-413]\ * \-#,##0.00_ ;_ [$€-413]\ * &quot;-&quot;??_ ;_ @_ "/>
    <numFmt numFmtId="170" formatCode="_-&quot;€&quot;\ * #,##0.00_-;\-&quot;€&quot;\ * #,##0.00_-;_-&quot;€&quot;\ * &quot;-&quot;??_-;_-@_-"/>
    <numFmt numFmtId="171" formatCode="0.00\ &quot;uur&quot;"/>
    <numFmt numFmtId="172" formatCode="[$-413]d/mmm/yy;@"/>
    <numFmt numFmtId="173" formatCode="&quot;€&quot;\ #,##0.00"/>
  </numFmts>
  <fonts count="39" x14ac:knownFonts="1">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0"/>
      <name val="Tahoma"/>
      <family val="2"/>
    </font>
    <font>
      <b/>
      <sz val="10"/>
      <name val="Tahoma"/>
      <family val="2"/>
    </font>
    <font>
      <u/>
      <sz val="10"/>
      <name val="Tahoma"/>
      <family val="2"/>
    </font>
    <font>
      <b/>
      <sz val="18"/>
      <color theme="0"/>
      <name val="Tahoma"/>
      <family val="2"/>
    </font>
    <font>
      <sz val="10"/>
      <color theme="0"/>
      <name val="Tahoma"/>
      <family val="2"/>
    </font>
    <font>
      <b/>
      <sz val="16"/>
      <name val="Tahoma"/>
      <family val="2"/>
    </font>
    <font>
      <i/>
      <sz val="10"/>
      <name val="Tahoma"/>
      <family val="2"/>
    </font>
    <font>
      <b/>
      <sz val="9"/>
      <color indexed="81"/>
      <name val="Tahoma"/>
      <family val="2"/>
    </font>
    <font>
      <sz val="9"/>
      <color indexed="81"/>
      <name val="Tahoma"/>
      <family val="2"/>
    </font>
    <font>
      <b/>
      <sz val="9"/>
      <name val="Tahoma"/>
      <family val="2"/>
    </font>
    <font>
      <b/>
      <strike/>
      <sz val="10"/>
      <name val="Tahoma"/>
      <family val="2"/>
    </font>
    <font>
      <b/>
      <sz val="10"/>
      <color theme="0" tint="-0.34998626667073579"/>
      <name val="Tahoma"/>
      <family val="2"/>
    </font>
    <font>
      <b/>
      <sz val="10"/>
      <color theme="0"/>
      <name val="Tahoma"/>
      <family val="2"/>
    </font>
    <font>
      <sz val="14"/>
      <name val="Tahoma"/>
      <family val="2"/>
    </font>
    <font>
      <b/>
      <sz val="14"/>
      <name val="Tahoma"/>
      <family val="2"/>
    </font>
    <font>
      <sz val="14"/>
      <color theme="0"/>
      <name val="Tahoma"/>
      <family val="2"/>
    </font>
    <font>
      <b/>
      <sz val="14"/>
      <color theme="0"/>
      <name val="Tahoma"/>
      <family val="2"/>
    </font>
    <font>
      <sz val="11"/>
      <color theme="1"/>
      <name val="Calibri"/>
      <family val="2"/>
      <scheme val="minor"/>
    </font>
    <font>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4"/>
      <color theme="0"/>
      <name val="Calibri"/>
      <family val="2"/>
      <scheme val="minor"/>
    </font>
    <font>
      <b/>
      <sz val="9"/>
      <color theme="0"/>
      <name val="Calibri"/>
      <family val="2"/>
      <scheme val="minor"/>
    </font>
    <font>
      <sz val="11"/>
      <color theme="1" tint="0.499984740745262"/>
      <name val="Calibri"/>
      <family val="2"/>
      <scheme val="minor"/>
    </font>
    <font>
      <sz val="10"/>
      <color theme="1"/>
      <name val="Tahoma"/>
      <family val="2"/>
    </font>
    <font>
      <b/>
      <sz val="24"/>
      <color theme="1"/>
      <name val="Calibri"/>
      <family val="2"/>
      <scheme val="minor"/>
    </font>
    <font>
      <sz val="10"/>
      <color theme="1"/>
      <name val="Calibri"/>
      <family val="2"/>
      <scheme val="minor"/>
    </font>
    <font>
      <sz val="10"/>
      <color rgb="FFFF0000"/>
      <name val="Tahoma"/>
      <family val="2"/>
    </font>
    <font>
      <sz val="11"/>
      <color theme="0"/>
      <name val="Calibri"/>
      <family val="2"/>
      <scheme val="minor"/>
    </font>
    <font>
      <b/>
      <sz val="22"/>
      <color theme="0"/>
      <name val="Calibri"/>
      <family val="2"/>
      <scheme val="minor"/>
    </font>
    <font>
      <sz val="14"/>
      <name val="Calibri"/>
      <family val="2"/>
      <scheme val="minor"/>
    </font>
    <font>
      <sz val="14"/>
      <color theme="0"/>
      <name val="Calibri"/>
      <family val="2"/>
      <scheme val="minor"/>
    </font>
    <font>
      <sz val="12"/>
      <color theme="1"/>
      <name val="Calibri"/>
      <family val="2"/>
      <scheme val="minor"/>
    </font>
    <font>
      <b/>
      <sz val="9"/>
      <color theme="0"/>
      <name val="Tahoma"/>
      <family val="2"/>
    </font>
  </fonts>
  <fills count="24">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lightGray">
        <bgColor theme="0" tint="-0.34998626667073579"/>
      </patternFill>
    </fill>
    <fill>
      <patternFill patternType="lightGray">
        <bgColor theme="0" tint="-0.14999847407452621"/>
      </patternFill>
    </fill>
    <fill>
      <patternFill patternType="solid">
        <fgColor rgb="FF92D050"/>
        <bgColor indexed="64"/>
      </patternFill>
    </fill>
    <fill>
      <patternFill patternType="solid">
        <fgColor rgb="FFFFFF00"/>
        <bgColor indexed="64"/>
      </patternFill>
    </fill>
    <fill>
      <patternFill patternType="solid">
        <fgColor rgb="FF0070C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9"/>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D10483"/>
        <bgColor indexed="64"/>
      </patternFill>
    </fill>
    <fill>
      <patternFill patternType="solid">
        <fgColor rgb="FF21BBEF"/>
        <bgColor indexed="64"/>
      </patternFill>
    </fill>
  </fills>
  <borders count="67">
    <border>
      <left/>
      <right/>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bottom style="double">
        <color indexed="64"/>
      </bottom>
      <diagonal/>
    </border>
    <border>
      <left style="thin">
        <color indexed="64"/>
      </left>
      <right/>
      <top/>
      <bottom style="medium">
        <color indexed="64"/>
      </bottom>
      <diagonal/>
    </border>
    <border>
      <left style="thin">
        <color indexed="64"/>
      </left>
      <right/>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medium">
        <color indexed="64"/>
      </left>
      <right style="medium">
        <color indexed="64"/>
      </right>
      <top/>
      <bottom style="medium">
        <color indexed="64"/>
      </bottom>
      <diagonal/>
    </border>
    <border>
      <left/>
      <right/>
      <top/>
      <bottom style="double">
        <color indexed="64"/>
      </bottom>
      <diagonal/>
    </border>
  </borders>
  <cellStyleXfs count="9">
    <xf numFmtId="0" fontId="0" fillId="0" borderId="0"/>
    <xf numFmtId="0" fontId="3" fillId="0" borderId="0"/>
    <xf numFmtId="9" fontId="3" fillId="0" borderId="0" applyFont="0" applyFill="0" applyBorder="0" applyAlignment="0" applyProtection="0"/>
    <xf numFmtId="0" fontId="4" fillId="0" borderId="0"/>
    <xf numFmtId="170" fontId="4" fillId="0" borderId="0" applyFont="0" applyFill="0" applyBorder="0" applyAlignment="0" applyProtection="0"/>
    <xf numFmtId="9" fontId="4" fillId="0" borderId="0" applyFont="0" applyFill="0" applyBorder="0" applyAlignment="0" applyProtection="0"/>
    <xf numFmtId="165" fontId="21" fillId="0" borderId="0" applyFont="0" applyFill="0" applyBorder="0" applyAlignment="0" applyProtection="0"/>
    <xf numFmtId="9" fontId="21" fillId="0" borderId="0" applyFont="0" applyFill="0" applyBorder="0" applyAlignment="0" applyProtection="0"/>
    <xf numFmtId="0" fontId="3" fillId="0" borderId="0"/>
  </cellStyleXfs>
  <cellXfs count="488">
    <xf numFmtId="0" fontId="0" fillId="0" borderId="0" xfId="0"/>
    <xf numFmtId="0" fontId="0" fillId="0" borderId="0" xfId="0" applyAlignment="1">
      <alignment horizontal="center"/>
    </xf>
    <xf numFmtId="0" fontId="2" fillId="0" borderId="0" xfId="0" applyFont="1"/>
    <xf numFmtId="0" fontId="0" fillId="0" borderId="0" xfId="0" applyAlignment="1">
      <alignment horizontal="right"/>
    </xf>
    <xf numFmtId="0" fontId="0" fillId="0" borderId="1" xfId="0" applyBorder="1" applyAlignment="1">
      <alignment horizontal="center"/>
    </xf>
    <xf numFmtId="15" fontId="0" fillId="0" borderId="0" xfId="0" applyNumberFormat="1" applyAlignment="1">
      <alignment horizontal="left"/>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2" fillId="0" borderId="0" xfId="0" applyFont="1" applyAlignment="1">
      <alignment horizontal="left"/>
    </xf>
    <xf numFmtId="0" fontId="2" fillId="0" borderId="0" xfId="0" applyFont="1" applyAlignment="1">
      <alignment horizontal="left" vertical="top"/>
    </xf>
    <xf numFmtId="0" fontId="0" fillId="0" borderId="1" xfId="0" applyBorder="1" applyAlignment="1">
      <alignment horizontal="center"/>
    </xf>
    <xf numFmtId="49" fontId="4" fillId="3" borderId="2" xfId="1" applyNumberFormat="1" applyFont="1" applyFill="1" applyBorder="1" applyAlignment="1">
      <alignment horizontal="center" textRotation="90" wrapText="1"/>
    </xf>
    <xf numFmtId="49" fontId="4" fillId="4" borderId="2" xfId="1" applyNumberFormat="1" applyFont="1" applyFill="1" applyBorder="1" applyAlignment="1">
      <alignment horizontal="center" textRotation="90" wrapText="1"/>
    </xf>
    <xf numFmtId="49" fontId="4" fillId="5" borderId="0" xfId="1" applyNumberFormat="1" applyFont="1" applyFill="1" applyAlignment="1">
      <alignment horizontal="center" textRotation="51" wrapText="1"/>
    </xf>
    <xf numFmtId="49" fontId="4" fillId="2" borderId="0" xfId="1" applyNumberFormat="1" applyFont="1" applyFill="1" applyAlignment="1">
      <alignment horizontal="center" vertical="top"/>
    </xf>
    <xf numFmtId="0" fontId="4" fillId="2" borderId="0" xfId="1" applyFont="1" applyFill="1" applyAlignment="1">
      <alignment horizontal="center" vertical="top"/>
    </xf>
    <xf numFmtId="0" fontId="4" fillId="2" borderId="0" xfId="1" applyNumberFormat="1" applyFont="1" applyFill="1" applyAlignment="1">
      <alignment horizontal="center" vertical="top" wrapText="1"/>
    </xf>
    <xf numFmtId="0" fontId="4" fillId="5" borderId="0" xfId="1" applyFont="1" applyFill="1" applyAlignment="1">
      <alignment horizontal="center" vertical="top"/>
    </xf>
    <xf numFmtId="0" fontId="4" fillId="5" borderId="0" xfId="1" applyNumberFormat="1" applyFont="1" applyFill="1" applyAlignment="1">
      <alignment horizontal="center" vertical="top" wrapText="1"/>
    </xf>
    <xf numFmtId="0" fontId="4" fillId="2" borderId="0" xfId="1" applyFont="1" applyFill="1" applyAlignment="1">
      <alignment vertical="top"/>
    </xf>
    <xf numFmtId="0" fontId="4" fillId="0" borderId="0" xfId="1" applyFont="1"/>
    <xf numFmtId="0" fontId="4" fillId="3" borderId="0" xfId="1" applyFont="1" applyFill="1" applyAlignment="1">
      <alignment horizontal="center"/>
    </xf>
    <xf numFmtId="0" fontId="4" fillId="4" borderId="0" xfId="1" applyFont="1" applyFill="1" applyAlignment="1">
      <alignment horizontal="center"/>
    </xf>
    <xf numFmtId="0" fontId="4" fillId="5" borderId="0" xfId="1" applyFont="1" applyFill="1" applyAlignment="1">
      <alignment horizontal="center"/>
    </xf>
    <xf numFmtId="0" fontId="4" fillId="0" borderId="0" xfId="1" applyNumberFormat="1" applyFont="1" applyAlignment="1">
      <alignment horizontal="center"/>
    </xf>
    <xf numFmtId="0" fontId="4" fillId="0" borderId="0" xfId="1" applyFont="1" applyBorder="1"/>
    <xf numFmtId="0" fontId="4" fillId="3" borderId="0" xfId="1" applyFont="1" applyFill="1" applyBorder="1" applyAlignment="1">
      <alignment horizontal="center"/>
    </xf>
    <xf numFmtId="0" fontId="4" fillId="4" borderId="0" xfId="1" applyFont="1" applyFill="1" applyBorder="1" applyAlignment="1">
      <alignment horizontal="center"/>
    </xf>
    <xf numFmtId="0" fontId="4" fillId="5" borderId="0" xfId="1" applyFont="1" applyFill="1" applyBorder="1" applyAlignment="1">
      <alignment horizontal="center"/>
    </xf>
    <xf numFmtId="0" fontId="4" fillId="5" borderId="0" xfId="1" applyNumberFormat="1" applyFont="1" applyFill="1" applyBorder="1"/>
    <xf numFmtId="0" fontId="4" fillId="2" borderId="0" xfId="1" applyFont="1" applyFill="1"/>
    <xf numFmtId="0" fontId="4" fillId="2" borderId="0" xfId="1" applyNumberFormat="1" applyFont="1" applyFill="1" applyAlignment="1">
      <alignment wrapText="1"/>
    </xf>
    <xf numFmtId="0" fontId="4" fillId="2" borderId="0" xfId="1" applyNumberFormat="1" applyFont="1" applyFill="1"/>
    <xf numFmtId="0" fontId="4" fillId="5" borderId="0" xfId="1" applyNumberFormat="1" applyFont="1" applyFill="1"/>
    <xf numFmtId="0" fontId="5" fillId="0" borderId="0" xfId="1" applyFont="1" applyBorder="1"/>
    <xf numFmtId="0" fontId="4" fillId="6" borderId="0" xfId="1" applyFont="1" applyFill="1" applyBorder="1" applyAlignment="1">
      <alignment horizontal="center"/>
    </xf>
    <xf numFmtId="0" fontId="4" fillId="7" borderId="0" xfId="1" applyFont="1" applyFill="1" applyBorder="1" applyAlignment="1">
      <alignment horizontal="center"/>
    </xf>
    <xf numFmtId="0" fontId="4" fillId="0" borderId="0" xfId="1" applyFont="1" applyFill="1" applyBorder="1"/>
    <xf numFmtId="0" fontId="4" fillId="0" borderId="0" xfId="1" applyNumberFormat="1" applyFont="1" applyFill="1" applyBorder="1" applyAlignment="1">
      <alignment wrapText="1"/>
    </xf>
    <xf numFmtId="0" fontId="4" fillId="0" borderId="0" xfId="1" applyNumberFormat="1" applyFont="1" applyFill="1" applyBorder="1"/>
    <xf numFmtId="0" fontId="4" fillId="0" borderId="0" xfId="1" applyFont="1" applyFill="1"/>
    <xf numFmtId="0" fontId="5" fillId="0" borderId="0" xfId="1" applyFont="1"/>
    <xf numFmtId="0" fontId="4" fillId="0" borderId="0" xfId="1" applyNumberFormat="1" applyFont="1" applyAlignment="1">
      <alignment wrapText="1"/>
    </xf>
    <xf numFmtId="0" fontId="4" fillId="0" borderId="0" xfId="1" applyNumberFormat="1" applyFont="1"/>
    <xf numFmtId="0" fontId="4" fillId="0" borderId="0" xfId="1" applyFont="1" applyAlignment="1">
      <alignment horizontal="left" indent="1"/>
    </xf>
    <xf numFmtId="0" fontId="4" fillId="0" borderId="0" xfId="1" applyFont="1" applyFill="1" applyAlignment="1">
      <alignment horizontal="left" indent="1"/>
    </xf>
    <xf numFmtId="0" fontId="4" fillId="5" borderId="0" xfId="1" applyFont="1" applyFill="1" applyBorder="1"/>
    <xf numFmtId="0" fontId="5" fillId="6" borderId="0" xfId="1" applyFont="1" applyFill="1" applyBorder="1" applyAlignment="1">
      <alignment horizontal="center"/>
    </xf>
    <xf numFmtId="0" fontId="6" fillId="0" borderId="0" xfId="1" applyFont="1" applyFill="1" applyAlignment="1">
      <alignment horizontal="left"/>
    </xf>
    <xf numFmtId="0" fontId="4" fillId="0" borderId="0" xfId="1" applyFont="1" applyBorder="1" applyAlignment="1">
      <alignment horizontal="left" indent="1"/>
    </xf>
    <xf numFmtId="0" fontId="6" fillId="0" borderId="0" xfId="1" applyFont="1" applyFill="1"/>
    <xf numFmtId="0" fontId="5" fillId="0" borderId="0" xfId="1" applyFont="1" applyFill="1" applyBorder="1"/>
    <xf numFmtId="0" fontId="4" fillId="5" borderId="0" xfId="1" applyNumberFormat="1" applyFont="1" applyFill="1" applyBorder="1" applyAlignment="1">
      <alignment wrapText="1"/>
    </xf>
    <xf numFmtId="0" fontId="8" fillId="10" borderId="4" xfId="1" applyFont="1" applyFill="1" applyBorder="1" applyAlignment="1">
      <alignment horizontal="center"/>
    </xf>
    <xf numFmtId="0" fontId="8" fillId="10" borderId="5" xfId="1" applyFont="1" applyFill="1" applyBorder="1" applyAlignment="1">
      <alignment horizontal="center"/>
    </xf>
    <xf numFmtId="0" fontId="4" fillId="5" borderId="6" xfId="1" applyFont="1" applyFill="1" applyBorder="1" applyAlignment="1">
      <alignment horizontal="center"/>
    </xf>
    <xf numFmtId="0" fontId="9" fillId="5" borderId="0" xfId="1" applyFont="1" applyFill="1" applyBorder="1" applyAlignment="1">
      <alignment horizontal="center"/>
    </xf>
    <xf numFmtId="0" fontId="4" fillId="5" borderId="7" xfId="1" applyFont="1" applyFill="1" applyBorder="1" applyAlignment="1">
      <alignment horizontal="center"/>
    </xf>
    <xf numFmtId="0" fontId="4" fillId="5" borderId="4" xfId="1" applyFont="1" applyFill="1" applyBorder="1" applyAlignment="1">
      <alignment horizontal="center"/>
    </xf>
    <xf numFmtId="0" fontId="4" fillId="5" borderId="5" xfId="1" applyFont="1" applyFill="1" applyBorder="1" applyAlignment="1">
      <alignment horizontal="center"/>
    </xf>
    <xf numFmtId="0" fontId="4" fillId="0" borderId="9" xfId="1" applyFont="1" applyBorder="1"/>
    <xf numFmtId="0" fontId="4" fillId="3" borderId="9" xfId="1" applyFont="1" applyFill="1" applyBorder="1" applyAlignment="1">
      <alignment horizontal="center"/>
    </xf>
    <xf numFmtId="0" fontId="4" fillId="4" borderId="9" xfId="1" applyFont="1" applyFill="1" applyBorder="1" applyAlignment="1">
      <alignment horizontal="center"/>
    </xf>
    <xf numFmtId="0" fontId="4" fillId="5" borderId="8" xfId="1" applyFont="1" applyFill="1" applyBorder="1" applyAlignment="1">
      <alignment horizontal="center"/>
    </xf>
    <xf numFmtId="0" fontId="4" fillId="5" borderId="9" xfId="1" applyFont="1" applyFill="1" applyBorder="1" applyAlignment="1">
      <alignment horizontal="center"/>
    </xf>
    <xf numFmtId="0" fontId="4" fillId="5" borderId="9" xfId="1" applyFont="1" applyFill="1" applyBorder="1" applyAlignment="1">
      <alignment horizontal="right"/>
    </xf>
    <xf numFmtId="0" fontId="4" fillId="5" borderId="10" xfId="1" applyFont="1" applyFill="1" applyBorder="1" applyAlignment="1">
      <alignment horizontal="center"/>
    </xf>
    <xf numFmtId="0" fontId="4" fillId="5" borderId="0" xfId="1" applyFont="1" applyFill="1" applyBorder="1" applyAlignment="1">
      <alignment horizontal="right"/>
    </xf>
    <xf numFmtId="0" fontId="10" fillId="0" borderId="0" xfId="1" applyFont="1" applyBorder="1"/>
    <xf numFmtId="0" fontId="5" fillId="5" borderId="6" xfId="1" applyFont="1" applyFill="1" applyBorder="1" applyAlignment="1">
      <alignment horizontal="center"/>
    </xf>
    <xf numFmtId="0" fontId="5" fillId="5" borderId="0" xfId="1" applyFont="1" applyFill="1" applyBorder="1" applyAlignment="1">
      <alignment horizontal="center"/>
    </xf>
    <xf numFmtId="0" fontId="5" fillId="5" borderId="7" xfId="1" applyFont="1" applyFill="1" applyBorder="1" applyAlignment="1">
      <alignment horizontal="center"/>
    </xf>
    <xf numFmtId="49" fontId="4" fillId="0" borderId="0" xfId="1" applyNumberFormat="1" applyFont="1" applyBorder="1"/>
    <xf numFmtId="166" fontId="4" fillId="5" borderId="0" xfId="1" applyNumberFormat="1" applyFont="1" applyFill="1" applyBorder="1" applyAlignment="1">
      <alignment horizontal="center"/>
    </xf>
    <xf numFmtId="166" fontId="4" fillId="5" borderId="7" xfId="1" applyNumberFormat="1" applyFont="1" applyFill="1" applyBorder="1" applyAlignment="1">
      <alignment horizontal="center"/>
    </xf>
    <xf numFmtId="166" fontId="4" fillId="5" borderId="6" xfId="1" applyNumberFormat="1" applyFont="1" applyFill="1" applyBorder="1" applyAlignment="1">
      <alignment horizontal="center"/>
    </xf>
    <xf numFmtId="166" fontId="4" fillId="5" borderId="11" xfId="1" applyNumberFormat="1" applyFont="1" applyFill="1" applyBorder="1" applyAlignment="1">
      <alignment horizontal="center"/>
    </xf>
    <xf numFmtId="166" fontId="5" fillId="5" borderId="7" xfId="1" applyNumberFormat="1" applyFont="1" applyFill="1" applyBorder="1" applyAlignment="1">
      <alignment horizontal="center"/>
    </xf>
    <xf numFmtId="0" fontId="4" fillId="0" borderId="13" xfId="1" applyFont="1" applyBorder="1"/>
    <xf numFmtId="0" fontId="4" fillId="3" borderId="13" xfId="1" applyFont="1" applyFill="1" applyBorder="1" applyAlignment="1">
      <alignment horizontal="center"/>
    </xf>
    <xf numFmtId="0" fontId="4" fillId="4" borderId="13" xfId="1" applyFont="1" applyFill="1" applyBorder="1" applyAlignment="1">
      <alignment horizontal="center"/>
    </xf>
    <xf numFmtId="0" fontId="4" fillId="5" borderId="12" xfId="1" applyFont="1" applyFill="1" applyBorder="1" applyAlignment="1">
      <alignment horizontal="center"/>
    </xf>
    <xf numFmtId="0" fontId="4" fillId="5" borderId="13" xfId="1" applyFont="1" applyFill="1" applyBorder="1" applyAlignment="1">
      <alignment horizontal="center"/>
    </xf>
    <xf numFmtId="0" fontId="4" fillId="5" borderId="13" xfId="1" applyFont="1" applyFill="1" applyBorder="1" applyAlignment="1">
      <alignment horizontal="right"/>
    </xf>
    <xf numFmtId="164" fontId="5" fillId="5" borderId="14" xfId="1" applyNumberFormat="1" applyFont="1" applyFill="1" applyBorder="1" applyAlignment="1">
      <alignment horizontal="center"/>
    </xf>
    <xf numFmtId="0" fontId="4" fillId="2" borderId="4" xfId="1" applyFont="1" applyFill="1" applyBorder="1"/>
    <xf numFmtId="0" fontId="4" fillId="3" borderId="4" xfId="1" applyFont="1" applyFill="1" applyBorder="1" applyAlignment="1">
      <alignment horizontal="center"/>
    </xf>
    <xf numFmtId="0" fontId="4" fillId="4" borderId="4" xfId="1" applyFont="1" applyFill="1" applyBorder="1" applyAlignment="1">
      <alignment horizontal="center"/>
    </xf>
    <xf numFmtId="0" fontId="4" fillId="5" borderId="3" xfId="1" applyFont="1" applyFill="1" applyBorder="1" applyAlignment="1">
      <alignment horizontal="center"/>
    </xf>
    <xf numFmtId="0" fontId="9" fillId="5" borderId="4" xfId="1" applyFont="1" applyFill="1" applyBorder="1" applyAlignment="1">
      <alignment horizontal="center"/>
    </xf>
    <xf numFmtId="164" fontId="4" fillId="5" borderId="0" xfId="1" applyNumberFormat="1" applyFont="1" applyFill="1" applyBorder="1" applyAlignment="1">
      <alignment horizontal="center"/>
    </xf>
    <xf numFmtId="164" fontId="4" fillId="5" borderId="7" xfId="1" applyNumberFormat="1" applyFont="1" applyFill="1" applyBorder="1" applyAlignment="1">
      <alignment horizontal="center"/>
    </xf>
    <xf numFmtId="2" fontId="4" fillId="0" borderId="0" xfId="1" applyNumberFormat="1" applyFont="1"/>
    <xf numFmtId="164" fontId="4" fillId="5" borderId="11" xfId="1" applyNumberFormat="1" applyFont="1" applyFill="1" applyBorder="1" applyAlignment="1">
      <alignment horizontal="center"/>
    </xf>
    <xf numFmtId="167" fontId="4" fillId="5" borderId="0" xfId="1" applyNumberFormat="1" applyFont="1" applyFill="1" applyBorder="1" applyAlignment="1">
      <alignment horizontal="center"/>
    </xf>
    <xf numFmtId="164" fontId="5" fillId="5" borderId="7" xfId="1" applyNumberFormat="1" applyFont="1" applyFill="1" applyBorder="1" applyAlignment="1">
      <alignment horizontal="center"/>
    </xf>
    <xf numFmtId="167" fontId="4" fillId="5" borderId="6" xfId="1" applyNumberFormat="1" applyFont="1" applyFill="1" applyBorder="1" applyAlignment="1">
      <alignment horizontal="center"/>
    </xf>
    <xf numFmtId="0" fontId="4" fillId="5" borderId="14" xfId="1" applyFont="1" applyFill="1" applyBorder="1" applyAlignment="1">
      <alignment horizontal="center"/>
    </xf>
    <xf numFmtId="0" fontId="5" fillId="5" borderId="0" xfId="1" applyFont="1" applyFill="1" applyAlignment="1">
      <alignment horizontal="center"/>
    </xf>
    <xf numFmtId="0" fontId="5" fillId="5" borderId="0" xfId="1" applyFont="1" applyFill="1" applyAlignment="1">
      <alignment horizontal="right"/>
    </xf>
    <xf numFmtId="164" fontId="5" fillId="5" borderId="15" xfId="1" applyNumberFormat="1" applyFont="1" applyFill="1" applyBorder="1" applyAlignment="1">
      <alignment horizontal="center"/>
    </xf>
    <xf numFmtId="165" fontId="4" fillId="5" borderId="0" xfId="1" applyNumberFormat="1" applyFont="1" applyFill="1" applyAlignment="1">
      <alignment horizontal="center"/>
    </xf>
    <xf numFmtId="165" fontId="5" fillId="5" borderId="0" xfId="1" applyNumberFormat="1" applyFont="1" applyFill="1" applyAlignment="1">
      <alignment horizontal="center"/>
    </xf>
    <xf numFmtId="0" fontId="4" fillId="0" borderId="0" xfId="3"/>
    <xf numFmtId="0" fontId="4" fillId="12" borderId="0" xfId="3" applyFill="1"/>
    <xf numFmtId="0" fontId="4" fillId="0" borderId="0" xfId="3" applyAlignment="1">
      <alignment horizontal="left"/>
    </xf>
    <xf numFmtId="0" fontId="4" fillId="0" borderId="0" xfId="3" applyAlignment="1" applyProtection="1">
      <alignment vertical="center" wrapText="1"/>
      <protection locked="0"/>
    </xf>
    <xf numFmtId="0" fontId="4" fillId="0" borderId="0" xfId="3" applyAlignment="1" applyProtection="1">
      <alignment vertical="center" wrapText="1"/>
    </xf>
    <xf numFmtId="169" fontId="4" fillId="13" borderId="2" xfId="3" applyNumberFormat="1" applyFill="1" applyBorder="1" applyAlignment="1" applyProtection="1">
      <alignment vertical="center" wrapText="1"/>
      <protection locked="0"/>
    </xf>
    <xf numFmtId="168" fontId="4" fillId="13" borderId="17" xfId="3" applyNumberFormat="1" applyFill="1" applyBorder="1" applyAlignment="1" applyProtection="1">
      <alignment vertical="center" wrapText="1"/>
      <protection locked="0"/>
    </xf>
    <xf numFmtId="170" fontId="4" fillId="9" borderId="17" xfId="4" applyFont="1" applyFill="1" applyBorder="1" applyAlignment="1" applyProtection="1">
      <alignment vertical="center" wrapText="1"/>
      <protection locked="0"/>
    </xf>
    <xf numFmtId="170" fontId="4" fillId="9" borderId="18" xfId="4" applyFont="1" applyFill="1" applyBorder="1" applyAlignment="1" applyProtection="1">
      <alignment vertical="center" wrapText="1"/>
      <protection locked="0"/>
    </xf>
    <xf numFmtId="169" fontId="4" fillId="13" borderId="17" xfId="3" applyNumberFormat="1" applyFill="1" applyBorder="1" applyAlignment="1" applyProtection="1">
      <alignment vertical="center" wrapText="1"/>
      <protection locked="0"/>
    </xf>
    <xf numFmtId="168" fontId="4" fillId="9" borderId="17" xfId="3" applyNumberFormat="1" applyFill="1" applyBorder="1" applyAlignment="1" applyProtection="1">
      <alignment vertical="center" wrapText="1"/>
      <protection locked="0"/>
    </xf>
    <xf numFmtId="169" fontId="4" fillId="9" borderId="17" xfId="3" applyNumberFormat="1" applyFill="1" applyBorder="1" applyAlignment="1" applyProtection="1">
      <alignment vertical="center" wrapText="1"/>
      <protection locked="0"/>
    </xf>
    <xf numFmtId="168" fontId="4" fillId="9" borderId="18" xfId="3" applyNumberFormat="1" applyFill="1" applyBorder="1" applyAlignment="1" applyProtection="1">
      <alignment vertical="center" wrapText="1"/>
      <protection locked="0"/>
    </xf>
    <xf numFmtId="0" fontId="4" fillId="0" borderId="19" xfId="3" applyBorder="1" applyAlignment="1" applyProtection="1">
      <alignment vertical="center" wrapText="1"/>
      <protection locked="0"/>
    </xf>
    <xf numFmtId="0" fontId="4" fillId="0" borderId="16" xfId="3" applyBorder="1" applyAlignment="1" applyProtection="1">
      <alignment horizontal="left" vertical="center" wrapText="1"/>
      <protection locked="0"/>
    </xf>
    <xf numFmtId="0" fontId="4" fillId="0" borderId="17" xfId="3" applyBorder="1" applyAlignment="1" applyProtection="1">
      <alignment vertical="center" wrapText="1"/>
      <protection locked="0"/>
    </xf>
    <xf numFmtId="0" fontId="4" fillId="0" borderId="20" xfId="3" applyBorder="1" applyAlignment="1" applyProtection="1">
      <alignment horizontal="left" vertical="center" wrapText="1"/>
      <protection locked="0"/>
    </xf>
    <xf numFmtId="0" fontId="4" fillId="0" borderId="18" xfId="3" applyBorder="1" applyAlignment="1" applyProtection="1">
      <alignment vertical="center" wrapText="1"/>
      <protection locked="0"/>
    </xf>
    <xf numFmtId="171" fontId="4" fillId="9" borderId="17" xfId="3" applyNumberFormat="1" applyFill="1" applyBorder="1" applyAlignment="1" applyProtection="1">
      <alignment vertical="center" wrapText="1"/>
      <protection locked="0"/>
    </xf>
    <xf numFmtId="171" fontId="4" fillId="9" borderId="18" xfId="3" applyNumberFormat="1" applyFill="1" applyBorder="1" applyAlignment="1" applyProtection="1">
      <alignment vertical="center" wrapText="1"/>
      <protection locked="0"/>
    </xf>
    <xf numFmtId="170" fontId="4" fillId="13" borderId="16" xfId="4" applyFont="1" applyFill="1" applyBorder="1" applyAlignment="1" applyProtection="1">
      <alignment vertical="center" wrapText="1"/>
      <protection locked="0"/>
    </xf>
    <xf numFmtId="170" fontId="4" fillId="13" borderId="17" xfId="4" applyFont="1" applyFill="1" applyBorder="1" applyAlignment="1" applyProtection="1">
      <alignment vertical="center" wrapText="1"/>
      <protection locked="0"/>
    </xf>
    <xf numFmtId="170" fontId="4" fillId="13" borderId="18" xfId="4" applyFont="1" applyFill="1" applyBorder="1" applyAlignment="1" applyProtection="1">
      <alignment vertical="center" wrapText="1"/>
      <protection locked="0"/>
    </xf>
    <xf numFmtId="170" fontId="4" fillId="13" borderId="21" xfId="4" applyFont="1" applyFill="1" applyBorder="1" applyAlignment="1" applyProtection="1">
      <alignment vertical="center" wrapText="1"/>
      <protection locked="0"/>
    </xf>
    <xf numFmtId="1" fontId="4" fillId="9" borderId="17" xfId="3" applyNumberFormat="1" applyFill="1" applyBorder="1" applyAlignment="1" applyProtection="1">
      <alignment horizontal="center" vertical="center" wrapText="1"/>
      <protection locked="0"/>
    </xf>
    <xf numFmtId="0" fontId="4" fillId="0" borderId="18" xfId="3" applyBorder="1" applyAlignment="1" applyProtection="1">
      <alignment horizontal="left" vertical="center" wrapText="1"/>
      <protection locked="0"/>
    </xf>
    <xf numFmtId="168" fontId="4" fillId="13" borderId="2" xfId="3" applyNumberFormat="1" applyFill="1" applyBorder="1" applyAlignment="1" applyProtection="1">
      <alignment vertical="center" wrapText="1"/>
      <protection locked="0"/>
    </xf>
    <xf numFmtId="170" fontId="4" fillId="9" borderId="2" xfId="4" applyFont="1" applyFill="1" applyBorder="1" applyAlignment="1" applyProtection="1">
      <alignment vertical="center" wrapText="1"/>
      <protection locked="0"/>
    </xf>
    <xf numFmtId="170" fontId="4" fillId="9" borderId="23" xfId="4" applyFont="1" applyFill="1" applyBorder="1" applyAlignment="1" applyProtection="1">
      <alignment vertical="center" wrapText="1"/>
      <protection locked="0"/>
    </xf>
    <xf numFmtId="168" fontId="4" fillId="9" borderId="2" xfId="3" applyNumberFormat="1" applyFill="1" applyBorder="1" applyAlignment="1" applyProtection="1">
      <alignment vertical="center" wrapText="1"/>
      <protection locked="0"/>
    </xf>
    <xf numFmtId="169" fontId="4" fillId="9" borderId="2" xfId="3" applyNumberFormat="1" applyFill="1" applyBorder="1" applyAlignment="1" applyProtection="1">
      <alignment vertical="center" wrapText="1"/>
      <protection locked="0"/>
    </xf>
    <xf numFmtId="168" fontId="4" fillId="9" borderId="23" xfId="3" applyNumberFormat="1" applyFill="1" applyBorder="1" applyAlignment="1" applyProtection="1">
      <alignment vertical="center" wrapText="1"/>
      <protection locked="0"/>
    </xf>
    <xf numFmtId="0" fontId="4" fillId="0" borderId="24" xfId="3" applyBorder="1" applyAlignment="1" applyProtection="1">
      <alignment vertical="center" wrapText="1"/>
      <protection locked="0"/>
    </xf>
    <xf numFmtId="0" fontId="4" fillId="0" borderId="22" xfId="3" applyBorder="1" applyAlignment="1" applyProtection="1">
      <alignment horizontal="left" vertical="center" wrapText="1"/>
      <protection locked="0"/>
    </xf>
    <xf numFmtId="0" fontId="4" fillId="0" borderId="2" xfId="3" applyBorder="1" applyAlignment="1" applyProtection="1">
      <alignment vertical="center" wrapText="1"/>
      <protection locked="0"/>
    </xf>
    <xf numFmtId="0" fontId="4" fillId="0" borderId="25" xfId="3" applyBorder="1" applyAlignment="1" applyProtection="1">
      <alignment horizontal="left" vertical="center" wrapText="1"/>
      <protection locked="0"/>
    </xf>
    <xf numFmtId="0" fontId="4" fillId="0" borderId="23" xfId="3" applyBorder="1" applyAlignment="1" applyProtection="1">
      <alignment vertical="center" wrapText="1"/>
      <protection locked="0"/>
    </xf>
    <xf numFmtId="171" fontId="4" fillId="9" borderId="2" xfId="3" applyNumberFormat="1" applyFill="1" applyBorder="1" applyAlignment="1" applyProtection="1">
      <alignment vertical="center" wrapText="1"/>
      <protection locked="0"/>
    </xf>
    <xf numFmtId="171" fontId="4" fillId="9" borderId="23" xfId="3" applyNumberFormat="1" applyFill="1" applyBorder="1" applyAlignment="1" applyProtection="1">
      <alignment vertical="center" wrapText="1"/>
      <protection locked="0"/>
    </xf>
    <xf numFmtId="170" fontId="4" fillId="13" borderId="22" xfId="4" applyFont="1" applyFill="1" applyBorder="1" applyAlignment="1" applyProtection="1">
      <alignment vertical="center" wrapText="1"/>
      <protection locked="0"/>
    </xf>
    <xf numFmtId="170" fontId="4" fillId="13" borderId="2" xfId="4" applyFont="1" applyFill="1" applyBorder="1" applyAlignment="1" applyProtection="1">
      <alignment vertical="center" wrapText="1"/>
      <protection locked="0"/>
    </xf>
    <xf numFmtId="170" fontId="4" fillId="13" borderId="23" xfId="4" applyFont="1" applyFill="1" applyBorder="1" applyAlignment="1" applyProtection="1">
      <alignment vertical="center" wrapText="1"/>
      <protection locked="0"/>
    </xf>
    <xf numFmtId="170" fontId="4" fillId="13" borderId="26" xfId="4" applyFont="1" applyFill="1" applyBorder="1" applyAlignment="1" applyProtection="1">
      <alignment vertical="center" wrapText="1"/>
      <protection locked="0"/>
    </xf>
    <xf numFmtId="1" fontId="4" fillId="9" borderId="2" xfId="3" applyNumberFormat="1" applyFill="1" applyBorder="1" applyAlignment="1" applyProtection="1">
      <alignment horizontal="center" vertical="center" wrapText="1"/>
      <protection locked="0"/>
    </xf>
    <xf numFmtId="0" fontId="4" fillId="0" borderId="23" xfId="3" applyBorder="1" applyAlignment="1" applyProtection="1">
      <alignment horizontal="left" vertical="center" wrapText="1"/>
      <protection locked="0"/>
    </xf>
    <xf numFmtId="170" fontId="4" fillId="13" borderId="23" xfId="4" applyFont="1" applyFill="1" applyBorder="1" applyAlignment="1" applyProtection="1">
      <alignment vertical="center"/>
      <protection locked="0"/>
    </xf>
    <xf numFmtId="0" fontId="4" fillId="0" borderId="23" xfId="3" applyFont="1" applyBorder="1" applyAlignment="1" applyProtection="1">
      <alignment horizontal="left" vertical="center" wrapText="1"/>
      <protection locked="0"/>
    </xf>
    <xf numFmtId="0" fontId="4" fillId="0" borderId="0" xfId="3" applyAlignment="1" applyProtection="1">
      <alignment vertical="top" wrapText="1"/>
      <protection locked="0"/>
    </xf>
    <xf numFmtId="0" fontId="4" fillId="0" borderId="0" xfId="3" applyAlignment="1" applyProtection="1">
      <alignment vertical="top" wrapText="1"/>
    </xf>
    <xf numFmtId="168" fontId="13" fillId="5" borderId="0" xfId="3" applyNumberFormat="1" applyFont="1" applyFill="1" applyBorder="1" applyAlignment="1" applyProtection="1">
      <alignment vertical="top" wrapText="1"/>
    </xf>
    <xf numFmtId="0" fontId="13" fillId="5" borderId="0" xfId="3" applyFont="1" applyFill="1" applyBorder="1" applyAlignment="1" applyProtection="1">
      <alignment vertical="top" wrapText="1"/>
    </xf>
    <xf numFmtId="0" fontId="13" fillId="5" borderId="6" xfId="3" applyFont="1" applyFill="1" applyBorder="1" applyAlignment="1" applyProtection="1">
      <alignment horizontal="left" vertical="top" wrapText="1"/>
    </xf>
    <xf numFmtId="0" fontId="13" fillId="5" borderId="0" xfId="3" applyFont="1" applyFill="1" applyBorder="1" applyAlignment="1" applyProtection="1">
      <alignment horizontal="center" vertical="top" wrapText="1"/>
    </xf>
    <xf numFmtId="0" fontId="13" fillId="5" borderId="7" xfId="3" applyFont="1" applyFill="1" applyBorder="1" applyAlignment="1" applyProtection="1">
      <alignment horizontal="left" vertical="top" wrapText="1"/>
    </xf>
    <xf numFmtId="0" fontId="13" fillId="5" borderId="0" xfId="3" applyFont="1" applyFill="1" applyBorder="1" applyAlignment="1" applyProtection="1">
      <alignment horizontal="left" vertical="top" wrapText="1"/>
    </xf>
    <xf numFmtId="0" fontId="13" fillId="5" borderId="6" xfId="3" applyFont="1" applyFill="1" applyBorder="1" applyAlignment="1" applyProtection="1">
      <alignment vertical="top" wrapText="1"/>
    </xf>
    <xf numFmtId="171" fontId="13" fillId="5" borderId="0" xfId="3" applyNumberFormat="1" applyFont="1" applyFill="1" applyBorder="1" applyAlignment="1" applyProtection="1">
      <alignment vertical="top" wrapText="1"/>
    </xf>
    <xf numFmtId="171" fontId="13" fillId="5" borderId="6" xfId="3" applyNumberFormat="1" applyFont="1" applyFill="1" applyBorder="1" applyAlignment="1" applyProtection="1">
      <alignment vertical="top" wrapText="1"/>
    </xf>
    <xf numFmtId="0" fontId="5" fillId="5" borderId="7" xfId="3" applyFont="1" applyFill="1" applyBorder="1" applyAlignment="1" applyProtection="1">
      <alignment vertical="top" wrapText="1"/>
    </xf>
    <xf numFmtId="0" fontId="5" fillId="5" borderId="0" xfId="3" applyFont="1" applyFill="1" applyBorder="1" applyAlignment="1" applyProtection="1">
      <alignment horizontal="center" vertical="top" wrapText="1"/>
    </xf>
    <xf numFmtId="0" fontId="5" fillId="5" borderId="6" xfId="3" applyFont="1" applyFill="1" applyBorder="1" applyAlignment="1" applyProtection="1">
      <alignment horizontal="center" vertical="top" wrapText="1"/>
    </xf>
    <xf numFmtId="0" fontId="5" fillId="5" borderId="0" xfId="3" applyFont="1" applyFill="1" applyBorder="1" applyAlignment="1" applyProtection="1">
      <alignment vertical="top" wrapText="1"/>
    </xf>
    <xf numFmtId="0" fontId="5" fillId="5" borderId="6" xfId="3" applyFont="1" applyFill="1" applyBorder="1" applyAlignment="1" applyProtection="1">
      <alignment vertical="top" wrapText="1"/>
    </xf>
    <xf numFmtId="171" fontId="14" fillId="5" borderId="15" xfId="3" applyNumberFormat="1" applyFont="1" applyFill="1" applyBorder="1" applyAlignment="1" applyProtection="1">
      <alignment horizontal="center" vertical="center" wrapText="1"/>
      <protection locked="0"/>
    </xf>
    <xf numFmtId="171" fontId="5" fillId="5" borderId="15" xfId="3" applyNumberFormat="1" applyFont="1" applyFill="1" applyBorder="1" applyAlignment="1" applyProtection="1">
      <alignment horizontal="center" vertical="center" wrapText="1"/>
      <protection locked="0"/>
    </xf>
    <xf numFmtId="0" fontId="5" fillId="5" borderId="4" xfId="3" applyFont="1" applyFill="1" applyBorder="1" applyAlignment="1" applyProtection="1">
      <alignment vertical="center" wrapText="1"/>
      <protection locked="0"/>
    </xf>
    <xf numFmtId="0" fontId="5" fillId="5" borderId="5" xfId="3" applyFont="1" applyFill="1" applyBorder="1" applyAlignment="1" applyProtection="1">
      <alignment horizontal="left" vertical="center" wrapText="1"/>
      <protection locked="0"/>
    </xf>
    <xf numFmtId="170" fontId="5" fillId="5" borderId="5" xfId="3" applyNumberFormat="1" applyFont="1" applyFill="1" applyBorder="1" applyAlignment="1" applyProtection="1">
      <alignment vertical="center" wrapText="1"/>
      <protection locked="0"/>
    </xf>
    <xf numFmtId="170" fontId="5" fillId="5" borderId="4" xfId="3" applyNumberFormat="1" applyFont="1" applyFill="1" applyBorder="1" applyAlignment="1" applyProtection="1">
      <alignment vertical="center" wrapText="1"/>
      <protection locked="0"/>
    </xf>
    <xf numFmtId="0" fontId="5" fillId="5" borderId="3" xfId="3" applyFont="1" applyFill="1" applyBorder="1" applyAlignment="1" applyProtection="1">
      <alignment horizontal="right" vertical="center" wrapText="1"/>
      <protection locked="0"/>
    </xf>
    <xf numFmtId="170" fontId="5" fillId="5" borderId="0" xfId="3" applyNumberFormat="1" applyFont="1" applyFill="1" applyBorder="1" applyAlignment="1" applyProtection="1">
      <alignment vertical="center" wrapText="1"/>
      <protection locked="0"/>
    </xf>
    <xf numFmtId="170" fontId="15" fillId="5" borderId="0" xfId="4" applyFont="1" applyFill="1" applyBorder="1" applyAlignment="1" applyProtection="1">
      <alignment horizontal="right" vertical="center" wrapText="1"/>
      <protection locked="0"/>
    </xf>
    <xf numFmtId="0" fontId="5" fillId="5" borderId="0" xfId="3" applyFont="1" applyFill="1" applyBorder="1" applyAlignment="1" applyProtection="1">
      <alignment horizontal="right" vertical="center" wrapText="1"/>
      <protection locked="0"/>
    </xf>
    <xf numFmtId="0" fontId="4" fillId="5" borderId="0" xfId="3" applyFill="1" applyBorder="1" applyAlignment="1" applyProtection="1">
      <alignment vertical="center" wrapText="1"/>
      <protection locked="0"/>
    </xf>
    <xf numFmtId="0" fontId="4" fillId="5" borderId="0" xfId="3" applyFill="1" applyBorder="1"/>
    <xf numFmtId="0" fontId="4" fillId="5" borderId="6" xfId="3" applyFill="1" applyBorder="1"/>
    <xf numFmtId="168" fontId="4" fillId="12" borderId="0" xfId="3" applyNumberFormat="1" applyFill="1" applyAlignment="1" applyProtection="1">
      <alignment vertical="center" wrapText="1"/>
      <protection locked="0"/>
    </xf>
    <xf numFmtId="168" fontId="4" fillId="0" borderId="0" xfId="3" applyNumberFormat="1" applyAlignment="1" applyProtection="1">
      <alignment vertical="center" wrapText="1"/>
      <protection locked="0"/>
    </xf>
    <xf numFmtId="0" fontId="4" fillId="0" borderId="0" xfId="3" applyAlignment="1" applyProtection="1">
      <alignment horizontal="left" vertical="center" wrapText="1"/>
      <protection locked="0"/>
    </xf>
    <xf numFmtId="0" fontId="4" fillId="5" borderId="7" xfId="3" applyFill="1" applyBorder="1"/>
    <xf numFmtId="0" fontId="8" fillId="12" borderId="14" xfId="3" applyFont="1" applyFill="1" applyBorder="1" applyAlignment="1"/>
    <xf numFmtId="0" fontId="8" fillId="12" borderId="13" xfId="3" applyFont="1" applyFill="1" applyBorder="1" applyAlignment="1"/>
    <xf numFmtId="9" fontId="5" fillId="13" borderId="12" xfId="5" applyFont="1" applyFill="1" applyBorder="1"/>
    <xf numFmtId="0" fontId="8" fillId="12" borderId="7" xfId="3" applyFont="1" applyFill="1" applyBorder="1" applyAlignment="1"/>
    <xf numFmtId="0" fontId="8" fillId="12" borderId="0" xfId="3" applyFont="1" applyFill="1" applyBorder="1" applyAlignment="1"/>
    <xf numFmtId="0" fontId="8" fillId="12" borderId="0" xfId="3" applyFont="1" applyFill="1" applyBorder="1" applyAlignment="1">
      <alignment horizontal="left"/>
    </xf>
    <xf numFmtId="9" fontId="5" fillId="9" borderId="28" xfId="5" applyFont="1" applyFill="1" applyBorder="1"/>
    <xf numFmtId="0" fontId="8" fillId="12" borderId="10" xfId="3" applyFont="1" applyFill="1" applyBorder="1" applyAlignment="1"/>
    <xf numFmtId="0" fontId="8" fillId="12" borderId="9" xfId="3" applyFont="1" applyFill="1" applyBorder="1" applyAlignment="1"/>
    <xf numFmtId="0" fontId="8" fillId="12" borderId="9" xfId="3" applyFont="1" applyFill="1" applyBorder="1" applyAlignment="1">
      <alignment horizontal="left"/>
    </xf>
    <xf numFmtId="9" fontId="5" fillId="9" borderId="8" xfId="5" applyFont="1" applyFill="1" applyBorder="1"/>
    <xf numFmtId="0" fontId="8" fillId="12" borderId="13" xfId="3" applyFont="1" applyFill="1" applyBorder="1" applyAlignment="1">
      <alignment horizontal="left"/>
    </xf>
    <xf numFmtId="0" fontId="8" fillId="12" borderId="7" xfId="3" applyFont="1" applyFill="1" applyBorder="1"/>
    <xf numFmtId="0" fontId="8" fillId="12" borderId="0" xfId="3" applyFont="1" applyFill="1" applyBorder="1"/>
    <xf numFmtId="9" fontId="5" fillId="14" borderId="6" xfId="3" applyNumberFormat="1" applyFont="1" applyFill="1" applyBorder="1"/>
    <xf numFmtId="0" fontId="16" fillId="12" borderId="6" xfId="3" applyFont="1" applyFill="1" applyBorder="1"/>
    <xf numFmtId="0" fontId="5" fillId="5" borderId="6" xfId="3" applyFont="1" applyFill="1" applyBorder="1"/>
    <xf numFmtId="0" fontId="4" fillId="0" borderId="0" xfId="3" applyFont="1"/>
    <xf numFmtId="0" fontId="4" fillId="9" borderId="0" xfId="3" applyFill="1" applyBorder="1"/>
    <xf numFmtId="0" fontId="4" fillId="9" borderId="0" xfId="3" applyFill="1" applyBorder="1" applyAlignment="1"/>
    <xf numFmtId="0" fontId="4" fillId="9" borderId="7" xfId="3" applyFill="1" applyBorder="1" applyAlignment="1">
      <alignment horizontal="left"/>
    </xf>
    <xf numFmtId="0" fontId="4" fillId="9" borderId="0" xfId="3" applyFill="1" applyBorder="1" applyAlignment="1">
      <alignment horizontal="left"/>
    </xf>
    <xf numFmtId="0" fontId="4" fillId="9" borderId="6" xfId="3" applyFill="1" applyBorder="1"/>
    <xf numFmtId="0" fontId="4" fillId="12" borderId="0" xfId="3" applyFont="1" applyFill="1"/>
    <xf numFmtId="172" fontId="4" fillId="9" borderId="0" xfId="3" applyNumberFormat="1" applyFill="1" applyBorder="1" applyAlignment="1">
      <alignment horizontal="left"/>
    </xf>
    <xf numFmtId="0" fontId="17" fillId="0" borderId="0" xfId="3" applyFont="1"/>
    <xf numFmtId="0" fontId="17" fillId="11" borderId="4" xfId="3" applyFont="1" applyFill="1" applyBorder="1"/>
    <xf numFmtId="0" fontId="18" fillId="11" borderId="4" xfId="3" applyFont="1" applyFill="1" applyBorder="1"/>
    <xf numFmtId="0" fontId="18" fillId="11" borderId="3" xfId="3" applyFont="1" applyFill="1" applyBorder="1"/>
    <xf numFmtId="0" fontId="19" fillId="8" borderId="5" xfId="3" applyFont="1" applyFill="1" applyBorder="1" applyAlignment="1"/>
    <xf numFmtId="0" fontId="18" fillId="8" borderId="4" xfId="3" applyFont="1" applyFill="1" applyBorder="1" applyAlignment="1">
      <alignment horizontal="center"/>
    </xf>
    <xf numFmtId="0" fontId="19" fillId="8" borderId="3" xfId="3" applyFont="1" applyFill="1" applyBorder="1" applyAlignment="1"/>
    <xf numFmtId="9" fontId="22" fillId="0" borderId="0" xfId="7" applyFont="1" applyAlignment="1">
      <alignment horizontal="center"/>
    </xf>
    <xf numFmtId="0" fontId="0" fillId="0" borderId="0" xfId="0" applyAlignment="1">
      <alignment wrapText="1"/>
    </xf>
    <xf numFmtId="0" fontId="0" fillId="0" borderId="0" xfId="0" applyFill="1" applyBorder="1"/>
    <xf numFmtId="0" fontId="0" fillId="0" borderId="0" xfId="0" applyFill="1" applyBorder="1" applyAlignment="1">
      <alignment horizontal="center"/>
    </xf>
    <xf numFmtId="165" fontId="23" fillId="0" borderId="0" xfId="0" applyNumberFormat="1" applyFont="1" applyFill="1" applyBorder="1" applyAlignment="1">
      <alignment horizontal="center"/>
    </xf>
    <xf numFmtId="0" fontId="24" fillId="0" borderId="0" xfId="0" applyFont="1" applyFill="1" applyBorder="1" applyAlignment="1">
      <alignment horizontal="right"/>
    </xf>
    <xf numFmtId="0" fontId="24" fillId="0" borderId="0" xfId="0" applyFont="1" applyFill="1" applyBorder="1"/>
    <xf numFmtId="0" fontId="23" fillId="0" borderId="0" xfId="0" applyFont="1" applyFill="1" applyBorder="1" applyAlignment="1">
      <alignment horizontal="center"/>
    </xf>
    <xf numFmtId="0" fontId="0" fillId="0" borderId="0" xfId="0" applyBorder="1"/>
    <xf numFmtId="9" fontId="22" fillId="0" borderId="0" xfId="7" applyFont="1" applyBorder="1" applyAlignment="1">
      <alignment horizontal="center"/>
    </xf>
    <xf numFmtId="165" fontId="0" fillId="0" borderId="0" xfId="0" applyNumberFormat="1" applyBorder="1"/>
    <xf numFmtId="0" fontId="0" fillId="0" borderId="0" xfId="0" applyBorder="1" applyAlignment="1">
      <alignment horizontal="center"/>
    </xf>
    <xf numFmtId="165" fontId="0" fillId="0" borderId="0" xfId="0" applyNumberFormat="1" applyFill="1" applyBorder="1" applyAlignment="1">
      <alignment horizontal="center"/>
    </xf>
    <xf numFmtId="165" fontId="0" fillId="0" borderId="0" xfId="0" applyNumberFormat="1" applyFill="1" applyBorder="1"/>
    <xf numFmtId="165" fontId="0" fillId="0" borderId="0" xfId="6" applyFont="1" applyFill="1" applyBorder="1" applyAlignment="1">
      <alignment horizontal="center"/>
    </xf>
    <xf numFmtId="165" fontId="0" fillId="0" borderId="0" xfId="0" applyNumberFormat="1"/>
    <xf numFmtId="9" fontId="2" fillId="0" borderId="0" xfId="7" quotePrefix="1" applyFont="1" applyBorder="1" applyAlignment="1">
      <alignment horizontal="center"/>
    </xf>
    <xf numFmtId="165" fontId="26" fillId="15" borderId="0" xfId="0" applyNumberFormat="1" applyFont="1" applyFill="1" applyBorder="1"/>
    <xf numFmtId="165" fontId="1" fillId="15" borderId="6" xfId="6" applyFont="1" applyFill="1" applyBorder="1"/>
    <xf numFmtId="9" fontId="27" fillId="15" borderId="6" xfId="7" applyFont="1" applyFill="1" applyBorder="1" applyAlignment="1">
      <alignment horizontal="center"/>
    </xf>
    <xf numFmtId="165" fontId="1" fillId="15" borderId="30" xfId="6" applyFont="1" applyFill="1" applyBorder="1"/>
    <xf numFmtId="9" fontId="27" fillId="15" borderId="0" xfId="7" applyFont="1" applyFill="1" applyBorder="1" applyAlignment="1">
      <alignment horizontal="center"/>
    </xf>
    <xf numFmtId="165" fontId="1" fillId="15" borderId="31" xfId="6" applyFont="1" applyFill="1" applyBorder="1"/>
    <xf numFmtId="9" fontId="1" fillId="15" borderId="29" xfId="7" applyFont="1" applyFill="1" applyBorder="1" applyAlignment="1">
      <alignment horizontal="center"/>
    </xf>
    <xf numFmtId="165" fontId="1" fillId="15" borderId="32" xfId="6" applyFont="1" applyFill="1" applyBorder="1"/>
    <xf numFmtId="165" fontId="1" fillId="15" borderId="33" xfId="6" applyFont="1" applyFill="1" applyBorder="1"/>
    <xf numFmtId="9" fontId="1" fillId="15" borderId="16" xfId="7" applyFont="1" applyFill="1" applyBorder="1" applyAlignment="1">
      <alignment horizontal="center"/>
    </xf>
    <xf numFmtId="165" fontId="1" fillId="15" borderId="17" xfId="6" applyFont="1" applyFill="1" applyBorder="1"/>
    <xf numFmtId="165" fontId="1" fillId="15" borderId="18" xfId="6" applyFont="1" applyFill="1" applyBorder="1"/>
    <xf numFmtId="165" fontId="1" fillId="15" borderId="16" xfId="6" applyFont="1" applyFill="1" applyBorder="1"/>
    <xf numFmtId="0" fontId="1" fillId="15" borderId="21" xfId="0" applyFont="1" applyFill="1" applyBorder="1"/>
    <xf numFmtId="0" fontId="1" fillId="15" borderId="17" xfId="0" applyFont="1" applyFill="1" applyBorder="1"/>
    <xf numFmtId="0" fontId="1" fillId="15" borderId="17" xfId="0" applyFont="1" applyFill="1" applyBorder="1" applyAlignment="1">
      <alignment horizontal="center"/>
    </xf>
    <xf numFmtId="0" fontId="1" fillId="15" borderId="20" xfId="0" applyFont="1" applyFill="1" applyBorder="1"/>
    <xf numFmtId="165" fontId="28" fillId="0" borderId="16" xfId="6" applyFont="1" applyBorder="1"/>
    <xf numFmtId="165" fontId="28" fillId="0" borderId="17" xfId="6" applyFont="1" applyBorder="1"/>
    <xf numFmtId="9" fontId="22" fillId="0" borderId="17" xfId="7" applyFont="1" applyBorder="1" applyAlignment="1">
      <alignment horizontal="center"/>
    </xf>
    <xf numFmtId="9" fontId="22" fillId="0" borderId="20" xfId="7" applyFont="1" applyBorder="1" applyAlignment="1">
      <alignment horizontal="center"/>
    </xf>
    <xf numFmtId="165" fontId="28" fillId="0" borderId="20" xfId="6" applyFont="1" applyBorder="1"/>
    <xf numFmtId="9" fontId="28" fillId="4" borderId="35" xfId="7" applyFont="1" applyFill="1" applyBorder="1" applyAlignment="1">
      <alignment horizontal="center"/>
    </xf>
    <xf numFmtId="165" fontId="28" fillId="4" borderId="26" xfId="6" applyFont="1" applyFill="1" applyBorder="1" applyAlignment="1">
      <alignment horizontal="center"/>
    </xf>
    <xf numFmtId="165" fontId="28" fillId="4" borderId="23" xfId="6" applyFont="1" applyFill="1" applyBorder="1"/>
    <xf numFmtId="9" fontId="0" fillId="0" borderId="26" xfId="7" applyFont="1" applyBorder="1" applyAlignment="1">
      <alignment horizontal="center"/>
    </xf>
    <xf numFmtId="165" fontId="0" fillId="0" borderId="2" xfId="6" applyFont="1" applyBorder="1"/>
    <xf numFmtId="165" fontId="0" fillId="0" borderId="23" xfId="6" applyFont="1" applyBorder="1"/>
    <xf numFmtId="165" fontId="0" fillId="17" borderId="22" xfId="6" applyFont="1" applyFill="1" applyBorder="1"/>
    <xf numFmtId="165" fontId="0" fillId="17" borderId="23" xfId="6" applyFont="1" applyFill="1" applyBorder="1"/>
    <xf numFmtId="0" fontId="0" fillId="4" borderId="26" xfId="0" applyFill="1" applyBorder="1"/>
    <xf numFmtId="0" fontId="0" fillId="4" borderId="2" xfId="0" applyFill="1" applyBorder="1"/>
    <xf numFmtId="0" fontId="0" fillId="4" borderId="2" xfId="0" applyFill="1" applyBorder="1" applyAlignment="1">
      <alignment horizontal="center"/>
    </xf>
    <xf numFmtId="0" fontId="0" fillId="4" borderId="25" xfId="0" applyFill="1" applyBorder="1"/>
    <xf numFmtId="165" fontId="28" fillId="0" borderId="22" xfId="6" applyFont="1" applyBorder="1"/>
    <xf numFmtId="165" fontId="28" fillId="0" borderId="2" xfId="6" applyFont="1" applyBorder="1"/>
    <xf numFmtId="9" fontId="22" fillId="0" borderId="2" xfId="7" applyFont="1" applyBorder="1" applyAlignment="1">
      <alignment horizontal="center"/>
    </xf>
    <xf numFmtId="9" fontId="22" fillId="0" borderId="25" xfId="7" applyFont="1" applyBorder="1" applyAlignment="1">
      <alignment horizontal="center"/>
    </xf>
    <xf numFmtId="165" fontId="28" fillId="0" borderId="25" xfId="6" applyFont="1" applyBorder="1"/>
    <xf numFmtId="0" fontId="0" fillId="0" borderId="26" xfId="0" applyBorder="1"/>
    <xf numFmtId="0" fontId="0" fillId="0" borderId="2" xfId="0" applyBorder="1"/>
    <xf numFmtId="0" fontId="0" fillId="0" borderId="2" xfId="0" applyBorder="1" applyAlignment="1">
      <alignment horizontal="center"/>
    </xf>
    <xf numFmtId="165" fontId="28" fillId="4" borderId="37" xfId="6" applyFont="1" applyFill="1" applyBorder="1"/>
    <xf numFmtId="165" fontId="0" fillId="0" borderId="37" xfId="6" applyFont="1" applyBorder="1"/>
    <xf numFmtId="0" fontId="0" fillId="0" borderId="40" xfId="0" applyBorder="1"/>
    <xf numFmtId="9" fontId="22" fillId="0" borderId="42" xfId="7" applyFont="1" applyBorder="1" applyAlignment="1">
      <alignment horizontal="center"/>
    </xf>
    <xf numFmtId="165" fontId="28" fillId="0" borderId="43" xfId="6" applyFont="1" applyBorder="1"/>
    <xf numFmtId="165" fontId="28" fillId="0" borderId="44" xfId="6" applyFont="1" applyBorder="1"/>
    <xf numFmtId="9" fontId="22" fillId="0" borderId="45" xfId="7" applyFont="1" applyBorder="1" applyAlignment="1">
      <alignment horizontal="center"/>
    </xf>
    <xf numFmtId="165" fontId="28" fillId="0" borderId="46" xfId="6" applyFont="1" applyBorder="1"/>
    <xf numFmtId="165" fontId="28" fillId="4" borderId="47" xfId="6" applyFont="1" applyFill="1" applyBorder="1"/>
    <xf numFmtId="165" fontId="0" fillId="0" borderId="48" xfId="6" applyFont="1" applyBorder="1"/>
    <xf numFmtId="165" fontId="0" fillId="0" borderId="47" xfId="6" applyFont="1" applyBorder="1"/>
    <xf numFmtId="165" fontId="0" fillId="17" borderId="43" xfId="6" applyFont="1" applyFill="1" applyBorder="1"/>
    <xf numFmtId="165" fontId="0" fillId="17" borderId="49" xfId="6" applyFont="1" applyFill="1" applyBorder="1"/>
    <xf numFmtId="0" fontId="0" fillId="0" borderId="50" xfId="0" applyBorder="1"/>
    <xf numFmtId="0" fontId="0" fillId="0" borderId="44" xfId="0" applyBorder="1"/>
    <xf numFmtId="0" fontId="0" fillId="0" borderId="44" xfId="0" applyBorder="1" applyAlignment="1">
      <alignment horizontal="center"/>
    </xf>
    <xf numFmtId="0" fontId="0" fillId="0" borderId="26" xfId="0" applyBorder="1" applyAlignment="1">
      <alignment horizontal="center"/>
    </xf>
    <xf numFmtId="0" fontId="29" fillId="0" borderId="2" xfId="0" applyFont="1" applyBorder="1"/>
    <xf numFmtId="9" fontId="22" fillId="0" borderId="39" xfId="7" applyFont="1" applyBorder="1" applyAlignment="1">
      <alignment horizontal="center"/>
    </xf>
    <xf numFmtId="9" fontId="22" fillId="0" borderId="44" xfId="7" applyFont="1" applyBorder="1" applyAlignment="1">
      <alignment horizontal="center"/>
    </xf>
    <xf numFmtId="0" fontId="0" fillId="4" borderId="17" xfId="0" applyFill="1" applyBorder="1" applyAlignment="1">
      <alignment horizontal="center"/>
    </xf>
    <xf numFmtId="0" fontId="0" fillId="4" borderId="20" xfId="0" applyFill="1" applyBorder="1" applyAlignment="1">
      <alignment horizontal="center"/>
    </xf>
    <xf numFmtId="9" fontId="22" fillId="4" borderId="17" xfId="7" applyFont="1" applyFill="1" applyBorder="1" applyAlignment="1">
      <alignment horizontal="center"/>
    </xf>
    <xf numFmtId="9" fontId="22" fillId="4" borderId="19" xfId="7" applyFont="1" applyFill="1" applyBorder="1" applyAlignment="1">
      <alignment horizontal="center"/>
    </xf>
    <xf numFmtId="0" fontId="2" fillId="9" borderId="16" xfId="0" applyFont="1" applyFill="1" applyBorder="1" applyAlignment="1">
      <alignment horizontal="center"/>
    </xf>
    <xf numFmtId="0" fontId="2" fillId="9" borderId="17" xfId="0" applyFont="1" applyFill="1" applyBorder="1" applyAlignment="1">
      <alignment horizontal="center"/>
    </xf>
    <xf numFmtId="0" fontId="2" fillId="9" borderId="18" xfId="0" applyFont="1" applyFill="1" applyBorder="1" applyAlignment="1">
      <alignment horizontal="center"/>
    </xf>
    <xf numFmtId="0" fontId="2" fillId="18" borderId="16" xfId="0" applyFont="1" applyFill="1" applyBorder="1" applyAlignment="1">
      <alignment horizontal="center"/>
    </xf>
    <xf numFmtId="0" fontId="2" fillId="18" borderId="18" xfId="0" applyFont="1" applyFill="1" applyBorder="1" applyAlignment="1">
      <alignment horizontal="center"/>
    </xf>
    <xf numFmtId="0" fontId="2" fillId="19" borderId="52" xfId="0" applyFont="1" applyFill="1" applyBorder="1"/>
    <xf numFmtId="0" fontId="2" fillId="19" borderId="53" xfId="0" applyFont="1" applyFill="1" applyBorder="1"/>
    <xf numFmtId="0" fontId="2" fillId="19" borderId="54" xfId="0" applyFont="1" applyFill="1" applyBorder="1"/>
    <xf numFmtId="0" fontId="2" fillId="19" borderId="48" xfId="0" applyFont="1" applyFill="1" applyBorder="1"/>
    <xf numFmtId="0" fontId="2" fillId="19" borderId="54" xfId="0" applyFont="1" applyFill="1" applyBorder="1" applyAlignment="1">
      <alignment horizontal="center"/>
    </xf>
    <xf numFmtId="0" fontId="2" fillId="19" borderId="55" xfId="0" applyFont="1" applyFill="1" applyBorder="1" applyAlignment="1">
      <alignment wrapText="1"/>
    </xf>
    <xf numFmtId="0" fontId="2" fillId="0" borderId="0" xfId="0" applyFont="1" applyBorder="1" applyAlignment="1">
      <alignment horizontal="center"/>
    </xf>
    <xf numFmtId="0" fontId="2" fillId="0" borderId="59" xfId="0" applyFont="1" applyBorder="1"/>
    <xf numFmtId="0" fontId="2" fillId="0" borderId="38" xfId="0" applyFont="1" applyBorder="1" applyAlignment="1">
      <alignment wrapText="1"/>
    </xf>
    <xf numFmtId="0" fontId="0" fillId="9" borderId="5" xfId="0" applyFill="1" applyBorder="1" applyAlignment="1">
      <alignment horizontal="center"/>
    </xf>
    <xf numFmtId="0" fontId="0" fillId="9" borderId="4" xfId="0" applyFill="1" applyBorder="1" applyAlignment="1">
      <alignment horizontal="right"/>
    </xf>
    <xf numFmtId="0" fontId="0" fillId="9" borderId="3" xfId="0" applyFill="1" applyBorder="1" applyAlignment="1"/>
    <xf numFmtId="0" fontId="2" fillId="0" borderId="40" xfId="0" applyFont="1" applyBorder="1"/>
    <xf numFmtId="0" fontId="2" fillId="0" borderId="36" xfId="0" applyFont="1" applyBorder="1" applyAlignment="1">
      <alignment wrapText="1"/>
    </xf>
    <xf numFmtId="0" fontId="0" fillId="0" borderId="0" xfId="0" quotePrefix="1" applyAlignment="1">
      <alignment horizontal="left" vertical="center"/>
    </xf>
    <xf numFmtId="9" fontId="30" fillId="0" borderId="0" xfId="7" applyFont="1" applyAlignment="1">
      <alignment horizontal="left" vertical="center"/>
    </xf>
    <xf numFmtId="0" fontId="2" fillId="0" borderId="0" xfId="0" applyFont="1" applyAlignment="1">
      <alignment horizontal="right" vertical="center"/>
    </xf>
    <xf numFmtId="165" fontId="0" fillId="9" borderId="23" xfId="6" applyFont="1" applyFill="1" applyBorder="1"/>
    <xf numFmtId="165" fontId="0" fillId="9" borderId="2" xfId="6" applyFont="1" applyFill="1" applyBorder="1"/>
    <xf numFmtId="0" fontId="5" fillId="20" borderId="0" xfId="1" applyFont="1" applyFill="1" applyAlignment="1">
      <alignment horizontal="left"/>
    </xf>
    <xf numFmtId="0" fontId="4" fillId="2" borderId="0" xfId="1" applyFont="1" applyFill="1" applyAlignment="1">
      <alignment vertical="top" wrapText="1"/>
    </xf>
    <xf numFmtId="0" fontId="5" fillId="2" borderId="0" xfId="1" applyFont="1" applyFill="1" applyAlignment="1">
      <alignment horizontal="center" vertical="center" textRotation="90"/>
    </xf>
    <xf numFmtId="0" fontId="4" fillId="0" borderId="0" xfId="1" applyFont="1" applyAlignment="1">
      <alignment horizontal="left" indent="2"/>
    </xf>
    <xf numFmtId="0" fontId="4" fillId="0" borderId="0" xfId="1" applyFont="1" applyAlignment="1">
      <alignment horizontal="center"/>
    </xf>
    <xf numFmtId="0" fontId="31" fillId="0" borderId="0" xfId="0" applyFont="1" applyBorder="1" applyAlignment="1">
      <alignment horizontal="center" vertical="top" wrapText="1"/>
    </xf>
    <xf numFmtId="0" fontId="3" fillId="0" borderId="0" xfId="0" applyFont="1" applyBorder="1" applyAlignment="1">
      <alignment horizontal="center" vertical="top" wrapText="1"/>
    </xf>
    <xf numFmtId="0" fontId="4" fillId="0" borderId="0" xfId="1" applyFont="1" applyFill="1" applyAlignment="1">
      <alignment horizontal="left" indent="3"/>
    </xf>
    <xf numFmtId="0" fontId="5" fillId="20" borderId="0" xfId="1" applyFont="1" applyFill="1" applyAlignment="1"/>
    <xf numFmtId="0" fontId="5" fillId="20" borderId="0" xfId="1" applyFont="1" applyFill="1" applyBorder="1" applyAlignment="1">
      <alignment horizontal="left"/>
    </xf>
    <xf numFmtId="0" fontId="4" fillId="0" borderId="0" xfId="0" applyFont="1" applyBorder="1" applyAlignment="1">
      <alignment horizontal="left" indent="1"/>
    </xf>
    <xf numFmtId="0" fontId="4" fillId="0" borderId="0" xfId="0" applyFont="1" applyFill="1" applyAlignment="1">
      <alignment horizontal="left" indent="1"/>
    </xf>
    <xf numFmtId="0" fontId="5" fillId="20" borderId="0" xfId="0" applyFont="1" applyFill="1"/>
    <xf numFmtId="0" fontId="5" fillId="20" borderId="0" xfId="1" applyFont="1" applyFill="1" applyAlignment="1">
      <alignment horizontal="center"/>
    </xf>
    <xf numFmtId="0" fontId="31" fillId="21" borderId="0" xfId="0" applyFont="1" applyFill="1" applyBorder="1" applyAlignment="1">
      <alignment horizontal="center" vertical="top" wrapText="1"/>
    </xf>
    <xf numFmtId="0" fontId="4" fillId="21" borderId="0" xfId="0" applyFont="1" applyFill="1" applyAlignment="1">
      <alignment horizontal="left" indent="1"/>
    </xf>
    <xf numFmtId="0" fontId="4" fillId="20" borderId="0" xfId="1" applyFont="1" applyFill="1" applyAlignment="1">
      <alignment horizontal="right"/>
    </xf>
    <xf numFmtId="0" fontId="4" fillId="20" borderId="0" xfId="1" applyFont="1" applyFill="1" applyBorder="1" applyAlignment="1">
      <alignment horizontal="center"/>
    </xf>
    <xf numFmtId="164" fontId="32" fillId="3" borderId="0" xfId="6" applyNumberFormat="1" applyFont="1" applyFill="1" applyBorder="1" applyAlignment="1">
      <alignment horizontal="center" textRotation="90" wrapText="1"/>
    </xf>
    <xf numFmtId="164" fontId="32" fillId="4" borderId="0" xfId="6" applyNumberFormat="1" applyFont="1" applyFill="1" applyBorder="1" applyAlignment="1">
      <alignment horizontal="center" textRotation="90" wrapText="1"/>
    </xf>
    <xf numFmtId="0" fontId="32" fillId="2" borderId="0" xfId="1" applyFont="1" applyFill="1" applyAlignment="1">
      <alignment horizontal="right" vertical="center" wrapText="1"/>
    </xf>
    <xf numFmtId="0" fontId="33" fillId="22" borderId="0" xfId="0" applyFont="1" applyFill="1"/>
    <xf numFmtId="0" fontId="0" fillId="23" borderId="0" xfId="0" applyFill="1"/>
    <xf numFmtId="0" fontId="1" fillId="23" borderId="0" xfId="0" applyFont="1" applyFill="1" applyAlignment="1">
      <alignment horizontal="center"/>
    </xf>
    <xf numFmtId="0" fontId="8" fillId="23" borderId="4" xfId="1" applyFont="1" applyFill="1" applyBorder="1" applyAlignment="1">
      <alignment horizontal="center"/>
    </xf>
    <xf numFmtId="0" fontId="7" fillId="23" borderId="3" xfId="1" applyFont="1" applyFill="1" applyBorder="1"/>
    <xf numFmtId="0" fontId="8" fillId="23" borderId="4" xfId="1" applyFont="1" applyFill="1" applyBorder="1"/>
    <xf numFmtId="0" fontId="8" fillId="23" borderId="5" xfId="1" applyFont="1" applyFill="1" applyBorder="1" applyAlignment="1">
      <alignment horizontal="center"/>
    </xf>
    <xf numFmtId="0" fontId="7" fillId="23" borderId="0" xfId="1" applyFont="1" applyFill="1" applyBorder="1" applyAlignment="1"/>
    <xf numFmtId="0" fontId="4" fillId="4" borderId="5" xfId="1" applyFont="1" applyFill="1" applyBorder="1" applyAlignment="1">
      <alignment horizontal="center"/>
    </xf>
    <xf numFmtId="0" fontId="4" fillId="0" borderId="8" xfId="1" applyNumberFormat="1" applyFont="1" applyBorder="1" applyAlignment="1">
      <alignment horizontal="center"/>
    </xf>
    <xf numFmtId="0" fontId="4" fillId="0" borderId="9" xfId="1" applyNumberFormat="1" applyFont="1" applyBorder="1" applyAlignment="1">
      <alignment horizontal="center"/>
    </xf>
    <xf numFmtId="0" fontId="4" fillId="4" borderId="10" xfId="1" applyFont="1" applyFill="1" applyBorder="1" applyAlignment="1">
      <alignment horizontal="center"/>
    </xf>
    <xf numFmtId="0" fontId="4" fillId="0" borderId="6" xfId="1" applyNumberFormat="1" applyFont="1" applyBorder="1" applyAlignment="1">
      <alignment horizontal="center"/>
    </xf>
    <xf numFmtId="0" fontId="4" fillId="0" borderId="0" xfId="1" applyNumberFormat="1" applyFont="1" applyBorder="1" applyAlignment="1">
      <alignment horizontal="center"/>
    </xf>
    <xf numFmtId="0" fontId="4" fillId="4" borderId="7" xfId="1" applyFont="1" applyFill="1" applyBorder="1" applyAlignment="1">
      <alignment horizontal="center"/>
    </xf>
    <xf numFmtId="0" fontId="4" fillId="0" borderId="6" xfId="1" applyFont="1" applyBorder="1" applyAlignment="1">
      <alignment horizontal="center"/>
    </xf>
    <xf numFmtId="0" fontId="4" fillId="0" borderId="0" xfId="1" applyFont="1" applyBorder="1" applyAlignment="1">
      <alignment horizontal="center"/>
    </xf>
    <xf numFmtId="0" fontId="4" fillId="0" borderId="12" xfId="1" applyFont="1" applyBorder="1" applyAlignment="1">
      <alignment horizontal="center"/>
    </xf>
    <xf numFmtId="0" fontId="4" fillId="0" borderId="13" xfId="1" applyFont="1" applyBorder="1" applyAlignment="1">
      <alignment horizontal="center"/>
    </xf>
    <xf numFmtId="0" fontId="4" fillId="4" borderId="14" xfId="1" applyFont="1" applyFill="1" applyBorder="1" applyAlignment="1">
      <alignment horizontal="center"/>
    </xf>
    <xf numFmtId="0" fontId="4" fillId="2" borderId="3" xfId="1" applyFont="1" applyFill="1" applyBorder="1" applyAlignment="1">
      <alignment horizontal="center"/>
    </xf>
    <xf numFmtId="0" fontId="4" fillId="2" borderId="4" xfId="1" applyFont="1" applyFill="1" applyBorder="1" applyAlignment="1">
      <alignment horizontal="center"/>
    </xf>
    <xf numFmtId="0" fontId="4" fillId="0" borderId="8" xfId="1" applyFont="1" applyBorder="1" applyAlignment="1">
      <alignment horizontal="center"/>
    </xf>
    <xf numFmtId="0" fontId="4" fillId="0" borderId="9" xfId="1" applyFont="1" applyBorder="1" applyAlignment="1">
      <alignment horizontal="center"/>
    </xf>
    <xf numFmtId="0" fontId="19" fillId="22" borderId="8" xfId="3" applyFont="1" applyFill="1" applyBorder="1" applyAlignment="1"/>
    <xf numFmtId="0" fontId="19" fillId="22" borderId="9" xfId="3" applyFont="1" applyFill="1" applyBorder="1" applyAlignment="1"/>
    <xf numFmtId="0" fontId="20" fillId="22" borderId="9" xfId="3" applyFont="1" applyFill="1" applyBorder="1" applyAlignment="1"/>
    <xf numFmtId="0" fontId="19" fillId="22" borderId="10" xfId="3" applyFont="1" applyFill="1" applyBorder="1" applyAlignment="1"/>
    <xf numFmtId="0" fontId="17" fillId="23" borderId="4" xfId="3" applyFont="1" applyFill="1" applyBorder="1"/>
    <xf numFmtId="0" fontId="17" fillId="23" borderId="4" xfId="3" applyFont="1" applyFill="1" applyBorder="1" applyAlignment="1">
      <alignment horizontal="left"/>
    </xf>
    <xf numFmtId="0" fontId="17" fillId="23" borderId="5" xfId="3" applyFont="1" applyFill="1" applyBorder="1"/>
    <xf numFmtId="0" fontId="0" fillId="23" borderId="0" xfId="0" applyFill="1" applyAlignment="1">
      <alignment horizontal="left"/>
    </xf>
    <xf numFmtId="9" fontId="26" fillId="15" borderId="0" xfId="7" applyFont="1" applyFill="1" applyBorder="1" applyAlignment="1">
      <alignment horizontal="center"/>
    </xf>
    <xf numFmtId="9" fontId="35" fillId="0" borderId="0" xfId="7" quotePrefix="1" applyFont="1" applyFill="1" applyBorder="1" applyAlignment="1">
      <alignment horizontal="right"/>
    </xf>
    <xf numFmtId="9" fontId="36" fillId="15" borderId="0" xfId="7" applyFont="1" applyFill="1" applyBorder="1" applyAlignment="1">
      <alignment horizontal="center"/>
    </xf>
    <xf numFmtId="165" fontId="25" fillId="0" borderId="0" xfId="0" applyNumberFormat="1" applyFont="1" applyBorder="1" applyAlignment="1"/>
    <xf numFmtId="0" fontId="25" fillId="0" borderId="0" xfId="0" applyFont="1" applyBorder="1" applyAlignment="1"/>
    <xf numFmtId="9" fontId="22" fillId="9" borderId="0" xfId="7" applyFont="1" applyFill="1" applyAlignment="1">
      <alignment horizontal="center"/>
    </xf>
    <xf numFmtId="0" fontId="2" fillId="0" borderId="0" xfId="0" applyFont="1" applyFill="1" applyBorder="1"/>
    <xf numFmtId="0" fontId="2" fillId="0" borderId="0" xfId="0" applyFont="1" applyFill="1" applyBorder="1" applyAlignment="1">
      <alignment horizontal="center"/>
    </xf>
    <xf numFmtId="0" fontId="4" fillId="20" borderId="0" xfId="1" applyFont="1" applyFill="1" applyAlignment="1">
      <alignment horizontal="center"/>
    </xf>
    <xf numFmtId="0" fontId="31" fillId="0" borderId="0" xfId="0" applyFont="1" applyFill="1" applyBorder="1" applyAlignment="1">
      <alignment horizontal="center" vertical="top" wrapText="1"/>
    </xf>
    <xf numFmtId="0" fontId="4" fillId="21" borderId="0" xfId="0" applyFont="1" applyFill="1" applyAlignment="1">
      <alignment horizontal="left"/>
    </xf>
    <xf numFmtId="0" fontId="1" fillId="23" borderId="0" xfId="0" applyFont="1" applyFill="1" applyAlignment="1"/>
    <xf numFmtId="0" fontId="37" fillId="0" borderId="1" xfId="0" applyFont="1" applyBorder="1" applyAlignment="1">
      <alignment horizontal="center"/>
    </xf>
    <xf numFmtId="169" fontId="8" fillId="12" borderId="2" xfId="3" applyNumberFormat="1" applyFont="1" applyFill="1" applyBorder="1" applyAlignment="1" applyProtection="1">
      <alignment vertical="center" wrapText="1"/>
      <protection locked="0"/>
    </xf>
    <xf numFmtId="169" fontId="8" fillId="12" borderId="22" xfId="3" applyNumberFormat="1" applyFont="1" applyFill="1" applyBorder="1" applyAlignment="1" applyProtection="1">
      <alignment vertical="center" wrapText="1"/>
      <protection locked="0"/>
    </xf>
    <xf numFmtId="168" fontId="8" fillId="12" borderId="22" xfId="3" applyNumberFormat="1" applyFont="1" applyFill="1" applyBorder="1" applyAlignment="1" applyProtection="1">
      <alignment vertical="center" wrapText="1"/>
      <protection locked="0"/>
    </xf>
    <xf numFmtId="171" fontId="16" fillId="12" borderId="5" xfId="3" applyNumberFormat="1" applyFont="1" applyFill="1" applyBorder="1" applyAlignment="1" applyProtection="1">
      <alignment horizontal="center" vertical="center" wrapText="1"/>
      <protection locked="0"/>
    </xf>
    <xf numFmtId="171" fontId="16" fillId="12" borderId="15" xfId="3" applyNumberFormat="1" applyFont="1" applyFill="1" applyBorder="1" applyAlignment="1" applyProtection="1">
      <alignment horizontal="center" vertical="center" wrapText="1"/>
      <protection locked="0"/>
    </xf>
    <xf numFmtId="169" fontId="8" fillId="12" borderId="40" xfId="3" applyNumberFormat="1" applyFont="1" applyFill="1" applyBorder="1" applyAlignment="1" applyProtection="1">
      <alignment vertical="center" wrapText="1"/>
      <protection locked="0"/>
    </xf>
    <xf numFmtId="168" fontId="38" fillId="12" borderId="15" xfId="3" applyNumberFormat="1" applyFont="1" applyFill="1" applyBorder="1" applyAlignment="1" applyProtection="1">
      <alignment vertical="top" wrapText="1"/>
    </xf>
    <xf numFmtId="168" fontId="8" fillId="12" borderId="35" xfId="3" applyNumberFormat="1" applyFont="1" applyFill="1" applyBorder="1" applyAlignment="1" applyProtection="1">
      <alignment vertical="center" wrapText="1"/>
      <protection locked="0"/>
    </xf>
    <xf numFmtId="168" fontId="16" fillId="12" borderId="15" xfId="3" applyNumberFormat="1" applyFont="1" applyFill="1" applyBorder="1" applyAlignment="1" applyProtection="1">
      <alignment vertical="top" wrapText="1"/>
    </xf>
    <xf numFmtId="169" fontId="8" fillId="12" borderId="35" xfId="3" applyNumberFormat="1" applyFont="1" applyFill="1" applyBorder="1" applyAlignment="1" applyProtection="1">
      <alignment vertical="center" wrapText="1"/>
      <protection locked="0"/>
    </xf>
    <xf numFmtId="168" fontId="38" fillId="12" borderId="65" xfId="3" applyNumberFormat="1" applyFont="1" applyFill="1" applyBorder="1" applyAlignment="1" applyProtection="1">
      <alignment vertical="top" wrapText="1"/>
    </xf>
    <xf numFmtId="0" fontId="4" fillId="0" borderId="0" xfId="1" applyFont="1" applyAlignment="1">
      <alignment horizontal="right"/>
    </xf>
    <xf numFmtId="0" fontId="5" fillId="5" borderId="0" xfId="1" applyFont="1" applyFill="1" applyBorder="1" applyAlignment="1">
      <alignment horizontal="right"/>
    </xf>
    <xf numFmtId="9" fontId="5" fillId="5" borderId="9" xfId="2" applyFont="1" applyFill="1" applyBorder="1" applyAlignment="1">
      <alignment horizontal="right"/>
    </xf>
    <xf numFmtId="9" fontId="5" fillId="5" borderId="0" xfId="2" applyFont="1" applyFill="1" applyBorder="1" applyAlignment="1">
      <alignment horizontal="right"/>
    </xf>
    <xf numFmtId="166" fontId="5" fillId="5" borderId="0" xfId="1" applyNumberFormat="1" applyFont="1" applyFill="1" applyBorder="1" applyAlignment="1">
      <alignment horizontal="center"/>
    </xf>
    <xf numFmtId="164" fontId="5" fillId="5" borderId="13" xfId="1" applyNumberFormat="1" applyFont="1" applyFill="1" applyBorder="1" applyAlignment="1">
      <alignment horizontal="center"/>
    </xf>
    <xf numFmtId="164" fontId="5" fillId="5" borderId="0" xfId="1" applyNumberFormat="1" applyFont="1" applyFill="1" applyBorder="1" applyAlignment="1">
      <alignment horizontal="center"/>
    </xf>
    <xf numFmtId="166" fontId="4" fillId="5" borderId="66" xfId="1" applyNumberFormat="1" applyFont="1" applyFill="1" applyBorder="1" applyAlignment="1">
      <alignment horizontal="center"/>
    </xf>
    <xf numFmtId="0" fontId="8" fillId="10" borderId="13" xfId="1" applyFont="1" applyFill="1" applyBorder="1" applyAlignment="1">
      <alignment horizontal="center"/>
    </xf>
    <xf numFmtId="0" fontId="8" fillId="10" borderId="14" xfId="1" applyFont="1" applyFill="1" applyBorder="1" applyAlignment="1">
      <alignment horizontal="center"/>
    </xf>
    <xf numFmtId="1" fontId="4" fillId="5" borderId="6" xfId="1" applyNumberFormat="1" applyFont="1" applyFill="1" applyBorder="1" applyAlignment="1">
      <alignment horizontal="center"/>
    </xf>
    <xf numFmtId="164" fontId="4" fillId="5" borderId="66" xfId="1" applyNumberFormat="1" applyFont="1" applyFill="1" applyBorder="1" applyAlignment="1">
      <alignment horizontal="center"/>
    </xf>
    <xf numFmtId="0" fontId="5" fillId="5" borderId="8" xfId="1" applyFont="1" applyFill="1" applyBorder="1" applyAlignment="1">
      <alignment horizontal="center"/>
    </xf>
    <xf numFmtId="0" fontId="5" fillId="5" borderId="9" xfId="1" applyFont="1" applyFill="1" applyBorder="1" applyAlignment="1">
      <alignment horizontal="center"/>
    </xf>
    <xf numFmtId="0" fontId="5" fillId="5" borderId="10" xfId="1" applyFont="1" applyFill="1" applyBorder="1" applyAlignment="1">
      <alignment horizontal="center"/>
    </xf>
    <xf numFmtId="0" fontId="34" fillId="22" borderId="0" xfId="0" applyFont="1" applyFill="1" applyAlignment="1">
      <alignment horizontal="left"/>
    </xf>
    <xf numFmtId="0" fontId="1" fillId="23" borderId="0" xfId="0" applyFont="1" applyFill="1" applyAlignment="1">
      <alignment horizontal="left"/>
    </xf>
    <xf numFmtId="0" fontId="0" fillId="0" borderId="1"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63" xfId="0" applyBorder="1" applyAlignment="1">
      <alignment horizontal="left"/>
    </xf>
    <xf numFmtId="0" fontId="1" fillId="23" borderId="64" xfId="0" applyFont="1" applyFill="1" applyBorder="1" applyAlignment="1">
      <alignment horizontal="left"/>
    </xf>
    <xf numFmtId="0" fontId="9" fillId="5" borderId="8" xfId="1" applyFont="1" applyFill="1" applyBorder="1" applyAlignment="1">
      <alignment horizontal="center"/>
    </xf>
    <xf numFmtId="0" fontId="9" fillId="5" borderId="9" xfId="1" applyFont="1" applyFill="1" applyBorder="1" applyAlignment="1">
      <alignment horizontal="center"/>
    </xf>
    <xf numFmtId="0" fontId="9" fillId="5" borderId="10" xfId="1" applyFont="1" applyFill="1" applyBorder="1" applyAlignment="1">
      <alignment horizontal="center"/>
    </xf>
    <xf numFmtId="173" fontId="5" fillId="20" borderId="0" xfId="1" applyNumberFormat="1" applyFont="1" applyFill="1" applyBorder="1" applyAlignment="1">
      <alignment horizontal="center" vertical="center"/>
    </xf>
    <xf numFmtId="0" fontId="30" fillId="0" borderId="3" xfId="0" applyFont="1" applyBorder="1" applyAlignment="1">
      <alignment horizontal="center"/>
    </xf>
    <xf numFmtId="0" fontId="30" fillId="0" borderId="4" xfId="0" applyFont="1" applyBorder="1" applyAlignment="1">
      <alignment horizontal="center"/>
    </xf>
    <xf numFmtId="0" fontId="30" fillId="0" borderId="5" xfId="0" applyFont="1" applyBorder="1" applyAlignment="1">
      <alignment horizontal="center"/>
    </xf>
    <xf numFmtId="0" fontId="2" fillId="0" borderId="40" xfId="0" applyFont="1" applyBorder="1" applyAlignment="1">
      <alignment horizontal="left"/>
    </xf>
    <xf numFmtId="14" fontId="2" fillId="0" borderId="40" xfId="0" applyNumberFormat="1" applyFont="1" applyBorder="1" applyAlignment="1">
      <alignment horizontal="center"/>
    </xf>
    <xf numFmtId="0" fontId="2" fillId="0" borderId="35" xfId="0" applyFont="1" applyBorder="1" applyAlignment="1">
      <alignment horizontal="center"/>
    </xf>
    <xf numFmtId="0" fontId="0" fillId="9" borderId="3" xfId="0" quotePrefix="1"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4" borderId="60" xfId="0" applyFill="1" applyBorder="1" applyAlignment="1">
      <alignment horizontal="center"/>
    </xf>
    <xf numFmtId="0" fontId="0" fillId="4" borderId="53" xfId="0" applyFill="1" applyBorder="1" applyAlignment="1">
      <alignment horizontal="center"/>
    </xf>
    <xf numFmtId="0" fontId="0" fillId="4" borderId="4" xfId="0" applyFill="1" applyBorder="1" applyAlignment="1">
      <alignment horizontal="center"/>
    </xf>
    <xf numFmtId="0" fontId="2" fillId="0" borderId="59" xfId="0" applyFont="1" applyBorder="1" applyAlignment="1">
      <alignment horizontal="left"/>
    </xf>
    <xf numFmtId="0" fontId="2" fillId="0" borderId="59" xfId="0" applyFont="1" applyBorder="1" applyAlignment="1">
      <alignment horizontal="center"/>
    </xf>
    <xf numFmtId="0" fontId="2" fillId="0" borderId="58" xfId="0" applyFont="1" applyBorder="1" applyAlignment="1">
      <alignment horizontal="center"/>
    </xf>
    <xf numFmtId="0" fontId="2" fillId="18" borderId="49" xfId="0" applyFont="1" applyFill="1" applyBorder="1" applyAlignment="1">
      <alignment horizontal="center"/>
    </xf>
    <xf numFmtId="0" fontId="2" fillId="18" borderId="43" xfId="0" applyFont="1" applyFill="1" applyBorder="1" applyAlignment="1">
      <alignment horizontal="center"/>
    </xf>
    <xf numFmtId="0" fontId="2" fillId="9" borderId="49" xfId="0" applyFont="1" applyFill="1" applyBorder="1" applyAlignment="1">
      <alignment horizontal="center"/>
    </xf>
    <xf numFmtId="0" fontId="2" fillId="9" borderId="44" xfId="0" applyFont="1" applyFill="1" applyBorder="1" applyAlignment="1">
      <alignment horizontal="center"/>
    </xf>
    <xf numFmtId="0" fontId="2" fillId="9" borderId="43" xfId="0" applyFont="1" applyFill="1" applyBorder="1" applyAlignment="1">
      <alignment horizontal="center"/>
    </xf>
    <xf numFmtId="0" fontId="0" fillId="4" borderId="46" xfId="0" applyFill="1" applyBorder="1" applyAlignment="1">
      <alignment horizontal="center"/>
    </xf>
    <xf numFmtId="0" fontId="0" fillId="4" borderId="50" xfId="0" applyFill="1" applyBorder="1" applyAlignment="1">
      <alignment horizontal="center"/>
    </xf>
    <xf numFmtId="0" fontId="0" fillId="4" borderId="57" xfId="0" applyFill="1" applyBorder="1" applyAlignment="1">
      <alignment horizontal="center"/>
    </xf>
    <xf numFmtId="165" fontId="23" fillId="0" borderId="0" xfId="6" applyFont="1" applyBorder="1" applyAlignment="1">
      <alignment horizontal="center"/>
    </xf>
    <xf numFmtId="9" fontId="2" fillId="0" borderId="0" xfId="7" quotePrefix="1" applyFont="1" applyBorder="1" applyAlignment="1">
      <alignment horizontal="left"/>
    </xf>
    <xf numFmtId="0" fontId="0" fillId="4" borderId="56" xfId="0" applyFill="1" applyBorder="1" applyAlignment="1">
      <alignment horizontal="center"/>
    </xf>
    <xf numFmtId="0" fontId="2" fillId="16" borderId="51" xfId="0" applyFont="1" applyFill="1" applyBorder="1" applyAlignment="1">
      <alignment horizontal="center" vertical="center" textRotation="90" wrapText="1"/>
    </xf>
    <xf numFmtId="0" fontId="2" fillId="16" borderId="34" xfId="0" applyFont="1" applyFill="1" applyBorder="1" applyAlignment="1">
      <alignment horizontal="center" vertical="center" textRotation="90" wrapText="1"/>
    </xf>
    <xf numFmtId="0" fontId="0" fillId="0" borderId="46" xfId="0" applyBorder="1" applyAlignment="1">
      <alignment vertical="center"/>
    </xf>
    <xf numFmtId="0" fontId="0" fillId="0" borderId="25" xfId="0" applyBorder="1" applyAlignment="1">
      <alignment vertical="center"/>
    </xf>
    <xf numFmtId="0" fontId="0" fillId="0" borderId="41" xfId="0" applyBorder="1" applyAlignment="1">
      <alignment vertical="center"/>
    </xf>
    <xf numFmtId="0" fontId="0" fillId="0" borderId="23" xfId="0" applyBorder="1" applyAlignment="1">
      <alignment vertical="center"/>
    </xf>
    <xf numFmtId="0" fontId="0" fillId="0" borderId="39" xfId="0" applyBorder="1" applyAlignment="1">
      <alignment vertical="center"/>
    </xf>
    <xf numFmtId="0" fontId="0" fillId="0" borderId="38" xfId="0" applyBorder="1" applyAlignment="1">
      <alignment vertical="center" wrapText="1"/>
    </xf>
    <xf numFmtId="0" fontId="0" fillId="0" borderId="31" xfId="0" applyBorder="1" applyAlignment="1">
      <alignment vertical="center" wrapText="1"/>
    </xf>
    <xf numFmtId="0" fontId="0" fillId="0" borderId="36" xfId="0" applyBorder="1" applyAlignment="1">
      <alignment vertical="center" wrapText="1"/>
    </xf>
    <xf numFmtId="0" fontId="4" fillId="9" borderId="0" xfId="3" applyFill="1" applyBorder="1" applyAlignment="1">
      <alignment horizontal="left"/>
    </xf>
    <xf numFmtId="0" fontId="4" fillId="9" borderId="7" xfId="3" applyFill="1" applyBorder="1" applyAlignment="1">
      <alignment horizontal="left"/>
    </xf>
    <xf numFmtId="0" fontId="4" fillId="0" borderId="6" xfId="3" applyBorder="1" applyAlignment="1">
      <alignment horizontal="left"/>
    </xf>
    <xf numFmtId="0" fontId="4" fillId="0" borderId="0" xfId="3" applyBorder="1" applyAlignment="1">
      <alignment horizontal="left"/>
    </xf>
    <xf numFmtId="0" fontId="4" fillId="0" borderId="7" xfId="3" applyBorder="1" applyAlignment="1">
      <alignment horizontal="left"/>
    </xf>
    <xf numFmtId="0" fontId="4" fillId="0" borderId="6" xfId="3" applyFont="1" applyBorder="1" applyAlignment="1">
      <alignment horizontal="left"/>
    </xf>
    <xf numFmtId="172" fontId="4" fillId="9" borderId="0" xfId="3" applyNumberFormat="1" applyFill="1" applyBorder="1" applyAlignment="1">
      <alignment horizontal="left"/>
    </xf>
    <xf numFmtId="172" fontId="4" fillId="9" borderId="7" xfId="3" applyNumberFormat="1" applyFill="1" applyBorder="1" applyAlignment="1">
      <alignment horizontal="left"/>
    </xf>
    <xf numFmtId="0" fontId="5" fillId="9" borderId="0" xfId="3" applyFont="1" applyFill="1" applyAlignment="1">
      <alignment horizontal="left"/>
    </xf>
    <xf numFmtId="0" fontId="5" fillId="14" borderId="0" xfId="3" applyFont="1" applyFill="1" applyAlignment="1">
      <alignment horizontal="left"/>
    </xf>
    <xf numFmtId="0" fontId="4" fillId="0" borderId="0" xfId="3" applyFont="1" applyBorder="1" applyAlignment="1">
      <alignment horizontal="left"/>
    </xf>
    <xf numFmtId="0" fontId="4" fillId="0" borderId="26" xfId="3" applyFont="1" applyBorder="1" applyAlignment="1" applyProtection="1">
      <alignment horizontal="left" vertical="center"/>
      <protection locked="0"/>
    </xf>
    <xf numFmtId="0" fontId="4" fillId="0" borderId="24" xfId="3" applyFont="1" applyBorder="1" applyAlignment="1" applyProtection="1">
      <alignment horizontal="left" vertical="center"/>
      <protection locked="0"/>
    </xf>
    <xf numFmtId="0" fontId="4" fillId="0" borderId="25" xfId="3" applyFont="1" applyBorder="1" applyAlignment="1" applyProtection="1">
      <alignment horizontal="left" vertical="center"/>
      <protection locked="0"/>
    </xf>
    <xf numFmtId="0" fontId="5" fillId="5" borderId="3" xfId="3" applyFont="1" applyFill="1" applyBorder="1" applyAlignment="1" applyProtection="1">
      <alignment horizontal="center" vertical="center" wrapText="1"/>
      <protection locked="0"/>
    </xf>
    <xf numFmtId="0" fontId="5" fillId="5" borderId="4" xfId="3" applyFont="1" applyFill="1" applyBorder="1" applyAlignment="1" applyProtection="1">
      <alignment horizontal="center" vertical="center" wrapText="1"/>
      <protection locked="0"/>
    </xf>
    <xf numFmtId="0" fontId="5" fillId="5" borderId="5" xfId="3" applyFont="1" applyFill="1" applyBorder="1" applyAlignment="1" applyProtection="1">
      <alignment horizontal="center" vertical="center" wrapText="1"/>
      <protection locked="0"/>
    </xf>
    <xf numFmtId="0" fontId="8" fillId="12" borderId="13" xfId="3" applyFont="1" applyFill="1" applyBorder="1" applyAlignment="1">
      <alignment horizontal="left"/>
    </xf>
    <xf numFmtId="171" fontId="5" fillId="5" borderId="3" xfId="3" applyNumberFormat="1" applyFont="1" applyFill="1" applyBorder="1" applyAlignment="1" applyProtection="1">
      <alignment horizontal="center" vertical="center" wrapText="1"/>
      <protection locked="0"/>
    </xf>
    <xf numFmtId="171" fontId="5" fillId="5" borderId="4" xfId="3" applyNumberFormat="1" applyFont="1" applyFill="1" applyBorder="1" applyAlignment="1" applyProtection="1">
      <alignment horizontal="center" vertical="center" wrapText="1"/>
      <protection locked="0"/>
    </xf>
    <xf numFmtId="168" fontId="5" fillId="5" borderId="4" xfId="3" applyNumberFormat="1" applyFont="1" applyFill="1" applyBorder="1" applyAlignment="1" applyProtection="1">
      <alignment horizontal="center" vertical="center" wrapText="1"/>
      <protection locked="0"/>
    </xf>
    <xf numFmtId="0" fontId="5" fillId="5" borderId="27" xfId="3" applyFont="1" applyFill="1" applyBorder="1" applyAlignment="1" applyProtection="1">
      <alignment horizontal="left" vertical="top" wrapText="1"/>
    </xf>
    <xf numFmtId="0" fontId="4" fillId="0" borderId="21" xfId="3" applyFont="1" applyBorder="1" applyAlignment="1" applyProtection="1">
      <alignment horizontal="left" vertical="center"/>
      <protection locked="0"/>
    </xf>
    <xf numFmtId="0" fontId="4" fillId="0" borderId="19" xfId="3" applyFont="1" applyBorder="1" applyAlignment="1" applyProtection="1">
      <alignment horizontal="left" vertical="center"/>
      <protection locked="0"/>
    </xf>
    <xf numFmtId="0" fontId="4" fillId="0" borderId="20" xfId="3" applyFont="1" applyBorder="1" applyAlignment="1" applyProtection="1">
      <alignment horizontal="left" vertical="center"/>
      <protection locked="0"/>
    </xf>
  </cellXfs>
  <cellStyles count="9">
    <cellStyle name="Currency 2" xfId="4" xr:uid="{00000000-0005-0000-0000-000001000000}"/>
    <cellStyle name="Normal 2" xfId="1" xr:uid="{00000000-0005-0000-0000-000003000000}"/>
    <cellStyle name="Normal 3" xfId="3" xr:uid="{00000000-0005-0000-0000-000004000000}"/>
    <cellStyle name="Percent 2" xfId="2" xr:uid="{00000000-0005-0000-0000-000006000000}"/>
    <cellStyle name="Percent 3" xfId="5" xr:uid="{00000000-0005-0000-0000-000007000000}"/>
    <cellStyle name="Procent" xfId="7" builtinId="5"/>
    <cellStyle name="Standaard" xfId="0" builtinId="0"/>
    <cellStyle name="Standaard 2" xfId="8" xr:uid="{00000000-0005-0000-0000-000008000000}"/>
    <cellStyle name="Valuta" xfId="6" builtinId="4"/>
  </cellStyles>
  <dxfs count="7">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fill>
        <patternFill patternType="solid">
          <fgColor indexed="64"/>
          <bgColor rgb="FF21BB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9156138576396"/>
          <c:y val="4.2298046077573627E-2"/>
          <c:w val="0.68216132482290859"/>
          <c:h val="0.87873702779022544"/>
        </c:manualLayout>
      </c:layout>
      <c:barChart>
        <c:barDir val="col"/>
        <c:grouping val="stacked"/>
        <c:varyColors val="0"/>
        <c:ser>
          <c:idx val="0"/>
          <c:order val="0"/>
          <c:tx>
            <c:v>Vast</c:v>
          </c:tx>
          <c:invertIfNegative val="0"/>
          <c:val>
            <c:numRef>
              <c:f>'3. Hardware estimation'!$AE$10:$AH$10</c:f>
              <c:numCache>
                <c:formatCode>_ "€"\ * #,##0.00_ ;_ "€"\ * \-#,##0.00_ ;_ "€"\ * "-"??_ ;_ @_ </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0-7E7F-4A54-A16C-D5C748990733}"/>
            </c:ext>
          </c:extLst>
        </c:ser>
        <c:ser>
          <c:idx val="1"/>
          <c:order val="1"/>
          <c:tx>
            <c:v>Onzeker</c:v>
          </c:tx>
          <c:invertIfNegative val="0"/>
          <c:val>
            <c:numRef>
              <c:f>'3. Hardware estimation'!$AE$11:$AH$11</c:f>
              <c:numCache>
                <c:formatCode>_ "€"\ * #,##0.00_ ;_ "€"\ * \-#,##0.00_ ;_ "€"\ * "-"??_ ;_ @_ </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1-7E7F-4A54-A16C-D5C748990733}"/>
            </c:ext>
          </c:extLst>
        </c:ser>
        <c:dLbls>
          <c:showLegendKey val="0"/>
          <c:showVal val="0"/>
          <c:showCatName val="0"/>
          <c:showSerName val="0"/>
          <c:showPercent val="0"/>
          <c:showBubbleSize val="0"/>
        </c:dLbls>
        <c:gapWidth val="300"/>
        <c:overlap val="100"/>
        <c:axId val="93767936"/>
        <c:axId val="95682560"/>
      </c:barChart>
      <c:lineChart>
        <c:grouping val="standard"/>
        <c:varyColors val="0"/>
        <c:ser>
          <c:idx val="2"/>
          <c:order val="2"/>
          <c:tx>
            <c:v>Verwacht</c:v>
          </c:tx>
          <c:val>
            <c:numRef>
              <c:f>'3. Hardware estimation'!$AE$12:$AH$12</c:f>
              <c:numCache>
                <c:formatCode>_ "€"\ * #,##0.00_ ;_ "€"\ * \-#,##0.00_ ;_ "€"\ * "-"??_ ;_ @_ </c:formatCode>
                <c:ptCount val="4"/>
                <c:pt idx="0">
                  <c:v>0</c:v>
                </c:pt>
                <c:pt idx="1">
                  <c:v>0</c:v>
                </c:pt>
                <c:pt idx="2">
                  <c:v>0</c:v>
                </c:pt>
                <c:pt idx="3">
                  <c:v>0</c:v>
                </c:pt>
              </c:numCache>
            </c:numRef>
          </c:val>
          <c:smooth val="0"/>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2-7E7F-4A54-A16C-D5C748990733}"/>
            </c:ext>
          </c:extLst>
        </c:ser>
        <c:dLbls>
          <c:showLegendKey val="0"/>
          <c:showVal val="0"/>
          <c:showCatName val="0"/>
          <c:showSerName val="0"/>
          <c:showPercent val="0"/>
          <c:showBubbleSize val="0"/>
        </c:dLbls>
        <c:marker val="1"/>
        <c:smooth val="0"/>
        <c:axId val="93767936"/>
        <c:axId val="95682560"/>
      </c:lineChart>
      <c:catAx>
        <c:axId val="93767936"/>
        <c:scaling>
          <c:orientation val="minMax"/>
        </c:scaling>
        <c:delete val="0"/>
        <c:axPos val="b"/>
        <c:majorTickMark val="none"/>
        <c:minorTickMark val="none"/>
        <c:tickLblPos val="nextTo"/>
        <c:crossAx val="95682560"/>
        <c:crosses val="autoZero"/>
        <c:auto val="1"/>
        <c:lblAlgn val="ctr"/>
        <c:lblOffset val="100"/>
        <c:noMultiLvlLbl val="0"/>
      </c:catAx>
      <c:valAx>
        <c:axId val="95682560"/>
        <c:scaling>
          <c:orientation val="minMax"/>
        </c:scaling>
        <c:delete val="0"/>
        <c:axPos val="l"/>
        <c:majorGridlines/>
        <c:numFmt formatCode="_ &quot;€&quot;\ * #,##0.00_ ;_ &quot;€&quot;\ * \-#,##0.00_ ;_ &quot;€&quot;\ * &quot;-&quot;??_ ;_ @_ " sourceLinked="1"/>
        <c:majorTickMark val="out"/>
        <c:minorTickMark val="none"/>
        <c:tickLblPos val="nextTo"/>
        <c:crossAx val="93767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50128305681479846"/>
          <c:y val="3.3819193869044063E-2"/>
          <c:w val="0.15910309984209423"/>
          <c:h val="0.90151944722541644"/>
        </c:manualLayout>
      </c:layout>
      <c:barChart>
        <c:barDir val="col"/>
        <c:grouping val="stacked"/>
        <c:varyColors val="0"/>
        <c:ser>
          <c:idx val="0"/>
          <c:order val="0"/>
          <c:invertIfNegative val="0"/>
          <c:val>
            <c:numRef>
              <c:f>'3. Hardware estimation'!$AD$10</c:f>
              <c:numCache>
                <c:formatCode>_ "€"\ * #,##0.00_ ;_ "€"\ * \-#,##0.00_ ;_ "€"\ * "-"??_ ;_ @_ </c:formatCode>
                <c:ptCount val="1"/>
                <c:pt idx="0">
                  <c:v>0</c:v>
                </c:pt>
              </c:numCache>
            </c:numRef>
          </c:val>
          <c:extLst>
            <c:ext xmlns:c16="http://schemas.microsoft.com/office/drawing/2014/chart" uri="{C3380CC4-5D6E-409C-BE32-E72D297353CC}">
              <c16:uniqueId val="{00000000-C69A-4D23-B957-7BBBAD4DE2F0}"/>
            </c:ext>
          </c:extLst>
        </c:ser>
        <c:ser>
          <c:idx val="1"/>
          <c:order val="1"/>
          <c:invertIfNegative val="0"/>
          <c:val>
            <c:numRef>
              <c:f>'3. Hardware estimation'!$AD$11</c:f>
              <c:numCache>
                <c:formatCode>_ "€"\ * #,##0.00_ ;_ "€"\ * \-#,##0.00_ ;_ "€"\ * "-"??_ ;_ @_ </c:formatCode>
                <c:ptCount val="1"/>
                <c:pt idx="0">
                  <c:v>0</c:v>
                </c:pt>
              </c:numCache>
            </c:numRef>
          </c:val>
          <c:extLst>
            <c:ext xmlns:c16="http://schemas.microsoft.com/office/drawing/2014/chart" uri="{C3380CC4-5D6E-409C-BE32-E72D297353CC}">
              <c16:uniqueId val="{00000001-C69A-4D23-B957-7BBBAD4DE2F0}"/>
            </c:ext>
          </c:extLst>
        </c:ser>
        <c:dLbls>
          <c:showLegendKey val="0"/>
          <c:showVal val="0"/>
          <c:showCatName val="0"/>
          <c:showSerName val="0"/>
          <c:showPercent val="0"/>
          <c:showBubbleSize val="0"/>
        </c:dLbls>
        <c:gapWidth val="55"/>
        <c:overlap val="100"/>
        <c:axId val="95711616"/>
        <c:axId val="95713152"/>
      </c:barChart>
      <c:catAx>
        <c:axId val="95711616"/>
        <c:scaling>
          <c:orientation val="minMax"/>
        </c:scaling>
        <c:delete val="0"/>
        <c:axPos val="b"/>
        <c:majorTickMark val="none"/>
        <c:minorTickMark val="none"/>
        <c:tickLblPos val="nextTo"/>
        <c:crossAx val="95713152"/>
        <c:crosses val="autoZero"/>
        <c:auto val="1"/>
        <c:lblAlgn val="ctr"/>
        <c:lblOffset val="100"/>
        <c:noMultiLvlLbl val="0"/>
      </c:catAx>
      <c:valAx>
        <c:axId val="95713152"/>
        <c:scaling>
          <c:orientation val="minMax"/>
          <c:min val="0"/>
        </c:scaling>
        <c:delete val="0"/>
        <c:axPos val="l"/>
        <c:majorGridlines/>
        <c:numFmt formatCode="_ &quot;€&quot;\ * #,##0.00_ ;_ &quot;€&quot;\ * \-#,##0.00_ ;_ &quot;€&quot;\ * &quot;-&quot;??_ ;_ @_ " sourceLinked="1"/>
        <c:majorTickMark val="none"/>
        <c:minorTickMark val="none"/>
        <c:tickLblPos val="nextTo"/>
        <c:crossAx val="95711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9156138576396"/>
          <c:y val="4.2298046077573627E-2"/>
          <c:w val="0.68216132482290859"/>
          <c:h val="0.87873702779022544"/>
        </c:manualLayout>
      </c:layout>
      <c:barChart>
        <c:barDir val="col"/>
        <c:grouping val="stacked"/>
        <c:varyColors val="0"/>
        <c:ser>
          <c:idx val="0"/>
          <c:order val="0"/>
          <c:tx>
            <c:v>Vast</c:v>
          </c:tx>
          <c:invertIfNegative val="0"/>
          <c:val>
            <c:numRef>
              <c:f>'3. Hardware estimation'!$AE$33:$AH$33</c:f>
              <c:numCache>
                <c:formatCode>_ "€"\ * #,##0.00_ ;_ "€"\ * \-#,##0.00_ ;_ "€"\ * "-"??_ ;_ @_ </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0-14B4-4FEA-95D2-6FBCB0B2C53A}"/>
            </c:ext>
          </c:extLst>
        </c:ser>
        <c:ser>
          <c:idx val="1"/>
          <c:order val="1"/>
          <c:tx>
            <c:v>Onzeker</c:v>
          </c:tx>
          <c:invertIfNegative val="0"/>
          <c:val>
            <c:numRef>
              <c:f>'3. Hardware estimation'!$AE$34:$AH$34</c:f>
              <c:numCache>
                <c:formatCode>_ "€"\ * #,##0.00_ ;_ "€"\ * \-#,##0.00_ ;_ "€"\ * "-"??_ ;_ @_ </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1-14B4-4FEA-95D2-6FBCB0B2C53A}"/>
            </c:ext>
          </c:extLst>
        </c:ser>
        <c:dLbls>
          <c:showLegendKey val="0"/>
          <c:showVal val="0"/>
          <c:showCatName val="0"/>
          <c:showSerName val="0"/>
          <c:showPercent val="0"/>
          <c:showBubbleSize val="0"/>
        </c:dLbls>
        <c:gapWidth val="300"/>
        <c:overlap val="100"/>
        <c:axId val="95739264"/>
        <c:axId val="95745152"/>
      </c:barChart>
      <c:lineChart>
        <c:grouping val="standard"/>
        <c:varyColors val="0"/>
        <c:ser>
          <c:idx val="2"/>
          <c:order val="2"/>
          <c:tx>
            <c:v>verwacht</c:v>
          </c:tx>
          <c:val>
            <c:numRef>
              <c:f>'3. Hardware estimation'!$AE$35:$AH$35</c:f>
              <c:numCache>
                <c:formatCode>_ "€"\ * #,##0.00_ ;_ "€"\ * \-#,##0.00_ ;_ "€"\ * "-"??_ ;_ @_ </c:formatCode>
                <c:ptCount val="4"/>
                <c:pt idx="0">
                  <c:v>0</c:v>
                </c:pt>
                <c:pt idx="1">
                  <c:v>0</c:v>
                </c:pt>
                <c:pt idx="2">
                  <c:v>0</c:v>
                </c:pt>
                <c:pt idx="3">
                  <c:v>0</c:v>
                </c:pt>
              </c:numCache>
            </c:numRef>
          </c:val>
          <c:smooth val="0"/>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2-14B4-4FEA-95D2-6FBCB0B2C53A}"/>
            </c:ext>
          </c:extLst>
        </c:ser>
        <c:dLbls>
          <c:showLegendKey val="0"/>
          <c:showVal val="0"/>
          <c:showCatName val="0"/>
          <c:showSerName val="0"/>
          <c:showPercent val="0"/>
          <c:showBubbleSize val="0"/>
        </c:dLbls>
        <c:marker val="1"/>
        <c:smooth val="0"/>
        <c:axId val="95739264"/>
        <c:axId val="95745152"/>
      </c:lineChart>
      <c:catAx>
        <c:axId val="95739264"/>
        <c:scaling>
          <c:orientation val="minMax"/>
        </c:scaling>
        <c:delete val="0"/>
        <c:axPos val="b"/>
        <c:majorTickMark val="none"/>
        <c:minorTickMark val="none"/>
        <c:tickLblPos val="nextTo"/>
        <c:crossAx val="95745152"/>
        <c:crosses val="autoZero"/>
        <c:auto val="1"/>
        <c:lblAlgn val="ctr"/>
        <c:lblOffset val="100"/>
        <c:noMultiLvlLbl val="0"/>
      </c:catAx>
      <c:valAx>
        <c:axId val="95745152"/>
        <c:scaling>
          <c:orientation val="minMax"/>
        </c:scaling>
        <c:delete val="0"/>
        <c:axPos val="l"/>
        <c:majorGridlines/>
        <c:numFmt formatCode="_ &quot;€&quot;\ * #,##0.00_ ;_ &quot;€&quot;\ * \-#,##0.00_ ;_ &quot;€&quot;\ * &quot;-&quot;??_ ;_ @_ " sourceLinked="1"/>
        <c:majorTickMark val="out"/>
        <c:minorTickMark val="none"/>
        <c:tickLblPos val="nextTo"/>
        <c:crossAx val="95739264"/>
        <c:crosses val="autoZero"/>
        <c:crossBetween val="between"/>
      </c:valAx>
    </c:plotArea>
    <c:legend>
      <c:legendPos val="r"/>
      <c:overlay val="0"/>
    </c:legend>
    <c:plotVisOnly val="1"/>
    <c:dispBlanksAs val="gap"/>
    <c:showDLblsOverMax val="0"/>
  </c:chart>
  <c:spPr>
    <a:ln w="19050">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50128305681479846"/>
          <c:y val="3.3819193869044063E-2"/>
          <c:w val="0.15910309984209423"/>
          <c:h val="0.90151944722541644"/>
        </c:manualLayout>
      </c:layout>
      <c:barChart>
        <c:barDir val="col"/>
        <c:grouping val="stacked"/>
        <c:varyColors val="0"/>
        <c:ser>
          <c:idx val="0"/>
          <c:order val="0"/>
          <c:invertIfNegative val="0"/>
          <c:val>
            <c:numRef>
              <c:f>'3. Hardware estimation'!$AD$33</c:f>
              <c:numCache>
                <c:formatCode>_ "€"\ * #,##0.00_ ;_ "€"\ * \-#,##0.00_ ;_ "€"\ * "-"??_ ;_ @_ </c:formatCode>
                <c:ptCount val="1"/>
                <c:pt idx="0">
                  <c:v>0</c:v>
                </c:pt>
              </c:numCache>
            </c:numRef>
          </c:val>
          <c:extLst>
            <c:ext xmlns:c16="http://schemas.microsoft.com/office/drawing/2014/chart" uri="{C3380CC4-5D6E-409C-BE32-E72D297353CC}">
              <c16:uniqueId val="{00000000-5C16-4135-95CC-5A79BB7386A5}"/>
            </c:ext>
          </c:extLst>
        </c:ser>
        <c:ser>
          <c:idx val="1"/>
          <c:order val="1"/>
          <c:invertIfNegative val="0"/>
          <c:val>
            <c:numRef>
              <c:f>'3. Hardware estimation'!$AD$34</c:f>
              <c:numCache>
                <c:formatCode>_ "€"\ * #,##0.00_ ;_ "€"\ * \-#,##0.00_ ;_ "€"\ * "-"??_ ;_ @_ </c:formatCode>
                <c:ptCount val="1"/>
                <c:pt idx="0">
                  <c:v>0</c:v>
                </c:pt>
              </c:numCache>
            </c:numRef>
          </c:val>
          <c:extLst>
            <c:ext xmlns:c16="http://schemas.microsoft.com/office/drawing/2014/chart" uri="{C3380CC4-5D6E-409C-BE32-E72D297353CC}">
              <c16:uniqueId val="{00000001-5C16-4135-95CC-5A79BB7386A5}"/>
            </c:ext>
          </c:extLst>
        </c:ser>
        <c:dLbls>
          <c:showLegendKey val="0"/>
          <c:showVal val="0"/>
          <c:showCatName val="0"/>
          <c:showSerName val="0"/>
          <c:showPercent val="0"/>
          <c:showBubbleSize val="0"/>
        </c:dLbls>
        <c:gapWidth val="55"/>
        <c:overlap val="100"/>
        <c:axId val="96621312"/>
        <c:axId val="96622848"/>
      </c:barChart>
      <c:catAx>
        <c:axId val="96621312"/>
        <c:scaling>
          <c:orientation val="minMax"/>
        </c:scaling>
        <c:delete val="0"/>
        <c:axPos val="b"/>
        <c:majorTickMark val="none"/>
        <c:minorTickMark val="none"/>
        <c:tickLblPos val="nextTo"/>
        <c:crossAx val="96622848"/>
        <c:crosses val="autoZero"/>
        <c:auto val="1"/>
        <c:lblAlgn val="ctr"/>
        <c:lblOffset val="100"/>
        <c:noMultiLvlLbl val="0"/>
      </c:catAx>
      <c:valAx>
        <c:axId val="96622848"/>
        <c:scaling>
          <c:orientation val="minMax"/>
          <c:min val="0"/>
        </c:scaling>
        <c:delete val="0"/>
        <c:axPos val="l"/>
        <c:majorGridlines/>
        <c:numFmt formatCode="_ &quot;€&quot;\ * #,##0.00_ ;_ &quot;€&quot;\ * \-#,##0.00_ ;_ &quot;€&quot;\ * &quot;-&quot;??_ ;_ @_ " sourceLinked="1"/>
        <c:majorTickMark val="none"/>
        <c:minorTickMark val="none"/>
        <c:tickLblPos val="nextTo"/>
        <c:crossAx val="96621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29</xdr:col>
      <xdr:colOff>587498</xdr:colOff>
      <xdr:row>5</xdr:row>
      <xdr:rowOff>140745</xdr:rowOff>
    </xdr:from>
    <xdr:to>
      <xdr:col>37</xdr:col>
      <xdr:colOff>34763</xdr:colOff>
      <xdr:row>18</xdr:row>
      <xdr:rowOff>66525</xdr:rowOff>
    </xdr:to>
    <xdr:graphicFrame macro="">
      <xdr:nvGraphicFramePr>
        <xdr:cNvPr id="2" name="Grafiek 1">
          <a:extLst>
            <a:ext uri="{FF2B5EF4-FFF2-40B4-BE49-F238E27FC236}">
              <a16:creationId xmlns:a16="http://schemas.microsoft.com/office/drawing/2014/main" id="{D9B7D4BA-FB47-49FE-B70C-2A3FB13DA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203446</xdr:colOff>
      <xdr:row>5</xdr:row>
      <xdr:rowOff>133183</xdr:rowOff>
    </xdr:from>
    <xdr:to>
      <xdr:col>29</xdr:col>
      <xdr:colOff>589365</xdr:colOff>
      <xdr:row>18</xdr:row>
      <xdr:rowOff>68036</xdr:rowOff>
    </xdr:to>
    <xdr:graphicFrame macro="">
      <xdr:nvGraphicFramePr>
        <xdr:cNvPr id="3" name="Grafiek 2">
          <a:extLst>
            <a:ext uri="{FF2B5EF4-FFF2-40B4-BE49-F238E27FC236}">
              <a16:creationId xmlns:a16="http://schemas.microsoft.com/office/drawing/2014/main" id="{15CB75BA-055E-4D0C-AB49-A4050A97D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759278</xdr:colOff>
      <xdr:row>30</xdr:row>
      <xdr:rowOff>0</xdr:rowOff>
    </xdr:from>
    <xdr:to>
      <xdr:col>37</xdr:col>
      <xdr:colOff>212606</xdr:colOff>
      <xdr:row>42</xdr:row>
      <xdr:rowOff>211226</xdr:rowOff>
    </xdr:to>
    <xdr:graphicFrame macro="">
      <xdr:nvGraphicFramePr>
        <xdr:cNvPr id="4" name="Grafiek 3">
          <a:extLst>
            <a:ext uri="{FF2B5EF4-FFF2-40B4-BE49-F238E27FC236}">
              <a16:creationId xmlns:a16="http://schemas.microsoft.com/office/drawing/2014/main" id="{786BE1B1-CD13-4E1A-91AE-A52D2ED9E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381000</xdr:colOff>
      <xdr:row>30</xdr:row>
      <xdr:rowOff>0</xdr:rowOff>
    </xdr:from>
    <xdr:to>
      <xdr:col>30</xdr:col>
      <xdr:colOff>4919</xdr:colOff>
      <xdr:row>42</xdr:row>
      <xdr:rowOff>217714</xdr:rowOff>
    </xdr:to>
    <xdr:graphicFrame macro="">
      <xdr:nvGraphicFramePr>
        <xdr:cNvPr id="7" name="Grafiek 7">
          <a:extLst>
            <a:ext uri="{FF2B5EF4-FFF2-40B4-BE49-F238E27FC236}">
              <a16:creationId xmlns:a16="http://schemas.microsoft.com/office/drawing/2014/main" id="{C581EA5F-9D36-49E3-9B25-A44DF22E6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2:F35" totalsRowShown="0" headerRowDxfId="6" dataDxfId="5">
  <autoFilter ref="B22:F35" xr:uid="{00000000-0009-0000-0100-000001000000}"/>
  <tableColumns count="5">
    <tableColumn id="1" xr3:uid="{00000000-0010-0000-0000-000001000000}" name="Team" dataDxfId="4"/>
    <tableColumn id="2" xr3:uid="{00000000-0010-0000-0000-000002000000}" name="Project taak" dataDxfId="3"/>
    <tableColumn id="3" xr3:uid="{00000000-0010-0000-0000-000003000000}" name="Calculatie door" dataDxfId="2"/>
    <tableColumn id="4" xr3:uid="{00000000-0010-0000-0000-000004000000}" name="Task" dataDxfId="1"/>
    <tableColumn id="5" xr3:uid="{00000000-0010-0000-0000-000005000000}" name="Oplevering" dataDxfId="0"/>
  </tableColumns>
  <tableStyleInfo name="TableStyleLight9"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zoomScale="80" zoomScaleNormal="80" workbookViewId="0">
      <selection activeCell="C2" sqref="C2"/>
    </sheetView>
  </sheetViews>
  <sheetFormatPr defaultRowHeight="15" x14ac:dyDescent="0.25"/>
  <cols>
    <col min="1" max="1" width="23.5703125" customWidth="1"/>
    <col min="2" max="2" width="9" customWidth="1"/>
    <col min="3" max="3" width="24.7109375" customWidth="1"/>
    <col min="4" max="4" width="17" customWidth="1"/>
    <col min="5" max="5" width="29.7109375" customWidth="1"/>
    <col min="6" max="6" width="30.42578125" customWidth="1"/>
    <col min="8" max="8" width="16" hidden="1" customWidth="1"/>
    <col min="9" max="9" width="18.42578125" hidden="1" customWidth="1"/>
    <col min="10" max="10" width="25.28515625" hidden="1" customWidth="1"/>
    <col min="11" max="11" width="0" hidden="1" customWidth="1"/>
  </cols>
  <sheetData>
    <row r="1" spans="1:11" ht="28.5" x14ac:dyDescent="0.45">
      <c r="A1" s="416" t="s">
        <v>291</v>
      </c>
      <c r="B1" s="416"/>
      <c r="C1" s="416"/>
      <c r="D1" s="416"/>
      <c r="E1" s="416"/>
      <c r="F1" s="345"/>
    </row>
    <row r="2" spans="1:11" x14ac:dyDescent="0.25">
      <c r="A2" t="s">
        <v>310</v>
      </c>
    </row>
    <row r="3" spans="1:11" x14ac:dyDescent="0.25">
      <c r="A3" s="10" t="s">
        <v>39</v>
      </c>
    </row>
    <row r="4" spans="1:11" x14ac:dyDescent="0.25">
      <c r="A4" s="10" t="s">
        <v>40</v>
      </c>
    </row>
    <row r="5" spans="1:11" x14ac:dyDescent="0.25">
      <c r="A5" s="10" t="s">
        <v>36</v>
      </c>
      <c r="C5" s="5"/>
    </row>
    <row r="6" spans="1:11" x14ac:dyDescent="0.25">
      <c r="A6" s="11" t="s">
        <v>22</v>
      </c>
      <c r="B6" s="1" t="s">
        <v>17</v>
      </c>
      <c r="C6" t="s">
        <v>2</v>
      </c>
      <c r="H6" t="s">
        <v>3</v>
      </c>
      <c r="I6" t="s">
        <v>23</v>
      </c>
      <c r="J6" t="s">
        <v>28</v>
      </c>
      <c r="K6" t="s">
        <v>295</v>
      </c>
    </row>
    <row r="7" spans="1:11" x14ac:dyDescent="0.25">
      <c r="B7" s="1" t="s">
        <v>18</v>
      </c>
      <c r="C7" t="s">
        <v>23</v>
      </c>
      <c r="H7" t="s">
        <v>4</v>
      </c>
      <c r="I7" t="s">
        <v>29</v>
      </c>
      <c r="J7" t="s">
        <v>26</v>
      </c>
      <c r="K7" t="s">
        <v>296</v>
      </c>
    </row>
    <row r="8" spans="1:11" x14ac:dyDescent="0.25">
      <c r="B8" s="1" t="s">
        <v>25</v>
      </c>
      <c r="C8" t="s">
        <v>28</v>
      </c>
      <c r="H8" t="s">
        <v>19</v>
      </c>
      <c r="I8" t="s">
        <v>24</v>
      </c>
      <c r="J8" t="s">
        <v>27</v>
      </c>
      <c r="K8" t="s">
        <v>304</v>
      </c>
    </row>
    <row r="9" spans="1:11" x14ac:dyDescent="0.25">
      <c r="B9" s="1"/>
    </row>
    <row r="10" spans="1:11" x14ac:dyDescent="0.25">
      <c r="B10" s="347" t="s">
        <v>30</v>
      </c>
      <c r="C10" s="422" t="s">
        <v>42</v>
      </c>
      <c r="D10" s="422"/>
      <c r="E10" s="422"/>
      <c r="F10" s="388"/>
    </row>
    <row r="11" spans="1:11" ht="15.75" x14ac:dyDescent="0.25">
      <c r="B11" s="12">
        <v>1</v>
      </c>
      <c r="C11" s="419" t="s">
        <v>292</v>
      </c>
      <c r="D11" s="420"/>
      <c r="E11" s="421"/>
      <c r="F11" s="389" t="s">
        <v>293</v>
      </c>
    </row>
    <row r="12" spans="1:11" ht="15.75" x14ac:dyDescent="0.25">
      <c r="B12" s="12">
        <v>2</v>
      </c>
      <c r="C12" s="419" t="s">
        <v>294</v>
      </c>
      <c r="D12" s="420"/>
      <c r="E12" s="421"/>
      <c r="F12" s="389"/>
    </row>
    <row r="13" spans="1:11" ht="15.75" x14ac:dyDescent="0.25">
      <c r="B13" s="12">
        <v>3</v>
      </c>
      <c r="C13" s="419" t="s">
        <v>297</v>
      </c>
      <c r="D13" s="420"/>
      <c r="E13" s="421"/>
      <c r="F13" s="389"/>
    </row>
    <row r="14" spans="1:11" ht="15.75" x14ac:dyDescent="0.25">
      <c r="B14" s="12">
        <v>4</v>
      </c>
      <c r="C14" s="419" t="s">
        <v>298</v>
      </c>
      <c r="D14" s="420"/>
      <c r="E14" s="421"/>
      <c r="F14" s="389"/>
    </row>
    <row r="15" spans="1:11" ht="15.75" x14ac:dyDescent="0.25">
      <c r="B15" s="12">
        <v>5</v>
      </c>
      <c r="C15" s="419" t="s">
        <v>299</v>
      </c>
      <c r="D15" s="420"/>
      <c r="E15" s="421"/>
      <c r="F15" s="389"/>
    </row>
    <row r="16" spans="1:11" ht="15.75" x14ac:dyDescent="0.25">
      <c r="B16" s="12">
        <v>6</v>
      </c>
      <c r="C16" s="419" t="s">
        <v>300</v>
      </c>
      <c r="D16" s="420"/>
      <c r="E16" s="421"/>
      <c r="F16" s="389"/>
    </row>
    <row r="17" spans="1:8" ht="15.75" x14ac:dyDescent="0.25">
      <c r="B17" s="12">
        <v>7</v>
      </c>
      <c r="C17" s="419" t="s">
        <v>301</v>
      </c>
      <c r="D17" s="420"/>
      <c r="E17" s="421"/>
      <c r="F17" s="389"/>
    </row>
    <row r="18" spans="1:8" ht="15.75" x14ac:dyDescent="0.25">
      <c r="B18" s="12">
        <v>8</v>
      </c>
      <c r="C18" s="419" t="s">
        <v>303</v>
      </c>
      <c r="D18" s="420"/>
      <c r="E18" s="421"/>
      <c r="F18" s="389"/>
    </row>
    <row r="19" spans="1:8" ht="15.75" x14ac:dyDescent="0.25">
      <c r="B19" s="12">
        <v>9</v>
      </c>
      <c r="C19" s="419" t="s">
        <v>305</v>
      </c>
      <c r="D19" s="420"/>
      <c r="E19" s="421"/>
      <c r="F19" s="389"/>
    </row>
    <row r="20" spans="1:8" ht="15.75" x14ac:dyDescent="0.25">
      <c r="B20" s="12">
        <v>10</v>
      </c>
      <c r="C20" s="419" t="s">
        <v>302</v>
      </c>
      <c r="D20" s="420"/>
      <c r="E20" s="421"/>
      <c r="F20" s="389"/>
    </row>
    <row r="22" spans="1:8" x14ac:dyDescent="0.25">
      <c r="A22" s="2" t="s">
        <v>5</v>
      </c>
      <c r="B22" s="376" t="s">
        <v>37</v>
      </c>
      <c r="C22" s="346" t="s">
        <v>16</v>
      </c>
      <c r="D22" s="346" t="s">
        <v>35</v>
      </c>
      <c r="E22" s="346" t="s">
        <v>15</v>
      </c>
      <c r="F22" s="346" t="s">
        <v>32</v>
      </c>
      <c r="H22" t="s">
        <v>0</v>
      </c>
    </row>
    <row r="23" spans="1:8" ht="15" customHeight="1" x14ac:dyDescent="0.25">
      <c r="B23" s="6"/>
      <c r="C23" s="7" t="s">
        <v>6</v>
      </c>
      <c r="D23" s="7"/>
      <c r="E23" s="8"/>
      <c r="F23" s="8"/>
      <c r="H23" t="s">
        <v>1</v>
      </c>
    </row>
    <row r="24" spans="1:8" x14ac:dyDescent="0.25">
      <c r="B24" s="6"/>
      <c r="C24" s="7" t="s">
        <v>34</v>
      </c>
      <c r="D24" s="7"/>
      <c r="E24" s="7"/>
      <c r="F24" s="7"/>
    </row>
    <row r="25" spans="1:8" x14ac:dyDescent="0.25">
      <c r="B25" s="6"/>
      <c r="C25" s="7" t="s">
        <v>38</v>
      </c>
      <c r="D25" s="7"/>
      <c r="E25" s="8"/>
      <c r="F25" s="7"/>
    </row>
    <row r="26" spans="1:8" x14ac:dyDescent="0.25">
      <c r="B26" s="6"/>
      <c r="C26" s="7" t="s">
        <v>7</v>
      </c>
      <c r="D26" s="7"/>
      <c r="E26" s="8"/>
      <c r="F26" s="7"/>
    </row>
    <row r="27" spans="1:8" x14ac:dyDescent="0.25">
      <c r="B27" s="6"/>
      <c r="C27" s="7" t="s">
        <v>8</v>
      </c>
      <c r="D27" s="7"/>
      <c r="E27" s="8"/>
      <c r="F27" s="7"/>
    </row>
    <row r="28" spans="1:8" x14ac:dyDescent="0.25">
      <c r="B28" s="6"/>
      <c r="C28" s="7" t="s">
        <v>9</v>
      </c>
      <c r="D28" s="7"/>
      <c r="E28" s="8"/>
      <c r="F28" s="7"/>
    </row>
    <row r="29" spans="1:8" x14ac:dyDescent="0.25">
      <c r="B29" s="6"/>
      <c r="C29" s="7" t="s">
        <v>10</v>
      </c>
      <c r="D29" s="8"/>
      <c r="E29" s="7"/>
      <c r="F29" s="7"/>
    </row>
    <row r="30" spans="1:8" x14ac:dyDescent="0.25">
      <c r="B30" s="6"/>
      <c r="C30" s="7" t="s">
        <v>11</v>
      </c>
      <c r="D30" s="7"/>
      <c r="E30" s="7"/>
      <c r="F30" s="7"/>
    </row>
    <row r="31" spans="1:8" x14ac:dyDescent="0.25">
      <c r="B31" s="6"/>
      <c r="C31" s="7" t="s">
        <v>12</v>
      </c>
      <c r="D31" s="7"/>
      <c r="E31" s="7"/>
      <c r="F31" s="7"/>
    </row>
    <row r="32" spans="1:8" x14ac:dyDescent="0.25">
      <c r="B32" s="6"/>
      <c r="C32" s="7" t="s">
        <v>13</v>
      </c>
      <c r="D32" s="8"/>
      <c r="E32" s="8"/>
      <c r="F32" s="7"/>
    </row>
    <row r="33" spans="2:6" x14ac:dyDescent="0.25">
      <c r="B33" s="6"/>
      <c r="C33" s="7" t="s">
        <v>14</v>
      </c>
      <c r="D33" s="7"/>
      <c r="E33" s="8"/>
      <c r="F33" s="7"/>
    </row>
    <row r="34" spans="2:6" x14ac:dyDescent="0.25">
      <c r="B34" s="6"/>
      <c r="C34" s="7" t="s">
        <v>21</v>
      </c>
      <c r="D34" s="7"/>
      <c r="E34" s="8"/>
      <c r="F34" s="7"/>
    </row>
    <row r="35" spans="2:6" x14ac:dyDescent="0.25">
      <c r="B35" s="6"/>
      <c r="C35" s="9" t="s">
        <v>33</v>
      </c>
      <c r="D35" s="7"/>
      <c r="E35" s="7"/>
      <c r="F35" s="7"/>
    </row>
    <row r="36" spans="2:6" x14ac:dyDescent="0.25">
      <c r="B36" s="1"/>
      <c r="C36" s="1"/>
    </row>
    <row r="37" spans="2:6" x14ac:dyDescent="0.25">
      <c r="B37" s="1"/>
      <c r="C37" s="1"/>
    </row>
    <row r="38" spans="2:6" x14ac:dyDescent="0.25">
      <c r="B38" s="347" t="s">
        <v>30</v>
      </c>
      <c r="C38" s="417" t="s">
        <v>31</v>
      </c>
      <c r="D38" s="417"/>
      <c r="E38" s="417"/>
      <c r="F38" s="417"/>
    </row>
    <row r="39" spans="2:6" x14ac:dyDescent="0.25">
      <c r="B39" s="4">
        <v>1</v>
      </c>
      <c r="C39" s="418" t="s">
        <v>41</v>
      </c>
      <c r="D39" s="418"/>
      <c r="E39" s="418"/>
      <c r="F39" s="418"/>
    </row>
    <row r="40" spans="2:6" x14ac:dyDescent="0.25">
      <c r="B40" s="4">
        <v>2</v>
      </c>
      <c r="C40" s="418" t="s">
        <v>212</v>
      </c>
      <c r="D40" s="418"/>
      <c r="E40" s="418"/>
      <c r="F40" s="418"/>
    </row>
    <row r="41" spans="2:6" x14ac:dyDescent="0.25">
      <c r="B41" s="4">
        <v>3</v>
      </c>
      <c r="C41" s="418" t="s">
        <v>213</v>
      </c>
      <c r="D41" s="418"/>
      <c r="E41" s="418"/>
      <c r="F41" s="418"/>
    </row>
    <row r="42" spans="2:6" x14ac:dyDescent="0.25">
      <c r="B42" s="4">
        <v>4</v>
      </c>
      <c r="C42" s="418" t="s">
        <v>311</v>
      </c>
      <c r="D42" s="418"/>
      <c r="E42" s="418"/>
      <c r="F42" s="418"/>
    </row>
    <row r="43" spans="2:6" x14ac:dyDescent="0.25">
      <c r="B43" s="4">
        <v>5</v>
      </c>
      <c r="C43" s="418"/>
      <c r="D43" s="418"/>
      <c r="E43" s="418"/>
      <c r="F43" s="418"/>
    </row>
  </sheetData>
  <mergeCells count="18">
    <mergeCell ref="C42:F42"/>
    <mergeCell ref="C43:F43"/>
    <mergeCell ref="A1:E1"/>
    <mergeCell ref="C38:F38"/>
    <mergeCell ref="C39:F39"/>
    <mergeCell ref="C40:F40"/>
    <mergeCell ref="C41:F41"/>
    <mergeCell ref="C15:E15"/>
    <mergeCell ref="C10:E10"/>
    <mergeCell ref="C11:E11"/>
    <mergeCell ref="C12:E12"/>
    <mergeCell ref="C13:E13"/>
    <mergeCell ref="C14:E14"/>
    <mergeCell ref="C16:E16"/>
    <mergeCell ref="C17:E17"/>
    <mergeCell ref="C18:E18"/>
    <mergeCell ref="C19:E19"/>
    <mergeCell ref="C20:E20"/>
  </mergeCells>
  <dataValidations count="4">
    <dataValidation type="list" allowBlank="1" showInputMessage="1" showErrorMessage="1" sqref="C7" xr:uid="{00000000-0002-0000-0000-000000000000}">
      <formula1>$I$6:$I$8</formula1>
    </dataValidation>
    <dataValidation type="list" allowBlank="1" showInputMessage="1" showErrorMessage="1" sqref="F12:F20" xr:uid="{8905CFA7-8D56-4107-A8FD-E13A991E125A}">
      <formula1>$K$6:$K$8</formula1>
    </dataValidation>
    <dataValidation type="list" allowBlank="1" showInputMessage="1" showErrorMessage="1" sqref="C8:C9" xr:uid="{00000000-0002-0000-0000-000001000000}">
      <formula1>$J$6:$J$20</formula1>
    </dataValidation>
    <dataValidation type="list" allowBlank="1" showInputMessage="1" showErrorMessage="1" sqref="C6" xr:uid="{00000000-0002-0000-0000-000002000000}">
      <formula1>$H$6:$H$26</formula1>
    </dataValidation>
  </dataValidation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192"/>
  <sheetViews>
    <sheetView zoomScale="85" zoomScaleNormal="85" workbookViewId="0">
      <pane xSplit="4" ySplit="2" topLeftCell="E138" activePane="bottomRight" state="frozen"/>
      <selection pane="topRight" activeCell="E1" sqref="E1"/>
      <selection pane="bottomLeft" activeCell="A3" sqref="A3"/>
      <selection pane="bottomRight" activeCell="AA148" sqref="AA148"/>
    </sheetView>
  </sheetViews>
  <sheetFormatPr defaultColWidth="9.140625" defaultRowHeight="12.75" outlineLevelCol="1" x14ac:dyDescent="0.2"/>
  <cols>
    <col min="1" max="3" width="3.28515625" style="328" bestFit="1" customWidth="1"/>
    <col min="4" max="4" width="76" style="22" customWidth="1"/>
    <col min="5" max="5" width="4" style="23" customWidth="1"/>
    <col min="6" max="6" width="4" style="24" customWidth="1"/>
    <col min="7" max="7" width="4" style="23" customWidth="1"/>
    <col min="8" max="8" width="4" style="24" customWidth="1"/>
    <col min="9" max="9" width="4" style="23" customWidth="1"/>
    <col min="10" max="10" width="4" style="24" customWidth="1"/>
    <col min="11" max="11" width="4" style="23" customWidth="1"/>
    <col min="12" max="12" width="4" style="24" customWidth="1"/>
    <col min="13" max="13" width="4" style="23" customWidth="1"/>
    <col min="14" max="14" width="4" style="24" bestFit="1" customWidth="1"/>
    <col min="15" max="15" width="17.42578125" style="25" customWidth="1"/>
    <col min="16" max="16" width="3.28515625" style="25" customWidth="1"/>
    <col min="17" max="17" width="13" style="25" customWidth="1"/>
    <col min="18" max="18" width="3.28515625" style="25" customWidth="1"/>
    <col min="19" max="19" width="14.28515625" style="25" bestFit="1" customWidth="1"/>
    <col min="20" max="20" width="6.7109375" style="25" hidden="1" customWidth="1" outlineLevel="1"/>
    <col min="21" max="21" width="3.28515625" style="25" hidden="1" customWidth="1" outlineLevel="1"/>
    <col min="22" max="22" width="18.140625" style="25" hidden="1" customWidth="1" outlineLevel="1"/>
    <col min="23" max="23" width="3" style="25" hidden="1" customWidth="1" outlineLevel="1"/>
    <col min="24" max="24" width="14.28515625" style="25" hidden="1" customWidth="1" outlineLevel="1"/>
    <col min="25" max="25" width="7.140625" style="22" customWidth="1" collapsed="1"/>
    <col min="26" max="26" width="4.28515625" style="22" customWidth="1"/>
    <col min="27" max="27" width="3.28515625" style="44" customWidth="1"/>
    <col min="28" max="28" width="3" style="45" customWidth="1"/>
    <col min="29" max="29" width="4.28515625" style="44" customWidth="1"/>
    <col min="30" max="31" width="4.28515625" style="35" customWidth="1"/>
    <col min="32" max="36" width="4.28515625" style="45" customWidth="1"/>
    <col min="37" max="68" width="4.28515625" style="22" customWidth="1"/>
    <col min="69" max="16384" width="9.140625" style="22"/>
  </cols>
  <sheetData>
    <row r="1" spans="1:68" s="21" customFormat="1" ht="91.5" customHeight="1" x14ac:dyDescent="0.25">
      <c r="A1" s="326" t="s">
        <v>217</v>
      </c>
      <c r="B1" s="326" t="s">
        <v>219</v>
      </c>
      <c r="C1" s="326" t="s">
        <v>218</v>
      </c>
      <c r="D1" s="325" t="s">
        <v>43</v>
      </c>
      <c r="E1" s="13" t="s">
        <v>44</v>
      </c>
      <c r="F1" s="14" t="s">
        <v>45</v>
      </c>
      <c r="G1" s="13" t="s">
        <v>46</v>
      </c>
      <c r="H1" s="14" t="s">
        <v>259</v>
      </c>
      <c r="I1" s="13" t="s">
        <v>47</v>
      </c>
      <c r="J1" s="14" t="s">
        <v>48</v>
      </c>
      <c r="K1" s="13" t="s">
        <v>49</v>
      </c>
      <c r="L1" s="14" t="s">
        <v>50</v>
      </c>
      <c r="M1" s="13" t="s">
        <v>260</v>
      </c>
      <c r="N1" s="14" t="s">
        <v>52</v>
      </c>
      <c r="O1" s="15"/>
      <c r="P1" s="15"/>
      <c r="Q1" s="15"/>
      <c r="R1" s="15"/>
      <c r="S1" s="15"/>
      <c r="T1" s="15"/>
      <c r="U1" s="15"/>
      <c r="V1" s="15"/>
      <c r="W1" s="15"/>
      <c r="X1" s="15"/>
      <c r="Y1" s="16" t="s">
        <v>53</v>
      </c>
      <c r="Z1" s="17">
        <v>48</v>
      </c>
      <c r="AA1" s="18">
        <v>49</v>
      </c>
      <c r="AB1" s="17">
        <v>50</v>
      </c>
      <c r="AC1" s="18">
        <v>51</v>
      </c>
      <c r="AD1" s="19">
        <v>52</v>
      </c>
      <c r="AE1" s="20">
        <v>1</v>
      </c>
      <c r="AF1" s="17">
        <v>2</v>
      </c>
      <c r="AG1" s="18">
        <v>3</v>
      </c>
      <c r="AH1" s="17">
        <v>4</v>
      </c>
      <c r="AI1" s="18">
        <v>5</v>
      </c>
      <c r="AJ1" s="17">
        <v>6</v>
      </c>
      <c r="AK1" s="18">
        <v>7</v>
      </c>
      <c r="AL1" s="17">
        <v>8</v>
      </c>
      <c r="AM1" s="18">
        <v>9</v>
      </c>
      <c r="AN1" s="17">
        <v>10</v>
      </c>
      <c r="AO1" s="18">
        <v>11</v>
      </c>
      <c r="AP1" s="17">
        <v>12</v>
      </c>
      <c r="AQ1" s="18">
        <v>13</v>
      </c>
      <c r="AR1" s="17">
        <v>14</v>
      </c>
      <c r="AS1" s="18">
        <v>15</v>
      </c>
      <c r="AT1" s="17">
        <v>16</v>
      </c>
      <c r="AU1" s="18">
        <v>17</v>
      </c>
      <c r="AV1" s="17">
        <v>18</v>
      </c>
      <c r="AW1" s="18">
        <v>19</v>
      </c>
      <c r="AX1" s="17">
        <v>20</v>
      </c>
      <c r="AY1" s="18">
        <v>21</v>
      </c>
      <c r="AZ1" s="17">
        <v>22</v>
      </c>
      <c r="BA1" s="18">
        <v>23</v>
      </c>
      <c r="BB1" s="17">
        <v>24</v>
      </c>
      <c r="BC1" s="18">
        <v>25</v>
      </c>
      <c r="BD1" s="17">
        <v>26</v>
      </c>
      <c r="BE1" s="18">
        <v>27</v>
      </c>
      <c r="BF1" s="18">
        <v>28</v>
      </c>
      <c r="BG1" s="17">
        <v>29</v>
      </c>
      <c r="BH1" s="18">
        <v>30</v>
      </c>
      <c r="BI1" s="17">
        <v>31</v>
      </c>
      <c r="BJ1" s="18">
        <v>32</v>
      </c>
      <c r="BK1" s="17">
        <v>33</v>
      </c>
      <c r="BL1" s="18">
        <v>34</v>
      </c>
      <c r="BM1" s="18">
        <v>35</v>
      </c>
      <c r="BN1" s="17">
        <v>36</v>
      </c>
      <c r="BO1" s="18">
        <v>37</v>
      </c>
      <c r="BP1" s="17">
        <v>38</v>
      </c>
    </row>
    <row r="2" spans="1:68" s="21" customFormat="1" ht="30" x14ac:dyDescent="0.25">
      <c r="A2" s="326"/>
      <c r="B2" s="326"/>
      <c r="C2" s="326"/>
      <c r="D2" s="344" t="s">
        <v>278</v>
      </c>
      <c r="E2" s="342">
        <v>75</v>
      </c>
      <c r="F2" s="343">
        <v>95</v>
      </c>
      <c r="G2" s="342">
        <v>75</v>
      </c>
      <c r="H2" s="343">
        <v>80</v>
      </c>
      <c r="I2" s="342">
        <v>75</v>
      </c>
      <c r="J2" s="343">
        <v>65</v>
      </c>
      <c r="K2" s="342">
        <v>65</v>
      </c>
      <c r="L2" s="343">
        <v>55</v>
      </c>
      <c r="M2" s="342">
        <v>65</v>
      </c>
      <c r="N2" s="343">
        <v>65</v>
      </c>
      <c r="O2" s="15"/>
      <c r="P2" s="15"/>
      <c r="Q2" s="15"/>
      <c r="R2" s="15"/>
      <c r="S2" s="15"/>
      <c r="T2" s="15"/>
      <c r="U2" s="15"/>
      <c r="V2" s="15"/>
      <c r="W2" s="15"/>
      <c r="X2" s="15"/>
      <c r="Y2" s="16"/>
      <c r="Z2" s="17"/>
      <c r="AA2" s="18"/>
      <c r="AB2" s="17"/>
      <c r="AC2" s="18"/>
      <c r="AD2" s="19"/>
      <c r="AE2" s="20"/>
      <c r="AF2" s="17"/>
      <c r="AG2" s="18"/>
      <c r="AH2" s="17"/>
      <c r="AI2" s="18"/>
      <c r="AJ2" s="17"/>
      <c r="AK2" s="18"/>
      <c r="AL2" s="17"/>
      <c r="AM2" s="18"/>
      <c r="AN2" s="17"/>
      <c r="AO2" s="18"/>
      <c r="AP2" s="17"/>
      <c r="AQ2" s="18"/>
      <c r="AR2" s="17"/>
      <c r="AS2" s="18"/>
      <c r="AT2" s="17"/>
      <c r="AU2" s="18"/>
      <c r="AV2" s="17"/>
      <c r="AW2" s="18"/>
      <c r="AX2" s="17"/>
      <c r="AY2" s="18"/>
      <c r="AZ2" s="17"/>
      <c r="BA2" s="18"/>
      <c r="BB2" s="17"/>
      <c r="BC2" s="18"/>
      <c r="BD2" s="17"/>
      <c r="BE2" s="18"/>
      <c r="BF2" s="18"/>
      <c r="BG2" s="17"/>
      <c r="BH2" s="18"/>
      <c r="BI2" s="17"/>
      <c r="BJ2" s="18"/>
      <c r="BK2" s="17"/>
      <c r="BL2" s="18"/>
      <c r="BM2" s="18"/>
      <c r="BN2" s="17"/>
      <c r="BO2" s="18"/>
      <c r="BP2" s="17"/>
    </row>
    <row r="3" spans="1:68" ht="12.75" customHeight="1" x14ac:dyDescent="0.2">
      <c r="A3" s="337" t="s">
        <v>225</v>
      </c>
      <c r="B3" s="337" t="s">
        <v>225</v>
      </c>
      <c r="C3" s="337" t="s">
        <v>225</v>
      </c>
      <c r="D3" s="324" t="s">
        <v>256</v>
      </c>
      <c r="E3" s="37"/>
      <c r="F3" s="38"/>
      <c r="G3" s="37"/>
      <c r="H3" s="38"/>
      <c r="I3" s="37"/>
      <c r="J3" s="38"/>
      <c r="K3" s="37"/>
      <c r="L3" s="38"/>
      <c r="M3" s="37"/>
      <c r="N3" s="38"/>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row>
    <row r="4" spans="1:68" x14ac:dyDescent="0.2">
      <c r="A4" s="329" t="s">
        <v>225</v>
      </c>
      <c r="B4" s="329" t="s">
        <v>225</v>
      </c>
      <c r="C4" s="329" t="s">
        <v>225</v>
      </c>
      <c r="D4" s="334" t="s">
        <v>83</v>
      </c>
      <c r="E4" s="28"/>
      <c r="F4" s="29"/>
      <c r="G4" s="28"/>
      <c r="H4" s="29"/>
      <c r="I4" s="28"/>
      <c r="J4" s="29"/>
      <c r="K4" s="28"/>
      <c r="L4" s="29"/>
      <c r="M4" s="28"/>
      <c r="N4" s="29"/>
      <c r="O4" s="30"/>
      <c r="P4" s="30"/>
      <c r="Q4" s="30"/>
      <c r="R4" s="30"/>
      <c r="S4" s="48"/>
      <c r="T4" s="30"/>
      <c r="U4" s="30"/>
      <c r="V4" s="30"/>
      <c r="W4" s="30"/>
      <c r="X4" s="48"/>
      <c r="Y4" s="39"/>
      <c r="Z4" s="39"/>
      <c r="AA4" s="40"/>
      <c r="AB4" s="41"/>
      <c r="AC4" s="40"/>
      <c r="AD4" s="31"/>
      <c r="AE4" s="31"/>
      <c r="AF4" s="41"/>
      <c r="AG4" s="41"/>
      <c r="AH4" s="41"/>
      <c r="AI4" s="41"/>
      <c r="AJ4" s="41"/>
      <c r="AK4" s="39"/>
      <c r="AL4" s="39"/>
      <c r="AM4" s="39"/>
      <c r="AN4" s="39"/>
      <c r="AO4" s="39"/>
      <c r="AP4" s="39"/>
      <c r="AQ4" s="39"/>
      <c r="AR4" s="39"/>
      <c r="AS4" s="39"/>
      <c r="AT4" s="39"/>
      <c r="AU4" s="39"/>
      <c r="AV4" s="39"/>
      <c r="AW4" s="39"/>
      <c r="AX4" s="39"/>
      <c r="AY4" s="42"/>
      <c r="AZ4" s="39"/>
      <c r="BA4" s="39"/>
      <c r="BB4" s="27"/>
      <c r="BC4" s="27"/>
      <c r="BD4" s="27"/>
      <c r="BE4" s="27"/>
      <c r="BF4" s="27"/>
      <c r="BG4" s="27"/>
      <c r="BH4" s="27"/>
      <c r="BI4" s="27"/>
      <c r="BJ4" s="27"/>
      <c r="BK4" s="27"/>
      <c r="BL4" s="27"/>
      <c r="BM4" s="27"/>
      <c r="BN4" s="27"/>
      <c r="BO4" s="27"/>
      <c r="BP4" s="27"/>
    </row>
    <row r="5" spans="1:68" x14ac:dyDescent="0.2">
      <c r="A5" s="329" t="s">
        <v>225</v>
      </c>
      <c r="B5" s="329" t="s">
        <v>225</v>
      </c>
      <c r="C5" s="329" t="s">
        <v>225</v>
      </c>
      <c r="D5" s="334" t="s">
        <v>306</v>
      </c>
      <c r="E5" s="28"/>
      <c r="F5" s="29"/>
      <c r="G5" s="28"/>
      <c r="H5" s="29"/>
      <c r="I5" s="28"/>
      <c r="J5" s="29"/>
      <c r="K5" s="28"/>
      <c r="L5" s="29"/>
      <c r="M5" s="28"/>
      <c r="N5" s="29"/>
      <c r="O5" s="30"/>
      <c r="P5" s="30"/>
      <c r="Q5" s="30"/>
      <c r="R5" s="30"/>
      <c r="S5" s="48"/>
      <c r="T5" s="30"/>
      <c r="U5" s="30"/>
      <c r="V5" s="30"/>
      <c r="W5" s="30"/>
      <c r="X5" s="48"/>
      <c r="Y5" s="39"/>
      <c r="Z5" s="39"/>
      <c r="AA5" s="40"/>
      <c r="AB5" s="41"/>
      <c r="AC5" s="40"/>
      <c r="AD5" s="31"/>
      <c r="AE5" s="31"/>
      <c r="AF5" s="41"/>
      <c r="AG5" s="41"/>
      <c r="AH5" s="41"/>
      <c r="AI5" s="41"/>
      <c r="AJ5" s="41"/>
      <c r="AK5" s="39"/>
      <c r="AL5" s="39"/>
      <c r="AM5" s="39"/>
      <c r="AN5" s="39"/>
      <c r="AO5" s="39"/>
      <c r="AP5" s="39"/>
      <c r="AQ5" s="39"/>
      <c r="AR5" s="39"/>
      <c r="AS5" s="39"/>
      <c r="AT5" s="39"/>
      <c r="AU5" s="39"/>
      <c r="AV5" s="39"/>
      <c r="AW5" s="39"/>
      <c r="AX5" s="39"/>
      <c r="AY5" s="42"/>
      <c r="AZ5" s="39"/>
      <c r="BA5" s="39"/>
      <c r="BB5" s="27"/>
      <c r="BC5" s="27"/>
      <c r="BD5" s="27"/>
      <c r="BE5" s="27"/>
      <c r="BF5" s="27"/>
      <c r="BG5" s="27"/>
      <c r="BH5" s="27"/>
      <c r="BI5" s="27"/>
      <c r="BJ5" s="27"/>
      <c r="BK5" s="27"/>
      <c r="BL5" s="27"/>
      <c r="BM5" s="27"/>
      <c r="BN5" s="27"/>
      <c r="BO5" s="27"/>
      <c r="BP5" s="27"/>
    </row>
    <row r="6" spans="1:68" x14ac:dyDescent="0.2">
      <c r="A6" s="329" t="s">
        <v>225</v>
      </c>
      <c r="B6" s="329" t="s">
        <v>225</v>
      </c>
      <c r="C6" s="329" t="s">
        <v>225</v>
      </c>
      <c r="D6" s="334" t="s">
        <v>307</v>
      </c>
      <c r="E6" s="28"/>
      <c r="F6" s="29"/>
      <c r="G6" s="28"/>
      <c r="H6" s="29"/>
      <c r="I6" s="28"/>
      <c r="J6" s="29"/>
      <c r="K6" s="28"/>
      <c r="L6" s="29"/>
      <c r="M6" s="28"/>
      <c r="N6" s="29"/>
      <c r="O6" s="30"/>
      <c r="P6" s="30"/>
      <c r="Q6" s="30"/>
      <c r="R6" s="30"/>
      <c r="S6" s="48"/>
      <c r="T6" s="30"/>
      <c r="U6" s="30"/>
      <c r="V6" s="30"/>
      <c r="W6" s="30"/>
      <c r="X6" s="48"/>
      <c r="Y6" s="39"/>
      <c r="Z6" s="39"/>
      <c r="AA6" s="40"/>
      <c r="AB6" s="41"/>
      <c r="AC6" s="40"/>
      <c r="AD6" s="31"/>
      <c r="AE6" s="31"/>
      <c r="AF6" s="41"/>
      <c r="AG6" s="41"/>
      <c r="AH6" s="41"/>
      <c r="AI6" s="41"/>
      <c r="AJ6" s="41"/>
      <c r="AK6" s="39"/>
      <c r="AL6" s="39"/>
      <c r="AM6" s="39"/>
      <c r="AN6" s="39"/>
      <c r="AO6" s="39"/>
      <c r="AP6" s="39"/>
      <c r="AQ6" s="39"/>
      <c r="AR6" s="39"/>
      <c r="AS6" s="39"/>
      <c r="AT6" s="39"/>
      <c r="AU6" s="39"/>
      <c r="AV6" s="39"/>
      <c r="AW6" s="39"/>
      <c r="AX6" s="39"/>
      <c r="AY6" s="42"/>
      <c r="AZ6" s="39"/>
      <c r="BA6" s="39"/>
      <c r="BB6" s="27"/>
      <c r="BC6" s="27"/>
      <c r="BD6" s="27"/>
      <c r="BE6" s="27"/>
      <c r="BF6" s="27"/>
      <c r="BG6" s="27"/>
      <c r="BH6" s="27"/>
      <c r="BI6" s="27"/>
      <c r="BJ6" s="27"/>
      <c r="BK6" s="27"/>
      <c r="BL6" s="27"/>
      <c r="BM6" s="27"/>
      <c r="BN6" s="27"/>
      <c r="BO6" s="27"/>
      <c r="BP6" s="27"/>
    </row>
    <row r="7" spans="1:68" x14ac:dyDescent="0.2">
      <c r="A7" s="329" t="s">
        <v>225</v>
      </c>
      <c r="B7" s="329" t="s">
        <v>225</v>
      </c>
      <c r="C7" s="329" t="s">
        <v>225</v>
      </c>
      <c r="D7" s="335" t="s">
        <v>64</v>
      </c>
      <c r="E7" s="28"/>
      <c r="F7" s="29"/>
      <c r="G7" s="28"/>
      <c r="H7" s="29"/>
      <c r="I7" s="28"/>
      <c r="J7" s="29"/>
      <c r="K7" s="28"/>
      <c r="L7" s="29"/>
      <c r="M7" s="28"/>
      <c r="N7" s="29"/>
    </row>
    <row r="8" spans="1:68" x14ac:dyDescent="0.2">
      <c r="A8" s="329" t="s">
        <v>225</v>
      </c>
      <c r="B8" s="329" t="s">
        <v>225</v>
      </c>
      <c r="C8" s="329" t="s">
        <v>225</v>
      </c>
      <c r="D8" s="335" t="s">
        <v>66</v>
      </c>
      <c r="E8" s="28"/>
      <c r="F8" s="29"/>
      <c r="G8" s="28"/>
      <c r="H8" s="29"/>
      <c r="I8" s="28"/>
      <c r="J8" s="29"/>
      <c r="K8" s="28"/>
      <c r="L8" s="29"/>
      <c r="M8" s="28"/>
      <c r="N8" s="29"/>
      <c r="O8" s="30"/>
      <c r="P8" s="30"/>
      <c r="Q8" s="30"/>
      <c r="R8" s="30"/>
      <c r="S8" s="48"/>
      <c r="T8" s="30"/>
      <c r="U8" s="30"/>
      <c r="V8" s="30"/>
      <c r="W8" s="30"/>
      <c r="X8" s="48"/>
      <c r="Y8" s="39"/>
      <c r="Z8" s="39"/>
      <c r="AA8" s="40"/>
      <c r="AB8" s="41"/>
      <c r="AC8" s="40"/>
      <c r="AD8" s="31"/>
      <c r="AE8" s="31"/>
      <c r="AF8" s="41"/>
      <c r="AG8" s="41"/>
      <c r="AH8" s="41"/>
      <c r="AI8" s="41"/>
      <c r="AJ8" s="41"/>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row>
    <row r="9" spans="1:68" x14ac:dyDescent="0.2">
      <c r="A9" s="328" t="s">
        <v>225</v>
      </c>
      <c r="B9" s="328" t="s">
        <v>225</v>
      </c>
      <c r="C9" s="328" t="s">
        <v>225</v>
      </c>
      <c r="D9" s="46" t="s">
        <v>214</v>
      </c>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row>
    <row r="10" spans="1:68" x14ac:dyDescent="0.2">
      <c r="A10" s="328" t="s">
        <v>225</v>
      </c>
      <c r="B10" s="328" t="s">
        <v>225</v>
      </c>
      <c r="C10" s="328" t="s">
        <v>225</v>
      </c>
      <c r="D10" s="46" t="s">
        <v>220</v>
      </c>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row>
    <row r="11" spans="1:68" x14ac:dyDescent="0.2">
      <c r="B11" s="328" t="s">
        <v>225</v>
      </c>
      <c r="C11" s="328" t="s">
        <v>225</v>
      </c>
      <c r="D11" s="46" t="s">
        <v>221</v>
      </c>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8" x14ac:dyDescent="0.2">
      <c r="C12" s="328" t="s">
        <v>225</v>
      </c>
      <c r="D12" s="327" t="s">
        <v>222</v>
      </c>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row>
    <row r="13" spans="1:68" x14ac:dyDescent="0.2">
      <c r="C13" s="328" t="s">
        <v>225</v>
      </c>
      <c r="D13" s="327" t="s">
        <v>223</v>
      </c>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row>
    <row r="14" spans="1:68" x14ac:dyDescent="0.2">
      <c r="B14" s="328" t="s">
        <v>225</v>
      </c>
      <c r="C14" s="328" t="s">
        <v>225</v>
      </c>
      <c r="D14" s="46" t="s">
        <v>224</v>
      </c>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row>
    <row r="15" spans="1:68" x14ac:dyDescent="0.2">
      <c r="A15" s="329" t="s">
        <v>225</v>
      </c>
      <c r="B15" s="329" t="s">
        <v>225</v>
      </c>
      <c r="C15" s="329" t="s">
        <v>225</v>
      </c>
      <c r="D15" s="334" t="s">
        <v>261</v>
      </c>
      <c r="E15" s="28"/>
      <c r="F15" s="29"/>
      <c r="G15" s="28"/>
      <c r="H15" s="29"/>
      <c r="I15" s="28"/>
      <c r="J15" s="29"/>
      <c r="K15" s="28"/>
      <c r="L15" s="29"/>
      <c r="M15" s="28"/>
      <c r="N15" s="29"/>
      <c r="O15" s="30"/>
      <c r="P15" s="30"/>
      <c r="Q15" s="30"/>
      <c r="R15" s="30"/>
      <c r="S15" s="48"/>
      <c r="T15" s="30"/>
      <c r="U15" s="30"/>
      <c r="V15" s="30"/>
      <c r="W15" s="30"/>
      <c r="X15" s="48"/>
      <c r="Y15" s="39"/>
      <c r="Z15" s="39"/>
      <c r="AA15" s="40"/>
      <c r="AB15" s="41"/>
      <c r="AC15" s="40"/>
      <c r="AD15" s="31"/>
      <c r="AE15" s="31"/>
      <c r="AF15" s="41"/>
      <c r="AG15" s="41"/>
      <c r="AH15" s="41"/>
      <c r="AI15" s="41"/>
      <c r="AJ15" s="41"/>
      <c r="AK15" s="39"/>
      <c r="AL15" s="39"/>
      <c r="AM15" s="39"/>
      <c r="AN15" s="39"/>
      <c r="AO15" s="39"/>
      <c r="AP15" s="39"/>
      <c r="AQ15" s="39"/>
      <c r="AR15" s="39"/>
      <c r="AS15" s="39"/>
      <c r="AT15" s="39"/>
      <c r="AU15" s="39"/>
      <c r="AV15" s="39"/>
      <c r="AW15" s="39"/>
      <c r="AX15" s="39"/>
      <c r="AY15" s="42"/>
      <c r="AZ15" s="39"/>
      <c r="BA15" s="39"/>
      <c r="BB15" s="27"/>
      <c r="BC15" s="27"/>
      <c r="BD15" s="27"/>
      <c r="BE15" s="27"/>
      <c r="BF15" s="27"/>
      <c r="BG15" s="27"/>
      <c r="BH15" s="27"/>
      <c r="BI15" s="27"/>
      <c r="BJ15" s="27"/>
      <c r="BK15" s="27"/>
      <c r="BL15" s="27"/>
      <c r="BM15" s="27"/>
      <c r="BN15" s="27"/>
      <c r="BO15" s="27"/>
      <c r="BP15" s="27"/>
    </row>
    <row r="16" spans="1:68" x14ac:dyDescent="0.2">
      <c r="A16" s="328" t="s">
        <v>225</v>
      </c>
      <c r="B16" s="328" t="s">
        <v>225</v>
      </c>
      <c r="C16" s="328" t="s">
        <v>225</v>
      </c>
      <c r="D16" s="47" t="s">
        <v>215</v>
      </c>
      <c r="E16" s="28"/>
      <c r="F16" s="29"/>
      <c r="G16" s="28"/>
      <c r="H16" s="29"/>
      <c r="I16" s="28"/>
      <c r="J16" s="29"/>
      <c r="K16" s="28"/>
      <c r="L16" s="29"/>
      <c r="M16" s="28"/>
      <c r="N16" s="29"/>
      <c r="O16" s="30"/>
      <c r="P16" s="30"/>
      <c r="Q16" s="30"/>
      <c r="R16" s="30"/>
      <c r="S16" s="48"/>
      <c r="T16" s="30"/>
      <c r="U16" s="30"/>
      <c r="V16" s="30"/>
      <c r="W16" s="30"/>
      <c r="X16" s="48"/>
      <c r="Y16" s="39"/>
      <c r="Z16" s="39"/>
      <c r="AA16" s="40"/>
      <c r="AB16" s="41"/>
      <c r="AC16" s="40"/>
      <c r="AD16" s="31"/>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27"/>
      <c r="BN16" s="27"/>
      <c r="BO16" s="27"/>
      <c r="BP16" s="27"/>
    </row>
    <row r="17" spans="1:68" x14ac:dyDescent="0.2">
      <c r="A17" s="386" t="s">
        <v>225</v>
      </c>
      <c r="B17" s="386" t="s">
        <v>225</v>
      </c>
      <c r="C17" s="386" t="s">
        <v>225</v>
      </c>
      <c r="D17" s="335" t="s">
        <v>84</v>
      </c>
      <c r="E17" s="28"/>
      <c r="F17" s="29"/>
      <c r="G17" s="28"/>
      <c r="H17" s="29"/>
      <c r="I17" s="28"/>
      <c r="J17" s="29"/>
      <c r="K17" s="28"/>
      <c r="L17" s="29"/>
      <c r="M17" s="28"/>
      <c r="N17" s="29"/>
      <c r="O17" s="30"/>
      <c r="P17" s="30"/>
      <c r="Q17" s="30"/>
      <c r="R17" s="30"/>
      <c r="S17" s="48"/>
      <c r="T17" s="30"/>
      <c r="U17" s="30"/>
      <c r="V17" s="30"/>
      <c r="W17" s="30"/>
      <c r="X17" s="48"/>
      <c r="Y17" s="39"/>
      <c r="Z17" s="39"/>
      <c r="AA17" s="39"/>
      <c r="AB17" s="39"/>
      <c r="AC17" s="39"/>
      <c r="AD17" s="48"/>
      <c r="AE17" s="48"/>
      <c r="AF17" s="39"/>
      <c r="AG17" s="39"/>
      <c r="AH17" s="39"/>
      <c r="AI17" s="39"/>
      <c r="AJ17" s="39"/>
      <c r="AK17" s="39"/>
      <c r="AL17" s="39"/>
      <c r="AM17" s="39"/>
      <c r="AN17" s="39"/>
      <c r="AO17" s="39"/>
      <c r="AP17" s="39"/>
      <c r="AQ17" s="39"/>
      <c r="AR17" s="39"/>
      <c r="AS17" s="39"/>
      <c r="AT17" s="39"/>
      <c r="AU17" s="39"/>
      <c r="AV17" s="39"/>
      <c r="AW17" s="39"/>
      <c r="AX17" s="39"/>
      <c r="AY17" s="42"/>
      <c r="AZ17" s="39"/>
      <c r="BA17" s="39"/>
      <c r="BB17" s="27"/>
      <c r="BC17" s="27"/>
      <c r="BD17" s="27"/>
      <c r="BE17" s="27"/>
      <c r="BF17" s="27"/>
      <c r="BG17" s="27"/>
      <c r="BH17" s="27"/>
      <c r="BI17" s="27"/>
      <c r="BJ17" s="27"/>
      <c r="BK17" s="27"/>
      <c r="BL17" s="27"/>
      <c r="BM17" s="27"/>
      <c r="BN17" s="27"/>
      <c r="BO17" s="27"/>
      <c r="BP17" s="27"/>
    </row>
    <row r="18" spans="1:68" x14ac:dyDescent="0.2">
      <c r="A18" s="386" t="s">
        <v>225</v>
      </c>
      <c r="B18" s="386" t="s">
        <v>225</v>
      </c>
      <c r="C18" s="386" t="s">
        <v>225</v>
      </c>
      <c r="D18" s="335" t="s">
        <v>85</v>
      </c>
      <c r="E18" s="28"/>
      <c r="F18" s="29"/>
      <c r="G18" s="28"/>
      <c r="H18" s="29"/>
      <c r="I18" s="28"/>
      <c r="J18" s="29"/>
      <c r="K18" s="28"/>
      <c r="L18" s="29"/>
      <c r="M18" s="28"/>
      <c r="N18" s="29"/>
      <c r="O18" s="30"/>
      <c r="P18" s="30"/>
      <c r="Q18" s="30"/>
      <c r="R18" s="30"/>
      <c r="S18" s="48"/>
      <c r="T18" s="30"/>
      <c r="U18" s="30"/>
      <c r="V18" s="30"/>
      <c r="W18" s="30"/>
      <c r="X18" s="48"/>
      <c r="Y18" s="39"/>
      <c r="Z18" s="39"/>
      <c r="AA18" s="39"/>
      <c r="AB18" s="39"/>
      <c r="AC18" s="39"/>
      <c r="AD18" s="48"/>
      <c r="AE18" s="48"/>
      <c r="AF18" s="39"/>
      <c r="AG18" s="39"/>
      <c r="AH18" s="39"/>
      <c r="AI18" s="39"/>
      <c r="AJ18" s="39"/>
      <c r="AK18" s="39"/>
      <c r="AL18" s="39"/>
      <c r="AM18" s="39"/>
      <c r="AN18" s="39"/>
      <c r="AO18" s="39"/>
      <c r="AP18" s="39"/>
      <c r="AQ18" s="39"/>
      <c r="AR18" s="39"/>
      <c r="AS18" s="39"/>
      <c r="AT18" s="39"/>
      <c r="AU18" s="39"/>
      <c r="AV18" s="39"/>
      <c r="AW18" s="39"/>
      <c r="AX18" s="39"/>
      <c r="AY18" s="42"/>
      <c r="AZ18" s="39"/>
      <c r="BA18" s="39"/>
      <c r="BB18" s="27"/>
      <c r="BC18" s="27"/>
      <c r="BD18" s="27"/>
      <c r="BE18" s="27"/>
      <c r="BF18" s="27"/>
      <c r="BG18" s="27"/>
      <c r="BH18" s="27"/>
      <c r="BI18" s="27"/>
      <c r="BJ18" s="27"/>
      <c r="BK18" s="27"/>
      <c r="BL18" s="27"/>
      <c r="BM18" s="27"/>
      <c r="BN18" s="27"/>
      <c r="BO18" s="27"/>
      <c r="BP18" s="27"/>
    </row>
    <row r="19" spans="1:68" x14ac:dyDescent="0.2">
      <c r="A19" s="338" t="s">
        <v>225</v>
      </c>
      <c r="B19" s="338" t="s">
        <v>225</v>
      </c>
      <c r="C19" s="338" t="s">
        <v>225</v>
      </c>
      <c r="D19" s="339" t="s">
        <v>86</v>
      </c>
      <c r="E19" s="28"/>
      <c r="F19" s="29"/>
      <c r="G19" s="28"/>
      <c r="H19" s="29"/>
      <c r="I19" s="28"/>
      <c r="J19" s="29"/>
      <c r="K19" s="28"/>
      <c r="L19" s="29"/>
      <c r="M19" s="28"/>
      <c r="N19" s="29"/>
      <c r="O19" s="30"/>
      <c r="P19" s="30"/>
      <c r="Q19" s="30"/>
      <c r="R19" s="30"/>
      <c r="S19" s="48"/>
      <c r="T19" s="30"/>
      <c r="U19" s="30"/>
      <c r="V19" s="30"/>
      <c r="W19" s="30"/>
      <c r="X19" s="48"/>
      <c r="Y19" s="39"/>
      <c r="Z19" s="39"/>
      <c r="AA19" s="39"/>
      <c r="AB19" s="39"/>
      <c r="AC19" s="39"/>
      <c r="AD19" s="48"/>
      <c r="AE19" s="48"/>
      <c r="AF19" s="39"/>
      <c r="AG19" s="39"/>
      <c r="AH19" s="39"/>
      <c r="AI19" s="39"/>
      <c r="AJ19" s="39"/>
      <c r="AK19" s="39"/>
      <c r="AL19" s="39"/>
      <c r="AM19" s="39"/>
      <c r="AN19" s="39"/>
      <c r="AO19" s="39"/>
      <c r="AP19" s="39"/>
      <c r="AQ19" s="39"/>
      <c r="AR19" s="39"/>
      <c r="AS19" s="39"/>
      <c r="AT19" s="39"/>
      <c r="AU19" s="39"/>
      <c r="AV19" s="39"/>
      <c r="AW19" s="39"/>
      <c r="AX19" s="39"/>
      <c r="AY19" s="42"/>
      <c r="AZ19" s="39"/>
      <c r="BA19" s="39"/>
      <c r="BB19" s="27"/>
      <c r="BC19" s="27"/>
      <c r="BD19" s="27"/>
      <c r="BE19" s="27"/>
      <c r="BF19" s="27"/>
      <c r="BG19" s="27"/>
      <c r="BH19" s="27"/>
      <c r="BI19" s="27"/>
      <c r="BJ19" s="27"/>
      <c r="BK19" s="27"/>
      <c r="BL19" s="27"/>
      <c r="BM19" s="27"/>
      <c r="BN19" s="27"/>
      <c r="BO19" s="27"/>
      <c r="BP19" s="27"/>
    </row>
    <row r="20" spans="1:68" x14ac:dyDescent="0.2">
      <c r="A20" s="338" t="s">
        <v>225</v>
      </c>
      <c r="B20" s="338" t="s">
        <v>225</v>
      </c>
      <c r="C20" s="338" t="s">
        <v>225</v>
      </c>
      <c r="D20" s="339" t="s">
        <v>65</v>
      </c>
      <c r="E20" s="28"/>
      <c r="F20" s="38"/>
      <c r="G20" s="37"/>
      <c r="H20" s="38"/>
      <c r="I20" s="37"/>
      <c r="J20" s="38"/>
      <c r="K20" s="37"/>
      <c r="L20" s="38"/>
      <c r="M20" s="37"/>
      <c r="N20" s="38"/>
      <c r="O20" s="30"/>
      <c r="P20" s="30"/>
      <c r="Q20" s="30"/>
      <c r="R20" s="30"/>
      <c r="S20" s="48"/>
      <c r="T20" s="30"/>
      <c r="U20" s="30"/>
      <c r="V20" s="30"/>
      <c r="W20" s="30"/>
      <c r="X20" s="48"/>
      <c r="Y20" s="39"/>
      <c r="Z20" s="39"/>
      <c r="AA20" s="40"/>
      <c r="AB20" s="41"/>
      <c r="AC20" s="40"/>
      <c r="AD20" s="54"/>
      <c r="AE20" s="54"/>
      <c r="AF20" s="40"/>
      <c r="AG20" s="40"/>
      <c r="AH20" s="40"/>
      <c r="AI20" s="40"/>
      <c r="AJ20" s="40"/>
      <c r="AK20" s="40"/>
      <c r="AL20" s="40"/>
      <c r="AM20" s="40"/>
      <c r="AN20" s="40"/>
      <c r="AO20" s="39"/>
      <c r="AP20" s="40"/>
      <c r="AQ20" s="39"/>
      <c r="AR20" s="40"/>
      <c r="AS20" s="39"/>
      <c r="AT20" s="40"/>
      <c r="AU20" s="39"/>
      <c r="AV20" s="40"/>
      <c r="AW20" s="39"/>
      <c r="AX20" s="40"/>
      <c r="AY20" s="39"/>
      <c r="AZ20" s="40"/>
      <c r="BA20" s="39"/>
      <c r="BB20" s="40"/>
      <c r="BC20" s="39"/>
      <c r="BD20" s="40"/>
      <c r="BE20" s="39"/>
      <c r="BF20" s="40"/>
      <c r="BG20" s="39"/>
      <c r="BH20" s="40"/>
      <c r="BI20" s="39"/>
      <c r="BJ20" s="40"/>
      <c r="BK20" s="39"/>
      <c r="BL20" s="40"/>
      <c r="BM20" s="39"/>
      <c r="BN20" s="40"/>
      <c r="BO20" s="39"/>
      <c r="BP20" s="40"/>
    </row>
    <row r="21" spans="1:68" x14ac:dyDescent="0.2">
      <c r="A21" s="338" t="s">
        <v>225</v>
      </c>
      <c r="B21" s="338" t="s">
        <v>225</v>
      </c>
      <c r="C21" s="338" t="s">
        <v>225</v>
      </c>
      <c r="D21" s="339" t="s">
        <v>262</v>
      </c>
      <c r="E21" s="28"/>
      <c r="F21" s="38"/>
      <c r="G21" s="37"/>
      <c r="H21" s="38"/>
      <c r="I21" s="37"/>
      <c r="J21" s="38"/>
      <c r="K21" s="37"/>
      <c r="L21" s="38"/>
      <c r="M21" s="37"/>
      <c r="N21" s="38"/>
      <c r="O21" s="30"/>
      <c r="P21" s="30"/>
      <c r="Q21" s="30"/>
      <c r="R21" s="30"/>
      <c r="S21" s="48"/>
      <c r="T21" s="30"/>
      <c r="U21" s="30"/>
      <c r="V21" s="30"/>
      <c r="W21" s="30"/>
      <c r="X21" s="48"/>
      <c r="Y21" s="39"/>
      <c r="Z21" s="39"/>
      <c r="AA21" s="39"/>
      <c r="AB21" s="39"/>
      <c r="AC21" s="39"/>
      <c r="AD21" s="48"/>
      <c r="AE21" s="48"/>
      <c r="AF21" s="39"/>
      <c r="AG21" s="39"/>
      <c r="AH21" s="39"/>
      <c r="AI21" s="39"/>
      <c r="AJ21" s="39"/>
      <c r="AK21" s="39"/>
      <c r="AL21" s="39"/>
      <c r="AM21" s="39"/>
      <c r="AN21" s="39"/>
      <c r="AO21" s="39"/>
      <c r="AP21" s="39"/>
      <c r="AQ21" s="39"/>
      <c r="AR21" s="39"/>
      <c r="AS21" s="39"/>
      <c r="AT21" s="39"/>
      <c r="AU21" s="39"/>
      <c r="AV21" s="39"/>
      <c r="AW21" s="39"/>
      <c r="AX21" s="39"/>
      <c r="AY21" s="42"/>
      <c r="AZ21" s="39"/>
      <c r="BA21" s="39"/>
      <c r="BB21" s="27"/>
      <c r="BC21" s="27"/>
      <c r="BD21" s="27"/>
      <c r="BE21" s="27"/>
      <c r="BF21" s="27"/>
      <c r="BG21" s="27"/>
      <c r="BH21" s="27"/>
      <c r="BI21" s="27"/>
      <c r="BJ21" s="27"/>
      <c r="BK21" s="27"/>
      <c r="BL21" s="27"/>
      <c r="BM21" s="27"/>
      <c r="BN21" s="27"/>
      <c r="BO21" s="27"/>
      <c r="BP21" s="27"/>
    </row>
    <row r="22" spans="1:68" x14ac:dyDescent="0.2">
      <c r="A22" s="338" t="s">
        <v>225</v>
      </c>
      <c r="B22" s="338" t="s">
        <v>225</v>
      </c>
      <c r="C22" s="338" t="s">
        <v>225</v>
      </c>
      <c r="D22" s="339" t="s">
        <v>263</v>
      </c>
      <c r="E22" s="28"/>
      <c r="F22" s="38"/>
      <c r="G22" s="37"/>
      <c r="H22" s="38"/>
      <c r="I22" s="37"/>
      <c r="J22" s="38"/>
      <c r="K22" s="37"/>
      <c r="L22" s="38"/>
      <c r="M22" s="37"/>
      <c r="N22" s="38"/>
      <c r="O22" s="30"/>
      <c r="P22" s="30"/>
      <c r="Q22" s="30"/>
      <c r="R22" s="30"/>
      <c r="S22" s="48"/>
      <c r="T22" s="30"/>
      <c r="U22" s="30"/>
      <c r="V22" s="30"/>
      <c r="W22" s="30"/>
      <c r="X22" s="48"/>
      <c r="Y22" s="39"/>
      <c r="Z22" s="39"/>
      <c r="AA22" s="39"/>
      <c r="AB22" s="39"/>
      <c r="AC22" s="39"/>
      <c r="AD22" s="48"/>
      <c r="AE22" s="48"/>
      <c r="AF22" s="39"/>
      <c r="AG22" s="39"/>
      <c r="AH22" s="39"/>
      <c r="AI22" s="39"/>
      <c r="AJ22" s="39"/>
      <c r="AK22" s="39"/>
      <c r="AL22" s="39"/>
      <c r="AM22" s="39"/>
      <c r="AN22" s="39"/>
      <c r="AO22" s="39"/>
      <c r="AP22" s="39"/>
      <c r="AQ22" s="39"/>
      <c r="AR22" s="39"/>
      <c r="AS22" s="39"/>
      <c r="AT22" s="39"/>
      <c r="AU22" s="39"/>
      <c r="AV22" s="39"/>
      <c r="AW22" s="39"/>
      <c r="AX22" s="39"/>
      <c r="AY22" s="42"/>
      <c r="AZ22" s="39"/>
      <c r="BA22" s="39"/>
      <c r="BB22" s="27"/>
      <c r="BC22" s="27"/>
      <c r="BD22" s="27"/>
      <c r="BE22" s="27"/>
      <c r="BF22" s="27"/>
      <c r="BG22" s="27"/>
      <c r="BH22" s="27"/>
      <c r="BI22" s="27"/>
      <c r="BJ22" s="27"/>
      <c r="BK22" s="27"/>
      <c r="BL22" s="27"/>
      <c r="BM22" s="27"/>
      <c r="BN22" s="27"/>
      <c r="BO22" s="27"/>
      <c r="BP22" s="27"/>
    </row>
    <row r="23" spans="1:68" x14ac:dyDescent="0.2">
      <c r="A23" s="338" t="s">
        <v>225</v>
      </c>
      <c r="B23" s="338" t="s">
        <v>225</v>
      </c>
      <c r="C23" s="338" t="s">
        <v>225</v>
      </c>
      <c r="D23" s="339" t="s">
        <v>284</v>
      </c>
      <c r="E23" s="28"/>
      <c r="F23" s="29"/>
      <c r="G23" s="28"/>
      <c r="H23" s="29"/>
      <c r="I23" s="28"/>
      <c r="J23" s="29"/>
      <c r="K23" s="28"/>
      <c r="L23" s="29"/>
      <c r="M23" s="28"/>
      <c r="N23" s="29"/>
      <c r="O23" s="30"/>
      <c r="P23" s="30"/>
      <c r="Q23" s="30"/>
      <c r="R23" s="30"/>
      <c r="S23" s="48"/>
      <c r="T23" s="30"/>
      <c r="U23" s="30"/>
      <c r="V23" s="30"/>
      <c r="W23" s="30"/>
      <c r="X23" s="48"/>
      <c r="Y23" s="39"/>
      <c r="Z23" s="39"/>
      <c r="AA23" s="39"/>
      <c r="AB23" s="39"/>
      <c r="AC23" s="39"/>
      <c r="AD23" s="48"/>
      <c r="AE23" s="48"/>
      <c r="AF23" s="39"/>
      <c r="AG23" s="39"/>
      <c r="AH23" s="39"/>
      <c r="AI23" s="39"/>
      <c r="AJ23" s="39"/>
      <c r="AK23" s="39"/>
      <c r="AL23" s="39"/>
      <c r="AM23" s="39"/>
      <c r="AN23" s="39"/>
      <c r="AO23" s="39"/>
      <c r="AP23" s="39"/>
      <c r="AQ23" s="39"/>
      <c r="AR23" s="39"/>
      <c r="AS23" s="39"/>
      <c r="AT23" s="39"/>
      <c r="AU23" s="39"/>
      <c r="AV23" s="39"/>
      <c r="AW23" s="39"/>
      <c r="AX23" s="39"/>
      <c r="AY23" s="42"/>
      <c r="AZ23" s="39"/>
      <c r="BA23" s="39"/>
      <c r="BB23" s="27"/>
      <c r="BC23" s="27"/>
      <c r="BD23" s="27"/>
      <c r="BE23" s="27"/>
      <c r="BF23" s="27"/>
      <c r="BG23" s="27"/>
      <c r="BH23" s="27"/>
      <c r="BI23" s="27"/>
      <c r="BJ23" s="27"/>
      <c r="BK23" s="27"/>
      <c r="BL23" s="27"/>
      <c r="BM23" s="27"/>
      <c r="BN23" s="27"/>
      <c r="BO23" s="27"/>
      <c r="BP23" s="27"/>
    </row>
    <row r="24" spans="1:68" x14ac:dyDescent="0.2">
      <c r="A24" s="338" t="s">
        <v>225</v>
      </c>
      <c r="B24" s="338" t="s">
        <v>225</v>
      </c>
      <c r="C24" s="338" t="s">
        <v>225</v>
      </c>
      <c r="D24" s="339" t="s">
        <v>87</v>
      </c>
      <c r="E24" s="28"/>
      <c r="F24" s="38"/>
      <c r="G24" s="37"/>
      <c r="H24" s="38"/>
      <c r="I24" s="37"/>
      <c r="J24" s="38"/>
      <c r="K24" s="37"/>
      <c r="L24" s="38"/>
      <c r="M24" s="37"/>
      <c r="N24" s="38"/>
      <c r="O24" s="30"/>
      <c r="P24" s="30"/>
      <c r="Q24" s="30"/>
      <c r="R24" s="30"/>
      <c r="S24" s="48"/>
      <c r="T24" s="30"/>
      <c r="U24" s="30"/>
      <c r="V24" s="30"/>
      <c r="W24" s="30"/>
      <c r="X24" s="48"/>
      <c r="Y24" s="39"/>
      <c r="Z24" s="39"/>
      <c r="AA24" s="39"/>
      <c r="AB24" s="39"/>
      <c r="AC24" s="39"/>
      <c r="AD24" s="48"/>
      <c r="AE24" s="48"/>
      <c r="AF24" s="39"/>
      <c r="AG24" s="39"/>
      <c r="AH24" s="39"/>
      <c r="AI24" s="39"/>
      <c r="AJ24" s="39"/>
      <c r="AK24" s="39"/>
      <c r="AL24" s="39"/>
      <c r="AM24" s="39"/>
      <c r="AN24" s="39"/>
      <c r="AO24" s="39"/>
      <c r="AP24" s="39"/>
      <c r="AQ24" s="39"/>
      <c r="AR24" s="39"/>
      <c r="AS24" s="39"/>
      <c r="AT24" s="39"/>
      <c r="AU24" s="39"/>
      <c r="AV24" s="39"/>
      <c r="AW24" s="39"/>
      <c r="AX24" s="39"/>
      <c r="AY24" s="42"/>
      <c r="AZ24" s="39"/>
      <c r="BA24" s="39"/>
      <c r="BB24" s="27"/>
      <c r="BC24" s="27"/>
      <c r="BD24" s="27"/>
      <c r="BE24" s="27"/>
      <c r="BF24" s="27"/>
      <c r="BG24" s="27"/>
      <c r="BH24" s="27"/>
      <c r="BI24" s="27"/>
      <c r="BJ24" s="27"/>
      <c r="BK24" s="27"/>
      <c r="BL24" s="27"/>
      <c r="BM24" s="27"/>
      <c r="BN24" s="27"/>
      <c r="BO24" s="27"/>
      <c r="BP24" s="27"/>
    </row>
    <row r="25" spans="1:68" x14ac:dyDescent="0.2">
      <c r="A25" s="328" t="s">
        <v>225</v>
      </c>
      <c r="B25" s="328" t="s">
        <v>225</v>
      </c>
      <c r="C25" s="328" t="s">
        <v>225</v>
      </c>
      <c r="D25" s="50" t="s">
        <v>55</v>
      </c>
      <c r="E25" s="28"/>
      <c r="F25" s="38"/>
      <c r="G25" s="37"/>
      <c r="H25" s="38"/>
      <c r="I25" s="37"/>
      <c r="J25" s="38"/>
      <c r="K25" s="37"/>
      <c r="L25" s="38"/>
      <c r="M25" s="37"/>
      <c r="N25" s="38"/>
      <c r="O25" s="30"/>
      <c r="P25" s="30"/>
      <c r="Q25" s="30"/>
      <c r="R25" s="30"/>
      <c r="S25" s="48"/>
      <c r="T25" s="30"/>
      <c r="U25" s="30"/>
      <c r="V25" s="30"/>
      <c r="W25" s="30"/>
      <c r="X25" s="48"/>
      <c r="Y25" s="39"/>
      <c r="Z25" s="39"/>
      <c r="AA25" s="40"/>
      <c r="AB25" s="41"/>
      <c r="AC25" s="40"/>
      <c r="AD25" s="31"/>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27"/>
      <c r="BN25" s="27"/>
      <c r="BO25" s="27"/>
      <c r="BP25" s="27"/>
    </row>
    <row r="26" spans="1:68" x14ac:dyDescent="0.2">
      <c r="A26" s="385" t="s">
        <v>225</v>
      </c>
      <c r="B26" s="385" t="s">
        <v>225</v>
      </c>
      <c r="C26" s="385" t="s">
        <v>225</v>
      </c>
      <c r="D26" s="340" t="s">
        <v>275</v>
      </c>
      <c r="E26" s="341">
        <f t="shared" ref="E26:N26" si="0">SUM(E4:E25)</f>
        <v>0</v>
      </c>
      <c r="F26" s="341">
        <f t="shared" si="0"/>
        <v>0</v>
      </c>
      <c r="G26" s="341">
        <f t="shared" si="0"/>
        <v>0</v>
      </c>
      <c r="H26" s="341">
        <f t="shared" si="0"/>
        <v>0</v>
      </c>
      <c r="I26" s="341">
        <f t="shared" si="0"/>
        <v>0</v>
      </c>
      <c r="J26" s="341">
        <f t="shared" si="0"/>
        <v>0</v>
      </c>
      <c r="K26" s="341">
        <f t="shared" si="0"/>
        <v>0</v>
      </c>
      <c r="L26" s="341">
        <f t="shared" si="0"/>
        <v>0</v>
      </c>
      <c r="M26" s="341">
        <f t="shared" si="0"/>
        <v>0</v>
      </c>
      <c r="N26" s="341">
        <f t="shared" si="0"/>
        <v>0</v>
      </c>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row>
    <row r="27" spans="1:68" x14ac:dyDescent="0.2">
      <c r="A27" s="385" t="s">
        <v>225</v>
      </c>
      <c r="B27" s="385" t="s">
        <v>225</v>
      </c>
      <c r="C27" s="385" t="s">
        <v>225</v>
      </c>
      <c r="D27" s="340" t="s">
        <v>276</v>
      </c>
      <c r="E27" s="426">
        <f>E26*$E$2+F26*$F$2+G26*$G$2+H26*$H$2+I26*$I$2+J26*$J$2+K26*$K$2+L26*$L$2+M26*$M$2+N26*$N$2</f>
        <v>0</v>
      </c>
      <c r="F27" s="426"/>
      <c r="G27" s="426"/>
      <c r="H27" s="426"/>
      <c r="I27" s="426"/>
      <c r="J27" s="426"/>
      <c r="K27" s="426"/>
      <c r="L27" s="426"/>
      <c r="M27" s="426"/>
      <c r="N27" s="426"/>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8" x14ac:dyDescent="0.2">
      <c r="A28" s="337" t="s">
        <v>225</v>
      </c>
      <c r="B28" s="337" t="s">
        <v>225</v>
      </c>
      <c r="C28" s="337" t="s">
        <v>225</v>
      </c>
      <c r="D28" s="332" t="s">
        <v>56</v>
      </c>
      <c r="E28" s="37"/>
      <c r="F28" s="38"/>
      <c r="G28" s="37"/>
      <c r="H28" s="38"/>
      <c r="I28" s="37"/>
      <c r="J28" s="38"/>
      <c r="K28" s="49"/>
      <c r="L28" s="38"/>
      <c r="M28" s="37"/>
      <c r="N28" s="38"/>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8" x14ac:dyDescent="0.2">
      <c r="A29" s="329" t="s">
        <v>225</v>
      </c>
      <c r="B29" s="329" t="s">
        <v>225</v>
      </c>
      <c r="C29" s="329" t="s">
        <v>225</v>
      </c>
      <c r="D29" s="47" t="s">
        <v>226</v>
      </c>
      <c r="E29" s="28"/>
      <c r="F29" s="29"/>
      <c r="G29" s="28"/>
      <c r="H29" s="29"/>
      <c r="I29" s="28"/>
      <c r="J29" s="29"/>
      <c r="K29" s="28"/>
      <c r="L29" s="29"/>
      <c r="M29" s="28"/>
      <c r="N29" s="29"/>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8" x14ac:dyDescent="0.2">
      <c r="A30" s="330"/>
      <c r="B30" s="329" t="s">
        <v>225</v>
      </c>
      <c r="C30" s="329" t="s">
        <v>225</v>
      </c>
      <c r="D30" s="47" t="s">
        <v>232</v>
      </c>
      <c r="E30" s="28"/>
      <c r="F30" s="29"/>
      <c r="G30" s="28"/>
      <c r="H30" s="29"/>
      <c r="I30" s="28"/>
      <c r="J30" s="29"/>
      <c r="K30" s="28"/>
      <c r="L30" s="29"/>
      <c r="M30" s="28"/>
      <c r="N30" s="29"/>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8" x14ac:dyDescent="0.2">
      <c r="A31" s="329" t="s">
        <v>225</v>
      </c>
      <c r="B31" s="329" t="s">
        <v>225</v>
      </c>
      <c r="C31" s="329" t="s">
        <v>225</v>
      </c>
      <c r="D31" s="47" t="s">
        <v>227</v>
      </c>
      <c r="E31" s="28"/>
      <c r="F31" s="29"/>
      <c r="G31" s="28"/>
      <c r="H31" s="29"/>
      <c r="I31" s="28"/>
      <c r="J31" s="29"/>
      <c r="K31" s="28"/>
      <c r="L31" s="29"/>
      <c r="M31" s="28"/>
      <c r="N31" s="29"/>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8" x14ac:dyDescent="0.2">
      <c r="A32" s="329" t="s">
        <v>225</v>
      </c>
      <c r="B32" s="329" t="s">
        <v>225</v>
      </c>
      <c r="C32" s="329" t="s">
        <v>225</v>
      </c>
      <c r="D32" s="47" t="s">
        <v>264</v>
      </c>
      <c r="E32" s="28"/>
      <c r="F32" s="29"/>
      <c r="G32" s="28"/>
      <c r="H32" s="29"/>
      <c r="I32" s="28"/>
      <c r="J32" s="29"/>
      <c r="K32" s="28"/>
      <c r="L32" s="29"/>
      <c r="M32" s="28"/>
      <c r="N32" s="29"/>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8" x14ac:dyDescent="0.2">
      <c r="A33" s="329" t="s">
        <v>225</v>
      </c>
      <c r="B33" s="329" t="s">
        <v>225</v>
      </c>
      <c r="C33" s="329" t="s">
        <v>225</v>
      </c>
      <c r="D33" s="47" t="s">
        <v>56</v>
      </c>
      <c r="E33" s="28"/>
      <c r="F33" s="29"/>
      <c r="G33" s="28"/>
      <c r="H33" s="29"/>
      <c r="I33" s="28"/>
      <c r="J33" s="29"/>
      <c r="K33" s="28"/>
      <c r="L33" s="29"/>
      <c r="M33" s="28"/>
      <c r="N33" s="29"/>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8" x14ac:dyDescent="0.2">
      <c r="A34" s="329" t="s">
        <v>225</v>
      </c>
      <c r="B34" s="329" t="s">
        <v>225</v>
      </c>
      <c r="C34" s="329" t="s">
        <v>225</v>
      </c>
      <c r="D34" s="331" t="s">
        <v>266</v>
      </c>
      <c r="E34" s="28"/>
      <c r="F34" s="29"/>
      <c r="G34" s="28"/>
      <c r="H34" s="29"/>
      <c r="I34" s="28"/>
      <c r="J34" s="29"/>
      <c r="K34" s="28"/>
      <c r="L34" s="29"/>
      <c r="M34" s="28"/>
      <c r="N34" s="29"/>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8" x14ac:dyDescent="0.2">
      <c r="A35" s="329" t="s">
        <v>225</v>
      </c>
      <c r="B35" s="329" t="s">
        <v>225</v>
      </c>
      <c r="C35" s="329" t="s">
        <v>225</v>
      </c>
      <c r="D35" s="331" t="s">
        <v>267</v>
      </c>
      <c r="E35" s="28"/>
      <c r="F35" s="29"/>
      <c r="G35" s="28"/>
      <c r="H35" s="29"/>
      <c r="I35" s="28"/>
      <c r="J35" s="29"/>
      <c r="K35" s="28"/>
      <c r="L35" s="29"/>
      <c r="M35" s="28"/>
      <c r="N35" s="29"/>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8" x14ac:dyDescent="0.2">
      <c r="A36" s="329" t="s">
        <v>225</v>
      </c>
      <c r="B36" s="329" t="s">
        <v>225</v>
      </c>
      <c r="C36" s="329" t="s">
        <v>225</v>
      </c>
      <c r="D36" s="331" t="s">
        <v>268</v>
      </c>
      <c r="E36" s="28"/>
      <c r="F36" s="29"/>
      <c r="G36" s="28"/>
      <c r="H36" s="29"/>
      <c r="I36" s="28"/>
      <c r="J36" s="29"/>
      <c r="K36" s="28"/>
      <c r="L36" s="29"/>
      <c r="M36" s="28"/>
      <c r="N36" s="29"/>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8" x14ac:dyDescent="0.2">
      <c r="A37" s="330"/>
      <c r="B37" s="329"/>
      <c r="C37" s="329" t="s">
        <v>225</v>
      </c>
      <c r="D37" s="47" t="s">
        <v>228</v>
      </c>
      <c r="E37" s="28"/>
      <c r="F37" s="29"/>
      <c r="G37" s="28"/>
      <c r="H37" s="29"/>
      <c r="I37" s="28"/>
      <c r="J37" s="29"/>
      <c r="K37" s="28"/>
      <c r="L37" s="29"/>
      <c r="M37" s="28"/>
      <c r="N37" s="29"/>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8" x14ac:dyDescent="0.2">
      <c r="A38" s="329" t="s">
        <v>225</v>
      </c>
      <c r="B38" s="329" t="s">
        <v>225</v>
      </c>
      <c r="C38" s="329" t="s">
        <v>225</v>
      </c>
      <c r="D38" s="47" t="s">
        <v>229</v>
      </c>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8" x14ac:dyDescent="0.2">
      <c r="A39" s="329" t="s">
        <v>225</v>
      </c>
      <c r="B39" s="329" t="s">
        <v>225</v>
      </c>
      <c r="C39" s="329" t="s">
        <v>225</v>
      </c>
      <c r="D39" s="47" t="s">
        <v>270</v>
      </c>
      <c r="E39" s="28"/>
      <c r="F39" s="29"/>
      <c r="G39" s="28"/>
      <c r="H39" s="29"/>
      <c r="I39" s="28"/>
      <c r="J39" s="29"/>
      <c r="K39" s="28"/>
      <c r="L39" s="29"/>
      <c r="M39" s="28"/>
      <c r="N39" s="29"/>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1:68" x14ac:dyDescent="0.2">
      <c r="A40" s="329"/>
      <c r="B40" s="329" t="s">
        <v>225</v>
      </c>
      <c r="C40" s="329" t="s">
        <v>225</v>
      </c>
      <c r="D40" s="51" t="s">
        <v>269</v>
      </c>
      <c r="E40" s="28"/>
      <c r="F40" s="29"/>
      <c r="G40" s="28"/>
      <c r="H40" s="29"/>
      <c r="I40" s="28"/>
      <c r="J40" s="29"/>
      <c r="K40" s="28"/>
      <c r="L40" s="29"/>
      <c r="M40" s="28"/>
      <c r="N40" s="29"/>
      <c r="O40" s="30"/>
      <c r="P40" s="30"/>
      <c r="Q40" s="30"/>
      <c r="R40" s="30"/>
      <c r="S40" s="30"/>
      <c r="T40" s="30"/>
      <c r="U40" s="30"/>
      <c r="V40" s="30"/>
      <c r="W40" s="30"/>
      <c r="X40" s="30"/>
      <c r="Y40" s="39"/>
      <c r="Z40" s="39"/>
      <c r="AA40" s="40"/>
      <c r="AB40" s="41"/>
      <c r="AC40" s="40"/>
      <c r="AD40" s="31"/>
      <c r="AE40" s="31"/>
      <c r="AF40" s="41"/>
      <c r="AG40" s="41"/>
      <c r="AH40" s="41"/>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27"/>
      <c r="BN40" s="27"/>
      <c r="BO40" s="27"/>
      <c r="BP40" s="27"/>
    </row>
    <row r="41" spans="1:68" x14ac:dyDescent="0.2">
      <c r="A41" s="329" t="s">
        <v>225</v>
      </c>
      <c r="B41" s="329" t="s">
        <v>225</v>
      </c>
      <c r="C41" s="329" t="s">
        <v>225</v>
      </c>
      <c r="D41" s="47" t="s">
        <v>230</v>
      </c>
      <c r="E41" s="28"/>
      <c r="F41" s="29"/>
      <c r="G41" s="28"/>
      <c r="H41" s="29"/>
      <c r="I41" s="28"/>
      <c r="J41" s="29"/>
      <c r="K41" s="28"/>
      <c r="L41" s="29"/>
      <c r="M41" s="28"/>
      <c r="N41" s="29"/>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8" x14ac:dyDescent="0.2">
      <c r="A42" s="330"/>
      <c r="B42" s="329" t="s">
        <v>225</v>
      </c>
      <c r="C42" s="329" t="s">
        <v>225</v>
      </c>
      <c r="D42" s="47" t="s">
        <v>265</v>
      </c>
      <c r="E42" s="28"/>
      <c r="F42" s="29"/>
      <c r="G42" s="28"/>
      <c r="H42" s="29"/>
      <c r="I42" s="28"/>
      <c r="J42" s="29"/>
      <c r="K42" s="28"/>
      <c r="L42" s="29"/>
      <c r="M42" s="28"/>
      <c r="N42" s="29"/>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row>
    <row r="43" spans="1:68" x14ac:dyDescent="0.2">
      <c r="A43" s="386" t="s">
        <v>225</v>
      </c>
      <c r="B43" s="386" t="s">
        <v>225</v>
      </c>
      <c r="C43" s="386" t="s">
        <v>225</v>
      </c>
      <c r="D43" s="335" t="s">
        <v>84</v>
      </c>
      <c r="E43" s="28"/>
      <c r="F43" s="29"/>
      <c r="G43" s="28"/>
      <c r="H43" s="29"/>
      <c r="I43" s="28"/>
      <c r="J43" s="29"/>
      <c r="K43" s="28"/>
      <c r="L43" s="29"/>
      <c r="M43" s="28"/>
      <c r="N43" s="29"/>
      <c r="O43" s="30"/>
      <c r="P43" s="30"/>
      <c r="Q43" s="30"/>
      <c r="R43" s="30"/>
      <c r="S43" s="48"/>
      <c r="T43" s="30"/>
      <c r="U43" s="30"/>
      <c r="V43" s="30"/>
      <c r="W43" s="30"/>
      <c r="X43" s="48"/>
      <c r="Y43" s="39"/>
      <c r="Z43" s="39"/>
      <c r="AA43" s="39"/>
      <c r="AB43" s="39"/>
      <c r="AC43" s="39"/>
      <c r="AD43" s="48"/>
      <c r="AE43" s="48"/>
      <c r="AF43" s="39"/>
      <c r="AG43" s="39"/>
      <c r="AH43" s="39"/>
      <c r="AI43" s="39"/>
      <c r="AJ43" s="39"/>
      <c r="AK43" s="39"/>
      <c r="AL43" s="39"/>
      <c r="AM43" s="39"/>
      <c r="AN43" s="39"/>
      <c r="AO43" s="39"/>
      <c r="AP43" s="39"/>
      <c r="AQ43" s="39"/>
      <c r="AR43" s="39"/>
      <c r="AS43" s="39"/>
      <c r="AT43" s="39"/>
      <c r="AU43" s="39"/>
      <c r="AV43" s="39"/>
      <c r="AW43" s="39"/>
      <c r="AX43" s="39"/>
      <c r="AY43" s="42"/>
      <c r="AZ43" s="39"/>
      <c r="BA43" s="39"/>
      <c r="BB43" s="27"/>
      <c r="BC43" s="27"/>
      <c r="BD43" s="27"/>
      <c r="BE43" s="27"/>
      <c r="BF43" s="27"/>
      <c r="BG43" s="27"/>
      <c r="BH43" s="27"/>
      <c r="BI43" s="27"/>
      <c r="BJ43" s="27"/>
      <c r="BK43" s="27"/>
      <c r="BL43" s="27"/>
      <c r="BM43" s="27"/>
      <c r="BN43" s="27"/>
      <c r="BO43" s="27"/>
      <c r="BP43" s="27"/>
    </row>
    <row r="44" spans="1:68" x14ac:dyDescent="0.2">
      <c r="A44" s="386" t="s">
        <v>225</v>
      </c>
      <c r="B44" s="386" t="s">
        <v>225</v>
      </c>
      <c r="C44" s="386" t="s">
        <v>225</v>
      </c>
      <c r="D44" s="335" t="s">
        <v>85</v>
      </c>
      <c r="E44" s="28"/>
      <c r="F44" s="29"/>
      <c r="G44" s="28"/>
      <c r="H44" s="29"/>
      <c r="I44" s="28"/>
      <c r="J44" s="29"/>
      <c r="K44" s="28"/>
      <c r="L44" s="29"/>
      <c r="M44" s="28"/>
      <c r="N44" s="29"/>
      <c r="O44" s="30"/>
      <c r="P44" s="30"/>
      <c r="Q44" s="30"/>
      <c r="R44" s="30"/>
      <c r="S44" s="48"/>
      <c r="T44" s="30"/>
      <c r="U44" s="30"/>
      <c r="V44" s="30"/>
      <c r="W44" s="30"/>
      <c r="X44" s="48"/>
      <c r="Y44" s="39"/>
      <c r="Z44" s="39"/>
      <c r="AA44" s="39"/>
      <c r="AB44" s="39"/>
      <c r="AC44" s="39"/>
      <c r="AD44" s="48"/>
      <c r="AE44" s="48"/>
      <c r="AF44" s="39"/>
      <c r="AG44" s="39"/>
      <c r="AH44" s="39"/>
      <c r="AI44" s="39"/>
      <c r="AJ44" s="39"/>
      <c r="AK44" s="39"/>
      <c r="AL44" s="39"/>
      <c r="AM44" s="39"/>
      <c r="AN44" s="39"/>
      <c r="AO44" s="39"/>
      <c r="AP44" s="39"/>
      <c r="AQ44" s="39"/>
      <c r="AR44" s="39"/>
      <c r="AS44" s="39"/>
      <c r="AT44" s="39"/>
      <c r="AU44" s="39"/>
      <c r="AV44" s="39"/>
      <c r="AW44" s="39"/>
      <c r="AX44" s="39"/>
      <c r="AY44" s="42"/>
      <c r="AZ44" s="39"/>
      <c r="BA44" s="39"/>
      <c r="BB44" s="27"/>
      <c r="BC44" s="27"/>
      <c r="BD44" s="27"/>
      <c r="BE44" s="27"/>
      <c r="BF44" s="27"/>
      <c r="BG44" s="27"/>
      <c r="BH44" s="27"/>
      <c r="BI44" s="27"/>
      <c r="BJ44" s="27"/>
      <c r="BK44" s="27"/>
      <c r="BL44" s="27"/>
      <c r="BM44" s="27"/>
      <c r="BN44" s="27"/>
      <c r="BO44" s="27"/>
      <c r="BP44" s="27"/>
    </row>
    <row r="45" spans="1:68" x14ac:dyDescent="0.2">
      <c r="A45" s="338" t="s">
        <v>225</v>
      </c>
      <c r="B45" s="338" t="s">
        <v>225</v>
      </c>
      <c r="C45" s="338" t="s">
        <v>225</v>
      </c>
      <c r="D45" s="339" t="s">
        <v>86</v>
      </c>
      <c r="E45" s="28"/>
      <c r="F45" s="29"/>
      <c r="G45" s="28"/>
      <c r="H45" s="29"/>
      <c r="I45" s="28"/>
      <c r="J45" s="29"/>
      <c r="K45" s="28"/>
      <c r="L45" s="29"/>
      <c r="M45" s="28"/>
      <c r="N45" s="29"/>
      <c r="O45" s="30"/>
      <c r="P45" s="30"/>
      <c r="Q45" s="30"/>
      <c r="R45" s="30"/>
      <c r="S45" s="48"/>
      <c r="T45" s="30"/>
      <c r="U45" s="30"/>
      <c r="V45" s="30"/>
      <c r="W45" s="30"/>
      <c r="X45" s="48"/>
      <c r="Y45" s="39"/>
      <c r="Z45" s="39"/>
      <c r="AA45" s="39"/>
      <c r="AB45" s="39"/>
      <c r="AC45" s="39"/>
      <c r="AD45" s="48"/>
      <c r="AE45" s="48"/>
      <c r="AF45" s="39"/>
      <c r="AG45" s="39"/>
      <c r="AH45" s="39"/>
      <c r="AI45" s="39"/>
      <c r="AJ45" s="39"/>
      <c r="AK45" s="39"/>
      <c r="AL45" s="39"/>
      <c r="AM45" s="39"/>
      <c r="AN45" s="39"/>
      <c r="AO45" s="39"/>
      <c r="AP45" s="39"/>
      <c r="AQ45" s="39"/>
      <c r="AR45" s="39"/>
      <c r="AS45" s="39"/>
      <c r="AT45" s="39"/>
      <c r="AU45" s="39"/>
      <c r="AV45" s="39"/>
      <c r="AW45" s="39"/>
      <c r="AX45" s="39"/>
      <c r="AY45" s="42"/>
      <c r="AZ45" s="39"/>
      <c r="BA45" s="39"/>
      <c r="BB45" s="27"/>
      <c r="BC45" s="27"/>
      <c r="BD45" s="27"/>
      <c r="BE45" s="27"/>
      <c r="BF45" s="27"/>
      <c r="BG45" s="27"/>
      <c r="BH45" s="27"/>
      <c r="BI45" s="27"/>
      <c r="BJ45" s="27"/>
      <c r="BK45" s="27"/>
      <c r="BL45" s="27"/>
      <c r="BM45" s="27"/>
      <c r="BN45" s="27"/>
      <c r="BO45" s="27"/>
      <c r="BP45" s="27"/>
    </row>
    <row r="46" spans="1:68" x14ac:dyDescent="0.2">
      <c r="A46" s="338" t="s">
        <v>225</v>
      </c>
      <c r="B46" s="338" t="s">
        <v>225</v>
      </c>
      <c r="C46" s="338" t="s">
        <v>225</v>
      </c>
      <c r="D46" s="339" t="s">
        <v>65</v>
      </c>
      <c r="E46" s="28"/>
      <c r="F46" s="38"/>
      <c r="G46" s="37"/>
      <c r="H46" s="38"/>
      <c r="I46" s="37"/>
      <c r="J46" s="38"/>
      <c r="K46" s="37"/>
      <c r="L46" s="38"/>
      <c r="M46" s="37"/>
      <c r="N46" s="38"/>
      <c r="O46" s="30"/>
      <c r="P46" s="30"/>
      <c r="Q46" s="30"/>
      <c r="R46" s="30"/>
      <c r="S46" s="48"/>
      <c r="T46" s="30"/>
      <c r="U46" s="30"/>
      <c r="V46" s="30"/>
      <c r="W46" s="30"/>
      <c r="X46" s="48"/>
      <c r="Y46" s="39"/>
      <c r="Z46" s="39"/>
      <c r="AA46" s="40"/>
      <c r="AB46" s="41"/>
      <c r="AC46" s="40"/>
      <c r="AD46" s="54"/>
      <c r="AE46" s="54"/>
      <c r="AF46" s="40"/>
      <c r="AG46" s="40"/>
      <c r="AH46" s="40"/>
      <c r="AI46" s="40"/>
      <c r="AJ46" s="40"/>
      <c r="AK46" s="40"/>
      <c r="AL46" s="40"/>
      <c r="AM46" s="40"/>
      <c r="AN46" s="40"/>
      <c r="AO46" s="39"/>
      <c r="AP46" s="40"/>
      <c r="AQ46" s="39"/>
      <c r="AR46" s="40"/>
      <c r="AS46" s="39"/>
      <c r="AT46" s="40"/>
      <c r="AU46" s="39"/>
      <c r="AV46" s="40"/>
      <c r="AW46" s="39"/>
      <c r="AX46" s="40"/>
      <c r="AY46" s="39"/>
      <c r="AZ46" s="40"/>
      <c r="BA46" s="39"/>
      <c r="BB46" s="40"/>
      <c r="BC46" s="39"/>
      <c r="BD46" s="40"/>
      <c r="BE46" s="39"/>
      <c r="BF46" s="40"/>
      <c r="BG46" s="39"/>
      <c r="BH46" s="40"/>
      <c r="BI46" s="39"/>
      <c r="BJ46" s="40"/>
      <c r="BK46" s="39"/>
      <c r="BL46" s="40"/>
      <c r="BM46" s="39"/>
      <c r="BN46" s="40"/>
      <c r="BO46" s="39"/>
      <c r="BP46" s="40"/>
    </row>
    <row r="47" spans="1:68" x14ac:dyDescent="0.2">
      <c r="A47" s="338" t="s">
        <v>225</v>
      </c>
      <c r="B47" s="338" t="s">
        <v>225</v>
      </c>
      <c r="C47" s="338" t="s">
        <v>225</v>
      </c>
      <c r="D47" s="339" t="s">
        <v>262</v>
      </c>
      <c r="E47" s="28"/>
      <c r="F47" s="38"/>
      <c r="G47" s="37"/>
      <c r="H47" s="38"/>
      <c r="I47" s="37"/>
      <c r="J47" s="38"/>
      <c r="K47" s="37"/>
      <c r="L47" s="38"/>
      <c r="M47" s="37"/>
      <c r="N47" s="38"/>
      <c r="O47" s="30"/>
      <c r="P47" s="30"/>
      <c r="Q47" s="30"/>
      <c r="R47" s="30"/>
      <c r="S47" s="48"/>
      <c r="T47" s="30"/>
      <c r="U47" s="30"/>
      <c r="V47" s="30"/>
      <c r="W47" s="30"/>
      <c r="X47" s="48"/>
      <c r="Y47" s="39"/>
      <c r="Z47" s="39"/>
      <c r="AA47" s="39"/>
      <c r="AB47" s="39"/>
      <c r="AC47" s="39"/>
      <c r="AD47" s="48"/>
      <c r="AE47" s="48"/>
      <c r="AF47" s="39"/>
      <c r="AG47" s="39"/>
      <c r="AH47" s="39"/>
      <c r="AI47" s="39"/>
      <c r="AJ47" s="39"/>
      <c r="AK47" s="39"/>
      <c r="AL47" s="39"/>
      <c r="AM47" s="39"/>
      <c r="AN47" s="39"/>
      <c r="AO47" s="39"/>
      <c r="AP47" s="39"/>
      <c r="AQ47" s="39"/>
      <c r="AR47" s="39"/>
      <c r="AS47" s="39"/>
      <c r="AT47" s="39"/>
      <c r="AU47" s="39"/>
      <c r="AV47" s="39"/>
      <c r="AW47" s="39"/>
      <c r="AX47" s="39"/>
      <c r="AY47" s="42"/>
      <c r="AZ47" s="39"/>
      <c r="BA47" s="39"/>
      <c r="BB47" s="27"/>
      <c r="BC47" s="27"/>
      <c r="BD47" s="27"/>
      <c r="BE47" s="27"/>
      <c r="BF47" s="27"/>
      <c r="BG47" s="27"/>
      <c r="BH47" s="27"/>
      <c r="BI47" s="27"/>
      <c r="BJ47" s="27"/>
      <c r="BK47" s="27"/>
      <c r="BL47" s="27"/>
      <c r="BM47" s="27"/>
      <c r="BN47" s="27"/>
      <c r="BO47" s="27"/>
      <c r="BP47" s="27"/>
    </row>
    <row r="48" spans="1:68" x14ac:dyDescent="0.2">
      <c r="A48" s="338" t="s">
        <v>225</v>
      </c>
      <c r="B48" s="338" t="s">
        <v>225</v>
      </c>
      <c r="C48" s="338" t="s">
        <v>225</v>
      </c>
      <c r="D48" s="339" t="s">
        <v>263</v>
      </c>
      <c r="E48" s="28"/>
      <c r="F48" s="38"/>
      <c r="G48" s="37"/>
      <c r="H48" s="38"/>
      <c r="I48" s="37"/>
      <c r="J48" s="38"/>
      <c r="K48" s="37"/>
      <c r="L48" s="38"/>
      <c r="M48" s="37"/>
      <c r="N48" s="38"/>
      <c r="O48" s="30"/>
      <c r="P48" s="30"/>
      <c r="Q48" s="30"/>
      <c r="R48" s="30"/>
      <c r="S48" s="48"/>
      <c r="T48" s="30"/>
      <c r="U48" s="30"/>
      <c r="V48" s="30"/>
      <c r="W48" s="30"/>
      <c r="X48" s="48"/>
      <c r="Y48" s="39"/>
      <c r="Z48" s="39"/>
      <c r="AA48" s="39"/>
      <c r="AB48" s="39"/>
      <c r="AC48" s="39"/>
      <c r="AD48" s="48"/>
      <c r="AE48" s="48"/>
      <c r="AF48" s="39"/>
      <c r="AG48" s="39"/>
      <c r="AH48" s="39"/>
      <c r="AI48" s="39"/>
      <c r="AJ48" s="39"/>
      <c r="AK48" s="39"/>
      <c r="AL48" s="39"/>
      <c r="AM48" s="39"/>
      <c r="AN48" s="39"/>
      <c r="AO48" s="39"/>
      <c r="AP48" s="39"/>
      <c r="AQ48" s="39"/>
      <c r="AR48" s="39"/>
      <c r="AS48" s="39"/>
      <c r="AT48" s="39"/>
      <c r="AU48" s="39"/>
      <c r="AV48" s="39"/>
      <c r="AW48" s="39"/>
      <c r="AX48" s="39"/>
      <c r="AY48" s="42"/>
      <c r="AZ48" s="39"/>
      <c r="BA48" s="39"/>
      <c r="BB48" s="27"/>
      <c r="BC48" s="27"/>
      <c r="BD48" s="27"/>
      <c r="BE48" s="27"/>
      <c r="BF48" s="27"/>
      <c r="BG48" s="27"/>
      <c r="BH48" s="27"/>
      <c r="BI48" s="27"/>
      <c r="BJ48" s="27"/>
      <c r="BK48" s="27"/>
      <c r="BL48" s="27"/>
      <c r="BM48" s="27"/>
      <c r="BN48" s="27"/>
      <c r="BO48" s="27"/>
      <c r="BP48" s="27"/>
    </row>
    <row r="49" spans="1:68" x14ac:dyDescent="0.2">
      <c r="A49" s="338" t="s">
        <v>225</v>
      </c>
      <c r="B49" s="338" t="s">
        <v>225</v>
      </c>
      <c r="C49" s="338" t="s">
        <v>225</v>
      </c>
      <c r="D49" s="339" t="s">
        <v>284</v>
      </c>
      <c r="E49" s="28"/>
      <c r="F49" s="29"/>
      <c r="G49" s="28"/>
      <c r="H49" s="29"/>
      <c r="I49" s="28"/>
      <c r="J49" s="29"/>
      <c r="K49" s="28"/>
      <c r="L49" s="29"/>
      <c r="M49" s="28"/>
      <c r="N49" s="29"/>
      <c r="O49" s="30"/>
      <c r="P49" s="30"/>
      <c r="Q49" s="30"/>
      <c r="R49" s="30"/>
      <c r="S49" s="48"/>
      <c r="T49" s="30"/>
      <c r="U49" s="30"/>
      <c r="V49" s="30"/>
      <c r="W49" s="30"/>
      <c r="X49" s="48"/>
      <c r="Y49" s="39"/>
      <c r="Z49" s="39"/>
      <c r="AA49" s="39"/>
      <c r="AB49" s="39"/>
      <c r="AC49" s="39"/>
      <c r="AD49" s="48"/>
      <c r="AE49" s="48"/>
      <c r="AF49" s="39"/>
      <c r="AG49" s="39"/>
      <c r="AH49" s="39"/>
      <c r="AI49" s="39"/>
      <c r="AJ49" s="39"/>
      <c r="AK49" s="39"/>
      <c r="AL49" s="39"/>
      <c r="AM49" s="39"/>
      <c r="AN49" s="39"/>
      <c r="AO49" s="39"/>
      <c r="AP49" s="39"/>
      <c r="AQ49" s="39"/>
      <c r="AR49" s="39"/>
      <c r="AS49" s="39"/>
      <c r="AT49" s="39"/>
      <c r="AU49" s="39"/>
      <c r="AV49" s="39"/>
      <c r="AW49" s="39"/>
      <c r="AX49" s="39"/>
      <c r="AY49" s="42"/>
      <c r="AZ49" s="39"/>
      <c r="BA49" s="39"/>
      <c r="BB49" s="27"/>
      <c r="BC49" s="27"/>
      <c r="BD49" s="27"/>
      <c r="BE49" s="27"/>
      <c r="BF49" s="27"/>
      <c r="BG49" s="27"/>
      <c r="BH49" s="27"/>
      <c r="BI49" s="27"/>
      <c r="BJ49" s="27"/>
      <c r="BK49" s="27"/>
      <c r="BL49" s="27"/>
      <c r="BM49" s="27"/>
      <c r="BN49" s="27"/>
      <c r="BO49" s="27"/>
      <c r="BP49" s="27"/>
    </row>
    <row r="50" spans="1:68" x14ac:dyDescent="0.2">
      <c r="A50" s="338" t="s">
        <v>225</v>
      </c>
      <c r="B50" s="338" t="s">
        <v>225</v>
      </c>
      <c r="C50" s="338" t="s">
        <v>225</v>
      </c>
      <c r="D50" s="339" t="s">
        <v>87</v>
      </c>
      <c r="E50" s="28"/>
      <c r="F50" s="38"/>
      <c r="G50" s="37"/>
      <c r="H50" s="38"/>
      <c r="I50" s="37"/>
      <c r="J50" s="38"/>
      <c r="K50" s="37"/>
      <c r="L50" s="38"/>
      <c r="M50" s="37"/>
      <c r="N50" s="38"/>
      <c r="O50" s="30"/>
      <c r="P50" s="30"/>
      <c r="Q50" s="30"/>
      <c r="R50" s="30"/>
      <c r="S50" s="48"/>
      <c r="T50" s="30"/>
      <c r="U50" s="30"/>
      <c r="V50" s="30"/>
      <c r="W50" s="30"/>
      <c r="X50" s="48"/>
      <c r="Y50" s="39"/>
      <c r="Z50" s="39"/>
      <c r="AA50" s="39"/>
      <c r="AB50" s="39"/>
      <c r="AC50" s="39"/>
      <c r="AD50" s="48"/>
      <c r="AE50" s="48"/>
      <c r="AF50" s="39"/>
      <c r="AG50" s="39"/>
      <c r="AH50" s="39"/>
      <c r="AI50" s="39"/>
      <c r="AJ50" s="39"/>
      <c r="AK50" s="39"/>
      <c r="AL50" s="39"/>
      <c r="AM50" s="39"/>
      <c r="AN50" s="39"/>
      <c r="AO50" s="39"/>
      <c r="AP50" s="39"/>
      <c r="AQ50" s="39"/>
      <c r="AR50" s="39"/>
      <c r="AS50" s="39"/>
      <c r="AT50" s="39"/>
      <c r="AU50" s="39"/>
      <c r="AV50" s="39"/>
      <c r="AW50" s="39"/>
      <c r="AX50" s="39"/>
      <c r="AY50" s="42"/>
      <c r="AZ50" s="39"/>
      <c r="BA50" s="39"/>
      <c r="BB50" s="27"/>
      <c r="BC50" s="27"/>
      <c r="BD50" s="27"/>
      <c r="BE50" s="27"/>
      <c r="BF50" s="27"/>
      <c r="BG50" s="27"/>
      <c r="BH50" s="27"/>
      <c r="BI50" s="27"/>
      <c r="BJ50" s="27"/>
      <c r="BK50" s="27"/>
      <c r="BL50" s="27"/>
      <c r="BM50" s="27"/>
      <c r="BN50" s="27"/>
      <c r="BO50" s="27"/>
      <c r="BP50" s="27"/>
    </row>
    <row r="51" spans="1:68" x14ac:dyDescent="0.2">
      <c r="A51" s="329" t="s">
        <v>225</v>
      </c>
      <c r="B51" s="329" t="s">
        <v>225</v>
      </c>
      <c r="C51" s="329" t="s">
        <v>225</v>
      </c>
      <c r="D51" s="50" t="s">
        <v>57</v>
      </c>
      <c r="E51" s="28"/>
      <c r="F51" s="29"/>
      <c r="G51" s="28"/>
      <c r="H51" s="29"/>
      <c r="I51" s="28"/>
      <c r="J51" s="29"/>
      <c r="K51" s="28"/>
      <c r="L51" s="29"/>
      <c r="M51" s="28"/>
      <c r="N51" s="29"/>
      <c r="O51" s="30"/>
      <c r="P51" s="30"/>
      <c r="Q51" s="30"/>
      <c r="R51" s="30"/>
      <c r="S51" s="30"/>
      <c r="T51" s="30"/>
      <c r="U51" s="30"/>
      <c r="V51" s="30"/>
      <c r="W51" s="30"/>
      <c r="X51" s="30"/>
      <c r="Y51" s="39"/>
      <c r="Z51" s="39"/>
      <c r="AA51" s="40"/>
      <c r="AB51" s="41"/>
      <c r="AC51" s="40"/>
      <c r="AD51" s="31"/>
      <c r="AE51" s="31"/>
      <c r="AF51" s="41"/>
      <c r="AG51" s="41"/>
      <c r="AH51" s="41"/>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27"/>
      <c r="BN51" s="27"/>
      <c r="BO51" s="27"/>
      <c r="BP51" s="27"/>
    </row>
    <row r="52" spans="1:68" x14ac:dyDescent="0.2">
      <c r="A52" s="385" t="s">
        <v>225</v>
      </c>
      <c r="B52" s="385" t="s">
        <v>225</v>
      </c>
      <c r="C52" s="385" t="s">
        <v>225</v>
      </c>
      <c r="D52" s="340" t="s">
        <v>275</v>
      </c>
      <c r="E52" s="341">
        <f>SUM(E29:E51)</f>
        <v>0</v>
      </c>
      <c r="F52" s="341">
        <f t="shared" ref="F52:N52" si="1">SUM(F29:F51)</f>
        <v>0</v>
      </c>
      <c r="G52" s="341">
        <f t="shared" si="1"/>
        <v>0</v>
      </c>
      <c r="H52" s="341">
        <f t="shared" si="1"/>
        <v>0</v>
      </c>
      <c r="I52" s="341">
        <f t="shared" si="1"/>
        <v>0</v>
      </c>
      <c r="J52" s="341">
        <f t="shared" si="1"/>
        <v>0</v>
      </c>
      <c r="K52" s="341">
        <f t="shared" si="1"/>
        <v>0</v>
      </c>
      <c r="L52" s="341">
        <f t="shared" si="1"/>
        <v>0</v>
      </c>
      <c r="M52" s="341">
        <f t="shared" si="1"/>
        <v>0</v>
      </c>
      <c r="N52" s="341">
        <f t="shared" si="1"/>
        <v>0</v>
      </c>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row>
    <row r="53" spans="1:68" x14ac:dyDescent="0.2">
      <c r="A53" s="385" t="s">
        <v>225</v>
      </c>
      <c r="B53" s="385" t="s">
        <v>225</v>
      </c>
      <c r="C53" s="385" t="s">
        <v>225</v>
      </c>
      <c r="D53" s="340" t="s">
        <v>276</v>
      </c>
      <c r="E53" s="426">
        <f>E52*$E$2+F52*$F$2+G52*$G$2+H52*$H$2+I52*$I$2+J52*$J$2+K52*$K$2+L52*$L$2+M52*$M$2+N52*$N$2</f>
        <v>0</v>
      </c>
      <c r="F53" s="426"/>
      <c r="G53" s="426"/>
      <c r="H53" s="426"/>
      <c r="I53" s="426"/>
      <c r="J53" s="426"/>
      <c r="K53" s="426"/>
      <c r="L53" s="426"/>
      <c r="M53" s="426"/>
      <c r="N53" s="426"/>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row>
    <row r="54" spans="1:68" ht="15" customHeight="1" x14ac:dyDescent="0.2">
      <c r="A54" s="337" t="s">
        <v>225</v>
      </c>
      <c r="B54" s="337" t="s">
        <v>225</v>
      </c>
      <c r="C54" s="337" t="s">
        <v>225</v>
      </c>
      <c r="D54" s="332" t="s">
        <v>58</v>
      </c>
      <c r="E54" s="37"/>
      <c r="F54" s="38"/>
      <c r="G54" s="37"/>
      <c r="H54" s="38"/>
      <c r="I54" s="37"/>
      <c r="J54" s="38"/>
      <c r="K54" s="49"/>
      <c r="L54" s="38"/>
      <c r="M54" s="37"/>
      <c r="N54" s="38"/>
      <c r="O54" s="30"/>
      <c r="P54" s="30"/>
      <c r="Q54" s="30"/>
      <c r="R54" s="30"/>
      <c r="S54" s="30"/>
      <c r="T54" s="30"/>
      <c r="U54" s="30"/>
      <c r="V54" s="30"/>
      <c r="W54" s="30"/>
      <c r="X54" s="30"/>
      <c r="Y54" s="39"/>
      <c r="Z54" s="39"/>
      <c r="AA54" s="40"/>
      <c r="AB54" s="41"/>
      <c r="AC54" s="40"/>
      <c r="AD54" s="31"/>
      <c r="AE54" s="31"/>
      <c r="AF54" s="41"/>
      <c r="AG54" s="41"/>
      <c r="AH54" s="41"/>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27"/>
      <c r="BN54" s="27"/>
      <c r="BO54" s="27"/>
      <c r="BP54" s="27"/>
    </row>
    <row r="55" spans="1:68" x14ac:dyDescent="0.2">
      <c r="A55" s="329" t="s">
        <v>225</v>
      </c>
      <c r="B55" s="329" t="s">
        <v>225</v>
      </c>
      <c r="C55" s="329" t="s">
        <v>225</v>
      </c>
      <c r="D55" s="51" t="s">
        <v>233</v>
      </c>
      <c r="E55" s="28"/>
      <c r="F55" s="29"/>
      <c r="G55" s="28"/>
      <c r="H55" s="29"/>
      <c r="I55" s="28"/>
      <c r="J55" s="29"/>
      <c r="K55" s="28"/>
      <c r="L55" s="29"/>
      <c r="M55" s="28"/>
      <c r="N55" s="29"/>
      <c r="O55" s="30"/>
      <c r="P55" s="30"/>
      <c r="Q55" s="30"/>
      <c r="R55" s="30"/>
      <c r="S55" s="30"/>
      <c r="T55" s="30"/>
      <c r="U55" s="30"/>
      <c r="V55" s="30"/>
      <c r="W55" s="30"/>
      <c r="X55" s="30"/>
      <c r="Y55" s="39"/>
      <c r="Z55" s="39"/>
      <c r="AA55" s="40"/>
      <c r="AB55" s="41"/>
      <c r="AC55" s="40"/>
      <c r="AD55" s="31"/>
      <c r="AE55" s="31"/>
      <c r="AF55" s="41"/>
      <c r="AG55" s="41"/>
      <c r="AH55" s="41"/>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27"/>
      <c r="BN55" s="27"/>
      <c r="BO55" s="27"/>
      <c r="BP55" s="27"/>
    </row>
    <row r="56" spans="1:68" x14ac:dyDescent="0.2">
      <c r="A56" s="329"/>
      <c r="B56" s="329" t="s">
        <v>225</v>
      </c>
      <c r="C56" s="329" t="s">
        <v>225</v>
      </c>
      <c r="D56" s="51" t="s">
        <v>243</v>
      </c>
      <c r="E56" s="28"/>
      <c r="F56" s="29"/>
      <c r="G56" s="28"/>
      <c r="H56" s="29"/>
      <c r="I56" s="28"/>
      <c r="J56" s="29"/>
      <c r="K56" s="28"/>
      <c r="L56" s="29"/>
      <c r="M56" s="28"/>
      <c r="N56" s="29"/>
      <c r="O56" s="30"/>
      <c r="P56" s="30"/>
      <c r="Q56" s="30"/>
      <c r="R56" s="30"/>
      <c r="S56" s="30"/>
      <c r="T56" s="30"/>
      <c r="U56" s="30"/>
      <c r="V56" s="30"/>
      <c r="W56" s="30"/>
      <c r="X56" s="30"/>
      <c r="Y56" s="39"/>
      <c r="Z56" s="39"/>
      <c r="AA56" s="40"/>
      <c r="AB56" s="41"/>
      <c r="AC56" s="40"/>
      <c r="AD56" s="31"/>
      <c r="AE56" s="31"/>
      <c r="AF56" s="41"/>
      <c r="AG56" s="41"/>
      <c r="AH56" s="41"/>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27"/>
      <c r="BN56" s="27"/>
      <c r="BO56" s="27"/>
      <c r="BP56" s="27"/>
    </row>
    <row r="57" spans="1:68" x14ac:dyDescent="0.2">
      <c r="A57" s="329"/>
      <c r="B57" s="329" t="s">
        <v>225</v>
      </c>
      <c r="C57" s="329" t="s">
        <v>225</v>
      </c>
      <c r="D57" s="51" t="s">
        <v>234</v>
      </c>
      <c r="E57" s="28"/>
      <c r="F57" s="29"/>
      <c r="G57" s="28"/>
      <c r="H57" s="29"/>
      <c r="I57" s="28"/>
      <c r="J57" s="29"/>
      <c r="K57" s="28"/>
      <c r="L57" s="29"/>
      <c r="M57" s="28"/>
      <c r="N57" s="29"/>
      <c r="O57" s="30"/>
      <c r="P57" s="30"/>
      <c r="Q57" s="30"/>
      <c r="R57" s="30"/>
      <c r="S57" s="30"/>
      <c r="T57" s="30"/>
      <c r="U57" s="30"/>
      <c r="V57" s="30"/>
      <c r="W57" s="30"/>
      <c r="X57" s="30"/>
      <c r="Y57" s="39"/>
      <c r="Z57" s="39"/>
      <c r="AA57" s="40"/>
      <c r="AB57" s="41"/>
      <c r="AC57" s="40"/>
      <c r="AD57" s="31"/>
      <c r="AE57" s="31"/>
      <c r="AF57" s="41"/>
      <c r="AG57" s="41"/>
      <c r="AH57" s="41"/>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27"/>
      <c r="BN57" s="27"/>
      <c r="BO57" s="27"/>
      <c r="BP57" s="27"/>
    </row>
    <row r="58" spans="1:68" x14ac:dyDescent="0.2">
      <c r="A58" s="329" t="s">
        <v>225</v>
      </c>
      <c r="B58" s="329" t="s">
        <v>225</v>
      </c>
      <c r="C58" s="329" t="s">
        <v>225</v>
      </c>
      <c r="D58" s="51" t="s">
        <v>235</v>
      </c>
      <c r="E58" s="28"/>
      <c r="F58" s="29"/>
      <c r="G58" s="28"/>
      <c r="H58" s="29"/>
      <c r="I58" s="28"/>
      <c r="J58" s="29"/>
      <c r="K58" s="28"/>
      <c r="L58" s="29"/>
      <c r="M58" s="28"/>
      <c r="N58" s="29"/>
      <c r="O58" s="30"/>
      <c r="P58" s="30"/>
      <c r="Q58" s="30"/>
      <c r="R58" s="30"/>
      <c r="S58" s="30"/>
      <c r="T58" s="30"/>
      <c r="U58" s="30"/>
      <c r="V58" s="30"/>
      <c r="W58" s="30"/>
      <c r="X58" s="30"/>
      <c r="Y58" s="39"/>
      <c r="Z58" s="39"/>
      <c r="AA58" s="40"/>
      <c r="AB58" s="41"/>
      <c r="AC58" s="40"/>
      <c r="AD58" s="31"/>
      <c r="AE58" s="31"/>
      <c r="AF58" s="41"/>
      <c r="AG58" s="41"/>
      <c r="AH58" s="41"/>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27"/>
      <c r="BN58" s="27"/>
      <c r="BO58" s="27"/>
      <c r="BP58" s="27"/>
    </row>
    <row r="59" spans="1:68" x14ac:dyDescent="0.2">
      <c r="A59" s="329" t="s">
        <v>225</v>
      </c>
      <c r="B59" s="329" t="s">
        <v>225</v>
      </c>
      <c r="C59" s="329" t="s">
        <v>225</v>
      </c>
      <c r="D59" s="47" t="s">
        <v>58</v>
      </c>
      <c r="E59" s="28"/>
      <c r="F59" s="29"/>
      <c r="G59" s="28"/>
      <c r="H59" s="29"/>
      <c r="I59" s="28"/>
      <c r="J59" s="29"/>
      <c r="K59" s="28"/>
      <c r="L59" s="29"/>
      <c r="M59" s="28"/>
      <c r="N59" s="29"/>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row>
    <row r="60" spans="1:68" x14ac:dyDescent="0.2">
      <c r="A60" s="329" t="s">
        <v>225</v>
      </c>
      <c r="B60" s="329" t="s">
        <v>225</v>
      </c>
      <c r="C60" s="329" t="s">
        <v>225</v>
      </c>
      <c r="D60" s="331" t="s">
        <v>266</v>
      </c>
      <c r="E60" s="28"/>
      <c r="F60" s="29"/>
      <c r="G60" s="28"/>
      <c r="H60" s="29"/>
      <c r="I60" s="28"/>
      <c r="J60" s="29"/>
      <c r="K60" s="28"/>
      <c r="L60" s="29"/>
      <c r="M60" s="28"/>
      <c r="N60" s="29"/>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row>
    <row r="61" spans="1:68" x14ac:dyDescent="0.2">
      <c r="A61" s="329" t="s">
        <v>225</v>
      </c>
      <c r="B61" s="329" t="s">
        <v>225</v>
      </c>
      <c r="C61" s="329" t="s">
        <v>225</v>
      </c>
      <c r="D61" s="331" t="s">
        <v>267</v>
      </c>
      <c r="E61" s="28"/>
      <c r="F61" s="29"/>
      <c r="G61" s="28"/>
      <c r="H61" s="29"/>
      <c r="I61" s="28"/>
      <c r="J61" s="29"/>
      <c r="K61" s="28"/>
      <c r="L61" s="29"/>
      <c r="M61" s="28"/>
      <c r="N61" s="29"/>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row>
    <row r="62" spans="1:68" x14ac:dyDescent="0.2">
      <c r="A62" s="329" t="s">
        <v>225</v>
      </c>
      <c r="B62" s="329" t="s">
        <v>225</v>
      </c>
      <c r="C62" s="329" t="s">
        <v>225</v>
      </c>
      <c r="D62" s="331" t="s">
        <v>268</v>
      </c>
      <c r="E62" s="28"/>
      <c r="F62" s="29"/>
      <c r="G62" s="28"/>
      <c r="H62" s="29"/>
      <c r="I62" s="28"/>
      <c r="J62" s="29"/>
      <c r="K62" s="28"/>
      <c r="L62" s="29"/>
      <c r="M62" s="28"/>
      <c r="N62" s="29"/>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row>
    <row r="63" spans="1:68" x14ac:dyDescent="0.2">
      <c r="A63" s="330"/>
      <c r="B63" s="329" t="s">
        <v>225</v>
      </c>
      <c r="C63" s="329" t="s">
        <v>225</v>
      </c>
      <c r="D63" s="47" t="s">
        <v>231</v>
      </c>
      <c r="E63" s="28"/>
      <c r="F63" s="29"/>
      <c r="G63" s="28"/>
      <c r="H63" s="29"/>
      <c r="I63" s="28"/>
      <c r="J63" s="29"/>
      <c r="K63" s="28"/>
      <c r="L63" s="29"/>
      <c r="M63" s="28"/>
      <c r="N63" s="29"/>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row>
    <row r="64" spans="1:68" x14ac:dyDescent="0.2">
      <c r="A64" s="329" t="s">
        <v>225</v>
      </c>
      <c r="B64" s="329" t="s">
        <v>225</v>
      </c>
      <c r="C64" s="329" t="s">
        <v>225</v>
      </c>
      <c r="D64" s="51" t="s">
        <v>236</v>
      </c>
      <c r="E64" s="28"/>
      <c r="F64" s="29"/>
      <c r="G64" s="28"/>
      <c r="H64" s="29"/>
      <c r="I64" s="28"/>
      <c r="J64" s="29"/>
      <c r="K64" s="28"/>
      <c r="L64" s="29"/>
      <c r="M64" s="28"/>
      <c r="N64" s="29"/>
      <c r="O64" s="30"/>
      <c r="P64" s="30"/>
      <c r="Q64" s="30"/>
      <c r="R64" s="30"/>
      <c r="S64" s="30"/>
      <c r="T64" s="30"/>
      <c r="U64" s="30"/>
      <c r="V64" s="30"/>
      <c r="W64" s="30"/>
      <c r="X64" s="30"/>
      <c r="Y64" s="39"/>
      <c r="Z64" s="39"/>
      <c r="AA64" s="40"/>
      <c r="AB64" s="41"/>
      <c r="AC64" s="40"/>
      <c r="AD64" s="31"/>
      <c r="AE64" s="31"/>
      <c r="AF64" s="41"/>
      <c r="AG64" s="41"/>
      <c r="AH64" s="41"/>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27"/>
      <c r="BN64" s="27"/>
      <c r="BO64" s="27"/>
      <c r="BP64" s="27"/>
    </row>
    <row r="65" spans="1:68" x14ac:dyDescent="0.2">
      <c r="A65" s="329"/>
      <c r="B65" s="329" t="s">
        <v>225</v>
      </c>
      <c r="C65" s="329" t="s">
        <v>225</v>
      </c>
      <c r="D65" s="51" t="s">
        <v>237</v>
      </c>
      <c r="E65" s="28"/>
      <c r="F65" s="29"/>
      <c r="G65" s="28"/>
      <c r="H65" s="29"/>
      <c r="I65" s="28"/>
      <c r="J65" s="29"/>
      <c r="K65" s="28"/>
      <c r="L65" s="29"/>
      <c r="M65" s="28"/>
      <c r="N65" s="29"/>
      <c r="O65" s="30"/>
      <c r="P65" s="30"/>
      <c r="Q65" s="30"/>
      <c r="R65" s="30"/>
      <c r="S65" s="30"/>
      <c r="T65" s="30"/>
      <c r="U65" s="30"/>
      <c r="V65" s="30"/>
      <c r="W65" s="30"/>
      <c r="X65" s="30"/>
      <c r="Y65" s="39"/>
      <c r="Z65" s="39"/>
      <c r="AA65" s="40"/>
      <c r="AB65" s="41"/>
      <c r="AC65" s="40"/>
      <c r="AD65" s="31"/>
      <c r="AE65" s="31"/>
      <c r="AF65" s="41"/>
      <c r="AG65" s="41"/>
      <c r="AH65" s="41"/>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27"/>
      <c r="BN65" s="27"/>
      <c r="BO65" s="27"/>
      <c r="BP65" s="27"/>
    </row>
    <row r="66" spans="1:68" x14ac:dyDescent="0.2">
      <c r="A66" s="329" t="s">
        <v>225</v>
      </c>
      <c r="B66" s="329" t="s">
        <v>225</v>
      </c>
      <c r="C66" s="329" t="s">
        <v>225</v>
      </c>
      <c r="D66" s="47" t="s">
        <v>271</v>
      </c>
      <c r="E66" s="28"/>
      <c r="F66" s="29"/>
      <c r="G66" s="28"/>
      <c r="H66" s="29"/>
      <c r="I66" s="28"/>
      <c r="J66" s="29"/>
      <c r="K66" s="28"/>
      <c r="L66" s="29"/>
      <c r="M66" s="28"/>
      <c r="N66" s="29"/>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row>
    <row r="67" spans="1:68" x14ac:dyDescent="0.2">
      <c r="A67" s="329"/>
      <c r="B67" s="329" t="s">
        <v>225</v>
      </c>
      <c r="C67" s="329" t="s">
        <v>225</v>
      </c>
      <c r="D67" s="51" t="s">
        <v>269</v>
      </c>
      <c r="E67" s="28"/>
      <c r="F67" s="29"/>
      <c r="G67" s="28"/>
      <c r="H67" s="29"/>
      <c r="I67" s="28"/>
      <c r="J67" s="29"/>
      <c r="K67" s="28"/>
      <c r="L67" s="29"/>
      <c r="M67" s="28"/>
      <c r="N67" s="29"/>
      <c r="O67" s="30"/>
      <c r="P67" s="30"/>
      <c r="Q67" s="30"/>
      <c r="R67" s="30"/>
      <c r="S67" s="30"/>
      <c r="T67" s="30"/>
      <c r="U67" s="30"/>
      <c r="V67" s="30"/>
      <c r="W67" s="30"/>
      <c r="X67" s="30"/>
      <c r="Y67" s="39"/>
      <c r="Z67" s="39"/>
      <c r="AA67" s="40"/>
      <c r="AB67" s="41"/>
      <c r="AC67" s="40"/>
      <c r="AD67" s="31"/>
      <c r="AE67" s="31"/>
      <c r="AF67" s="41"/>
      <c r="AG67" s="41"/>
      <c r="AH67" s="41"/>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27"/>
      <c r="BN67" s="27"/>
      <c r="BO67" s="27"/>
      <c r="BP67" s="27"/>
    </row>
    <row r="68" spans="1:68" x14ac:dyDescent="0.2">
      <c r="A68" s="329" t="s">
        <v>225</v>
      </c>
      <c r="B68" s="329" t="s">
        <v>225</v>
      </c>
      <c r="C68" s="329" t="s">
        <v>225</v>
      </c>
      <c r="D68" s="51" t="s">
        <v>242</v>
      </c>
      <c r="E68" s="28"/>
      <c r="F68" s="29"/>
      <c r="G68" s="28"/>
      <c r="H68" s="29"/>
      <c r="I68" s="28"/>
      <c r="J68" s="29"/>
      <c r="K68" s="28"/>
      <c r="L68" s="29"/>
      <c r="M68" s="28"/>
      <c r="N68" s="29"/>
      <c r="O68" s="30"/>
      <c r="P68" s="30"/>
      <c r="Q68" s="30"/>
      <c r="R68" s="30"/>
      <c r="S68" s="30"/>
      <c r="T68" s="30"/>
      <c r="U68" s="30"/>
      <c r="V68" s="30"/>
      <c r="W68" s="30"/>
      <c r="X68" s="30"/>
      <c r="Y68" s="39"/>
      <c r="Z68" s="39"/>
      <c r="AA68" s="40"/>
      <c r="AB68" s="41"/>
      <c r="AC68" s="40"/>
      <c r="AD68" s="31"/>
      <c r="AE68" s="31"/>
      <c r="AF68" s="41"/>
      <c r="AG68" s="41"/>
      <c r="AH68" s="41"/>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27"/>
      <c r="BN68" s="27"/>
      <c r="BO68" s="27"/>
      <c r="BP68" s="27"/>
    </row>
    <row r="69" spans="1:68" x14ac:dyDescent="0.2">
      <c r="A69" s="329" t="s">
        <v>225</v>
      </c>
      <c r="B69" s="329" t="s">
        <v>225</v>
      </c>
      <c r="C69" s="329" t="s">
        <v>225</v>
      </c>
      <c r="D69" s="51" t="s">
        <v>272</v>
      </c>
      <c r="E69" s="28"/>
      <c r="F69" s="29"/>
      <c r="G69" s="28"/>
      <c r="H69" s="29"/>
      <c r="I69" s="28"/>
      <c r="J69" s="29"/>
      <c r="K69" s="28"/>
      <c r="L69" s="29"/>
      <c r="M69" s="28"/>
      <c r="N69" s="29"/>
      <c r="O69" s="30"/>
      <c r="P69" s="30"/>
      <c r="Q69" s="30"/>
      <c r="R69" s="30"/>
      <c r="S69" s="30"/>
      <c r="T69" s="30"/>
      <c r="U69" s="30"/>
      <c r="V69" s="30"/>
      <c r="W69" s="30"/>
      <c r="X69" s="30"/>
      <c r="Y69" s="39"/>
      <c r="Z69" s="39"/>
      <c r="AA69" s="40"/>
      <c r="AB69" s="41"/>
      <c r="AC69" s="40"/>
      <c r="AD69" s="31"/>
      <c r="AE69" s="31"/>
      <c r="AF69" s="41"/>
      <c r="AG69" s="41"/>
      <c r="AH69" s="41"/>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27"/>
      <c r="BN69" s="27"/>
      <c r="BO69" s="27"/>
      <c r="BP69" s="27"/>
    </row>
    <row r="70" spans="1:68" x14ac:dyDescent="0.2">
      <c r="A70" s="329" t="s">
        <v>225</v>
      </c>
      <c r="B70" s="329" t="s">
        <v>225</v>
      </c>
      <c r="C70" s="329" t="s">
        <v>225</v>
      </c>
      <c r="D70" s="331" t="s">
        <v>266</v>
      </c>
      <c r="E70" s="28"/>
      <c r="F70" s="29"/>
      <c r="G70" s="28"/>
      <c r="H70" s="29"/>
      <c r="I70" s="28"/>
      <c r="J70" s="29"/>
      <c r="K70" s="28"/>
      <c r="L70" s="29"/>
      <c r="M70" s="28"/>
      <c r="N70" s="29"/>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row>
    <row r="71" spans="1:68" x14ac:dyDescent="0.2">
      <c r="A71" s="329" t="s">
        <v>225</v>
      </c>
      <c r="B71" s="329" t="s">
        <v>225</v>
      </c>
      <c r="C71" s="329" t="s">
        <v>225</v>
      </c>
      <c r="D71" s="331" t="s">
        <v>267</v>
      </c>
      <c r="E71" s="28"/>
      <c r="F71" s="29"/>
      <c r="G71" s="28"/>
      <c r="H71" s="29"/>
      <c r="I71" s="28"/>
      <c r="J71" s="29"/>
      <c r="K71" s="28"/>
      <c r="L71" s="29"/>
      <c r="M71" s="28"/>
      <c r="N71" s="29"/>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row>
    <row r="72" spans="1:68" x14ac:dyDescent="0.2">
      <c r="A72" s="329" t="s">
        <v>225</v>
      </c>
      <c r="B72" s="329" t="s">
        <v>225</v>
      </c>
      <c r="C72" s="329" t="s">
        <v>225</v>
      </c>
      <c r="D72" s="331" t="s">
        <v>268</v>
      </c>
      <c r="E72" s="28"/>
      <c r="F72" s="29"/>
      <c r="G72" s="28"/>
      <c r="H72" s="29"/>
      <c r="I72" s="28"/>
      <c r="J72" s="29"/>
      <c r="K72" s="28"/>
      <c r="L72" s="29"/>
      <c r="M72" s="28"/>
      <c r="N72" s="29"/>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row>
    <row r="73" spans="1:68" x14ac:dyDescent="0.2">
      <c r="A73" s="329" t="s">
        <v>225</v>
      </c>
      <c r="B73" s="329" t="s">
        <v>225</v>
      </c>
      <c r="C73" s="329" t="s">
        <v>225</v>
      </c>
      <c r="D73" s="51" t="s">
        <v>273</v>
      </c>
      <c r="O73" s="30"/>
      <c r="P73" s="30"/>
      <c r="Q73" s="30"/>
      <c r="R73" s="30"/>
      <c r="S73" s="30"/>
      <c r="T73" s="30"/>
      <c r="U73" s="30"/>
      <c r="V73" s="30"/>
      <c r="W73" s="30"/>
      <c r="X73" s="30"/>
      <c r="Y73" s="39"/>
      <c r="Z73" s="39"/>
      <c r="AA73" s="40"/>
      <c r="AB73" s="41"/>
      <c r="AC73" s="40"/>
      <c r="AD73" s="31"/>
      <c r="AE73" s="31"/>
      <c r="AF73" s="41"/>
      <c r="AG73" s="41"/>
      <c r="AH73" s="41"/>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27"/>
      <c r="BN73" s="27"/>
      <c r="BO73" s="27"/>
      <c r="BP73" s="27"/>
    </row>
    <row r="74" spans="1:68" x14ac:dyDescent="0.2">
      <c r="A74" s="329" t="s">
        <v>225</v>
      </c>
      <c r="B74" s="329" t="s">
        <v>225</v>
      </c>
      <c r="C74" s="329" t="s">
        <v>225</v>
      </c>
      <c r="D74" s="51" t="s">
        <v>238</v>
      </c>
      <c r="E74" s="28"/>
      <c r="F74" s="29"/>
      <c r="G74" s="28"/>
      <c r="H74" s="29"/>
      <c r="I74" s="28"/>
      <c r="J74" s="29"/>
      <c r="K74" s="28"/>
      <c r="L74" s="29"/>
      <c r="M74" s="28"/>
      <c r="N74" s="29"/>
      <c r="O74" s="30"/>
      <c r="P74" s="30"/>
      <c r="Q74" s="30"/>
      <c r="R74" s="30"/>
      <c r="S74" s="30"/>
      <c r="T74" s="30"/>
      <c r="U74" s="30"/>
      <c r="V74" s="30"/>
      <c r="W74" s="30"/>
      <c r="X74" s="30"/>
      <c r="Y74" s="39"/>
      <c r="Z74" s="39"/>
      <c r="AA74" s="40"/>
      <c r="AB74" s="41"/>
      <c r="AC74" s="40"/>
      <c r="AD74" s="31"/>
      <c r="AE74" s="31"/>
      <c r="AF74" s="41"/>
      <c r="AG74" s="41"/>
      <c r="AH74" s="41"/>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27"/>
      <c r="BN74" s="27"/>
      <c r="BO74" s="27"/>
      <c r="BP74" s="27"/>
    </row>
    <row r="75" spans="1:68" x14ac:dyDescent="0.2">
      <c r="A75" s="329" t="s">
        <v>225</v>
      </c>
      <c r="B75" s="329" t="s">
        <v>225</v>
      </c>
      <c r="C75" s="329" t="s">
        <v>225</v>
      </c>
      <c r="D75" s="51" t="s">
        <v>239</v>
      </c>
      <c r="E75" s="28"/>
      <c r="F75" s="29"/>
      <c r="G75" s="28"/>
      <c r="H75" s="29"/>
      <c r="I75" s="28"/>
      <c r="J75" s="29"/>
      <c r="K75" s="28"/>
      <c r="L75" s="29"/>
      <c r="M75" s="28"/>
      <c r="N75" s="29"/>
      <c r="O75" s="30"/>
      <c r="P75" s="30"/>
      <c r="Q75" s="30"/>
      <c r="R75" s="30"/>
      <c r="S75" s="30"/>
      <c r="T75" s="30"/>
      <c r="U75" s="30"/>
      <c r="V75" s="30"/>
      <c r="W75" s="30"/>
      <c r="X75" s="30"/>
      <c r="Y75" s="39"/>
      <c r="Z75" s="39"/>
      <c r="AA75" s="40"/>
      <c r="AB75" s="41"/>
      <c r="AC75" s="40"/>
      <c r="AD75" s="31"/>
      <c r="AE75" s="31"/>
      <c r="AF75" s="41"/>
      <c r="AG75" s="41"/>
      <c r="AH75" s="41"/>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27"/>
      <c r="BN75" s="27"/>
      <c r="BO75" s="27"/>
      <c r="BP75" s="27"/>
    </row>
    <row r="76" spans="1:68" x14ac:dyDescent="0.2">
      <c r="A76" s="329"/>
      <c r="B76" s="329" t="s">
        <v>225</v>
      </c>
      <c r="C76" s="329" t="s">
        <v>225</v>
      </c>
      <c r="D76" s="51" t="s">
        <v>240</v>
      </c>
      <c r="E76" s="28"/>
      <c r="F76" s="29"/>
      <c r="G76" s="28"/>
      <c r="H76" s="29"/>
      <c r="I76" s="28"/>
      <c r="J76" s="29"/>
      <c r="K76" s="28"/>
      <c r="L76" s="29"/>
      <c r="M76" s="28"/>
      <c r="N76" s="29"/>
      <c r="O76" s="30"/>
      <c r="P76" s="30"/>
      <c r="Q76" s="30"/>
      <c r="R76" s="30"/>
      <c r="S76" s="30"/>
      <c r="T76" s="30"/>
      <c r="U76" s="30"/>
      <c r="V76" s="30"/>
      <c r="W76" s="30"/>
      <c r="X76" s="30"/>
      <c r="Y76" s="39"/>
      <c r="Z76" s="39"/>
      <c r="AA76" s="40"/>
      <c r="AB76" s="41"/>
      <c r="AC76" s="40"/>
      <c r="AD76" s="31"/>
      <c r="AE76" s="31"/>
      <c r="AF76" s="41"/>
      <c r="AG76" s="41"/>
      <c r="AH76" s="41"/>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27"/>
      <c r="BN76" s="27"/>
      <c r="BO76" s="27"/>
      <c r="BP76" s="27"/>
    </row>
    <row r="77" spans="1:68" x14ac:dyDescent="0.2">
      <c r="A77" s="329"/>
      <c r="B77" s="329"/>
      <c r="C77" s="329" t="s">
        <v>225</v>
      </c>
      <c r="D77" s="51" t="s">
        <v>241</v>
      </c>
      <c r="E77" s="28"/>
      <c r="F77" s="29"/>
      <c r="G77" s="28"/>
      <c r="H77" s="29"/>
      <c r="I77" s="28"/>
      <c r="J77" s="29"/>
      <c r="K77" s="28"/>
      <c r="L77" s="29"/>
      <c r="M77" s="28"/>
      <c r="N77" s="29"/>
      <c r="O77" s="30"/>
      <c r="P77" s="30"/>
      <c r="Q77" s="30"/>
      <c r="R77" s="30"/>
      <c r="S77" s="30"/>
      <c r="T77" s="30"/>
      <c r="U77" s="30"/>
      <c r="V77" s="30"/>
      <c r="W77" s="30"/>
      <c r="X77" s="30"/>
      <c r="Y77" s="39"/>
      <c r="Z77" s="39"/>
      <c r="AA77" s="40"/>
      <c r="AB77" s="41"/>
      <c r="AC77" s="40"/>
      <c r="AD77" s="31"/>
      <c r="AE77" s="31"/>
      <c r="AF77" s="41"/>
      <c r="AG77" s="41"/>
      <c r="AH77" s="41"/>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27"/>
      <c r="BN77" s="27"/>
      <c r="BO77" s="27"/>
      <c r="BP77" s="27"/>
    </row>
    <row r="78" spans="1:68" x14ac:dyDescent="0.2">
      <c r="A78" s="386" t="s">
        <v>225</v>
      </c>
      <c r="B78" s="386" t="s">
        <v>225</v>
      </c>
      <c r="C78" s="386" t="s">
        <v>225</v>
      </c>
      <c r="D78" s="335" t="s">
        <v>84</v>
      </c>
      <c r="E78" s="28"/>
      <c r="F78" s="29"/>
      <c r="G78" s="28"/>
      <c r="H78" s="29"/>
      <c r="I78" s="28"/>
      <c r="J78" s="29"/>
      <c r="K78" s="28"/>
      <c r="L78" s="29"/>
      <c r="M78" s="28"/>
      <c r="N78" s="29"/>
      <c r="O78" s="30"/>
      <c r="P78" s="30"/>
      <c r="Q78" s="30"/>
      <c r="R78" s="30"/>
      <c r="S78" s="48"/>
      <c r="T78" s="30"/>
      <c r="U78" s="30"/>
      <c r="V78" s="30"/>
      <c r="W78" s="30"/>
      <c r="X78" s="48"/>
      <c r="Y78" s="39"/>
      <c r="Z78" s="39"/>
      <c r="AA78" s="39"/>
      <c r="AB78" s="39"/>
      <c r="AC78" s="39"/>
      <c r="AD78" s="48"/>
      <c r="AE78" s="48"/>
      <c r="AF78" s="39"/>
      <c r="AG78" s="39"/>
      <c r="AH78" s="39"/>
      <c r="AI78" s="39"/>
      <c r="AJ78" s="39"/>
      <c r="AK78" s="39"/>
      <c r="AL78" s="39"/>
      <c r="AM78" s="39"/>
      <c r="AN78" s="39"/>
      <c r="AO78" s="39"/>
      <c r="AP78" s="39"/>
      <c r="AQ78" s="39"/>
      <c r="AR78" s="39"/>
      <c r="AS78" s="39"/>
      <c r="AT78" s="39"/>
      <c r="AU78" s="39"/>
      <c r="AV78" s="39"/>
      <c r="AW78" s="39"/>
      <c r="AX78" s="39"/>
      <c r="AY78" s="42"/>
      <c r="AZ78" s="39"/>
      <c r="BA78" s="39"/>
      <c r="BB78" s="27"/>
      <c r="BC78" s="27"/>
      <c r="BD78" s="27"/>
      <c r="BE78" s="27"/>
      <c r="BF78" s="27"/>
      <c r="BG78" s="27"/>
      <c r="BH78" s="27"/>
      <c r="BI78" s="27"/>
      <c r="BJ78" s="27"/>
      <c r="BK78" s="27"/>
      <c r="BL78" s="27"/>
      <c r="BM78" s="27"/>
      <c r="BN78" s="27"/>
      <c r="BO78" s="27"/>
      <c r="BP78" s="27"/>
    </row>
    <row r="79" spans="1:68" x14ac:dyDescent="0.2">
      <c r="A79" s="386" t="s">
        <v>225</v>
      </c>
      <c r="B79" s="386" t="s">
        <v>225</v>
      </c>
      <c r="C79" s="386" t="s">
        <v>225</v>
      </c>
      <c r="D79" s="335" t="s">
        <v>85</v>
      </c>
      <c r="E79" s="28"/>
      <c r="F79" s="29"/>
      <c r="G79" s="28"/>
      <c r="H79" s="29"/>
      <c r="I79" s="28"/>
      <c r="J79" s="29"/>
      <c r="K79" s="28"/>
      <c r="L79" s="29"/>
      <c r="M79" s="28"/>
      <c r="N79" s="29"/>
      <c r="O79" s="30"/>
      <c r="P79" s="30"/>
      <c r="Q79" s="30"/>
      <c r="R79" s="30"/>
      <c r="S79" s="48"/>
      <c r="T79" s="30"/>
      <c r="U79" s="30"/>
      <c r="V79" s="30"/>
      <c r="W79" s="30"/>
      <c r="X79" s="48"/>
      <c r="Y79" s="39"/>
      <c r="Z79" s="39"/>
      <c r="AA79" s="39"/>
      <c r="AB79" s="39"/>
      <c r="AC79" s="39"/>
      <c r="AD79" s="48"/>
      <c r="AE79" s="48"/>
      <c r="AF79" s="39"/>
      <c r="AG79" s="39"/>
      <c r="AH79" s="39"/>
      <c r="AI79" s="39"/>
      <c r="AJ79" s="39"/>
      <c r="AK79" s="39"/>
      <c r="AL79" s="39"/>
      <c r="AM79" s="39"/>
      <c r="AN79" s="39"/>
      <c r="AO79" s="39"/>
      <c r="AP79" s="39"/>
      <c r="AQ79" s="39"/>
      <c r="AR79" s="39"/>
      <c r="AS79" s="39"/>
      <c r="AT79" s="39"/>
      <c r="AU79" s="39"/>
      <c r="AV79" s="39"/>
      <c r="AW79" s="39"/>
      <c r="AX79" s="39"/>
      <c r="AY79" s="42"/>
      <c r="AZ79" s="39"/>
      <c r="BA79" s="39"/>
      <c r="BB79" s="27"/>
      <c r="BC79" s="27"/>
      <c r="BD79" s="27"/>
      <c r="BE79" s="27"/>
      <c r="BF79" s="27"/>
      <c r="BG79" s="27"/>
      <c r="BH79" s="27"/>
      <c r="BI79" s="27"/>
      <c r="BJ79" s="27"/>
      <c r="BK79" s="27"/>
      <c r="BL79" s="27"/>
      <c r="BM79" s="27"/>
      <c r="BN79" s="27"/>
      <c r="BO79" s="27"/>
      <c r="BP79" s="27"/>
    </row>
    <row r="80" spans="1:68" x14ac:dyDescent="0.2">
      <c r="A80" s="338" t="s">
        <v>225</v>
      </c>
      <c r="B80" s="338" t="s">
        <v>225</v>
      </c>
      <c r="C80" s="338" t="s">
        <v>225</v>
      </c>
      <c r="D80" s="339" t="s">
        <v>86</v>
      </c>
      <c r="E80" s="28"/>
      <c r="F80" s="29"/>
      <c r="G80" s="28"/>
      <c r="H80" s="29"/>
      <c r="I80" s="28"/>
      <c r="J80" s="29"/>
      <c r="K80" s="28"/>
      <c r="L80" s="29"/>
      <c r="M80" s="28"/>
      <c r="N80" s="29"/>
      <c r="O80" s="30"/>
      <c r="P80" s="30"/>
      <c r="Q80" s="30"/>
      <c r="R80" s="30"/>
      <c r="S80" s="48"/>
      <c r="T80" s="30"/>
      <c r="U80" s="30"/>
      <c r="V80" s="30"/>
      <c r="W80" s="30"/>
      <c r="X80" s="48"/>
      <c r="Y80" s="39"/>
      <c r="Z80" s="39"/>
      <c r="AA80" s="39"/>
      <c r="AB80" s="39"/>
      <c r="AC80" s="39"/>
      <c r="AD80" s="48"/>
      <c r="AE80" s="48"/>
      <c r="AF80" s="39"/>
      <c r="AG80" s="39"/>
      <c r="AH80" s="39"/>
      <c r="AI80" s="39"/>
      <c r="AJ80" s="39"/>
      <c r="AK80" s="39"/>
      <c r="AL80" s="39"/>
      <c r="AM80" s="39"/>
      <c r="AN80" s="39"/>
      <c r="AO80" s="39"/>
      <c r="AP80" s="39"/>
      <c r="AQ80" s="39"/>
      <c r="AR80" s="39"/>
      <c r="AS80" s="39"/>
      <c r="AT80" s="39"/>
      <c r="AU80" s="39"/>
      <c r="AV80" s="39"/>
      <c r="AW80" s="39"/>
      <c r="AX80" s="39"/>
      <c r="AY80" s="42"/>
      <c r="AZ80" s="39"/>
      <c r="BA80" s="39"/>
      <c r="BB80" s="27"/>
      <c r="BC80" s="27"/>
      <c r="BD80" s="27"/>
      <c r="BE80" s="27"/>
      <c r="BF80" s="27"/>
      <c r="BG80" s="27"/>
      <c r="BH80" s="27"/>
      <c r="BI80" s="27"/>
      <c r="BJ80" s="27"/>
      <c r="BK80" s="27"/>
      <c r="BL80" s="27"/>
      <c r="BM80" s="27"/>
      <c r="BN80" s="27"/>
      <c r="BO80" s="27"/>
      <c r="BP80" s="27"/>
    </row>
    <row r="81" spans="1:68" x14ac:dyDescent="0.2">
      <c r="A81" s="338" t="s">
        <v>225</v>
      </c>
      <c r="B81" s="338" t="s">
        <v>225</v>
      </c>
      <c r="C81" s="338" t="s">
        <v>225</v>
      </c>
      <c r="D81" s="339" t="s">
        <v>65</v>
      </c>
      <c r="E81" s="28"/>
      <c r="F81" s="38"/>
      <c r="G81" s="37"/>
      <c r="H81" s="38"/>
      <c r="I81" s="37"/>
      <c r="J81" s="38"/>
      <c r="K81" s="37"/>
      <c r="L81" s="38"/>
      <c r="M81" s="37"/>
      <c r="N81" s="38"/>
      <c r="O81" s="30"/>
      <c r="P81" s="30"/>
      <c r="Q81" s="30"/>
      <c r="R81" s="30"/>
      <c r="S81" s="48"/>
      <c r="T81" s="30"/>
      <c r="U81" s="30"/>
      <c r="V81" s="30"/>
      <c r="W81" s="30"/>
      <c r="X81" s="48"/>
      <c r="Y81" s="39"/>
      <c r="Z81" s="39"/>
      <c r="AA81" s="40"/>
      <c r="AB81" s="41"/>
      <c r="AC81" s="40"/>
      <c r="AD81" s="54"/>
      <c r="AE81" s="54"/>
      <c r="AF81" s="40"/>
      <c r="AG81" s="40"/>
      <c r="AH81" s="40"/>
      <c r="AI81" s="40"/>
      <c r="AJ81" s="40"/>
      <c r="AK81" s="40"/>
      <c r="AL81" s="40"/>
      <c r="AM81" s="40"/>
      <c r="AN81" s="40"/>
      <c r="AO81" s="39"/>
      <c r="AP81" s="40"/>
      <c r="AQ81" s="39"/>
      <c r="AR81" s="40"/>
      <c r="AS81" s="39"/>
      <c r="AT81" s="40"/>
      <c r="AU81" s="39"/>
      <c r="AV81" s="40"/>
      <c r="AW81" s="39"/>
      <c r="AX81" s="40"/>
      <c r="AY81" s="39"/>
      <c r="AZ81" s="40"/>
      <c r="BA81" s="39"/>
      <c r="BB81" s="40"/>
      <c r="BC81" s="39"/>
      <c r="BD81" s="40"/>
      <c r="BE81" s="39"/>
      <c r="BF81" s="40"/>
      <c r="BG81" s="39"/>
      <c r="BH81" s="40"/>
      <c r="BI81" s="39"/>
      <c r="BJ81" s="40"/>
      <c r="BK81" s="39"/>
      <c r="BL81" s="40"/>
      <c r="BM81" s="39"/>
      <c r="BN81" s="40"/>
      <c r="BO81" s="39"/>
      <c r="BP81" s="40"/>
    </row>
    <row r="82" spans="1:68" x14ac:dyDescent="0.2">
      <c r="A82" s="338" t="s">
        <v>225</v>
      </c>
      <c r="B82" s="338" t="s">
        <v>225</v>
      </c>
      <c r="C82" s="338" t="s">
        <v>225</v>
      </c>
      <c r="D82" s="339" t="s">
        <v>262</v>
      </c>
      <c r="E82" s="28"/>
      <c r="F82" s="38"/>
      <c r="G82" s="37"/>
      <c r="H82" s="38"/>
      <c r="I82" s="37"/>
      <c r="J82" s="38"/>
      <c r="K82" s="37"/>
      <c r="L82" s="38"/>
      <c r="M82" s="37"/>
      <c r="N82" s="38"/>
      <c r="O82" s="30"/>
      <c r="P82" s="30"/>
      <c r="Q82" s="30"/>
      <c r="R82" s="30"/>
      <c r="S82" s="48"/>
      <c r="T82" s="30"/>
      <c r="U82" s="30"/>
      <c r="V82" s="30"/>
      <c r="W82" s="30"/>
      <c r="X82" s="48"/>
      <c r="Y82" s="39"/>
      <c r="Z82" s="39"/>
      <c r="AA82" s="39"/>
      <c r="AB82" s="39"/>
      <c r="AC82" s="39"/>
      <c r="AD82" s="48"/>
      <c r="AE82" s="48"/>
      <c r="AF82" s="39"/>
      <c r="AG82" s="39"/>
      <c r="AH82" s="39"/>
      <c r="AI82" s="39"/>
      <c r="AJ82" s="39"/>
      <c r="AK82" s="39"/>
      <c r="AL82" s="39"/>
      <c r="AM82" s="39"/>
      <c r="AN82" s="39"/>
      <c r="AO82" s="39"/>
      <c r="AP82" s="39"/>
      <c r="AQ82" s="39"/>
      <c r="AR82" s="39"/>
      <c r="AS82" s="39"/>
      <c r="AT82" s="39"/>
      <c r="AU82" s="39"/>
      <c r="AV82" s="39"/>
      <c r="AW82" s="39"/>
      <c r="AX82" s="39"/>
      <c r="AY82" s="42"/>
      <c r="AZ82" s="39"/>
      <c r="BA82" s="39"/>
      <c r="BB82" s="27"/>
      <c r="BC82" s="27"/>
      <c r="BD82" s="27"/>
      <c r="BE82" s="27"/>
      <c r="BF82" s="27"/>
      <c r="BG82" s="27"/>
      <c r="BH82" s="27"/>
      <c r="BI82" s="27"/>
      <c r="BJ82" s="27"/>
      <c r="BK82" s="27"/>
      <c r="BL82" s="27"/>
      <c r="BM82" s="27"/>
      <c r="BN82" s="27"/>
      <c r="BO82" s="27"/>
      <c r="BP82" s="27"/>
    </row>
    <row r="83" spans="1:68" x14ac:dyDescent="0.2">
      <c r="A83" s="338" t="s">
        <v>225</v>
      </c>
      <c r="B83" s="338" t="s">
        <v>225</v>
      </c>
      <c r="C83" s="338" t="s">
        <v>225</v>
      </c>
      <c r="D83" s="339" t="s">
        <v>263</v>
      </c>
      <c r="E83" s="28"/>
      <c r="F83" s="38"/>
      <c r="G83" s="37"/>
      <c r="H83" s="38"/>
      <c r="I83" s="37"/>
      <c r="J83" s="38"/>
      <c r="K83" s="37"/>
      <c r="L83" s="38"/>
      <c r="M83" s="37"/>
      <c r="N83" s="38"/>
      <c r="O83" s="30"/>
      <c r="P83" s="30"/>
      <c r="Q83" s="30"/>
      <c r="R83" s="30"/>
      <c r="S83" s="48"/>
      <c r="T83" s="30"/>
      <c r="U83" s="30"/>
      <c r="V83" s="30"/>
      <c r="W83" s="30"/>
      <c r="X83" s="48"/>
      <c r="Y83" s="39"/>
      <c r="Z83" s="39"/>
      <c r="AA83" s="39"/>
      <c r="AB83" s="39"/>
      <c r="AC83" s="39"/>
      <c r="AD83" s="48"/>
      <c r="AE83" s="48"/>
      <c r="AF83" s="39"/>
      <c r="AG83" s="39"/>
      <c r="AH83" s="39"/>
      <c r="AI83" s="39"/>
      <c r="AJ83" s="39"/>
      <c r="AK83" s="39"/>
      <c r="AL83" s="39"/>
      <c r="AM83" s="39"/>
      <c r="AN83" s="39"/>
      <c r="AO83" s="39"/>
      <c r="AP83" s="39"/>
      <c r="AQ83" s="39"/>
      <c r="AR83" s="39"/>
      <c r="AS83" s="39"/>
      <c r="AT83" s="39"/>
      <c r="AU83" s="39"/>
      <c r="AV83" s="39"/>
      <c r="AW83" s="39"/>
      <c r="AX83" s="39"/>
      <c r="AY83" s="42"/>
      <c r="AZ83" s="39"/>
      <c r="BA83" s="39"/>
      <c r="BB83" s="27"/>
      <c r="BC83" s="27"/>
      <c r="BD83" s="27"/>
      <c r="BE83" s="27"/>
      <c r="BF83" s="27"/>
      <c r="BG83" s="27"/>
      <c r="BH83" s="27"/>
      <c r="BI83" s="27"/>
      <c r="BJ83" s="27"/>
      <c r="BK83" s="27"/>
      <c r="BL83" s="27"/>
      <c r="BM83" s="27"/>
      <c r="BN83" s="27"/>
      <c r="BO83" s="27"/>
      <c r="BP83" s="27"/>
    </row>
    <row r="84" spans="1:68" x14ac:dyDescent="0.2">
      <c r="A84" s="338" t="s">
        <v>225</v>
      </c>
      <c r="B84" s="338" t="s">
        <v>225</v>
      </c>
      <c r="C84" s="338" t="s">
        <v>225</v>
      </c>
      <c r="D84" s="339" t="s">
        <v>284</v>
      </c>
      <c r="E84" s="28"/>
      <c r="F84" s="29"/>
      <c r="G84" s="28"/>
      <c r="H84" s="29"/>
      <c r="I84" s="28"/>
      <c r="J84" s="29"/>
      <c r="K84" s="28"/>
      <c r="L84" s="29"/>
      <c r="M84" s="28"/>
      <c r="N84" s="29"/>
      <c r="O84" s="30"/>
      <c r="P84" s="30"/>
      <c r="Q84" s="30"/>
      <c r="R84" s="30"/>
      <c r="S84" s="48"/>
      <c r="T84" s="30"/>
      <c r="U84" s="30"/>
      <c r="V84" s="30"/>
      <c r="W84" s="30"/>
      <c r="X84" s="48"/>
      <c r="Y84" s="39"/>
      <c r="Z84" s="39"/>
      <c r="AA84" s="39"/>
      <c r="AB84" s="39"/>
      <c r="AC84" s="39"/>
      <c r="AD84" s="48"/>
      <c r="AE84" s="48"/>
      <c r="AF84" s="39"/>
      <c r="AG84" s="39"/>
      <c r="AH84" s="39"/>
      <c r="AI84" s="39"/>
      <c r="AJ84" s="39"/>
      <c r="AK84" s="39"/>
      <c r="AL84" s="39"/>
      <c r="AM84" s="39"/>
      <c r="AN84" s="39"/>
      <c r="AO84" s="39"/>
      <c r="AP84" s="39"/>
      <c r="AQ84" s="39"/>
      <c r="AR84" s="39"/>
      <c r="AS84" s="39"/>
      <c r="AT84" s="39"/>
      <c r="AU84" s="39"/>
      <c r="AV84" s="39"/>
      <c r="AW84" s="39"/>
      <c r="AX84" s="39"/>
      <c r="AY84" s="42"/>
      <c r="AZ84" s="39"/>
      <c r="BA84" s="39"/>
      <c r="BB84" s="27"/>
      <c r="BC84" s="27"/>
      <c r="BD84" s="27"/>
      <c r="BE84" s="27"/>
      <c r="BF84" s="27"/>
      <c r="BG84" s="27"/>
      <c r="BH84" s="27"/>
      <c r="BI84" s="27"/>
      <c r="BJ84" s="27"/>
      <c r="BK84" s="27"/>
      <c r="BL84" s="27"/>
      <c r="BM84" s="27"/>
      <c r="BN84" s="27"/>
      <c r="BO84" s="27"/>
      <c r="BP84" s="27"/>
    </row>
    <row r="85" spans="1:68" x14ac:dyDescent="0.2">
      <c r="A85" s="338" t="s">
        <v>225</v>
      </c>
      <c r="B85" s="338" t="s">
        <v>225</v>
      </c>
      <c r="C85" s="338" t="s">
        <v>225</v>
      </c>
      <c r="D85" s="339" t="s">
        <v>87</v>
      </c>
      <c r="E85" s="28"/>
      <c r="F85" s="38"/>
      <c r="G85" s="37"/>
      <c r="H85" s="38"/>
      <c r="I85" s="37"/>
      <c r="J85" s="38"/>
      <c r="K85" s="37"/>
      <c r="L85" s="38"/>
      <c r="M85" s="37"/>
      <c r="N85" s="38"/>
      <c r="O85" s="30"/>
      <c r="P85" s="30"/>
      <c r="Q85" s="30"/>
      <c r="R85" s="30"/>
      <c r="S85" s="48"/>
      <c r="T85" s="30"/>
      <c r="U85" s="30"/>
      <c r="V85" s="30"/>
      <c r="W85" s="30"/>
      <c r="X85" s="48"/>
      <c r="Y85" s="39"/>
      <c r="Z85" s="39"/>
      <c r="AA85" s="39"/>
      <c r="AB85" s="39"/>
      <c r="AC85" s="39"/>
      <c r="AD85" s="48"/>
      <c r="AE85" s="48"/>
      <c r="AF85" s="39"/>
      <c r="AG85" s="39"/>
      <c r="AH85" s="39"/>
      <c r="AI85" s="39"/>
      <c r="AJ85" s="39"/>
      <c r="AK85" s="39"/>
      <c r="AL85" s="39"/>
      <c r="AM85" s="39"/>
      <c r="AN85" s="39"/>
      <c r="AO85" s="39"/>
      <c r="AP85" s="39"/>
      <c r="AQ85" s="39"/>
      <c r="AR85" s="39"/>
      <c r="AS85" s="39"/>
      <c r="AT85" s="39"/>
      <c r="AU85" s="39"/>
      <c r="AV85" s="39"/>
      <c r="AW85" s="39"/>
      <c r="AX85" s="39"/>
      <c r="AY85" s="42"/>
      <c r="AZ85" s="39"/>
      <c r="BA85" s="39"/>
      <c r="BB85" s="27"/>
      <c r="BC85" s="27"/>
      <c r="BD85" s="27"/>
      <c r="BE85" s="27"/>
      <c r="BF85" s="27"/>
      <c r="BG85" s="27"/>
      <c r="BH85" s="27"/>
      <c r="BI85" s="27"/>
      <c r="BJ85" s="27"/>
      <c r="BK85" s="27"/>
      <c r="BL85" s="27"/>
      <c r="BM85" s="27"/>
      <c r="BN85" s="27"/>
      <c r="BO85" s="27"/>
      <c r="BP85" s="27"/>
    </row>
    <row r="86" spans="1:68" x14ac:dyDescent="0.2">
      <c r="A86" s="328" t="s">
        <v>225</v>
      </c>
      <c r="B86" s="328" t="s">
        <v>225</v>
      </c>
      <c r="C86" s="328" t="s">
        <v>225</v>
      </c>
      <c r="D86" s="52" t="s">
        <v>59</v>
      </c>
      <c r="E86" s="28"/>
      <c r="F86" s="29"/>
      <c r="G86" s="28"/>
      <c r="H86" s="29"/>
      <c r="I86" s="28"/>
      <c r="J86" s="29"/>
      <c r="K86" s="28"/>
      <c r="L86" s="29"/>
      <c r="M86" s="28"/>
      <c r="N86" s="29"/>
    </row>
    <row r="87" spans="1:68" x14ac:dyDescent="0.2">
      <c r="A87" s="385" t="s">
        <v>225</v>
      </c>
      <c r="B87" s="385" t="s">
        <v>225</v>
      </c>
      <c r="C87" s="385" t="s">
        <v>225</v>
      </c>
      <c r="D87" s="340" t="s">
        <v>275</v>
      </c>
      <c r="E87" s="341">
        <f>SUM(E55:E86)</f>
        <v>0</v>
      </c>
      <c r="F87" s="341">
        <f t="shared" ref="F87:N87" si="2">SUM(F55:F86)</f>
        <v>0</v>
      </c>
      <c r="G87" s="341">
        <f t="shared" si="2"/>
        <v>0</v>
      </c>
      <c r="H87" s="341">
        <f t="shared" si="2"/>
        <v>0</v>
      </c>
      <c r="I87" s="341">
        <f t="shared" si="2"/>
        <v>0</v>
      </c>
      <c r="J87" s="341">
        <f t="shared" si="2"/>
        <v>0</v>
      </c>
      <c r="K87" s="341">
        <f t="shared" si="2"/>
        <v>0</v>
      </c>
      <c r="L87" s="341">
        <f t="shared" si="2"/>
        <v>0</v>
      </c>
      <c r="M87" s="341">
        <f t="shared" si="2"/>
        <v>0</v>
      </c>
      <c r="N87" s="341">
        <f t="shared" si="2"/>
        <v>0</v>
      </c>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row>
    <row r="88" spans="1:68" x14ac:dyDescent="0.2">
      <c r="A88" s="385" t="s">
        <v>225</v>
      </c>
      <c r="B88" s="385" t="s">
        <v>225</v>
      </c>
      <c r="C88" s="385" t="s">
        <v>225</v>
      </c>
      <c r="D88" s="340" t="s">
        <v>276</v>
      </c>
      <c r="E88" s="426">
        <f>E87*$E$2+F87*$F$2+G87*$G$2+H87*$H$2+I87*$I$2+J87*$J$2+K87*$K$2+L87*$L$2+M87*$M$2+N87*$N$2</f>
        <v>0</v>
      </c>
      <c r="F88" s="426"/>
      <c r="G88" s="426"/>
      <c r="H88" s="426"/>
      <c r="I88" s="426"/>
      <c r="J88" s="426"/>
      <c r="K88" s="426"/>
      <c r="L88" s="426"/>
      <c r="M88" s="426"/>
      <c r="N88" s="426"/>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row>
    <row r="89" spans="1:68" x14ac:dyDescent="0.2">
      <c r="A89" s="337" t="s">
        <v>225</v>
      </c>
      <c r="B89" s="337" t="s">
        <v>225</v>
      </c>
      <c r="C89" s="337" t="s">
        <v>225</v>
      </c>
      <c r="D89" s="332" t="s">
        <v>258</v>
      </c>
      <c r="E89" s="37"/>
      <c r="F89" s="38"/>
      <c r="G89" s="37"/>
      <c r="H89" s="38"/>
      <c r="I89" s="37"/>
      <c r="J89" s="38"/>
      <c r="K89" s="49"/>
      <c r="L89" s="38"/>
      <c r="M89" s="37"/>
      <c r="N89" s="38"/>
    </row>
    <row r="90" spans="1:68" x14ac:dyDescent="0.2">
      <c r="A90" s="329" t="s">
        <v>225</v>
      </c>
      <c r="B90" s="329" t="s">
        <v>225</v>
      </c>
      <c r="C90" s="329" t="s">
        <v>225</v>
      </c>
      <c r="D90" s="51" t="s">
        <v>60</v>
      </c>
      <c r="E90" s="28"/>
      <c r="F90" s="29"/>
      <c r="G90" s="28"/>
      <c r="H90" s="29"/>
      <c r="I90" s="28"/>
      <c r="J90" s="29"/>
      <c r="K90" s="28"/>
      <c r="L90" s="29"/>
      <c r="M90" s="28"/>
      <c r="N90" s="29"/>
    </row>
    <row r="91" spans="1:68" x14ac:dyDescent="0.2">
      <c r="A91" s="329" t="s">
        <v>225</v>
      </c>
      <c r="B91" s="329" t="s">
        <v>225</v>
      </c>
      <c r="C91" s="329" t="s">
        <v>225</v>
      </c>
      <c r="D91" s="46" t="s">
        <v>61</v>
      </c>
      <c r="E91" s="28"/>
      <c r="F91" s="29"/>
      <c r="G91" s="28"/>
      <c r="H91" s="29"/>
      <c r="I91" s="28"/>
      <c r="J91" s="29"/>
      <c r="K91" s="28"/>
      <c r="L91" s="29"/>
      <c r="M91" s="28"/>
      <c r="N91" s="29"/>
    </row>
    <row r="92" spans="1:68" x14ac:dyDescent="0.2">
      <c r="A92" s="329" t="s">
        <v>225</v>
      </c>
      <c r="B92" s="329" t="s">
        <v>225</v>
      </c>
      <c r="C92" s="329" t="s">
        <v>225</v>
      </c>
      <c r="D92" s="51" t="s">
        <v>244</v>
      </c>
      <c r="E92" s="28"/>
      <c r="F92" s="29"/>
      <c r="G92" s="28"/>
      <c r="H92" s="29"/>
      <c r="I92" s="28"/>
      <c r="J92" s="29"/>
      <c r="K92" s="28"/>
      <c r="L92" s="29"/>
      <c r="M92" s="28"/>
      <c r="N92" s="29"/>
    </row>
    <row r="93" spans="1:68" x14ac:dyDescent="0.2">
      <c r="A93" s="329"/>
      <c r="B93" s="329" t="s">
        <v>225</v>
      </c>
      <c r="C93" s="329" t="s">
        <v>225</v>
      </c>
      <c r="D93" s="51" t="s">
        <v>245</v>
      </c>
      <c r="E93" s="28"/>
      <c r="F93" s="29"/>
      <c r="G93" s="28"/>
      <c r="H93" s="29"/>
      <c r="I93" s="28"/>
      <c r="J93" s="29"/>
      <c r="K93" s="28"/>
      <c r="L93" s="29"/>
      <c r="M93" s="28"/>
      <c r="N93" s="29"/>
    </row>
    <row r="94" spans="1:68" x14ac:dyDescent="0.2">
      <c r="A94" s="329" t="s">
        <v>225</v>
      </c>
      <c r="B94" s="329" t="s">
        <v>225</v>
      </c>
      <c r="C94" s="329" t="s">
        <v>225</v>
      </c>
      <c r="D94" s="51" t="s">
        <v>246</v>
      </c>
      <c r="E94" s="28"/>
      <c r="F94" s="29"/>
      <c r="G94" s="28"/>
      <c r="H94" s="29"/>
      <c r="I94" s="28"/>
      <c r="J94" s="29"/>
      <c r="K94" s="28"/>
      <c r="L94" s="29"/>
      <c r="M94" s="28"/>
      <c r="N94" s="29"/>
    </row>
    <row r="95" spans="1:68" x14ac:dyDescent="0.2">
      <c r="A95" s="329"/>
      <c r="B95" s="329" t="s">
        <v>225</v>
      </c>
      <c r="C95" s="329" t="s">
        <v>225</v>
      </c>
      <c r="D95" s="51" t="s">
        <v>247</v>
      </c>
      <c r="E95" s="28"/>
      <c r="F95" s="29"/>
      <c r="G95" s="28"/>
      <c r="H95" s="29"/>
      <c r="I95" s="28"/>
      <c r="J95" s="29"/>
      <c r="K95" s="28"/>
      <c r="L95" s="29"/>
      <c r="M95" s="28"/>
      <c r="N95" s="29"/>
    </row>
    <row r="96" spans="1:68" x14ac:dyDescent="0.2">
      <c r="A96" s="329" t="s">
        <v>225</v>
      </c>
      <c r="B96" s="329" t="s">
        <v>225</v>
      </c>
      <c r="C96" s="329" t="s">
        <v>225</v>
      </c>
      <c r="D96" s="51" t="s">
        <v>248</v>
      </c>
      <c r="E96" s="28"/>
      <c r="F96" s="29"/>
      <c r="G96" s="28"/>
      <c r="H96" s="29"/>
      <c r="I96" s="28"/>
      <c r="J96" s="29"/>
      <c r="K96" s="28"/>
      <c r="L96" s="29"/>
      <c r="M96" s="28"/>
      <c r="N96" s="29"/>
    </row>
    <row r="97" spans="1:68" x14ac:dyDescent="0.2">
      <c r="A97" s="329"/>
      <c r="B97" s="329" t="s">
        <v>225</v>
      </c>
      <c r="C97" s="329" t="s">
        <v>225</v>
      </c>
      <c r="D97" s="51" t="s">
        <v>249</v>
      </c>
      <c r="E97" s="28"/>
      <c r="F97" s="29"/>
      <c r="G97" s="28"/>
      <c r="H97" s="29"/>
      <c r="I97" s="28"/>
      <c r="J97" s="29"/>
      <c r="K97" s="28"/>
      <c r="L97" s="29"/>
      <c r="M97" s="28"/>
      <c r="N97" s="29"/>
    </row>
    <row r="98" spans="1:68" x14ac:dyDescent="0.2">
      <c r="A98" s="329" t="s">
        <v>225</v>
      </c>
      <c r="B98" s="329" t="s">
        <v>225</v>
      </c>
      <c r="C98" s="329" t="s">
        <v>225</v>
      </c>
      <c r="D98" s="51" t="s">
        <v>250</v>
      </c>
      <c r="E98" s="28"/>
      <c r="F98" s="29"/>
      <c r="G98" s="28"/>
      <c r="H98" s="29"/>
      <c r="I98" s="28"/>
      <c r="J98" s="29"/>
      <c r="K98" s="28"/>
      <c r="L98" s="29"/>
      <c r="M98" s="28"/>
      <c r="N98" s="29"/>
    </row>
    <row r="99" spans="1:68" x14ac:dyDescent="0.2">
      <c r="A99" s="329" t="s">
        <v>225</v>
      </c>
      <c r="B99" s="329" t="s">
        <v>225</v>
      </c>
      <c r="C99" s="329" t="s">
        <v>225</v>
      </c>
      <c r="D99" s="51" t="s">
        <v>274</v>
      </c>
      <c r="E99" s="28"/>
      <c r="F99" s="29"/>
      <c r="G99" s="28"/>
      <c r="H99" s="29"/>
      <c r="I99" s="28"/>
      <c r="J99" s="29"/>
      <c r="K99" s="28"/>
      <c r="L99" s="29"/>
      <c r="M99" s="28"/>
      <c r="N99" s="29"/>
    </row>
    <row r="100" spans="1:68" x14ac:dyDescent="0.2">
      <c r="A100" s="329" t="s">
        <v>225</v>
      </c>
      <c r="B100" s="329" t="s">
        <v>225</v>
      </c>
      <c r="C100" s="329" t="s">
        <v>225</v>
      </c>
      <c r="D100" s="46" t="s">
        <v>54</v>
      </c>
      <c r="E100" s="28"/>
      <c r="F100" s="29"/>
      <c r="G100" s="28"/>
      <c r="H100" s="29"/>
      <c r="I100" s="28"/>
      <c r="J100" s="29"/>
      <c r="K100" s="28"/>
      <c r="L100" s="29"/>
      <c r="M100" s="28"/>
      <c r="N100" s="29"/>
    </row>
    <row r="101" spans="1:68" x14ac:dyDescent="0.2">
      <c r="A101" s="329" t="s">
        <v>225</v>
      </c>
      <c r="B101" s="329" t="s">
        <v>225</v>
      </c>
      <c r="C101" s="329" t="s">
        <v>225</v>
      </c>
      <c r="D101" s="47" t="s">
        <v>271</v>
      </c>
    </row>
    <row r="102" spans="1:68" x14ac:dyDescent="0.2">
      <c r="A102" s="329"/>
      <c r="B102" s="329" t="s">
        <v>225</v>
      </c>
      <c r="C102" s="329" t="s">
        <v>225</v>
      </c>
      <c r="D102" s="51" t="s">
        <v>269</v>
      </c>
      <c r="E102" s="28"/>
      <c r="F102" s="29"/>
      <c r="G102" s="28"/>
      <c r="H102" s="29"/>
      <c r="I102" s="28"/>
      <c r="J102" s="29"/>
      <c r="K102" s="28"/>
      <c r="L102" s="29"/>
      <c r="M102" s="28"/>
      <c r="N102" s="29"/>
    </row>
    <row r="103" spans="1:68" x14ac:dyDescent="0.2">
      <c r="A103" s="386" t="s">
        <v>225</v>
      </c>
      <c r="B103" s="386" t="s">
        <v>225</v>
      </c>
      <c r="C103" s="386" t="s">
        <v>225</v>
      </c>
      <c r="D103" s="335" t="s">
        <v>84</v>
      </c>
      <c r="E103" s="28"/>
      <c r="F103" s="29"/>
      <c r="G103" s="28"/>
      <c r="H103" s="29"/>
      <c r="I103" s="28"/>
      <c r="J103" s="29"/>
      <c r="K103" s="28"/>
      <c r="L103" s="29"/>
      <c r="M103" s="28"/>
      <c r="N103" s="29"/>
      <c r="O103" s="30"/>
      <c r="P103" s="30"/>
      <c r="Q103" s="30"/>
      <c r="R103" s="30"/>
      <c r="S103" s="48"/>
      <c r="T103" s="30"/>
      <c r="U103" s="30"/>
      <c r="V103" s="30"/>
      <c r="W103" s="30"/>
      <c r="X103" s="48"/>
      <c r="Y103" s="39"/>
      <c r="Z103" s="39"/>
      <c r="AA103" s="39"/>
      <c r="AB103" s="39"/>
      <c r="AC103" s="39"/>
      <c r="AD103" s="48"/>
      <c r="AE103" s="48"/>
      <c r="AF103" s="39"/>
      <c r="AG103" s="39"/>
      <c r="AH103" s="39"/>
      <c r="AI103" s="39"/>
      <c r="AJ103" s="39"/>
      <c r="AK103" s="39"/>
      <c r="AL103" s="39"/>
      <c r="AM103" s="39"/>
      <c r="AN103" s="39"/>
      <c r="AO103" s="39"/>
      <c r="AP103" s="39"/>
      <c r="AQ103" s="39"/>
      <c r="AR103" s="39"/>
      <c r="AS103" s="39"/>
      <c r="AT103" s="39"/>
      <c r="AU103" s="39"/>
      <c r="AV103" s="39"/>
      <c r="AW103" s="39"/>
      <c r="AX103" s="39"/>
      <c r="AY103" s="42"/>
      <c r="AZ103" s="39"/>
      <c r="BA103" s="39"/>
      <c r="BB103" s="27"/>
      <c r="BC103" s="27"/>
      <c r="BD103" s="27"/>
      <c r="BE103" s="27"/>
      <c r="BF103" s="27"/>
      <c r="BG103" s="27"/>
      <c r="BH103" s="27"/>
      <c r="BI103" s="27"/>
      <c r="BJ103" s="27"/>
      <c r="BK103" s="27"/>
      <c r="BL103" s="27"/>
      <c r="BM103" s="27"/>
      <c r="BN103" s="27"/>
      <c r="BO103" s="27"/>
      <c r="BP103" s="27"/>
    </row>
    <row r="104" spans="1:68" x14ac:dyDescent="0.2">
      <c r="A104" s="386" t="s">
        <v>225</v>
      </c>
      <c r="B104" s="386" t="s">
        <v>225</v>
      </c>
      <c r="C104" s="386" t="s">
        <v>225</v>
      </c>
      <c r="D104" s="335" t="s">
        <v>85</v>
      </c>
      <c r="E104" s="28"/>
      <c r="F104" s="29"/>
      <c r="G104" s="28"/>
      <c r="H104" s="29"/>
      <c r="I104" s="28"/>
      <c r="J104" s="29"/>
      <c r="K104" s="28"/>
      <c r="L104" s="29"/>
      <c r="M104" s="28"/>
      <c r="N104" s="29"/>
      <c r="O104" s="30"/>
      <c r="P104" s="30"/>
      <c r="Q104" s="30"/>
      <c r="R104" s="30"/>
      <c r="S104" s="48"/>
      <c r="T104" s="30"/>
      <c r="U104" s="30"/>
      <c r="V104" s="30"/>
      <c r="W104" s="30"/>
      <c r="X104" s="48"/>
      <c r="Y104" s="39"/>
      <c r="Z104" s="39"/>
      <c r="AA104" s="39"/>
      <c r="AB104" s="39"/>
      <c r="AC104" s="39"/>
      <c r="AD104" s="48"/>
      <c r="AE104" s="48"/>
      <c r="AF104" s="39"/>
      <c r="AG104" s="39"/>
      <c r="AH104" s="39"/>
      <c r="AI104" s="39"/>
      <c r="AJ104" s="39"/>
      <c r="AK104" s="39"/>
      <c r="AL104" s="39"/>
      <c r="AM104" s="39"/>
      <c r="AN104" s="39"/>
      <c r="AO104" s="39"/>
      <c r="AP104" s="39"/>
      <c r="AQ104" s="39"/>
      <c r="AR104" s="39"/>
      <c r="AS104" s="39"/>
      <c r="AT104" s="39"/>
      <c r="AU104" s="39"/>
      <c r="AV104" s="39"/>
      <c r="AW104" s="39"/>
      <c r="AX104" s="39"/>
      <c r="AY104" s="42"/>
      <c r="AZ104" s="39"/>
      <c r="BA104" s="39"/>
      <c r="BB104" s="27"/>
      <c r="BC104" s="27"/>
      <c r="BD104" s="27"/>
      <c r="BE104" s="27"/>
      <c r="BF104" s="27"/>
      <c r="BG104" s="27"/>
      <c r="BH104" s="27"/>
      <c r="BI104" s="27"/>
      <c r="BJ104" s="27"/>
      <c r="BK104" s="27"/>
      <c r="BL104" s="27"/>
      <c r="BM104" s="27"/>
      <c r="BN104" s="27"/>
      <c r="BO104" s="27"/>
      <c r="BP104" s="27"/>
    </row>
    <row r="105" spans="1:68" x14ac:dyDescent="0.2">
      <c r="A105" s="338" t="s">
        <v>225</v>
      </c>
      <c r="B105" s="338" t="s">
        <v>225</v>
      </c>
      <c r="C105" s="338" t="s">
        <v>225</v>
      </c>
      <c r="D105" s="339" t="s">
        <v>86</v>
      </c>
      <c r="E105" s="28"/>
      <c r="F105" s="29"/>
      <c r="G105" s="28"/>
      <c r="H105" s="29"/>
      <c r="I105" s="28"/>
      <c r="J105" s="29"/>
      <c r="K105" s="28"/>
      <c r="L105" s="29"/>
      <c r="M105" s="28"/>
      <c r="N105" s="29"/>
      <c r="O105" s="30"/>
      <c r="P105" s="30"/>
      <c r="Q105" s="30"/>
      <c r="R105" s="30"/>
      <c r="S105" s="48"/>
      <c r="T105" s="30"/>
      <c r="U105" s="30"/>
      <c r="V105" s="30"/>
      <c r="W105" s="30"/>
      <c r="X105" s="48"/>
      <c r="Y105" s="39"/>
      <c r="Z105" s="39"/>
      <c r="AA105" s="39"/>
      <c r="AB105" s="39"/>
      <c r="AC105" s="39"/>
      <c r="AD105" s="48"/>
      <c r="AE105" s="48"/>
      <c r="AF105" s="39"/>
      <c r="AG105" s="39"/>
      <c r="AH105" s="39"/>
      <c r="AI105" s="39"/>
      <c r="AJ105" s="39"/>
      <c r="AK105" s="39"/>
      <c r="AL105" s="39"/>
      <c r="AM105" s="39"/>
      <c r="AN105" s="39"/>
      <c r="AO105" s="39"/>
      <c r="AP105" s="39"/>
      <c r="AQ105" s="39"/>
      <c r="AR105" s="39"/>
      <c r="AS105" s="39"/>
      <c r="AT105" s="39"/>
      <c r="AU105" s="39"/>
      <c r="AV105" s="39"/>
      <c r="AW105" s="39"/>
      <c r="AX105" s="39"/>
      <c r="AY105" s="42"/>
      <c r="AZ105" s="39"/>
      <c r="BA105" s="39"/>
      <c r="BB105" s="27"/>
      <c r="BC105" s="27"/>
      <c r="BD105" s="27"/>
      <c r="BE105" s="27"/>
      <c r="BF105" s="27"/>
      <c r="BG105" s="27"/>
      <c r="BH105" s="27"/>
      <c r="BI105" s="27"/>
      <c r="BJ105" s="27"/>
      <c r="BK105" s="27"/>
      <c r="BL105" s="27"/>
      <c r="BM105" s="27"/>
      <c r="BN105" s="27"/>
      <c r="BO105" s="27"/>
      <c r="BP105" s="27"/>
    </row>
    <row r="106" spans="1:68" x14ac:dyDescent="0.2">
      <c r="A106" s="338" t="s">
        <v>225</v>
      </c>
      <c r="B106" s="338" t="s">
        <v>225</v>
      </c>
      <c r="C106" s="338" t="s">
        <v>225</v>
      </c>
      <c r="D106" s="339" t="s">
        <v>65</v>
      </c>
      <c r="E106" s="28"/>
      <c r="F106" s="38"/>
      <c r="G106" s="37"/>
      <c r="H106" s="38"/>
      <c r="I106" s="37"/>
      <c r="J106" s="38"/>
      <c r="K106" s="37"/>
      <c r="L106" s="38"/>
      <c r="M106" s="37"/>
      <c r="N106" s="38"/>
      <c r="O106" s="30"/>
      <c r="P106" s="30"/>
      <c r="Q106" s="30"/>
      <c r="R106" s="30"/>
      <c r="S106" s="48"/>
      <c r="T106" s="30"/>
      <c r="U106" s="30"/>
      <c r="V106" s="30"/>
      <c r="W106" s="30"/>
      <c r="X106" s="48"/>
      <c r="Y106" s="39"/>
      <c r="Z106" s="39"/>
      <c r="AA106" s="40"/>
      <c r="AB106" s="41"/>
      <c r="AC106" s="40"/>
      <c r="AD106" s="54"/>
      <c r="AE106" s="54"/>
      <c r="AF106" s="40"/>
      <c r="AG106" s="40"/>
      <c r="AH106" s="40"/>
      <c r="AI106" s="40"/>
      <c r="AJ106" s="40"/>
      <c r="AK106" s="40"/>
      <c r="AL106" s="40"/>
      <c r="AM106" s="40"/>
      <c r="AN106" s="40"/>
      <c r="AO106" s="39"/>
      <c r="AP106" s="40"/>
      <c r="AQ106" s="39"/>
      <c r="AR106" s="40"/>
      <c r="AS106" s="39"/>
      <c r="AT106" s="40"/>
      <c r="AU106" s="39"/>
      <c r="AV106" s="40"/>
      <c r="AW106" s="39"/>
      <c r="AX106" s="40"/>
      <c r="AY106" s="39"/>
      <c r="AZ106" s="40"/>
      <c r="BA106" s="39"/>
      <c r="BB106" s="40"/>
      <c r="BC106" s="39"/>
      <c r="BD106" s="40"/>
      <c r="BE106" s="39"/>
      <c r="BF106" s="40"/>
      <c r="BG106" s="39"/>
      <c r="BH106" s="40"/>
      <c r="BI106" s="39"/>
      <c r="BJ106" s="40"/>
      <c r="BK106" s="39"/>
      <c r="BL106" s="40"/>
      <c r="BM106" s="39"/>
      <c r="BN106" s="40"/>
      <c r="BO106" s="39"/>
      <c r="BP106" s="40"/>
    </row>
    <row r="107" spans="1:68" x14ac:dyDescent="0.2">
      <c r="A107" s="338" t="s">
        <v>225</v>
      </c>
      <c r="B107" s="338" t="s">
        <v>225</v>
      </c>
      <c r="C107" s="338" t="s">
        <v>225</v>
      </c>
      <c r="D107" s="339" t="s">
        <v>262</v>
      </c>
      <c r="E107" s="28"/>
      <c r="F107" s="38"/>
      <c r="G107" s="37"/>
      <c r="H107" s="38"/>
      <c r="I107" s="37"/>
      <c r="J107" s="38"/>
      <c r="K107" s="37"/>
      <c r="L107" s="38"/>
      <c r="M107" s="37"/>
      <c r="N107" s="38"/>
      <c r="O107" s="30"/>
      <c r="P107" s="30"/>
      <c r="Q107" s="30"/>
      <c r="R107" s="30"/>
      <c r="S107" s="48"/>
      <c r="T107" s="30"/>
      <c r="U107" s="30"/>
      <c r="V107" s="30"/>
      <c r="W107" s="30"/>
      <c r="X107" s="48"/>
      <c r="Y107" s="39"/>
      <c r="Z107" s="39"/>
      <c r="AA107" s="39"/>
      <c r="AB107" s="39"/>
      <c r="AC107" s="39"/>
      <c r="AD107" s="48"/>
      <c r="AE107" s="48"/>
      <c r="AF107" s="39"/>
      <c r="AG107" s="39"/>
      <c r="AH107" s="39"/>
      <c r="AI107" s="39"/>
      <c r="AJ107" s="39"/>
      <c r="AK107" s="39"/>
      <c r="AL107" s="39"/>
      <c r="AM107" s="39"/>
      <c r="AN107" s="39"/>
      <c r="AO107" s="39"/>
      <c r="AP107" s="39"/>
      <c r="AQ107" s="39"/>
      <c r="AR107" s="39"/>
      <c r="AS107" s="39"/>
      <c r="AT107" s="39"/>
      <c r="AU107" s="39"/>
      <c r="AV107" s="39"/>
      <c r="AW107" s="39"/>
      <c r="AX107" s="39"/>
      <c r="AY107" s="42"/>
      <c r="AZ107" s="39"/>
      <c r="BA107" s="39"/>
      <c r="BB107" s="27"/>
      <c r="BC107" s="27"/>
      <c r="BD107" s="27"/>
      <c r="BE107" s="27"/>
      <c r="BF107" s="27"/>
      <c r="BG107" s="27"/>
      <c r="BH107" s="27"/>
      <c r="BI107" s="27"/>
      <c r="BJ107" s="27"/>
      <c r="BK107" s="27"/>
      <c r="BL107" s="27"/>
      <c r="BM107" s="27"/>
      <c r="BN107" s="27"/>
      <c r="BO107" s="27"/>
      <c r="BP107" s="27"/>
    </row>
    <row r="108" spans="1:68" x14ac:dyDescent="0.2">
      <c r="A108" s="338" t="s">
        <v>225</v>
      </c>
      <c r="B108" s="338" t="s">
        <v>225</v>
      </c>
      <c r="C108" s="338" t="s">
        <v>225</v>
      </c>
      <c r="D108" s="339" t="s">
        <v>263</v>
      </c>
      <c r="E108" s="28"/>
      <c r="F108" s="38"/>
      <c r="G108" s="37"/>
      <c r="H108" s="38"/>
      <c r="I108" s="37"/>
      <c r="J108" s="38"/>
      <c r="K108" s="37"/>
      <c r="L108" s="38"/>
      <c r="M108" s="37"/>
      <c r="N108" s="38"/>
      <c r="O108" s="30"/>
      <c r="P108" s="30"/>
      <c r="Q108" s="30"/>
      <c r="R108" s="30"/>
      <c r="S108" s="48"/>
      <c r="T108" s="30"/>
      <c r="U108" s="30"/>
      <c r="V108" s="30"/>
      <c r="W108" s="30"/>
      <c r="X108" s="48"/>
      <c r="Y108" s="39"/>
      <c r="Z108" s="39"/>
      <c r="AA108" s="39"/>
      <c r="AB108" s="39"/>
      <c r="AC108" s="39"/>
      <c r="AD108" s="48"/>
      <c r="AE108" s="48"/>
      <c r="AF108" s="39"/>
      <c r="AG108" s="39"/>
      <c r="AH108" s="39"/>
      <c r="AI108" s="39"/>
      <c r="AJ108" s="39"/>
      <c r="AK108" s="39"/>
      <c r="AL108" s="39"/>
      <c r="AM108" s="39"/>
      <c r="AN108" s="39"/>
      <c r="AO108" s="39"/>
      <c r="AP108" s="39"/>
      <c r="AQ108" s="39"/>
      <c r="AR108" s="39"/>
      <c r="AS108" s="39"/>
      <c r="AT108" s="39"/>
      <c r="AU108" s="39"/>
      <c r="AV108" s="39"/>
      <c r="AW108" s="39"/>
      <c r="AX108" s="39"/>
      <c r="AY108" s="42"/>
      <c r="AZ108" s="39"/>
      <c r="BA108" s="39"/>
      <c r="BB108" s="27"/>
      <c r="BC108" s="27"/>
      <c r="BD108" s="27"/>
      <c r="BE108" s="27"/>
      <c r="BF108" s="27"/>
      <c r="BG108" s="27"/>
      <c r="BH108" s="27"/>
      <c r="BI108" s="27"/>
      <c r="BJ108" s="27"/>
      <c r="BK108" s="27"/>
      <c r="BL108" s="27"/>
      <c r="BM108" s="27"/>
      <c r="BN108" s="27"/>
      <c r="BO108" s="27"/>
      <c r="BP108" s="27"/>
    </row>
    <row r="109" spans="1:68" x14ac:dyDescent="0.2">
      <c r="A109" s="338"/>
      <c r="B109" s="338" t="s">
        <v>225</v>
      </c>
      <c r="C109" s="338" t="s">
        <v>225</v>
      </c>
      <c r="D109" s="339" t="s">
        <v>88</v>
      </c>
      <c r="E109" s="28"/>
      <c r="F109" s="38"/>
      <c r="G109" s="37"/>
      <c r="H109" s="38"/>
      <c r="I109" s="37"/>
      <c r="J109" s="38"/>
      <c r="K109" s="37"/>
      <c r="L109" s="38"/>
      <c r="M109" s="37"/>
      <c r="N109" s="38"/>
      <c r="O109" s="30"/>
      <c r="P109" s="30"/>
      <c r="Q109" s="30"/>
      <c r="R109" s="30"/>
      <c r="S109" s="48"/>
      <c r="T109" s="30"/>
      <c r="U109" s="30"/>
      <c r="V109" s="30"/>
      <c r="W109" s="30"/>
      <c r="X109" s="48"/>
      <c r="Y109" s="39"/>
      <c r="Z109" s="39"/>
      <c r="AA109" s="39"/>
      <c r="AB109" s="39"/>
      <c r="AC109" s="39"/>
      <c r="AD109" s="48"/>
      <c r="AE109" s="48"/>
      <c r="AF109" s="39"/>
      <c r="AG109" s="39"/>
      <c r="AH109" s="39"/>
      <c r="AI109" s="39"/>
      <c r="AJ109" s="39"/>
      <c r="AK109" s="39"/>
      <c r="AL109" s="39"/>
      <c r="AM109" s="39"/>
      <c r="AN109" s="39"/>
      <c r="AO109" s="39"/>
      <c r="AP109" s="39"/>
      <c r="AQ109" s="39"/>
      <c r="AR109" s="39"/>
      <c r="AS109" s="39"/>
      <c r="AT109" s="39"/>
      <c r="AU109" s="39"/>
      <c r="AV109" s="39"/>
      <c r="AW109" s="39"/>
      <c r="AX109" s="39"/>
      <c r="AY109" s="42"/>
      <c r="AZ109" s="39"/>
      <c r="BA109" s="39"/>
      <c r="BB109" s="27"/>
      <c r="BC109" s="27"/>
      <c r="BD109" s="27"/>
      <c r="BE109" s="27"/>
      <c r="BF109" s="27"/>
      <c r="BG109" s="27"/>
      <c r="BH109" s="27"/>
      <c r="BI109" s="27"/>
      <c r="BJ109" s="27"/>
      <c r="BK109" s="27"/>
      <c r="BL109" s="27"/>
      <c r="BM109" s="27"/>
      <c r="BN109" s="27"/>
      <c r="BO109" s="27"/>
      <c r="BP109" s="27"/>
    </row>
    <row r="110" spans="1:68" x14ac:dyDescent="0.2">
      <c r="A110" s="338" t="s">
        <v>225</v>
      </c>
      <c r="B110" s="338" t="s">
        <v>225</v>
      </c>
      <c r="C110" s="338" t="s">
        <v>225</v>
      </c>
      <c r="D110" s="339" t="s">
        <v>284</v>
      </c>
      <c r="E110" s="28"/>
      <c r="F110" s="29"/>
      <c r="G110" s="28"/>
      <c r="H110" s="29"/>
      <c r="I110" s="28"/>
      <c r="J110" s="29"/>
      <c r="K110" s="28"/>
      <c r="L110" s="29"/>
      <c r="M110" s="28"/>
      <c r="N110" s="29"/>
      <c r="O110" s="30"/>
      <c r="P110" s="30"/>
      <c r="Q110" s="30"/>
      <c r="R110" s="30"/>
      <c r="S110" s="48"/>
      <c r="T110" s="30"/>
      <c r="U110" s="30"/>
      <c r="V110" s="30"/>
      <c r="W110" s="30"/>
      <c r="X110" s="48"/>
      <c r="Y110" s="39"/>
      <c r="Z110" s="39"/>
      <c r="AA110" s="39"/>
      <c r="AB110" s="39"/>
      <c r="AC110" s="39"/>
      <c r="AD110" s="48"/>
      <c r="AE110" s="48"/>
      <c r="AF110" s="39"/>
      <c r="AG110" s="39"/>
      <c r="AH110" s="39"/>
      <c r="AI110" s="39"/>
      <c r="AJ110" s="39"/>
      <c r="AK110" s="39"/>
      <c r="AL110" s="39"/>
      <c r="AM110" s="39"/>
      <c r="AN110" s="39"/>
      <c r="AO110" s="39"/>
      <c r="AP110" s="39"/>
      <c r="AQ110" s="39"/>
      <c r="AR110" s="39"/>
      <c r="AS110" s="39"/>
      <c r="AT110" s="39"/>
      <c r="AU110" s="39"/>
      <c r="AV110" s="39"/>
      <c r="AW110" s="39"/>
      <c r="AX110" s="39"/>
      <c r="AY110" s="42"/>
      <c r="AZ110" s="39"/>
      <c r="BA110" s="39"/>
      <c r="BB110" s="27"/>
      <c r="BC110" s="27"/>
      <c r="BD110" s="27"/>
      <c r="BE110" s="27"/>
      <c r="BF110" s="27"/>
      <c r="BG110" s="27"/>
      <c r="BH110" s="27"/>
      <c r="BI110" s="27"/>
      <c r="BJ110" s="27"/>
      <c r="BK110" s="27"/>
      <c r="BL110" s="27"/>
      <c r="BM110" s="27"/>
      <c r="BN110" s="27"/>
      <c r="BO110" s="27"/>
      <c r="BP110" s="27"/>
    </row>
    <row r="111" spans="1:68" x14ac:dyDescent="0.2">
      <c r="A111" s="338" t="s">
        <v>225</v>
      </c>
      <c r="B111" s="338" t="s">
        <v>225</v>
      </c>
      <c r="C111" s="338" t="s">
        <v>225</v>
      </c>
      <c r="D111" s="339" t="s">
        <v>87</v>
      </c>
      <c r="E111" s="28"/>
      <c r="F111" s="38"/>
      <c r="G111" s="37"/>
      <c r="H111" s="38"/>
      <c r="I111" s="37"/>
      <c r="J111" s="38"/>
      <c r="K111" s="37"/>
      <c r="L111" s="38"/>
      <c r="M111" s="37"/>
      <c r="N111" s="38"/>
      <c r="O111" s="30"/>
      <c r="P111" s="30"/>
      <c r="Q111" s="30"/>
      <c r="R111" s="30"/>
      <c r="S111" s="48"/>
      <c r="T111" s="30"/>
      <c r="U111" s="30"/>
      <c r="V111" s="30"/>
      <c r="W111" s="30"/>
      <c r="X111" s="48"/>
      <c r="Y111" s="39"/>
      <c r="Z111" s="39"/>
      <c r="AA111" s="39"/>
      <c r="AB111" s="39"/>
      <c r="AC111" s="39"/>
      <c r="AD111" s="48"/>
      <c r="AE111" s="48"/>
      <c r="AF111" s="39"/>
      <c r="AG111" s="39"/>
      <c r="AH111" s="39"/>
      <c r="AI111" s="39"/>
      <c r="AJ111" s="39"/>
      <c r="AK111" s="39"/>
      <c r="AL111" s="39"/>
      <c r="AM111" s="39"/>
      <c r="AN111" s="39"/>
      <c r="AO111" s="39"/>
      <c r="AP111" s="39"/>
      <c r="AQ111" s="39"/>
      <c r="AR111" s="39"/>
      <c r="AS111" s="39"/>
      <c r="AT111" s="39"/>
      <c r="AU111" s="39"/>
      <c r="AV111" s="39"/>
      <c r="AW111" s="39"/>
      <c r="AX111" s="39"/>
      <c r="AY111" s="42"/>
      <c r="AZ111" s="39"/>
      <c r="BA111" s="39"/>
      <c r="BB111" s="27"/>
      <c r="BC111" s="27"/>
      <c r="BD111" s="27"/>
      <c r="BE111" s="27"/>
      <c r="BF111" s="27"/>
      <c r="BG111" s="27"/>
      <c r="BH111" s="27"/>
      <c r="BI111" s="27"/>
      <c r="BJ111" s="27"/>
      <c r="BK111" s="27"/>
      <c r="BL111" s="27"/>
      <c r="BM111" s="27"/>
      <c r="BN111" s="27"/>
      <c r="BO111" s="27"/>
      <c r="BP111" s="27"/>
    </row>
    <row r="112" spans="1:68" x14ac:dyDescent="0.2">
      <c r="A112" s="329" t="s">
        <v>225</v>
      </c>
      <c r="B112" s="329" t="s">
        <v>225</v>
      </c>
      <c r="C112" s="329" t="s">
        <v>225</v>
      </c>
      <c r="D112" s="52" t="s">
        <v>62</v>
      </c>
      <c r="E112" s="28"/>
      <c r="F112" s="29"/>
      <c r="G112" s="28"/>
      <c r="H112" s="29"/>
      <c r="I112" s="28"/>
      <c r="J112" s="29"/>
      <c r="K112" s="28"/>
      <c r="L112" s="29"/>
      <c r="M112" s="28"/>
      <c r="N112" s="29"/>
    </row>
    <row r="113" spans="1:68" x14ac:dyDescent="0.2">
      <c r="A113" s="338"/>
      <c r="B113" s="338" t="s">
        <v>225</v>
      </c>
      <c r="C113" s="338" t="s">
        <v>225</v>
      </c>
      <c r="D113" s="387" t="s">
        <v>283</v>
      </c>
      <c r="E113" s="28"/>
      <c r="F113" s="38"/>
      <c r="G113" s="37"/>
      <c r="H113" s="38"/>
      <c r="I113" s="37"/>
      <c r="J113" s="38"/>
      <c r="K113" s="37"/>
      <c r="L113" s="38"/>
      <c r="M113" s="37"/>
      <c r="N113" s="38"/>
      <c r="O113" s="30"/>
      <c r="P113" s="30"/>
      <c r="Q113" s="30"/>
      <c r="R113" s="30"/>
      <c r="S113" s="48"/>
      <c r="T113" s="30"/>
      <c r="U113" s="30"/>
      <c r="V113" s="30"/>
      <c r="W113" s="30"/>
      <c r="X113" s="48"/>
      <c r="Y113" s="39"/>
      <c r="Z113" s="39"/>
      <c r="AA113" s="39"/>
      <c r="AB113" s="39"/>
      <c r="AC113" s="39"/>
      <c r="AD113" s="48"/>
      <c r="AE113" s="48"/>
      <c r="AF113" s="39"/>
      <c r="AG113" s="39"/>
      <c r="AH113" s="39"/>
      <c r="AI113" s="39"/>
      <c r="AJ113" s="39"/>
      <c r="AK113" s="39"/>
      <c r="AL113" s="39"/>
      <c r="AM113" s="39"/>
      <c r="AN113" s="39"/>
      <c r="AO113" s="39"/>
      <c r="AP113" s="39"/>
      <c r="AQ113" s="39"/>
      <c r="AR113" s="39"/>
      <c r="AS113" s="39"/>
      <c r="AT113" s="39"/>
      <c r="AU113" s="39"/>
      <c r="AV113" s="39"/>
      <c r="AW113" s="39"/>
      <c r="AX113" s="39"/>
      <c r="AY113" s="42"/>
      <c r="AZ113" s="39"/>
      <c r="BA113" s="39"/>
      <c r="BB113" s="27"/>
      <c r="BC113" s="27"/>
      <c r="BD113" s="27"/>
      <c r="BE113" s="27"/>
      <c r="BF113" s="27"/>
      <c r="BG113" s="27"/>
      <c r="BH113" s="27"/>
      <c r="BI113" s="27"/>
      <c r="BJ113" s="27"/>
      <c r="BK113" s="27"/>
      <c r="BL113" s="27"/>
      <c r="BM113" s="27"/>
      <c r="BN113" s="27"/>
      <c r="BO113" s="27"/>
      <c r="BP113" s="27"/>
    </row>
    <row r="114" spans="1:68" x14ac:dyDescent="0.2">
      <c r="A114" s="385" t="s">
        <v>225</v>
      </c>
      <c r="B114" s="385" t="s">
        <v>225</v>
      </c>
      <c r="C114" s="385" t="s">
        <v>225</v>
      </c>
      <c r="D114" s="340" t="s">
        <v>275</v>
      </c>
      <c r="E114" s="341">
        <f t="shared" ref="E114:N114" si="3">SUM(E90:E112)</f>
        <v>0</v>
      </c>
      <c r="F114" s="341">
        <f t="shared" si="3"/>
        <v>0</v>
      </c>
      <c r="G114" s="341">
        <f t="shared" si="3"/>
        <v>0</v>
      </c>
      <c r="H114" s="341">
        <f t="shared" si="3"/>
        <v>0</v>
      </c>
      <c r="I114" s="341">
        <f t="shared" si="3"/>
        <v>0</v>
      </c>
      <c r="J114" s="341">
        <f t="shared" si="3"/>
        <v>0</v>
      </c>
      <c r="K114" s="341">
        <f t="shared" si="3"/>
        <v>0</v>
      </c>
      <c r="L114" s="341">
        <f t="shared" si="3"/>
        <v>0</v>
      </c>
      <c r="M114" s="341">
        <f t="shared" si="3"/>
        <v>0</v>
      </c>
      <c r="N114" s="341">
        <f t="shared" si="3"/>
        <v>0</v>
      </c>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row>
    <row r="115" spans="1:68" x14ac:dyDescent="0.2">
      <c r="A115" s="385" t="s">
        <v>225</v>
      </c>
      <c r="B115" s="385" t="s">
        <v>225</v>
      </c>
      <c r="C115" s="385" t="s">
        <v>225</v>
      </c>
      <c r="D115" s="340" t="s">
        <v>276</v>
      </c>
      <c r="E115" s="426">
        <f>E114*$E$2+F114*$F$2+G114*$G$2+H114*$H$2+I114*$I$2+J114*$J$2+K114*$K$2+L114*$L$2+M114*$M$2+N114*$N$2</f>
        <v>0</v>
      </c>
      <c r="F115" s="426"/>
      <c r="G115" s="426"/>
      <c r="H115" s="426"/>
      <c r="I115" s="426"/>
      <c r="J115" s="426"/>
      <c r="K115" s="426"/>
      <c r="L115" s="426"/>
      <c r="M115" s="426"/>
      <c r="N115" s="426"/>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row>
    <row r="116" spans="1:68" x14ac:dyDescent="0.2">
      <c r="A116" s="337" t="s">
        <v>225</v>
      </c>
      <c r="B116" s="337" t="s">
        <v>225</v>
      </c>
      <c r="C116" s="337" t="s">
        <v>225</v>
      </c>
      <c r="D116" s="332" t="s">
        <v>257</v>
      </c>
      <c r="E116" s="37"/>
      <c r="F116" s="38"/>
      <c r="G116" s="37"/>
      <c r="H116" s="38"/>
      <c r="I116" s="37"/>
      <c r="J116" s="38"/>
      <c r="K116" s="49"/>
      <c r="L116" s="38"/>
      <c r="M116" s="37"/>
      <c r="N116" s="38"/>
    </row>
    <row r="117" spans="1:68" x14ac:dyDescent="0.2">
      <c r="A117" s="329"/>
      <c r="B117" s="329" t="s">
        <v>225</v>
      </c>
      <c r="C117" s="329" t="s">
        <v>225</v>
      </c>
      <c r="D117" s="46" t="s">
        <v>252</v>
      </c>
      <c r="E117" s="28"/>
      <c r="F117" s="29"/>
      <c r="G117" s="28"/>
      <c r="H117" s="29"/>
      <c r="I117" s="28"/>
      <c r="J117" s="29"/>
      <c r="K117" s="28"/>
      <c r="L117" s="29"/>
      <c r="M117" s="28"/>
      <c r="N117" s="29"/>
    </row>
    <row r="118" spans="1:68" x14ac:dyDescent="0.2">
      <c r="A118" s="329"/>
      <c r="B118" s="329" t="s">
        <v>225</v>
      </c>
      <c r="C118" s="329" t="s">
        <v>225</v>
      </c>
      <c r="D118" s="46" t="s">
        <v>253</v>
      </c>
      <c r="E118" s="28"/>
      <c r="F118" s="29"/>
      <c r="G118" s="28"/>
      <c r="H118" s="29"/>
      <c r="I118" s="28"/>
      <c r="J118" s="29"/>
      <c r="K118" s="28"/>
      <c r="L118" s="29"/>
      <c r="M118" s="28"/>
      <c r="N118" s="29"/>
    </row>
    <row r="119" spans="1:68" x14ac:dyDescent="0.2">
      <c r="A119" s="329"/>
      <c r="B119" s="329" t="s">
        <v>225</v>
      </c>
      <c r="C119" s="329" t="s">
        <v>225</v>
      </c>
      <c r="D119" s="51" t="s">
        <v>269</v>
      </c>
      <c r="E119" s="28"/>
      <c r="F119" s="29"/>
      <c r="G119" s="28"/>
      <c r="H119" s="29"/>
      <c r="I119" s="28"/>
      <c r="J119" s="29"/>
      <c r="K119" s="28"/>
      <c r="L119" s="29"/>
      <c r="M119" s="28"/>
      <c r="N119" s="29"/>
    </row>
    <row r="120" spans="1:68" x14ac:dyDescent="0.2">
      <c r="A120" s="329"/>
      <c r="B120" s="329" t="s">
        <v>225</v>
      </c>
      <c r="C120" s="329" t="s">
        <v>225</v>
      </c>
      <c r="D120" s="47" t="s">
        <v>271</v>
      </c>
      <c r="E120" s="28"/>
      <c r="F120" s="29"/>
      <c r="G120" s="28"/>
      <c r="H120" s="29"/>
      <c r="I120" s="28"/>
      <c r="J120" s="29"/>
      <c r="K120" s="28"/>
      <c r="L120" s="29"/>
      <c r="M120" s="28"/>
      <c r="N120" s="29"/>
    </row>
    <row r="121" spans="1:68" x14ac:dyDescent="0.2">
      <c r="A121" s="329"/>
      <c r="B121" s="329" t="s">
        <v>225</v>
      </c>
      <c r="C121" s="329" t="s">
        <v>225</v>
      </c>
      <c r="D121" s="46" t="s">
        <v>254</v>
      </c>
    </row>
    <row r="122" spans="1:68" x14ac:dyDescent="0.2">
      <c r="A122" s="329"/>
      <c r="B122" s="329" t="s">
        <v>225</v>
      </c>
      <c r="C122" s="329" t="s">
        <v>225</v>
      </c>
      <c r="D122" s="46" t="s">
        <v>255</v>
      </c>
      <c r="E122" s="28"/>
      <c r="F122" s="29"/>
      <c r="G122" s="28"/>
      <c r="H122" s="29"/>
      <c r="I122" s="28"/>
      <c r="J122" s="29"/>
      <c r="K122" s="28"/>
      <c r="L122" s="29"/>
      <c r="M122" s="28"/>
      <c r="N122" s="29"/>
    </row>
    <row r="123" spans="1:68" x14ac:dyDescent="0.2">
      <c r="A123" s="386" t="s">
        <v>225</v>
      </c>
      <c r="B123" s="386" t="s">
        <v>225</v>
      </c>
      <c r="C123" s="386" t="s">
        <v>225</v>
      </c>
      <c r="D123" s="335" t="s">
        <v>84</v>
      </c>
      <c r="E123" s="28"/>
      <c r="F123" s="29"/>
      <c r="G123" s="28"/>
      <c r="H123" s="29"/>
      <c r="I123" s="28"/>
      <c r="J123" s="29"/>
      <c r="K123" s="28"/>
      <c r="L123" s="29"/>
      <c r="M123" s="28"/>
      <c r="N123" s="29"/>
      <c r="O123" s="30"/>
      <c r="P123" s="30"/>
      <c r="Q123" s="30"/>
      <c r="R123" s="30"/>
      <c r="S123" s="48"/>
      <c r="T123" s="30"/>
      <c r="U123" s="30"/>
      <c r="V123" s="30"/>
      <c r="W123" s="30"/>
      <c r="X123" s="48"/>
      <c r="Y123" s="39"/>
      <c r="Z123" s="39"/>
      <c r="AA123" s="39"/>
      <c r="AB123" s="39"/>
      <c r="AC123" s="39"/>
      <c r="AD123" s="48"/>
      <c r="AE123" s="48"/>
      <c r="AF123" s="39"/>
      <c r="AG123" s="39"/>
      <c r="AH123" s="39"/>
      <c r="AI123" s="39"/>
      <c r="AJ123" s="39"/>
      <c r="AK123" s="39"/>
      <c r="AL123" s="39"/>
      <c r="AM123" s="39"/>
      <c r="AN123" s="39"/>
      <c r="AO123" s="39"/>
      <c r="AP123" s="39"/>
      <c r="AQ123" s="39"/>
      <c r="AR123" s="39"/>
      <c r="AS123" s="39"/>
      <c r="AT123" s="39"/>
      <c r="AU123" s="39"/>
      <c r="AV123" s="39"/>
      <c r="AW123" s="39"/>
      <c r="AX123" s="39"/>
      <c r="AY123" s="42"/>
      <c r="AZ123" s="39"/>
      <c r="BA123" s="39"/>
      <c r="BB123" s="27"/>
      <c r="BC123" s="27"/>
      <c r="BD123" s="27"/>
      <c r="BE123" s="27"/>
      <c r="BF123" s="27"/>
      <c r="BG123" s="27"/>
      <c r="BH123" s="27"/>
      <c r="BI123" s="27"/>
      <c r="BJ123" s="27"/>
      <c r="BK123" s="27"/>
      <c r="BL123" s="27"/>
      <c r="BM123" s="27"/>
      <c r="BN123" s="27"/>
      <c r="BO123" s="27"/>
      <c r="BP123" s="27"/>
    </row>
    <row r="124" spans="1:68" x14ac:dyDescent="0.2">
      <c r="A124" s="386" t="s">
        <v>225</v>
      </c>
      <c r="B124" s="386" t="s">
        <v>225</v>
      </c>
      <c r="C124" s="386" t="s">
        <v>225</v>
      </c>
      <c r="D124" s="335" t="s">
        <v>85</v>
      </c>
      <c r="E124" s="28"/>
      <c r="F124" s="29"/>
      <c r="G124" s="28"/>
      <c r="H124" s="29"/>
      <c r="I124" s="28"/>
      <c r="J124" s="29"/>
      <c r="K124" s="28"/>
      <c r="L124" s="29"/>
      <c r="M124" s="28"/>
      <c r="N124" s="29"/>
      <c r="O124" s="30"/>
      <c r="P124" s="30"/>
      <c r="Q124" s="30"/>
      <c r="R124" s="30"/>
      <c r="S124" s="48"/>
      <c r="T124" s="30"/>
      <c r="U124" s="30"/>
      <c r="V124" s="30"/>
      <c r="W124" s="30"/>
      <c r="X124" s="48"/>
      <c r="Y124" s="39"/>
      <c r="Z124" s="39"/>
      <c r="AA124" s="39"/>
      <c r="AB124" s="39"/>
      <c r="AC124" s="39"/>
      <c r="AD124" s="48"/>
      <c r="AE124" s="48"/>
      <c r="AF124" s="39"/>
      <c r="AG124" s="39"/>
      <c r="AH124" s="39"/>
      <c r="AI124" s="39"/>
      <c r="AJ124" s="39"/>
      <c r="AK124" s="39"/>
      <c r="AL124" s="39"/>
      <c r="AM124" s="39"/>
      <c r="AN124" s="39"/>
      <c r="AO124" s="39"/>
      <c r="AP124" s="39"/>
      <c r="AQ124" s="39"/>
      <c r="AR124" s="39"/>
      <c r="AS124" s="39"/>
      <c r="AT124" s="39"/>
      <c r="AU124" s="39"/>
      <c r="AV124" s="39"/>
      <c r="AW124" s="39"/>
      <c r="AX124" s="39"/>
      <c r="AY124" s="42"/>
      <c r="AZ124" s="39"/>
      <c r="BA124" s="39"/>
      <c r="BB124" s="27"/>
      <c r="BC124" s="27"/>
      <c r="BD124" s="27"/>
      <c r="BE124" s="27"/>
      <c r="BF124" s="27"/>
      <c r="BG124" s="27"/>
      <c r="BH124" s="27"/>
      <c r="BI124" s="27"/>
      <c r="BJ124" s="27"/>
      <c r="BK124" s="27"/>
      <c r="BL124" s="27"/>
      <c r="BM124" s="27"/>
      <c r="BN124" s="27"/>
      <c r="BO124" s="27"/>
      <c r="BP124" s="27"/>
    </row>
    <row r="125" spans="1:68" x14ac:dyDescent="0.2">
      <c r="A125" s="338" t="s">
        <v>225</v>
      </c>
      <c r="B125" s="338" t="s">
        <v>225</v>
      </c>
      <c r="C125" s="338" t="s">
        <v>225</v>
      </c>
      <c r="D125" s="339" t="s">
        <v>86</v>
      </c>
      <c r="E125" s="28"/>
      <c r="F125" s="29"/>
      <c r="G125" s="28"/>
      <c r="H125" s="29"/>
      <c r="I125" s="28"/>
      <c r="J125" s="29"/>
      <c r="K125" s="28"/>
      <c r="L125" s="29"/>
      <c r="M125" s="28"/>
      <c r="N125" s="29"/>
      <c r="O125" s="30"/>
      <c r="P125" s="30"/>
      <c r="Q125" s="30"/>
      <c r="R125" s="30"/>
      <c r="S125" s="48"/>
      <c r="T125" s="30"/>
      <c r="U125" s="30"/>
      <c r="V125" s="30"/>
      <c r="W125" s="30"/>
      <c r="X125" s="48"/>
      <c r="Y125" s="39"/>
      <c r="Z125" s="39"/>
      <c r="AA125" s="39"/>
      <c r="AB125" s="39"/>
      <c r="AC125" s="39"/>
      <c r="AD125" s="48"/>
      <c r="AE125" s="48"/>
      <c r="AF125" s="39"/>
      <c r="AG125" s="39"/>
      <c r="AH125" s="39"/>
      <c r="AI125" s="39"/>
      <c r="AJ125" s="39"/>
      <c r="AK125" s="39"/>
      <c r="AL125" s="39"/>
      <c r="AM125" s="39"/>
      <c r="AN125" s="39"/>
      <c r="AO125" s="39"/>
      <c r="AP125" s="39"/>
      <c r="AQ125" s="39"/>
      <c r="AR125" s="39"/>
      <c r="AS125" s="39"/>
      <c r="AT125" s="39"/>
      <c r="AU125" s="39"/>
      <c r="AV125" s="39"/>
      <c r="AW125" s="39"/>
      <c r="AX125" s="39"/>
      <c r="AY125" s="42"/>
      <c r="AZ125" s="39"/>
      <c r="BA125" s="39"/>
      <c r="BB125" s="27"/>
      <c r="BC125" s="27"/>
      <c r="BD125" s="27"/>
      <c r="BE125" s="27"/>
      <c r="BF125" s="27"/>
      <c r="BG125" s="27"/>
      <c r="BH125" s="27"/>
      <c r="BI125" s="27"/>
      <c r="BJ125" s="27"/>
      <c r="BK125" s="27"/>
      <c r="BL125" s="27"/>
      <c r="BM125" s="27"/>
      <c r="BN125" s="27"/>
      <c r="BO125" s="27"/>
      <c r="BP125" s="27"/>
    </row>
    <row r="126" spans="1:68" x14ac:dyDescent="0.2">
      <c r="A126" s="338" t="s">
        <v>225</v>
      </c>
      <c r="B126" s="338" t="s">
        <v>225</v>
      </c>
      <c r="C126" s="338" t="s">
        <v>225</v>
      </c>
      <c r="D126" s="339" t="s">
        <v>65</v>
      </c>
      <c r="E126" s="28"/>
      <c r="F126" s="38"/>
      <c r="G126" s="37"/>
      <c r="H126" s="38"/>
      <c r="I126" s="37"/>
      <c r="J126" s="38"/>
      <c r="K126" s="37"/>
      <c r="L126" s="38"/>
      <c r="M126" s="37"/>
      <c r="N126" s="38"/>
      <c r="O126" s="30"/>
      <c r="P126" s="30"/>
      <c r="Q126" s="30"/>
      <c r="R126" s="30"/>
      <c r="S126" s="48"/>
      <c r="T126" s="30"/>
      <c r="U126" s="30"/>
      <c r="V126" s="30"/>
      <c r="W126" s="30"/>
      <c r="X126" s="48"/>
      <c r="Y126" s="39"/>
      <c r="Z126" s="39"/>
      <c r="AA126" s="40"/>
      <c r="AB126" s="41"/>
      <c r="AC126" s="40"/>
      <c r="AD126" s="54"/>
      <c r="AE126" s="54"/>
      <c r="AF126" s="40"/>
      <c r="AG126" s="40"/>
      <c r="AH126" s="40"/>
      <c r="AI126" s="40"/>
      <c r="AJ126" s="40"/>
      <c r="AK126" s="40"/>
      <c r="AL126" s="40"/>
      <c r="AM126" s="40"/>
      <c r="AN126" s="40"/>
      <c r="AO126" s="39"/>
      <c r="AP126" s="40"/>
      <c r="AQ126" s="39"/>
      <c r="AR126" s="40"/>
      <c r="AS126" s="39"/>
      <c r="AT126" s="40"/>
      <c r="AU126" s="39"/>
      <c r="AV126" s="40"/>
      <c r="AW126" s="39"/>
      <c r="AX126" s="40"/>
      <c r="AY126" s="39"/>
      <c r="AZ126" s="40"/>
      <c r="BA126" s="39"/>
      <c r="BB126" s="40"/>
      <c r="BC126" s="39"/>
      <c r="BD126" s="40"/>
      <c r="BE126" s="39"/>
      <c r="BF126" s="40"/>
      <c r="BG126" s="39"/>
      <c r="BH126" s="40"/>
      <c r="BI126" s="39"/>
      <c r="BJ126" s="40"/>
      <c r="BK126" s="39"/>
      <c r="BL126" s="40"/>
      <c r="BM126" s="39"/>
      <c r="BN126" s="40"/>
      <c r="BO126" s="39"/>
      <c r="BP126" s="40"/>
    </row>
    <row r="127" spans="1:68" x14ac:dyDescent="0.2">
      <c r="A127" s="338" t="s">
        <v>225</v>
      </c>
      <c r="B127" s="338" t="s">
        <v>225</v>
      </c>
      <c r="C127" s="338" t="s">
        <v>225</v>
      </c>
      <c r="D127" s="339" t="s">
        <v>262</v>
      </c>
      <c r="E127" s="28"/>
      <c r="F127" s="38"/>
      <c r="G127" s="37"/>
      <c r="H127" s="38"/>
      <c r="I127" s="37"/>
      <c r="J127" s="38"/>
      <c r="K127" s="37"/>
      <c r="L127" s="38"/>
      <c r="M127" s="37"/>
      <c r="N127" s="38"/>
      <c r="O127" s="30"/>
      <c r="P127" s="30"/>
      <c r="Q127" s="30"/>
      <c r="R127" s="30"/>
      <c r="S127" s="48"/>
      <c r="T127" s="30"/>
      <c r="U127" s="30"/>
      <c r="V127" s="30"/>
      <c r="W127" s="30"/>
      <c r="X127" s="48"/>
      <c r="Y127" s="39"/>
      <c r="Z127" s="39"/>
      <c r="AA127" s="39"/>
      <c r="AB127" s="39"/>
      <c r="AC127" s="39"/>
      <c r="AD127" s="48"/>
      <c r="AE127" s="48"/>
      <c r="AF127" s="39"/>
      <c r="AG127" s="39"/>
      <c r="AH127" s="39"/>
      <c r="AI127" s="39"/>
      <c r="AJ127" s="39"/>
      <c r="AK127" s="39"/>
      <c r="AL127" s="39"/>
      <c r="AM127" s="39"/>
      <c r="AN127" s="39"/>
      <c r="AO127" s="39"/>
      <c r="AP127" s="39"/>
      <c r="AQ127" s="39"/>
      <c r="AR127" s="39"/>
      <c r="AS127" s="39"/>
      <c r="AT127" s="39"/>
      <c r="AU127" s="39"/>
      <c r="AV127" s="39"/>
      <c r="AW127" s="39"/>
      <c r="AX127" s="39"/>
      <c r="AY127" s="42"/>
      <c r="AZ127" s="39"/>
      <c r="BA127" s="39"/>
      <c r="BB127" s="27"/>
      <c r="BC127" s="27"/>
      <c r="BD127" s="27"/>
      <c r="BE127" s="27"/>
      <c r="BF127" s="27"/>
      <c r="BG127" s="27"/>
      <c r="BH127" s="27"/>
      <c r="BI127" s="27"/>
      <c r="BJ127" s="27"/>
      <c r="BK127" s="27"/>
      <c r="BL127" s="27"/>
      <c r="BM127" s="27"/>
      <c r="BN127" s="27"/>
      <c r="BO127" s="27"/>
      <c r="BP127" s="27"/>
    </row>
    <row r="128" spans="1:68" x14ac:dyDescent="0.2">
      <c r="A128" s="338" t="s">
        <v>225</v>
      </c>
      <c r="B128" s="338" t="s">
        <v>225</v>
      </c>
      <c r="C128" s="338" t="s">
        <v>225</v>
      </c>
      <c r="D128" s="339" t="s">
        <v>263</v>
      </c>
      <c r="E128" s="28"/>
      <c r="F128" s="38"/>
      <c r="G128" s="37"/>
      <c r="H128" s="38"/>
      <c r="I128" s="37"/>
      <c r="J128" s="38"/>
      <c r="K128" s="37"/>
      <c r="L128" s="38"/>
      <c r="M128" s="37"/>
      <c r="N128" s="38"/>
      <c r="O128" s="30"/>
      <c r="P128" s="30"/>
      <c r="Q128" s="30"/>
      <c r="R128" s="30"/>
      <c r="S128" s="48"/>
      <c r="T128" s="30"/>
      <c r="U128" s="30"/>
      <c r="V128" s="30"/>
      <c r="W128" s="30"/>
      <c r="X128" s="48"/>
      <c r="Y128" s="39"/>
      <c r="Z128" s="39"/>
      <c r="AA128" s="39"/>
      <c r="AB128" s="39"/>
      <c r="AC128" s="39"/>
      <c r="AD128" s="48"/>
      <c r="AE128" s="48"/>
      <c r="AF128" s="39"/>
      <c r="AG128" s="39"/>
      <c r="AH128" s="39"/>
      <c r="AI128" s="39"/>
      <c r="AJ128" s="39"/>
      <c r="AK128" s="39"/>
      <c r="AL128" s="39"/>
      <c r="AM128" s="39"/>
      <c r="AN128" s="39"/>
      <c r="AO128" s="39"/>
      <c r="AP128" s="39"/>
      <c r="AQ128" s="39"/>
      <c r="AR128" s="39"/>
      <c r="AS128" s="39"/>
      <c r="AT128" s="39"/>
      <c r="AU128" s="39"/>
      <c r="AV128" s="39"/>
      <c r="AW128" s="39"/>
      <c r="AX128" s="39"/>
      <c r="AY128" s="42"/>
      <c r="AZ128" s="39"/>
      <c r="BA128" s="39"/>
      <c r="BB128" s="27"/>
      <c r="BC128" s="27"/>
      <c r="BD128" s="27"/>
      <c r="BE128" s="27"/>
      <c r="BF128" s="27"/>
      <c r="BG128" s="27"/>
      <c r="BH128" s="27"/>
      <c r="BI128" s="27"/>
      <c r="BJ128" s="27"/>
      <c r="BK128" s="27"/>
      <c r="BL128" s="27"/>
      <c r="BM128" s="27"/>
      <c r="BN128" s="27"/>
      <c r="BO128" s="27"/>
      <c r="BP128" s="27"/>
    </row>
    <row r="129" spans="1:68" x14ac:dyDescent="0.2">
      <c r="A129" s="338"/>
      <c r="B129" s="338" t="s">
        <v>225</v>
      </c>
      <c r="C129" s="338" t="s">
        <v>225</v>
      </c>
      <c r="D129" s="339" t="s">
        <v>88</v>
      </c>
      <c r="E129" s="28"/>
      <c r="F129" s="38"/>
      <c r="G129" s="37"/>
      <c r="H129" s="38"/>
      <c r="I129" s="37"/>
      <c r="J129" s="38"/>
      <c r="K129" s="37"/>
      <c r="L129" s="38"/>
      <c r="M129" s="37"/>
      <c r="N129" s="38"/>
      <c r="O129" s="30"/>
      <c r="P129" s="30"/>
      <c r="Q129" s="30"/>
      <c r="R129" s="30"/>
      <c r="S129" s="48"/>
      <c r="T129" s="30"/>
      <c r="U129" s="30"/>
      <c r="V129" s="30"/>
      <c r="W129" s="30"/>
      <c r="X129" s="48"/>
      <c r="Y129" s="39"/>
      <c r="Z129" s="39"/>
      <c r="AA129" s="39"/>
      <c r="AB129" s="39"/>
      <c r="AC129" s="39"/>
      <c r="AD129" s="48"/>
      <c r="AE129" s="48"/>
      <c r="AF129" s="39"/>
      <c r="AG129" s="39"/>
      <c r="AH129" s="39"/>
      <c r="AI129" s="39"/>
      <c r="AJ129" s="39"/>
      <c r="AK129" s="39"/>
      <c r="AL129" s="39"/>
      <c r="AM129" s="39"/>
      <c r="AN129" s="39"/>
      <c r="AO129" s="39"/>
      <c r="AP129" s="39"/>
      <c r="AQ129" s="39"/>
      <c r="AR129" s="39"/>
      <c r="AS129" s="39"/>
      <c r="AT129" s="39"/>
      <c r="AU129" s="39"/>
      <c r="AV129" s="39"/>
      <c r="AW129" s="39"/>
      <c r="AX129" s="39"/>
      <c r="AY129" s="42"/>
      <c r="AZ129" s="39"/>
      <c r="BA129" s="39"/>
      <c r="BB129" s="27"/>
      <c r="BC129" s="27"/>
      <c r="BD129" s="27"/>
      <c r="BE129" s="27"/>
      <c r="BF129" s="27"/>
      <c r="BG129" s="27"/>
      <c r="BH129" s="27"/>
      <c r="BI129" s="27"/>
      <c r="BJ129" s="27"/>
      <c r="BK129" s="27"/>
      <c r="BL129" s="27"/>
      <c r="BM129" s="27"/>
      <c r="BN129" s="27"/>
      <c r="BO129" s="27"/>
      <c r="BP129" s="27"/>
    </row>
    <row r="130" spans="1:68" x14ac:dyDescent="0.2">
      <c r="A130" s="338" t="s">
        <v>225</v>
      </c>
      <c r="B130" s="338" t="s">
        <v>225</v>
      </c>
      <c r="C130" s="338" t="s">
        <v>225</v>
      </c>
      <c r="D130" s="339" t="s">
        <v>281</v>
      </c>
      <c r="E130" s="28"/>
      <c r="F130" s="29"/>
      <c r="G130" s="28"/>
      <c r="H130" s="29"/>
      <c r="I130" s="28"/>
      <c r="J130" s="29"/>
      <c r="K130" s="28"/>
      <c r="L130" s="29"/>
      <c r="M130" s="28"/>
      <c r="N130" s="29"/>
      <c r="O130" s="30"/>
      <c r="P130" s="30"/>
      <c r="Q130" s="30"/>
      <c r="R130" s="30"/>
      <c r="S130" s="48"/>
      <c r="T130" s="30"/>
      <c r="U130" s="30"/>
      <c r="V130" s="30"/>
      <c r="W130" s="30"/>
      <c r="X130" s="48"/>
      <c r="Y130" s="39"/>
      <c r="Z130" s="39"/>
      <c r="AA130" s="39"/>
      <c r="AB130" s="39"/>
      <c r="AC130" s="39"/>
      <c r="AD130" s="48"/>
      <c r="AE130" s="48"/>
      <c r="AF130" s="39"/>
      <c r="AG130" s="39"/>
      <c r="AH130" s="39"/>
      <c r="AI130" s="39"/>
      <c r="AJ130" s="39"/>
      <c r="AK130" s="39"/>
      <c r="AL130" s="39"/>
      <c r="AM130" s="39"/>
      <c r="AN130" s="39"/>
      <c r="AO130" s="39"/>
      <c r="AP130" s="39"/>
      <c r="AQ130" s="39"/>
      <c r="AR130" s="39"/>
      <c r="AS130" s="39"/>
      <c r="AT130" s="39"/>
      <c r="AU130" s="39"/>
      <c r="AV130" s="39"/>
      <c r="AW130" s="39"/>
      <c r="AX130" s="39"/>
      <c r="AY130" s="42"/>
      <c r="AZ130" s="39"/>
      <c r="BA130" s="39"/>
      <c r="BB130" s="27"/>
      <c r="BC130" s="27"/>
      <c r="BD130" s="27"/>
      <c r="BE130" s="27"/>
      <c r="BF130" s="27"/>
      <c r="BG130" s="27"/>
      <c r="BH130" s="27"/>
      <c r="BI130" s="27"/>
      <c r="BJ130" s="27"/>
      <c r="BK130" s="27"/>
      <c r="BL130" s="27"/>
      <c r="BM130" s="27"/>
      <c r="BN130" s="27"/>
      <c r="BO130" s="27"/>
      <c r="BP130" s="27"/>
    </row>
    <row r="131" spans="1:68" x14ac:dyDescent="0.2">
      <c r="A131" s="338" t="s">
        <v>225</v>
      </c>
      <c r="B131" s="338" t="s">
        <v>225</v>
      </c>
      <c r="C131" s="338" t="s">
        <v>225</v>
      </c>
      <c r="D131" s="339" t="s">
        <v>87</v>
      </c>
      <c r="E131" s="28"/>
      <c r="F131" s="38"/>
      <c r="G131" s="37"/>
      <c r="H131" s="38"/>
      <c r="I131" s="37"/>
      <c r="J131" s="38"/>
      <c r="K131" s="37"/>
      <c r="L131" s="38"/>
      <c r="M131" s="37"/>
      <c r="N131" s="38"/>
      <c r="O131" s="30"/>
      <c r="P131" s="30"/>
      <c r="Q131" s="30"/>
      <c r="R131" s="30"/>
      <c r="S131" s="48"/>
      <c r="T131" s="30"/>
      <c r="U131" s="30"/>
      <c r="V131" s="30"/>
      <c r="W131" s="30"/>
      <c r="X131" s="48"/>
      <c r="Y131" s="39"/>
      <c r="Z131" s="39"/>
      <c r="AA131" s="39"/>
      <c r="AB131" s="39"/>
      <c r="AC131" s="39"/>
      <c r="AD131" s="48"/>
      <c r="AE131" s="48"/>
      <c r="AF131" s="39"/>
      <c r="AG131" s="39"/>
      <c r="AH131" s="39"/>
      <c r="AI131" s="39"/>
      <c r="AJ131" s="39"/>
      <c r="AK131" s="39"/>
      <c r="AL131" s="39"/>
      <c r="AM131" s="39"/>
      <c r="AN131" s="39"/>
      <c r="AO131" s="39"/>
      <c r="AP131" s="39"/>
      <c r="AQ131" s="39"/>
      <c r="AR131" s="39"/>
      <c r="AS131" s="39"/>
      <c r="AT131" s="39"/>
      <c r="AU131" s="39"/>
      <c r="AV131" s="39"/>
      <c r="AW131" s="39"/>
      <c r="AX131" s="39"/>
      <c r="AY131" s="42"/>
      <c r="AZ131" s="39"/>
      <c r="BA131" s="39"/>
      <c r="BB131" s="27"/>
      <c r="BC131" s="27"/>
      <c r="BD131" s="27"/>
      <c r="BE131" s="27"/>
      <c r="BF131" s="27"/>
      <c r="BG131" s="27"/>
      <c r="BH131" s="27"/>
      <c r="BI131" s="27"/>
      <c r="BJ131" s="27"/>
      <c r="BK131" s="27"/>
      <c r="BL131" s="27"/>
      <c r="BM131" s="27"/>
      <c r="BN131" s="27"/>
      <c r="BO131" s="27"/>
      <c r="BP131" s="27"/>
    </row>
    <row r="132" spans="1:68" x14ac:dyDescent="0.2">
      <c r="A132" s="329" t="s">
        <v>225</v>
      </c>
      <c r="B132" s="329" t="s">
        <v>225</v>
      </c>
      <c r="C132" s="329" t="s">
        <v>225</v>
      </c>
      <c r="D132" s="52" t="s">
        <v>251</v>
      </c>
      <c r="E132" s="28"/>
      <c r="F132" s="29"/>
      <c r="G132" s="28"/>
      <c r="H132" s="29"/>
      <c r="I132" s="28"/>
      <c r="J132" s="29"/>
      <c r="K132" s="28"/>
      <c r="L132" s="29"/>
      <c r="M132" s="28"/>
      <c r="N132" s="29"/>
    </row>
    <row r="133" spans="1:68" x14ac:dyDescent="0.2">
      <c r="A133" s="338"/>
      <c r="B133" s="338" t="s">
        <v>225</v>
      </c>
      <c r="C133" s="338" t="s">
        <v>225</v>
      </c>
      <c r="D133" s="387" t="s">
        <v>282</v>
      </c>
      <c r="E133" s="28"/>
      <c r="F133" s="38"/>
      <c r="G133" s="37"/>
      <c r="H133" s="38"/>
      <c r="I133" s="37"/>
      <c r="J133" s="38"/>
      <c r="K133" s="37"/>
      <c r="L133" s="38"/>
      <c r="M133" s="37"/>
      <c r="N133" s="38"/>
      <c r="O133" s="30"/>
      <c r="P133" s="30"/>
      <c r="Q133" s="30"/>
      <c r="R133" s="30"/>
      <c r="S133" s="48"/>
      <c r="T133" s="30"/>
      <c r="U133" s="30"/>
      <c r="V133" s="30"/>
      <c r="W133" s="30"/>
      <c r="X133" s="48"/>
      <c r="Y133" s="39"/>
      <c r="Z133" s="39"/>
      <c r="AA133" s="39"/>
      <c r="AB133" s="39"/>
      <c r="AC133" s="39"/>
      <c r="AD133" s="48"/>
      <c r="AE133" s="48"/>
      <c r="AF133" s="39"/>
      <c r="AG133" s="39"/>
      <c r="AH133" s="39"/>
      <c r="AI133" s="39"/>
      <c r="AJ133" s="39"/>
      <c r="AK133" s="39"/>
      <c r="AL133" s="39"/>
      <c r="AM133" s="39"/>
      <c r="AN133" s="39"/>
      <c r="AO133" s="39"/>
      <c r="AP133" s="39"/>
      <c r="AQ133" s="39"/>
      <c r="AR133" s="39"/>
      <c r="AS133" s="39"/>
      <c r="AT133" s="39"/>
      <c r="AU133" s="39"/>
      <c r="AV133" s="39"/>
      <c r="AW133" s="39"/>
      <c r="AX133" s="39"/>
      <c r="AY133" s="42"/>
      <c r="AZ133" s="39"/>
      <c r="BA133" s="39"/>
      <c r="BB133" s="27"/>
      <c r="BC133" s="27"/>
      <c r="BD133" s="27"/>
      <c r="BE133" s="27"/>
      <c r="BF133" s="27"/>
      <c r="BG133" s="27"/>
      <c r="BH133" s="27"/>
      <c r="BI133" s="27"/>
      <c r="BJ133" s="27"/>
      <c r="BK133" s="27"/>
      <c r="BL133" s="27"/>
      <c r="BM133" s="27"/>
      <c r="BN133" s="27"/>
      <c r="BO133" s="27"/>
      <c r="BP133" s="27"/>
    </row>
    <row r="134" spans="1:68" x14ac:dyDescent="0.2">
      <c r="A134" s="385" t="s">
        <v>225</v>
      </c>
      <c r="B134" s="385" t="s">
        <v>225</v>
      </c>
      <c r="C134" s="385" t="s">
        <v>225</v>
      </c>
      <c r="D134" s="340" t="s">
        <v>275</v>
      </c>
      <c r="E134" s="341">
        <f t="shared" ref="E134:N134" si="4">SUM(E117:E132)</f>
        <v>0</v>
      </c>
      <c r="F134" s="341">
        <f t="shared" si="4"/>
        <v>0</v>
      </c>
      <c r="G134" s="341">
        <f t="shared" si="4"/>
        <v>0</v>
      </c>
      <c r="H134" s="341">
        <f t="shared" si="4"/>
        <v>0</v>
      </c>
      <c r="I134" s="341">
        <f t="shared" si="4"/>
        <v>0</v>
      </c>
      <c r="J134" s="341">
        <f t="shared" si="4"/>
        <v>0</v>
      </c>
      <c r="K134" s="341">
        <f t="shared" si="4"/>
        <v>0</v>
      </c>
      <c r="L134" s="341">
        <f t="shared" si="4"/>
        <v>0</v>
      </c>
      <c r="M134" s="341">
        <f t="shared" si="4"/>
        <v>0</v>
      </c>
      <c r="N134" s="341">
        <f t="shared" si="4"/>
        <v>0</v>
      </c>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row>
    <row r="135" spans="1:68" x14ac:dyDescent="0.2">
      <c r="A135" s="385" t="s">
        <v>225</v>
      </c>
      <c r="B135" s="385" t="s">
        <v>225</v>
      </c>
      <c r="C135" s="385" t="s">
        <v>225</v>
      </c>
      <c r="D135" s="340" t="s">
        <v>276</v>
      </c>
      <c r="E135" s="426">
        <f>E134*$E$2+F134*$F$2+G134*$G$2+H134*$H$2+I134*$I$2+J134*$J$2+K134*$K$2+L134*$L$2+M134*$M$2+N134*$N$2</f>
        <v>0</v>
      </c>
      <c r="F135" s="426"/>
      <c r="G135" s="426"/>
      <c r="H135" s="426"/>
      <c r="I135" s="426"/>
      <c r="J135" s="426"/>
      <c r="K135" s="426"/>
      <c r="L135" s="426"/>
      <c r="M135" s="426"/>
      <c r="N135" s="426"/>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row>
    <row r="136" spans="1:68" x14ac:dyDescent="0.2">
      <c r="A136" s="337" t="s">
        <v>225</v>
      </c>
      <c r="B136" s="337" t="s">
        <v>225</v>
      </c>
      <c r="C136" s="337" t="s">
        <v>225</v>
      </c>
      <c r="D136" s="333" t="s">
        <v>63</v>
      </c>
      <c r="E136" s="37"/>
      <c r="F136" s="38"/>
      <c r="G136" s="37"/>
      <c r="H136" s="38"/>
      <c r="I136" s="37"/>
      <c r="J136" s="38"/>
      <c r="K136" s="49"/>
      <c r="L136" s="38"/>
      <c r="M136" s="37"/>
      <c r="N136" s="38"/>
      <c r="O136" s="30"/>
      <c r="P136" s="30"/>
      <c r="Q136" s="30"/>
      <c r="R136" s="30"/>
      <c r="S136" s="30"/>
      <c r="T136" s="30"/>
      <c r="U136" s="30"/>
      <c r="V136" s="30"/>
      <c r="W136" s="30"/>
      <c r="X136" s="30"/>
      <c r="Y136" s="53"/>
      <c r="Z136" s="39"/>
      <c r="AA136" s="40"/>
      <c r="AB136" s="41"/>
      <c r="AC136" s="40"/>
      <c r="AD136" s="31"/>
      <c r="AE136" s="31"/>
      <c r="AF136" s="41"/>
      <c r="AG136" s="41"/>
      <c r="AH136" s="41"/>
      <c r="AI136" s="41"/>
      <c r="AJ136" s="41"/>
      <c r="AK136" s="39"/>
      <c r="AL136" s="39"/>
      <c r="AM136" s="39"/>
      <c r="AN136" s="39"/>
      <c r="AO136" s="39"/>
      <c r="AP136" s="39"/>
      <c r="AQ136" s="39"/>
      <c r="AR136" s="39"/>
      <c r="AS136" s="39"/>
      <c r="AT136" s="39"/>
      <c r="AU136" s="39"/>
      <c r="AV136" s="39"/>
      <c r="AW136" s="39"/>
      <c r="AX136" s="39"/>
      <c r="AY136" s="42"/>
      <c r="AZ136" s="39"/>
      <c r="BA136" s="39"/>
      <c r="BB136" s="27"/>
      <c r="BC136" s="27"/>
      <c r="BD136" s="27"/>
      <c r="BE136" s="27"/>
      <c r="BF136" s="27"/>
      <c r="BG136" s="27"/>
      <c r="BH136" s="27"/>
      <c r="BI136" s="27"/>
      <c r="BJ136" s="27"/>
      <c r="BK136" s="27"/>
      <c r="BL136" s="27"/>
      <c r="BM136" s="27"/>
      <c r="BN136" s="27"/>
      <c r="BO136" s="27"/>
      <c r="BP136" s="27"/>
    </row>
    <row r="137" spans="1:68" x14ac:dyDescent="0.2">
      <c r="A137" s="329" t="s">
        <v>225</v>
      </c>
      <c r="B137" s="329" t="s">
        <v>225</v>
      </c>
      <c r="C137" s="329" t="s">
        <v>225</v>
      </c>
      <c r="D137" s="334" t="s">
        <v>67</v>
      </c>
      <c r="O137" s="30"/>
      <c r="P137" s="30"/>
      <c r="Q137" s="30"/>
      <c r="R137" s="30"/>
      <c r="S137" s="48"/>
      <c r="T137" s="30"/>
      <c r="U137" s="30"/>
      <c r="V137" s="30"/>
      <c r="W137" s="30"/>
      <c r="X137" s="48"/>
      <c r="Y137" s="39"/>
      <c r="Z137" s="39"/>
      <c r="AA137" s="39"/>
      <c r="AB137" s="39"/>
      <c r="AC137" s="39"/>
      <c r="AD137" s="48"/>
      <c r="AE137" s="48"/>
      <c r="AF137" s="39"/>
      <c r="AG137" s="39"/>
      <c r="AH137" s="39"/>
      <c r="AI137" s="39"/>
      <c r="AJ137" s="39"/>
      <c r="AK137" s="39"/>
      <c r="AL137" s="39"/>
      <c r="AM137" s="39"/>
      <c r="AN137" s="39"/>
      <c r="AO137" s="39"/>
      <c r="AP137" s="39"/>
      <c r="AQ137" s="39"/>
      <c r="AR137" s="39"/>
      <c r="AS137" s="39"/>
      <c r="AT137" s="39"/>
      <c r="AU137" s="39"/>
      <c r="AV137" s="39"/>
      <c r="AW137" s="39"/>
      <c r="AX137" s="39"/>
      <c r="AY137" s="42"/>
      <c r="AZ137" s="39"/>
      <c r="BA137" s="39"/>
      <c r="BB137" s="27"/>
      <c r="BC137" s="27"/>
      <c r="BD137" s="27"/>
      <c r="BE137" s="27"/>
      <c r="BF137" s="27"/>
      <c r="BG137" s="27"/>
      <c r="BH137" s="27"/>
      <c r="BI137" s="27"/>
      <c r="BJ137" s="27"/>
      <c r="BK137" s="27"/>
      <c r="BL137" s="27"/>
      <c r="BM137" s="27"/>
      <c r="BN137" s="27"/>
      <c r="BO137" s="27"/>
      <c r="BP137" s="27"/>
    </row>
    <row r="138" spans="1:68" x14ac:dyDescent="0.2">
      <c r="A138" s="329" t="s">
        <v>225</v>
      </c>
      <c r="B138" s="329" t="s">
        <v>225</v>
      </c>
      <c r="C138" s="329" t="s">
        <v>225</v>
      </c>
      <c r="D138" s="335" t="s">
        <v>89</v>
      </c>
      <c r="E138" s="28"/>
      <c r="F138" s="29"/>
      <c r="G138" s="28"/>
      <c r="H138" s="29"/>
      <c r="I138" s="28"/>
      <c r="J138" s="29"/>
      <c r="K138" s="28"/>
      <c r="L138" s="29"/>
      <c r="M138" s="28"/>
      <c r="N138" s="29"/>
      <c r="O138" s="30"/>
      <c r="P138" s="30"/>
      <c r="Q138" s="30"/>
      <c r="R138" s="30"/>
      <c r="S138" s="48"/>
      <c r="T138" s="30"/>
      <c r="U138" s="30"/>
      <c r="V138" s="30"/>
      <c r="W138" s="30"/>
      <c r="X138" s="48"/>
      <c r="Y138" s="39"/>
      <c r="Z138" s="39"/>
      <c r="AA138" s="39"/>
      <c r="AB138" s="39"/>
      <c r="AC138" s="39"/>
      <c r="AD138" s="48"/>
      <c r="AE138" s="48"/>
      <c r="AF138" s="39"/>
      <c r="AG138" s="39"/>
      <c r="AH138" s="39"/>
      <c r="AI138" s="39"/>
      <c r="AJ138" s="39"/>
      <c r="AK138" s="39"/>
      <c r="AL138" s="39"/>
      <c r="AM138" s="39"/>
      <c r="AN138" s="39"/>
      <c r="AO138" s="39"/>
      <c r="AP138" s="39"/>
      <c r="AQ138" s="39"/>
      <c r="AR138" s="39"/>
      <c r="AS138" s="39"/>
      <c r="AT138" s="39"/>
      <c r="AU138" s="39"/>
      <c r="AV138" s="39"/>
      <c r="AW138" s="39"/>
      <c r="AX138" s="39"/>
      <c r="AY138" s="42"/>
      <c r="AZ138" s="39"/>
      <c r="BA138" s="39"/>
      <c r="BB138" s="27"/>
      <c r="BC138" s="27"/>
      <c r="BD138" s="27"/>
      <c r="BE138" s="27"/>
      <c r="BF138" s="27"/>
      <c r="BG138" s="27"/>
      <c r="BH138" s="27"/>
      <c r="BI138" s="27"/>
      <c r="BJ138" s="27"/>
      <c r="BK138" s="27"/>
      <c r="BL138" s="27"/>
      <c r="BM138" s="27"/>
      <c r="BN138" s="27"/>
      <c r="BO138" s="27"/>
      <c r="BP138" s="27"/>
    </row>
    <row r="139" spans="1:68" x14ac:dyDescent="0.2">
      <c r="A139" s="337" t="s">
        <v>225</v>
      </c>
      <c r="B139" s="337" t="s">
        <v>225</v>
      </c>
      <c r="C139" s="337" t="s">
        <v>225</v>
      </c>
      <c r="D139" s="336" t="s">
        <v>216</v>
      </c>
      <c r="E139" s="28"/>
      <c r="F139" s="29"/>
      <c r="G139" s="28"/>
      <c r="H139" s="29"/>
      <c r="I139" s="28"/>
      <c r="J139" s="29"/>
      <c r="K139" s="28"/>
      <c r="L139" s="29"/>
      <c r="M139" s="28"/>
      <c r="N139" s="29"/>
      <c r="O139" s="30"/>
      <c r="P139" s="30"/>
      <c r="Q139" s="30"/>
      <c r="R139" s="30"/>
      <c r="S139" s="48"/>
      <c r="T139" s="30"/>
      <c r="U139" s="30"/>
      <c r="V139" s="30"/>
      <c r="W139" s="30"/>
      <c r="X139" s="48"/>
      <c r="Y139" s="39"/>
      <c r="Z139" s="39"/>
      <c r="AA139" s="39"/>
      <c r="AB139" s="39"/>
      <c r="AC139" s="39"/>
      <c r="AD139" s="48"/>
      <c r="AE139" s="48"/>
      <c r="AF139" s="39"/>
      <c r="AG139" s="39"/>
      <c r="AH139" s="39"/>
      <c r="AI139" s="39"/>
      <c r="AJ139" s="39"/>
      <c r="AK139" s="39"/>
      <c r="AL139" s="39"/>
      <c r="AM139" s="39"/>
      <c r="AN139" s="39"/>
      <c r="AO139" s="39"/>
      <c r="AP139" s="39"/>
      <c r="AQ139" s="39"/>
      <c r="AR139" s="39"/>
      <c r="AS139" s="39"/>
      <c r="AT139" s="39"/>
      <c r="AU139" s="39"/>
      <c r="AV139" s="39"/>
      <c r="AW139" s="39"/>
      <c r="AX139" s="39"/>
      <c r="AY139" s="42"/>
      <c r="AZ139" s="39"/>
      <c r="BA139" s="39"/>
      <c r="BB139" s="27"/>
      <c r="BC139" s="27"/>
      <c r="BD139" s="27"/>
      <c r="BE139" s="27"/>
      <c r="BF139" s="27"/>
      <c r="BG139" s="27"/>
      <c r="BH139" s="27"/>
      <c r="BI139" s="27"/>
      <c r="BJ139" s="27"/>
      <c r="BK139" s="27"/>
      <c r="BL139" s="27"/>
      <c r="BM139" s="27"/>
      <c r="BN139" s="27"/>
      <c r="BO139" s="27"/>
      <c r="BP139" s="27"/>
    </row>
    <row r="140" spans="1:68" x14ac:dyDescent="0.2">
      <c r="A140" s="385" t="s">
        <v>225</v>
      </c>
      <c r="B140" s="385" t="s">
        <v>225</v>
      </c>
      <c r="C140" s="385" t="s">
        <v>225</v>
      </c>
      <c r="D140" s="340" t="s">
        <v>275</v>
      </c>
      <c r="E140" s="341">
        <f t="shared" ref="E140:N140" si="5">SUM(E137:E139)</f>
        <v>0</v>
      </c>
      <c r="F140" s="341">
        <f t="shared" si="5"/>
        <v>0</v>
      </c>
      <c r="G140" s="341">
        <f t="shared" si="5"/>
        <v>0</v>
      </c>
      <c r="H140" s="341">
        <f t="shared" si="5"/>
        <v>0</v>
      </c>
      <c r="I140" s="341">
        <f t="shared" si="5"/>
        <v>0</v>
      </c>
      <c r="J140" s="341">
        <f t="shared" si="5"/>
        <v>0</v>
      </c>
      <c r="K140" s="341">
        <f t="shared" si="5"/>
        <v>0</v>
      </c>
      <c r="L140" s="341">
        <f t="shared" si="5"/>
        <v>0</v>
      </c>
      <c r="M140" s="341">
        <f t="shared" si="5"/>
        <v>0</v>
      </c>
      <c r="N140" s="341">
        <f t="shared" si="5"/>
        <v>0</v>
      </c>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row>
    <row r="141" spans="1:68" ht="13.5" thickBot="1" x14ac:dyDescent="0.25">
      <c r="A141" s="385" t="s">
        <v>225</v>
      </c>
      <c r="B141" s="385" t="s">
        <v>225</v>
      </c>
      <c r="C141" s="385" t="s">
        <v>225</v>
      </c>
      <c r="D141" s="340" t="s">
        <v>276</v>
      </c>
      <c r="E141" s="426">
        <f>E140*$E$2+F140*$F$2+G140*$G$2+H140*$H$2+I140*$I$2+J140*$J$2+K140*$K$2+L140*$L$2+M140*$M$2+N140*$N$2</f>
        <v>0</v>
      </c>
      <c r="F141" s="426"/>
      <c r="G141" s="426"/>
      <c r="H141" s="426"/>
      <c r="I141" s="426"/>
      <c r="J141" s="426"/>
      <c r="K141" s="426"/>
      <c r="L141" s="426"/>
      <c r="M141" s="426"/>
      <c r="N141" s="426"/>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row>
    <row r="142" spans="1:68" ht="23.25" thickBot="1" x14ac:dyDescent="0.35">
      <c r="A142" s="349" t="s">
        <v>280</v>
      </c>
      <c r="B142" s="350"/>
      <c r="C142" s="350"/>
      <c r="D142" s="348"/>
      <c r="E142" s="348"/>
      <c r="F142" s="348"/>
      <c r="G142" s="348"/>
      <c r="H142" s="348"/>
      <c r="I142" s="348"/>
      <c r="J142" s="348"/>
      <c r="K142" s="348"/>
      <c r="L142" s="348"/>
      <c r="M142" s="348"/>
      <c r="N142" s="348"/>
      <c r="O142" s="348"/>
      <c r="P142" s="348"/>
      <c r="Q142" s="348"/>
      <c r="R142" s="348"/>
      <c r="S142" s="351"/>
      <c r="T142" s="55"/>
      <c r="U142" s="55"/>
      <c r="V142" s="55"/>
      <c r="W142" s="55"/>
      <c r="X142" s="56"/>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row>
    <row r="143" spans="1:68" s="45" customFormat="1" ht="20.25" thickBot="1" x14ac:dyDescent="0.3">
      <c r="A143" s="354"/>
      <c r="B143" s="355"/>
      <c r="C143" s="355"/>
      <c r="D143" s="62"/>
      <c r="E143" s="63"/>
      <c r="F143" s="64"/>
      <c r="G143" s="63"/>
      <c r="H143" s="64"/>
      <c r="I143" s="63"/>
      <c r="J143" s="64"/>
      <c r="K143" s="63"/>
      <c r="L143" s="64"/>
      <c r="M143" s="63"/>
      <c r="N143" s="356"/>
      <c r="O143" s="57"/>
      <c r="P143" s="30"/>
      <c r="Q143" s="58" t="s">
        <v>68</v>
      </c>
      <c r="R143" s="30"/>
      <c r="S143" s="59"/>
      <c r="T143" s="423" t="s">
        <v>69</v>
      </c>
      <c r="U143" s="424"/>
      <c r="V143" s="424"/>
      <c r="W143" s="424"/>
      <c r="X143" s="425"/>
      <c r="Y143" s="22"/>
      <c r="Z143" s="22"/>
      <c r="AA143" s="44"/>
      <c r="AC143" s="44"/>
      <c r="AD143" s="35"/>
      <c r="AE143" s="35"/>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row>
    <row r="144" spans="1:68" s="45" customFormat="1" x14ac:dyDescent="0.2">
      <c r="A144" s="354"/>
      <c r="B144" s="355"/>
      <c r="C144" s="355"/>
      <c r="D144" s="62"/>
      <c r="E144" s="63"/>
      <c r="F144" s="64"/>
      <c r="G144" s="63"/>
      <c r="H144" s="64"/>
      <c r="I144" s="63"/>
      <c r="J144" s="64"/>
      <c r="K144" s="63"/>
      <c r="L144" s="64"/>
      <c r="M144" s="63"/>
      <c r="N144" s="356"/>
      <c r="O144" s="65"/>
      <c r="P144" s="66"/>
      <c r="Q144" s="66"/>
      <c r="R144" s="67" t="s">
        <v>70</v>
      </c>
      <c r="S144" s="403">
        <v>0.1</v>
      </c>
      <c r="T144" s="65"/>
      <c r="U144" s="66"/>
      <c r="V144" s="66"/>
      <c r="W144" s="66"/>
      <c r="X144" s="68"/>
      <c r="Y144" s="22"/>
      <c r="Z144" s="22"/>
      <c r="AA144" s="44"/>
      <c r="AC144" s="44"/>
      <c r="AD144" s="35"/>
      <c r="AE144" s="35"/>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row>
    <row r="145" spans="1:68" s="45" customFormat="1" x14ac:dyDescent="0.2">
      <c r="A145" s="357"/>
      <c r="B145" s="358"/>
      <c r="C145" s="358"/>
      <c r="D145" s="27"/>
      <c r="E145" s="28"/>
      <c r="F145" s="29"/>
      <c r="G145" s="28"/>
      <c r="H145" s="29"/>
      <c r="I145" s="28"/>
      <c r="J145" s="29"/>
      <c r="K145" s="28"/>
      <c r="L145" s="29"/>
      <c r="M145" s="28"/>
      <c r="N145" s="359"/>
      <c r="O145" s="57"/>
      <c r="P145" s="30"/>
      <c r="Q145" s="30"/>
      <c r="R145" s="69" t="s">
        <v>71</v>
      </c>
      <c r="S145" s="404">
        <v>0.15</v>
      </c>
      <c r="T145" s="57"/>
      <c r="U145" s="30"/>
      <c r="V145" s="30"/>
      <c r="W145" s="30"/>
      <c r="X145" s="59"/>
      <c r="Y145" s="22"/>
      <c r="Z145" s="22"/>
      <c r="AA145" s="44"/>
      <c r="AC145" s="44"/>
      <c r="AD145" s="35"/>
      <c r="AE145" s="35"/>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row>
    <row r="146" spans="1:68" s="45" customFormat="1" x14ac:dyDescent="0.2">
      <c r="A146" s="357"/>
      <c r="B146" s="358"/>
      <c r="C146" s="358"/>
      <c r="D146" s="27"/>
      <c r="E146" s="28"/>
      <c r="F146" s="29"/>
      <c r="G146" s="28"/>
      <c r="H146" s="29"/>
      <c r="I146" s="28"/>
      <c r="J146" s="29"/>
      <c r="K146" s="28"/>
      <c r="L146" s="29"/>
      <c r="M146" s="28"/>
      <c r="N146" s="359"/>
      <c r="O146" s="57"/>
      <c r="P146" s="30"/>
      <c r="Q146" s="30"/>
      <c r="R146" s="30"/>
      <c r="S146" s="30"/>
      <c r="T146" s="57"/>
      <c r="U146" s="30"/>
      <c r="V146" s="30"/>
      <c r="W146" s="30"/>
      <c r="X146" s="59"/>
      <c r="Y146" s="22"/>
      <c r="Z146" s="22"/>
      <c r="AA146" s="44"/>
      <c r="AC146" s="44"/>
      <c r="AD146" s="35"/>
      <c r="AE146" s="35"/>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row>
    <row r="147" spans="1:68" s="45" customFormat="1" x14ac:dyDescent="0.2">
      <c r="A147" s="357"/>
      <c r="B147" s="358"/>
      <c r="C147" s="358"/>
      <c r="D147" s="70"/>
      <c r="E147" s="28"/>
      <c r="F147" s="29"/>
      <c r="G147" s="28"/>
      <c r="H147" s="29"/>
      <c r="I147" s="28"/>
      <c r="J147" s="29"/>
      <c r="K147" s="28"/>
      <c r="L147" s="29"/>
      <c r="M147" s="28"/>
      <c r="N147" s="359"/>
      <c r="O147" s="71" t="s">
        <v>72</v>
      </c>
      <c r="P147" s="72"/>
      <c r="Q147" s="72" t="s">
        <v>313</v>
      </c>
      <c r="R147" s="72"/>
      <c r="S147" s="72" t="s">
        <v>312</v>
      </c>
      <c r="T147" s="71" t="s">
        <v>111</v>
      </c>
      <c r="U147" s="72"/>
      <c r="V147" s="72" t="s">
        <v>73</v>
      </c>
      <c r="W147" s="72"/>
      <c r="X147" s="73" t="s">
        <v>314</v>
      </c>
      <c r="Y147" s="22"/>
      <c r="Z147" s="22"/>
      <c r="AA147" s="44"/>
      <c r="AC147" s="44"/>
      <c r="AD147" s="35"/>
      <c r="AE147" s="35"/>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row>
    <row r="148" spans="1:68" s="45" customFormat="1" x14ac:dyDescent="0.2">
      <c r="A148" s="357"/>
      <c r="B148" s="358"/>
      <c r="C148" s="358"/>
      <c r="D148" s="74" t="s">
        <v>288</v>
      </c>
      <c r="E148" s="28"/>
      <c r="F148" s="29"/>
      <c r="G148" s="28"/>
      <c r="H148" s="29"/>
      <c r="I148" s="28"/>
      <c r="J148" s="29"/>
      <c r="K148" s="28"/>
      <c r="L148" s="29"/>
      <c r="M148" s="28"/>
      <c r="N148" s="359"/>
      <c r="O148" s="57"/>
      <c r="P148" s="30" t="s">
        <v>20</v>
      </c>
      <c r="Q148" s="75">
        <f>'3. Hardware estimation'!$P$31</f>
        <v>0</v>
      </c>
      <c r="R148" s="30" t="s">
        <v>74</v>
      </c>
      <c r="S148" s="75">
        <f t="shared" ref="S148:S158" si="6">O148*Q148*(1+$S$144)</f>
        <v>0</v>
      </c>
      <c r="T148" s="411">
        <f t="shared" ref="T148:T158" si="7">O148</f>
        <v>0</v>
      </c>
      <c r="U148" s="30" t="s">
        <v>20</v>
      </c>
      <c r="V148" s="75">
        <f t="shared" ref="V148:V158" si="8">Q148*(1+$S$144)/(1-$S$145)</f>
        <v>0</v>
      </c>
      <c r="W148" s="30" t="s">
        <v>74</v>
      </c>
      <c r="X148" s="76" t="str">
        <f t="shared" ref="X148:X158" si="9">IF(T148&lt;&gt;0,T148*V148,"")</f>
        <v/>
      </c>
      <c r="Y148" s="22"/>
      <c r="Z148" s="22"/>
      <c r="AA148" s="44"/>
      <c r="AC148" s="44"/>
      <c r="AD148" s="35"/>
      <c r="AE148" s="35"/>
      <c r="AH148" s="27"/>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row>
    <row r="149" spans="1:68" s="45" customFormat="1" x14ac:dyDescent="0.2">
      <c r="A149" s="357"/>
      <c r="B149" s="358"/>
      <c r="C149" s="358"/>
      <c r="D149" s="27" t="s">
        <v>290</v>
      </c>
      <c r="E149" s="28"/>
      <c r="F149" s="29"/>
      <c r="G149" s="28"/>
      <c r="H149" s="29"/>
      <c r="I149" s="28"/>
      <c r="J149" s="29"/>
      <c r="K149" s="28"/>
      <c r="L149" s="29"/>
      <c r="M149" s="28"/>
      <c r="N149" s="359"/>
      <c r="O149" s="57"/>
      <c r="P149" s="30" t="s">
        <v>20</v>
      </c>
      <c r="Q149" s="75">
        <f>'4. BTP calculatiesheet'!$H$38</f>
        <v>0</v>
      </c>
      <c r="R149" s="30" t="s">
        <v>74</v>
      </c>
      <c r="S149" s="75">
        <f t="shared" si="6"/>
        <v>0</v>
      </c>
      <c r="T149" s="411">
        <f t="shared" si="7"/>
        <v>0</v>
      </c>
      <c r="U149" s="30" t="s">
        <v>20</v>
      </c>
      <c r="V149" s="75">
        <f t="shared" si="8"/>
        <v>0</v>
      </c>
      <c r="W149" s="30" t="s">
        <v>74</v>
      </c>
      <c r="X149" s="76" t="str">
        <f t="shared" si="9"/>
        <v/>
      </c>
      <c r="Y149" s="22"/>
      <c r="Z149" s="22"/>
      <c r="AA149" s="44"/>
      <c r="AC149" s="44"/>
      <c r="AD149" s="35"/>
      <c r="AE149" s="35"/>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row>
    <row r="150" spans="1:68" s="45" customFormat="1" x14ac:dyDescent="0.2">
      <c r="A150" s="357"/>
      <c r="B150" s="358"/>
      <c r="C150" s="358"/>
      <c r="D150" s="27" t="s">
        <v>289</v>
      </c>
      <c r="E150" s="28"/>
      <c r="F150" s="29"/>
      <c r="G150" s="28"/>
      <c r="H150" s="29"/>
      <c r="I150" s="28"/>
      <c r="J150" s="29"/>
      <c r="K150" s="28"/>
      <c r="L150" s="29"/>
      <c r="M150" s="28"/>
      <c r="N150" s="359"/>
      <c r="O150" s="57"/>
      <c r="P150" s="30" t="s">
        <v>20</v>
      </c>
      <c r="Q150" s="75">
        <f>'4. BTP calculatiesheet'!$I$38</f>
        <v>0</v>
      </c>
      <c r="R150" s="30" t="s">
        <v>74</v>
      </c>
      <c r="S150" s="75">
        <f t="shared" si="6"/>
        <v>0</v>
      </c>
      <c r="T150" s="411">
        <f t="shared" si="7"/>
        <v>0</v>
      </c>
      <c r="U150" s="30" t="s">
        <v>20</v>
      </c>
      <c r="V150" s="75">
        <f t="shared" si="8"/>
        <v>0</v>
      </c>
      <c r="W150" s="30" t="s">
        <v>74</v>
      </c>
      <c r="X150" s="76" t="str">
        <f t="shared" si="9"/>
        <v/>
      </c>
      <c r="Y150" s="22"/>
      <c r="Z150" s="22"/>
      <c r="AA150" s="44"/>
      <c r="AC150" s="44"/>
      <c r="AD150" s="35"/>
      <c r="AE150" s="35"/>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row>
    <row r="151" spans="1:68" s="45" customFormat="1" x14ac:dyDescent="0.2">
      <c r="A151" s="357"/>
      <c r="B151" s="358"/>
      <c r="C151" s="358"/>
      <c r="D151" s="27"/>
      <c r="E151" s="28"/>
      <c r="F151" s="29"/>
      <c r="G151" s="28"/>
      <c r="H151" s="29"/>
      <c r="I151" s="28"/>
      <c r="J151" s="29"/>
      <c r="K151" s="28"/>
      <c r="L151" s="29"/>
      <c r="M151" s="28"/>
      <c r="N151" s="359"/>
      <c r="O151" s="57"/>
      <c r="P151" s="30" t="s">
        <v>20</v>
      </c>
      <c r="Q151" s="75"/>
      <c r="R151" s="30" t="s">
        <v>74</v>
      </c>
      <c r="S151" s="75">
        <f>O151*Q151*(1+$S$144)</f>
        <v>0</v>
      </c>
      <c r="T151" s="411">
        <f>O151</f>
        <v>0</v>
      </c>
      <c r="U151" s="30" t="s">
        <v>20</v>
      </c>
      <c r="V151" s="75">
        <f t="shared" si="8"/>
        <v>0</v>
      </c>
      <c r="W151" s="30" t="s">
        <v>74</v>
      </c>
      <c r="X151" s="76" t="str">
        <f>IF(T151&lt;&gt;0,T151*V151,"")</f>
        <v/>
      </c>
      <c r="Y151" s="22"/>
      <c r="Z151" s="22"/>
      <c r="AA151" s="44"/>
      <c r="AC151" s="44"/>
      <c r="AD151" s="35"/>
      <c r="AE151" s="35"/>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row>
    <row r="152" spans="1:68" s="45" customFormat="1" x14ac:dyDescent="0.2">
      <c r="A152" s="357"/>
      <c r="B152" s="358"/>
      <c r="C152" s="358"/>
      <c r="D152" s="27"/>
      <c r="E152" s="28"/>
      <c r="F152" s="29"/>
      <c r="G152" s="28"/>
      <c r="H152" s="29"/>
      <c r="I152" s="28"/>
      <c r="J152" s="29"/>
      <c r="K152" s="28"/>
      <c r="L152" s="29"/>
      <c r="M152" s="28"/>
      <c r="N152" s="359"/>
      <c r="O152" s="57"/>
      <c r="P152" s="30" t="s">
        <v>20</v>
      </c>
      <c r="Q152" s="75"/>
      <c r="R152" s="30" t="s">
        <v>74</v>
      </c>
      <c r="S152" s="75">
        <f t="shared" si="6"/>
        <v>0</v>
      </c>
      <c r="T152" s="411">
        <f t="shared" si="7"/>
        <v>0</v>
      </c>
      <c r="U152" s="30" t="s">
        <v>20</v>
      </c>
      <c r="V152" s="75">
        <f t="shared" si="8"/>
        <v>0</v>
      </c>
      <c r="W152" s="30" t="s">
        <v>74</v>
      </c>
      <c r="X152" s="76" t="str">
        <f t="shared" si="9"/>
        <v/>
      </c>
      <c r="Y152" s="22"/>
      <c r="Z152" s="22"/>
      <c r="AA152" s="44"/>
      <c r="AC152" s="44"/>
      <c r="AD152" s="35"/>
      <c r="AE152" s="35"/>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row>
    <row r="153" spans="1:68" s="45" customFormat="1" x14ac:dyDescent="0.2">
      <c r="A153" s="357"/>
      <c r="B153" s="358"/>
      <c r="C153" s="358"/>
      <c r="D153" s="27"/>
      <c r="E153" s="28"/>
      <c r="F153" s="29"/>
      <c r="G153" s="28"/>
      <c r="H153" s="29"/>
      <c r="I153" s="28"/>
      <c r="J153" s="29"/>
      <c r="K153" s="28"/>
      <c r="L153" s="29"/>
      <c r="M153" s="28"/>
      <c r="N153" s="359"/>
      <c r="O153" s="57"/>
      <c r="P153" s="30" t="s">
        <v>20</v>
      </c>
      <c r="Q153" s="75"/>
      <c r="R153" s="30" t="s">
        <v>74</v>
      </c>
      <c r="S153" s="75">
        <f t="shared" si="6"/>
        <v>0</v>
      </c>
      <c r="T153" s="411">
        <f t="shared" si="7"/>
        <v>0</v>
      </c>
      <c r="U153" s="30" t="s">
        <v>20</v>
      </c>
      <c r="V153" s="75">
        <f t="shared" si="8"/>
        <v>0</v>
      </c>
      <c r="W153" s="30" t="s">
        <v>74</v>
      </c>
      <c r="X153" s="76" t="str">
        <f t="shared" si="9"/>
        <v/>
      </c>
      <c r="Y153" s="22"/>
      <c r="Z153" s="22"/>
      <c r="AA153" s="44"/>
      <c r="AC153" s="44"/>
      <c r="AD153" s="35"/>
      <c r="AE153" s="35"/>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row>
    <row r="154" spans="1:68" s="45" customFormat="1" x14ac:dyDescent="0.2">
      <c r="A154" s="357"/>
      <c r="B154" s="358"/>
      <c r="C154" s="358"/>
      <c r="D154" s="27"/>
      <c r="E154" s="28"/>
      <c r="F154" s="29"/>
      <c r="G154" s="28"/>
      <c r="H154" s="29"/>
      <c r="I154" s="28"/>
      <c r="J154" s="29"/>
      <c r="K154" s="28"/>
      <c r="L154" s="29"/>
      <c r="M154" s="28"/>
      <c r="N154" s="359"/>
      <c r="O154" s="57"/>
      <c r="P154" s="30" t="s">
        <v>20</v>
      </c>
      <c r="Q154" s="75"/>
      <c r="R154" s="30" t="s">
        <v>74</v>
      </c>
      <c r="S154" s="75">
        <f t="shared" si="6"/>
        <v>0</v>
      </c>
      <c r="T154" s="411">
        <f t="shared" si="7"/>
        <v>0</v>
      </c>
      <c r="U154" s="30" t="s">
        <v>20</v>
      </c>
      <c r="V154" s="75">
        <f t="shared" si="8"/>
        <v>0</v>
      </c>
      <c r="W154" s="30" t="s">
        <v>74</v>
      </c>
      <c r="X154" s="76" t="str">
        <f t="shared" si="9"/>
        <v/>
      </c>
      <c r="Y154" s="22"/>
      <c r="Z154" s="22"/>
      <c r="AA154" s="44"/>
      <c r="AC154" s="44"/>
      <c r="AD154" s="35"/>
      <c r="AE154" s="35"/>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row>
    <row r="155" spans="1:68" s="45" customFormat="1" x14ac:dyDescent="0.2">
      <c r="A155" s="357"/>
      <c r="B155" s="358"/>
      <c r="C155" s="358"/>
      <c r="D155" s="36"/>
      <c r="E155" s="28"/>
      <c r="F155" s="29"/>
      <c r="G155" s="28"/>
      <c r="H155" s="29"/>
      <c r="I155" s="28"/>
      <c r="J155" s="29"/>
      <c r="K155" s="28"/>
      <c r="L155" s="29"/>
      <c r="M155" s="28"/>
      <c r="N155" s="359"/>
      <c r="O155" s="57"/>
      <c r="P155" s="30" t="s">
        <v>20</v>
      </c>
      <c r="Q155" s="75"/>
      <c r="R155" s="30" t="s">
        <v>74</v>
      </c>
      <c r="S155" s="75">
        <f t="shared" si="6"/>
        <v>0</v>
      </c>
      <c r="T155" s="411">
        <f t="shared" si="7"/>
        <v>0</v>
      </c>
      <c r="U155" s="30" t="s">
        <v>20</v>
      </c>
      <c r="V155" s="75">
        <f t="shared" si="8"/>
        <v>0</v>
      </c>
      <c r="W155" s="30" t="s">
        <v>74</v>
      </c>
      <c r="X155" s="76" t="str">
        <f t="shared" si="9"/>
        <v/>
      </c>
      <c r="Y155" s="22"/>
      <c r="Z155" s="22"/>
      <c r="AA155" s="44"/>
      <c r="AC155" s="44"/>
      <c r="AD155" s="35"/>
      <c r="AE155" s="35"/>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row>
    <row r="156" spans="1:68" s="45" customFormat="1" x14ac:dyDescent="0.2">
      <c r="A156" s="357"/>
      <c r="B156" s="358"/>
      <c r="C156" s="358"/>
      <c r="D156" s="27"/>
      <c r="E156" s="28"/>
      <c r="F156" s="29"/>
      <c r="G156" s="28"/>
      <c r="H156" s="29"/>
      <c r="I156" s="28"/>
      <c r="J156" s="29"/>
      <c r="K156" s="28"/>
      <c r="L156" s="29"/>
      <c r="M156" s="28"/>
      <c r="N156" s="359"/>
      <c r="O156" s="57"/>
      <c r="P156" s="30" t="s">
        <v>20</v>
      </c>
      <c r="Q156" s="75"/>
      <c r="R156" s="30" t="s">
        <v>74</v>
      </c>
      <c r="S156" s="75">
        <f t="shared" si="6"/>
        <v>0</v>
      </c>
      <c r="T156" s="411">
        <f t="shared" si="7"/>
        <v>0</v>
      </c>
      <c r="U156" s="30" t="s">
        <v>20</v>
      </c>
      <c r="V156" s="75">
        <f t="shared" si="8"/>
        <v>0</v>
      </c>
      <c r="W156" s="30" t="s">
        <v>74</v>
      </c>
      <c r="X156" s="76" t="str">
        <f t="shared" si="9"/>
        <v/>
      </c>
      <c r="Y156" s="22"/>
      <c r="Z156" s="22"/>
      <c r="AA156" s="44"/>
      <c r="AC156" s="44"/>
      <c r="AD156" s="35"/>
      <c r="AE156" s="35"/>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row>
    <row r="157" spans="1:68" s="45" customFormat="1" x14ac:dyDescent="0.2">
      <c r="A157" s="357"/>
      <c r="B157" s="358"/>
      <c r="C157" s="358"/>
      <c r="D157" s="27"/>
      <c r="E157" s="28"/>
      <c r="F157" s="29"/>
      <c r="G157" s="28"/>
      <c r="H157" s="29"/>
      <c r="I157" s="28"/>
      <c r="J157" s="29"/>
      <c r="K157" s="28"/>
      <c r="L157" s="29"/>
      <c r="M157" s="28"/>
      <c r="N157" s="359"/>
      <c r="O157" s="57"/>
      <c r="P157" s="30" t="s">
        <v>20</v>
      </c>
      <c r="Q157" s="75"/>
      <c r="R157" s="30" t="s">
        <v>74</v>
      </c>
      <c r="S157" s="75">
        <f t="shared" si="6"/>
        <v>0</v>
      </c>
      <c r="T157" s="411">
        <f t="shared" si="7"/>
        <v>0</v>
      </c>
      <c r="U157" s="30" t="s">
        <v>20</v>
      </c>
      <c r="V157" s="75">
        <f t="shared" si="8"/>
        <v>0</v>
      </c>
      <c r="W157" s="30" t="s">
        <v>74</v>
      </c>
      <c r="X157" s="76" t="str">
        <f t="shared" si="9"/>
        <v/>
      </c>
      <c r="Y157" s="22"/>
      <c r="Z157" s="22"/>
      <c r="AA157" s="44"/>
      <c r="AC157" s="44"/>
      <c r="AD157" s="35"/>
      <c r="AE157" s="35"/>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row>
    <row r="158" spans="1:68" ht="13.5" thickBot="1" x14ac:dyDescent="0.25">
      <c r="A158" s="360"/>
      <c r="B158" s="361"/>
      <c r="C158" s="361"/>
      <c r="D158" s="27"/>
      <c r="E158" s="28"/>
      <c r="F158" s="29"/>
      <c r="G158" s="28"/>
      <c r="H158" s="29"/>
      <c r="I158" s="28"/>
      <c r="J158" s="29"/>
      <c r="K158" s="28"/>
      <c r="L158" s="29"/>
      <c r="M158" s="28"/>
      <c r="N158" s="359"/>
      <c r="O158" s="57"/>
      <c r="P158" s="30" t="s">
        <v>20</v>
      </c>
      <c r="Q158" s="75"/>
      <c r="R158" s="30" t="s">
        <v>74</v>
      </c>
      <c r="S158" s="408">
        <f t="shared" si="6"/>
        <v>0</v>
      </c>
      <c r="T158" s="411">
        <f t="shared" si="7"/>
        <v>0</v>
      </c>
      <c r="U158" s="30" t="s">
        <v>20</v>
      </c>
      <c r="V158" s="408">
        <f t="shared" si="8"/>
        <v>0</v>
      </c>
      <c r="W158" s="30" t="s">
        <v>74</v>
      </c>
      <c r="X158" s="78" t="str">
        <f t="shared" si="9"/>
        <v/>
      </c>
    </row>
    <row r="159" spans="1:68" ht="13.5" thickTop="1" x14ac:dyDescent="0.2">
      <c r="A159" s="360"/>
      <c r="B159" s="361"/>
      <c r="C159" s="361"/>
      <c r="D159" s="27"/>
      <c r="E159" s="28"/>
      <c r="F159" s="29"/>
      <c r="G159" s="28"/>
      <c r="H159" s="29"/>
      <c r="I159" s="28"/>
      <c r="J159" s="29"/>
      <c r="K159" s="28"/>
      <c r="L159" s="29"/>
      <c r="M159" s="28"/>
      <c r="N159" s="359"/>
      <c r="O159" s="57"/>
      <c r="P159" s="30"/>
      <c r="Q159" s="30"/>
      <c r="R159" s="402" t="s">
        <v>315</v>
      </c>
      <c r="S159" s="405">
        <f>SUM(S148:S158)</f>
        <v>0</v>
      </c>
      <c r="T159" s="57"/>
      <c r="U159" s="402"/>
      <c r="V159" s="30"/>
      <c r="W159" s="402" t="s">
        <v>316</v>
      </c>
      <c r="X159" s="79">
        <f>SUM(X148:X158)</f>
        <v>0</v>
      </c>
    </row>
    <row r="160" spans="1:68" ht="13.5" thickBot="1" x14ac:dyDescent="0.25">
      <c r="A160" s="362"/>
      <c r="B160" s="363"/>
      <c r="C160" s="363"/>
      <c r="D160" s="80"/>
      <c r="E160" s="81"/>
      <c r="F160" s="82"/>
      <c r="G160" s="81"/>
      <c r="H160" s="82"/>
      <c r="I160" s="81"/>
      <c r="J160" s="82"/>
      <c r="K160" s="81"/>
      <c r="L160" s="82"/>
      <c r="M160" s="81"/>
      <c r="N160" s="364"/>
      <c r="O160" s="83"/>
      <c r="P160" s="84"/>
      <c r="Q160" s="84"/>
      <c r="R160" s="85"/>
      <c r="S160" s="406"/>
      <c r="T160" s="83"/>
      <c r="U160" s="85"/>
      <c r="V160" s="84"/>
      <c r="W160" s="85"/>
      <c r="X160" s="86"/>
    </row>
    <row r="161" spans="1:58" ht="23.25" thickBot="1" x14ac:dyDescent="0.35">
      <c r="A161" s="352" t="s">
        <v>75</v>
      </c>
      <c r="B161" s="352"/>
      <c r="C161" s="352"/>
      <c r="D161" s="352"/>
      <c r="E161" s="352"/>
      <c r="F161" s="352"/>
      <c r="G161" s="352"/>
      <c r="H161" s="352"/>
      <c r="I161" s="352"/>
      <c r="J161" s="352"/>
      <c r="K161" s="352"/>
      <c r="L161" s="352"/>
      <c r="M161" s="352"/>
      <c r="N161" s="352"/>
      <c r="O161" s="352"/>
      <c r="P161" s="352"/>
      <c r="Q161" s="352"/>
      <c r="R161" s="352"/>
      <c r="S161" s="351"/>
      <c r="T161" s="409"/>
      <c r="U161" s="409"/>
      <c r="V161" s="409"/>
      <c r="W161" s="409"/>
      <c r="X161" s="410"/>
    </row>
    <row r="162" spans="1:58" s="32" customFormat="1" ht="20.25" thickBot="1" x14ac:dyDescent="0.3">
      <c r="A162" s="365"/>
      <c r="B162" s="366"/>
      <c r="C162" s="366"/>
      <c r="D162" s="87"/>
      <c r="E162" s="88"/>
      <c r="F162" s="89"/>
      <c r="G162" s="88"/>
      <c r="H162" s="89"/>
      <c r="I162" s="88"/>
      <c r="J162" s="89"/>
      <c r="K162" s="88"/>
      <c r="L162" s="89"/>
      <c r="M162" s="88"/>
      <c r="N162" s="353"/>
      <c r="O162" s="90"/>
      <c r="P162" s="60"/>
      <c r="Q162" s="91" t="s">
        <v>76</v>
      </c>
      <c r="R162" s="60"/>
      <c r="S162" s="61"/>
      <c r="T162" s="423" t="s">
        <v>69</v>
      </c>
      <c r="U162" s="424"/>
      <c r="V162" s="424"/>
      <c r="W162" s="424"/>
      <c r="X162" s="425"/>
      <c r="AA162" s="33"/>
      <c r="AB162" s="34"/>
      <c r="AC162" s="33"/>
      <c r="AD162" s="35"/>
      <c r="AE162" s="35"/>
      <c r="AF162" s="34"/>
      <c r="AG162" s="34"/>
      <c r="AH162" s="34"/>
      <c r="AI162" s="34"/>
      <c r="AJ162" s="34"/>
    </row>
    <row r="163" spans="1:58" x14ac:dyDescent="0.2">
      <c r="A163" s="367"/>
      <c r="B163" s="368"/>
      <c r="C163" s="368"/>
      <c r="D163" s="62"/>
      <c r="E163" s="63"/>
      <c r="F163" s="64"/>
      <c r="G163" s="63"/>
      <c r="H163" s="64"/>
      <c r="I163" s="63"/>
      <c r="J163" s="64"/>
      <c r="K163" s="63"/>
      <c r="L163" s="64"/>
      <c r="M163" s="63"/>
      <c r="N163" s="356"/>
      <c r="O163" s="71" t="s">
        <v>77</v>
      </c>
      <c r="P163" s="72"/>
      <c r="Q163" s="72" t="s">
        <v>78</v>
      </c>
      <c r="R163" s="72"/>
      <c r="S163" s="72"/>
      <c r="T163" s="413" t="s">
        <v>317</v>
      </c>
      <c r="U163" s="414"/>
      <c r="V163" s="414" t="s">
        <v>79</v>
      </c>
      <c r="W163" s="414"/>
      <c r="X163" s="415" t="s">
        <v>314</v>
      </c>
    </row>
    <row r="164" spans="1:58" x14ac:dyDescent="0.2">
      <c r="A164" s="360"/>
      <c r="B164" s="361"/>
      <c r="C164" s="361"/>
      <c r="D164" s="74" t="s">
        <v>80</v>
      </c>
      <c r="E164" s="28">
        <f>SUM($E$26+$E$52+$E$87+$E$114+$E$134+$E$140)</f>
        <v>0</v>
      </c>
      <c r="F164" s="29"/>
      <c r="G164" s="28"/>
      <c r="H164" s="29"/>
      <c r="I164" s="28"/>
      <c r="J164" s="29"/>
      <c r="K164" s="28"/>
      <c r="L164" s="29"/>
      <c r="M164" s="28"/>
      <c r="N164" s="359"/>
      <c r="O164" s="57">
        <f>E164</f>
        <v>0</v>
      </c>
      <c r="P164" s="30" t="s">
        <v>20</v>
      </c>
      <c r="Q164" s="92">
        <f>E2</f>
        <v>75</v>
      </c>
      <c r="R164" s="30" t="s">
        <v>74</v>
      </c>
      <c r="S164" s="92">
        <f>O164*Q164</f>
        <v>0</v>
      </c>
      <c r="T164" s="411">
        <f t="shared" ref="T164:T173" si="10">O164</f>
        <v>0</v>
      </c>
      <c r="U164" s="30" t="s">
        <v>20</v>
      </c>
      <c r="V164" s="75">
        <v>100</v>
      </c>
      <c r="W164" s="30" t="s">
        <v>74</v>
      </c>
      <c r="X164" s="93">
        <f>V164*O164</f>
        <v>0</v>
      </c>
    </row>
    <row r="165" spans="1:58" x14ac:dyDescent="0.2">
      <c r="A165" s="360"/>
      <c r="B165" s="361"/>
      <c r="C165" s="361"/>
      <c r="D165" s="74" t="str">
        <f>F1</f>
        <v>Systeem architect</v>
      </c>
      <c r="E165" s="28"/>
      <c r="F165" s="29">
        <f>SUM($F$26+$F$52+$F$87+$F$114+$F$134+$F$140)</f>
        <v>0</v>
      </c>
      <c r="G165" s="28"/>
      <c r="H165" s="29"/>
      <c r="I165" s="28"/>
      <c r="J165" s="29"/>
      <c r="K165" s="28"/>
      <c r="L165" s="29"/>
      <c r="M165" s="28"/>
      <c r="N165" s="359"/>
      <c r="O165" s="57">
        <f>F165</f>
        <v>0</v>
      </c>
      <c r="P165" s="30" t="s">
        <v>20</v>
      </c>
      <c r="Q165" s="92">
        <f>F2</f>
        <v>95</v>
      </c>
      <c r="R165" s="30" t="s">
        <v>74</v>
      </c>
      <c r="S165" s="92">
        <f>O165*Q165</f>
        <v>0</v>
      </c>
      <c r="T165" s="411">
        <f t="shared" si="10"/>
        <v>0</v>
      </c>
      <c r="U165" s="30" t="s">
        <v>20</v>
      </c>
      <c r="V165" s="75">
        <v>120</v>
      </c>
      <c r="W165" s="30" t="s">
        <v>74</v>
      </c>
      <c r="X165" s="93">
        <f t="shared" ref="X165:X173" si="11">V165*O165</f>
        <v>0</v>
      </c>
    </row>
    <row r="166" spans="1:58" x14ac:dyDescent="0.2">
      <c r="A166" s="360"/>
      <c r="B166" s="361"/>
      <c r="C166" s="361"/>
      <c r="D166" s="74" t="s">
        <v>277</v>
      </c>
      <c r="E166" s="28"/>
      <c r="F166" s="29"/>
      <c r="G166" s="28">
        <f>SUM($G$26+$G$52+$G$87+$G$114+$G$134+$G$140)</f>
        <v>0</v>
      </c>
      <c r="H166" s="29"/>
      <c r="I166" s="28"/>
      <c r="J166" s="29"/>
      <c r="K166" s="28"/>
      <c r="L166" s="29"/>
      <c r="M166" s="28"/>
      <c r="N166" s="359"/>
      <c r="O166" s="57">
        <f>G166</f>
        <v>0</v>
      </c>
      <c r="P166" s="30" t="s">
        <v>20</v>
      </c>
      <c r="Q166" s="92">
        <f>G2</f>
        <v>75</v>
      </c>
      <c r="R166" s="30" t="s">
        <v>74</v>
      </c>
      <c r="S166" s="92">
        <f>O166*Q166</f>
        <v>0</v>
      </c>
      <c r="T166" s="411">
        <f t="shared" si="10"/>
        <v>0</v>
      </c>
      <c r="U166" s="30" t="s">
        <v>20</v>
      </c>
      <c r="V166" s="75">
        <v>90</v>
      </c>
      <c r="W166" s="30" t="s">
        <v>74</v>
      </c>
      <c r="X166" s="93">
        <f t="shared" si="11"/>
        <v>0</v>
      </c>
      <c r="AH166" s="27"/>
      <c r="AK166" s="45"/>
      <c r="AL166" s="45"/>
      <c r="AM166" s="45"/>
      <c r="AN166" s="45"/>
      <c r="AO166" s="45"/>
      <c r="AP166" s="45"/>
      <c r="AQ166" s="45"/>
      <c r="AR166" s="45"/>
      <c r="AS166" s="45"/>
      <c r="AT166" s="45"/>
      <c r="AU166" s="45"/>
      <c r="AV166" s="45"/>
      <c r="AW166" s="45"/>
      <c r="AX166" s="45"/>
      <c r="AY166" s="94"/>
      <c r="AZ166" s="94"/>
      <c r="BA166" s="94"/>
      <c r="BB166" s="94"/>
      <c r="BC166" s="94"/>
      <c r="BD166" s="94"/>
      <c r="BE166" s="94"/>
      <c r="BF166" s="94"/>
    </row>
    <row r="167" spans="1:58" x14ac:dyDescent="0.2">
      <c r="A167" s="360"/>
      <c r="B167" s="361"/>
      <c r="C167" s="361"/>
      <c r="D167" s="74" t="s">
        <v>259</v>
      </c>
      <c r="E167" s="28"/>
      <c r="F167" s="29"/>
      <c r="G167" s="28"/>
      <c r="H167" s="29">
        <f>SUM($H$26+$H$52+$H$87+$H$114+$H$134+$H$140)</f>
        <v>0</v>
      </c>
      <c r="I167" s="28"/>
      <c r="J167" s="29"/>
      <c r="K167" s="28"/>
      <c r="L167" s="29"/>
      <c r="M167" s="28"/>
      <c r="N167" s="359"/>
      <c r="O167" s="57">
        <f>H167</f>
        <v>0</v>
      </c>
      <c r="P167" s="30" t="s">
        <v>20</v>
      </c>
      <c r="Q167" s="92">
        <f>H2</f>
        <v>80</v>
      </c>
      <c r="R167" s="30" t="s">
        <v>74</v>
      </c>
      <c r="S167" s="92">
        <f t="shared" ref="S167:S168" si="12">O167*Q167</f>
        <v>0</v>
      </c>
      <c r="T167" s="411">
        <f t="shared" si="10"/>
        <v>0</v>
      </c>
      <c r="U167" s="30" t="s">
        <v>20</v>
      </c>
      <c r="V167" s="75">
        <v>110</v>
      </c>
      <c r="W167" s="30" t="s">
        <v>74</v>
      </c>
      <c r="X167" s="93">
        <f t="shared" si="11"/>
        <v>0</v>
      </c>
      <c r="AH167" s="27"/>
      <c r="AK167" s="45"/>
      <c r="AL167" s="45"/>
      <c r="AM167" s="45"/>
      <c r="AN167" s="45"/>
      <c r="AO167" s="45"/>
      <c r="AP167" s="45"/>
      <c r="AQ167" s="45"/>
      <c r="AR167" s="45"/>
      <c r="AS167" s="45"/>
      <c r="AT167" s="45"/>
      <c r="AU167" s="45"/>
      <c r="AV167" s="45"/>
      <c r="AW167" s="45"/>
      <c r="AX167" s="45"/>
      <c r="AY167" s="94"/>
      <c r="AZ167" s="94"/>
      <c r="BA167" s="94"/>
      <c r="BB167" s="94"/>
      <c r="BC167" s="94"/>
      <c r="BD167" s="94"/>
      <c r="BE167" s="94"/>
      <c r="BF167" s="94"/>
    </row>
    <row r="168" spans="1:58" x14ac:dyDescent="0.2">
      <c r="A168" s="360"/>
      <c r="B168" s="361"/>
      <c r="C168" s="361"/>
      <c r="D168" s="74" t="s">
        <v>47</v>
      </c>
      <c r="E168" s="28"/>
      <c r="F168" s="29"/>
      <c r="G168" s="28"/>
      <c r="H168" s="29"/>
      <c r="I168" s="28">
        <f>SUM($I$26+$I$52+$I$87+$I$114+$I$134+$I$140)</f>
        <v>0</v>
      </c>
      <c r="J168" s="29"/>
      <c r="K168" s="28"/>
      <c r="L168" s="29"/>
      <c r="M168" s="28"/>
      <c r="N168" s="359"/>
      <c r="O168" s="57">
        <f t="shared" ref="O168" si="13">I168</f>
        <v>0</v>
      </c>
      <c r="P168" s="30" t="s">
        <v>20</v>
      </c>
      <c r="Q168" s="92">
        <f>I2</f>
        <v>75</v>
      </c>
      <c r="R168" s="30" t="s">
        <v>74</v>
      </c>
      <c r="S168" s="92">
        <f t="shared" si="12"/>
        <v>0</v>
      </c>
      <c r="T168" s="411">
        <f t="shared" si="10"/>
        <v>0</v>
      </c>
      <c r="U168" s="30" t="s">
        <v>20</v>
      </c>
      <c r="V168" s="75">
        <v>102.5</v>
      </c>
      <c r="W168" s="30" t="s">
        <v>74</v>
      </c>
      <c r="X168" s="93">
        <f t="shared" si="11"/>
        <v>0</v>
      </c>
      <c r="AH168" s="27"/>
      <c r="AK168" s="45"/>
      <c r="AL168" s="45"/>
      <c r="AM168" s="45"/>
      <c r="AN168" s="45"/>
      <c r="AO168" s="45"/>
      <c r="AP168" s="45"/>
      <c r="AQ168" s="45"/>
      <c r="AR168" s="45"/>
      <c r="AS168" s="45"/>
      <c r="AT168" s="45"/>
      <c r="AU168" s="45"/>
      <c r="AV168" s="45"/>
      <c r="AW168" s="45"/>
      <c r="AX168" s="45"/>
      <c r="AY168" s="94"/>
      <c r="AZ168" s="94"/>
      <c r="BA168" s="94"/>
      <c r="BB168" s="94"/>
      <c r="BC168" s="94"/>
      <c r="BD168" s="94"/>
      <c r="BE168" s="94"/>
      <c r="BF168" s="94"/>
    </row>
    <row r="169" spans="1:58" x14ac:dyDescent="0.2">
      <c r="A169" s="360"/>
      <c r="B169" s="361"/>
      <c r="C169" s="361"/>
      <c r="D169" s="74" t="str">
        <f>J1</f>
        <v>Mechanical engineer</v>
      </c>
      <c r="E169" s="28"/>
      <c r="F169" s="29"/>
      <c r="G169" s="28"/>
      <c r="H169" s="29"/>
      <c r="I169" s="28"/>
      <c r="J169" s="29">
        <f>SUM($J$26+$J$52+$J$87+$J$114+$J$134+$J$140)</f>
        <v>0</v>
      </c>
      <c r="K169" s="28"/>
      <c r="L169" s="29"/>
      <c r="M169" s="28"/>
      <c r="N169" s="359"/>
      <c r="O169" s="57">
        <f>J169</f>
        <v>0</v>
      </c>
      <c r="P169" s="30" t="s">
        <v>20</v>
      </c>
      <c r="Q169" s="92">
        <f>J2</f>
        <v>65</v>
      </c>
      <c r="R169" s="30" t="s">
        <v>74</v>
      </c>
      <c r="S169" s="92">
        <f t="shared" ref="S169" si="14">O169*Q169</f>
        <v>0</v>
      </c>
      <c r="T169" s="411">
        <f t="shared" si="10"/>
        <v>0</v>
      </c>
      <c r="U169" s="30" t="s">
        <v>20</v>
      </c>
      <c r="V169" s="75">
        <v>90</v>
      </c>
      <c r="W169" s="30" t="s">
        <v>74</v>
      </c>
      <c r="X169" s="93">
        <f t="shared" si="11"/>
        <v>0</v>
      </c>
      <c r="AH169" s="27"/>
    </row>
    <row r="170" spans="1:58" x14ac:dyDescent="0.2">
      <c r="A170" s="360"/>
      <c r="B170" s="361"/>
      <c r="C170" s="361"/>
      <c r="D170" s="74" t="str">
        <f>K1</f>
        <v>S/W Engineer</v>
      </c>
      <c r="E170" s="28"/>
      <c r="F170" s="29"/>
      <c r="G170" s="28"/>
      <c r="H170" s="29"/>
      <c r="I170" s="28"/>
      <c r="J170" s="29"/>
      <c r="K170" s="28">
        <f>SUM($K$26+$K$52+$K$87+$K$114+$K$134+$K$140)</f>
        <v>0</v>
      </c>
      <c r="L170" s="29"/>
      <c r="M170" s="28"/>
      <c r="N170" s="359"/>
      <c r="O170" s="57">
        <f>K170</f>
        <v>0</v>
      </c>
      <c r="P170" s="30" t="s">
        <v>20</v>
      </c>
      <c r="Q170" s="92">
        <f>K2</f>
        <v>65</v>
      </c>
      <c r="R170" s="30" t="s">
        <v>74</v>
      </c>
      <c r="S170" s="92">
        <f>O170*Q170</f>
        <v>0</v>
      </c>
      <c r="T170" s="411">
        <f t="shared" si="10"/>
        <v>0</v>
      </c>
      <c r="U170" s="30" t="s">
        <v>20</v>
      </c>
      <c r="V170" s="75">
        <v>90</v>
      </c>
      <c r="W170" s="30" t="s">
        <v>74</v>
      </c>
      <c r="X170" s="93">
        <f t="shared" si="11"/>
        <v>0</v>
      </c>
      <c r="AH170" s="27"/>
    </row>
    <row r="171" spans="1:58" x14ac:dyDescent="0.2">
      <c r="A171" s="360"/>
      <c r="B171" s="361"/>
      <c r="C171" s="361"/>
      <c r="D171" s="74" t="str">
        <f>L1</f>
        <v>Junior Engineer</v>
      </c>
      <c r="E171" s="28"/>
      <c r="F171" s="29"/>
      <c r="G171" s="28"/>
      <c r="H171" s="29"/>
      <c r="I171" s="28"/>
      <c r="J171" s="29"/>
      <c r="K171" s="28"/>
      <c r="L171" s="29">
        <f>SUM($L$26+$L$52+$L$87+$L$114+$L$134+$L$140)</f>
        <v>0</v>
      </c>
      <c r="M171" s="28"/>
      <c r="N171" s="359"/>
      <c r="O171" s="57">
        <f>L171</f>
        <v>0</v>
      </c>
      <c r="P171" s="30" t="s">
        <v>20</v>
      </c>
      <c r="Q171" s="92">
        <f>L2</f>
        <v>55</v>
      </c>
      <c r="R171" s="30" t="s">
        <v>74</v>
      </c>
      <c r="S171" s="92">
        <f>O171*Q171</f>
        <v>0</v>
      </c>
      <c r="T171" s="411">
        <f t="shared" si="10"/>
        <v>0</v>
      </c>
      <c r="U171" s="30" t="s">
        <v>20</v>
      </c>
      <c r="V171" s="75">
        <v>80</v>
      </c>
      <c r="W171" s="30" t="s">
        <v>74</v>
      </c>
      <c r="X171" s="93">
        <f t="shared" si="11"/>
        <v>0</v>
      </c>
      <c r="AH171" s="27"/>
    </row>
    <row r="172" spans="1:58" x14ac:dyDescent="0.2">
      <c r="A172" s="360"/>
      <c r="B172" s="361"/>
      <c r="C172" s="361"/>
      <c r="D172" s="74" t="s">
        <v>279</v>
      </c>
      <c r="E172" s="28"/>
      <c r="F172" s="29"/>
      <c r="G172" s="28"/>
      <c r="H172" s="29"/>
      <c r="I172" s="28"/>
      <c r="J172" s="29"/>
      <c r="K172" s="28"/>
      <c r="L172" s="29"/>
      <c r="M172" s="28">
        <f>SUM($M$26+$M$52+$M$87+$M$114+$M$134+$M$140)</f>
        <v>0</v>
      </c>
      <c r="N172" s="359"/>
      <c r="O172" s="57">
        <f>M172</f>
        <v>0</v>
      </c>
      <c r="P172" s="30" t="s">
        <v>20</v>
      </c>
      <c r="Q172" s="92">
        <f>M2</f>
        <v>65</v>
      </c>
      <c r="R172" s="30" t="s">
        <v>74</v>
      </c>
      <c r="S172" s="92">
        <f t="shared" ref="S172:S173" si="15">O172*Q172</f>
        <v>0</v>
      </c>
      <c r="T172" s="411">
        <f t="shared" si="10"/>
        <v>0</v>
      </c>
      <c r="U172" s="30" t="s">
        <v>20</v>
      </c>
      <c r="V172" s="75">
        <v>90</v>
      </c>
      <c r="W172" s="30" t="s">
        <v>74</v>
      </c>
      <c r="X172" s="93">
        <f t="shared" si="11"/>
        <v>0</v>
      </c>
      <c r="AH172" s="27"/>
    </row>
    <row r="173" spans="1:58" x14ac:dyDescent="0.2">
      <c r="A173" s="360"/>
      <c r="B173" s="361"/>
      <c r="C173" s="361"/>
      <c r="D173" s="74" t="s">
        <v>52</v>
      </c>
      <c r="E173" s="28"/>
      <c r="F173" s="29"/>
      <c r="G173" s="28"/>
      <c r="H173" s="29"/>
      <c r="I173" s="28"/>
      <c r="J173" s="29"/>
      <c r="K173" s="28"/>
      <c r="L173" s="29"/>
      <c r="M173" s="28"/>
      <c r="N173" s="359">
        <f>SUM($N$26+$N$52+$N$87+$N$114+$N$134+$N$140)</f>
        <v>0</v>
      </c>
      <c r="O173" s="57">
        <f>N173</f>
        <v>0</v>
      </c>
      <c r="P173" s="30" t="s">
        <v>20</v>
      </c>
      <c r="Q173" s="92">
        <f>N2</f>
        <v>65</v>
      </c>
      <c r="R173" s="30" t="s">
        <v>74</v>
      </c>
      <c r="S173" s="92">
        <f t="shared" si="15"/>
        <v>0</v>
      </c>
      <c r="T173" s="411">
        <f t="shared" si="10"/>
        <v>0</v>
      </c>
      <c r="U173" s="30" t="s">
        <v>20</v>
      </c>
      <c r="V173" s="75">
        <v>80</v>
      </c>
      <c r="W173" s="30" t="s">
        <v>74</v>
      </c>
      <c r="X173" s="93">
        <f t="shared" si="11"/>
        <v>0</v>
      </c>
      <c r="AH173" s="27"/>
    </row>
    <row r="174" spans="1:58" ht="13.5" thickBot="1" x14ac:dyDescent="0.25">
      <c r="A174" s="360"/>
      <c r="B174" s="361"/>
      <c r="C174" s="361"/>
      <c r="D174" s="74"/>
      <c r="E174" s="28"/>
      <c r="F174" s="29"/>
      <c r="G174" s="28"/>
      <c r="H174" s="29"/>
      <c r="I174" s="28"/>
      <c r="J174" s="29"/>
      <c r="K174" s="28"/>
      <c r="L174" s="29"/>
      <c r="M174" s="28"/>
      <c r="N174" s="359"/>
      <c r="O174" s="57"/>
      <c r="P174" s="30"/>
      <c r="Q174" s="92"/>
      <c r="R174" s="30"/>
      <c r="S174" s="412"/>
      <c r="T174" s="77"/>
      <c r="U174" s="30"/>
      <c r="V174" s="75"/>
      <c r="W174" s="30"/>
      <c r="X174" s="95"/>
      <c r="AH174" s="27"/>
    </row>
    <row r="175" spans="1:58" ht="13.5" thickTop="1" x14ac:dyDescent="0.2">
      <c r="A175" s="360"/>
      <c r="B175" s="361"/>
      <c r="C175" s="361"/>
      <c r="D175" s="27"/>
      <c r="E175" s="28"/>
      <c r="F175" s="29"/>
      <c r="G175" s="28"/>
      <c r="H175" s="29"/>
      <c r="I175" s="28"/>
      <c r="J175" s="29"/>
      <c r="K175" s="28"/>
      <c r="L175" s="29"/>
      <c r="M175" s="28"/>
      <c r="N175" s="359"/>
      <c r="O175" s="57"/>
      <c r="P175" s="30"/>
      <c r="Q175" s="96"/>
      <c r="R175" s="69" t="s">
        <v>81</v>
      </c>
      <c r="S175" s="407">
        <f>SUM(S164:S174)</f>
        <v>0</v>
      </c>
      <c r="T175" s="98"/>
      <c r="U175" s="69"/>
      <c r="V175" s="96"/>
      <c r="W175" s="69"/>
      <c r="X175" s="97">
        <f>SUM(X164:X174)</f>
        <v>0</v>
      </c>
      <c r="AH175" s="27"/>
    </row>
    <row r="176" spans="1:58" ht="13.5" thickBot="1" x14ac:dyDescent="0.25">
      <c r="A176" s="362"/>
      <c r="B176" s="363"/>
      <c r="C176" s="363"/>
      <c r="D176" s="80"/>
      <c r="E176" s="81"/>
      <c r="F176" s="82"/>
      <c r="G176" s="81"/>
      <c r="H176" s="82"/>
      <c r="I176" s="81"/>
      <c r="J176" s="82"/>
      <c r="K176" s="81"/>
      <c r="L176" s="82"/>
      <c r="M176" s="81"/>
      <c r="N176" s="364"/>
      <c r="O176" s="83"/>
      <c r="P176" s="84"/>
      <c r="Q176" s="84"/>
      <c r="R176" s="84"/>
      <c r="S176" s="84"/>
      <c r="T176" s="83"/>
      <c r="U176" s="84"/>
      <c r="V176" s="84"/>
      <c r="W176" s="84"/>
      <c r="X176" s="99"/>
      <c r="AH176" s="27"/>
    </row>
    <row r="177" spans="1:68" ht="13.5" thickBot="1" x14ac:dyDescent="0.25">
      <c r="D177" s="27"/>
      <c r="E177" s="28"/>
      <c r="F177" s="29"/>
      <c r="G177" s="28"/>
      <c r="H177" s="29"/>
      <c r="I177" s="28"/>
      <c r="J177" s="29"/>
      <c r="K177" s="28"/>
      <c r="L177" s="29"/>
      <c r="M177" s="28"/>
      <c r="N177" s="29"/>
      <c r="AH177" s="27"/>
    </row>
    <row r="178" spans="1:68" s="45" customFormat="1" ht="13.5" thickBot="1" x14ac:dyDescent="0.25">
      <c r="A178" s="26"/>
      <c r="B178" s="26"/>
      <c r="C178" s="26"/>
      <c r="D178" s="22"/>
      <c r="E178" s="23"/>
      <c r="F178" s="24"/>
      <c r="G178" s="23"/>
      <c r="H178" s="24"/>
      <c r="I178" s="23"/>
      <c r="J178" s="24"/>
      <c r="K178" s="23"/>
      <c r="L178" s="24"/>
      <c r="M178" s="23"/>
      <c r="N178" s="24"/>
      <c r="O178" s="25"/>
      <c r="P178" s="25"/>
      <c r="Q178" s="100"/>
      <c r="R178" s="101" t="s">
        <v>82</v>
      </c>
      <c r="S178" s="102">
        <f>S159+S175</f>
        <v>0</v>
      </c>
      <c r="T178" s="100"/>
      <c r="U178" s="101"/>
      <c r="V178" s="100"/>
      <c r="W178" s="101" t="s">
        <v>82</v>
      </c>
      <c r="X178" s="102">
        <f>X159+X175</f>
        <v>0</v>
      </c>
      <c r="Y178" s="22"/>
      <c r="Z178" s="22"/>
      <c r="AA178" s="44"/>
      <c r="AC178" s="44"/>
      <c r="AD178" s="35"/>
      <c r="AE178" s="35"/>
      <c r="AH178" s="27"/>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row>
    <row r="179" spans="1:68" x14ac:dyDescent="0.2">
      <c r="D179" s="401" t="s">
        <v>309</v>
      </c>
      <c r="E179" s="23">
        <f t="shared" ref="E179:N179" si="16">SUM(E164:E176)/40</f>
        <v>0</v>
      </c>
      <c r="F179" s="24">
        <f t="shared" si="16"/>
        <v>0</v>
      </c>
      <c r="G179" s="23">
        <f t="shared" si="16"/>
        <v>0</v>
      </c>
      <c r="H179" s="24">
        <f t="shared" si="16"/>
        <v>0</v>
      </c>
      <c r="I179" s="23">
        <f t="shared" si="16"/>
        <v>0</v>
      </c>
      <c r="J179" s="24">
        <f t="shared" si="16"/>
        <v>0</v>
      </c>
      <c r="K179" s="23">
        <f t="shared" si="16"/>
        <v>0</v>
      </c>
      <c r="L179" s="24">
        <f t="shared" si="16"/>
        <v>0</v>
      </c>
      <c r="M179" s="23">
        <f t="shared" si="16"/>
        <v>0</v>
      </c>
      <c r="N179" s="24">
        <f t="shared" si="16"/>
        <v>0</v>
      </c>
    </row>
    <row r="180" spans="1:68" x14ac:dyDescent="0.2">
      <c r="D180" s="401" t="s">
        <v>308</v>
      </c>
      <c r="E180" s="23">
        <f>E179/4</f>
        <v>0</v>
      </c>
      <c r="F180" s="24">
        <f t="shared" ref="F180:N180" si="17">F179/4</f>
        <v>0</v>
      </c>
      <c r="G180" s="23">
        <f t="shared" si="17"/>
        <v>0</v>
      </c>
      <c r="H180" s="24">
        <f t="shared" si="17"/>
        <v>0</v>
      </c>
      <c r="I180" s="23">
        <f t="shared" si="17"/>
        <v>0</v>
      </c>
      <c r="J180" s="24">
        <f t="shared" si="17"/>
        <v>0</v>
      </c>
      <c r="K180" s="23">
        <f t="shared" si="17"/>
        <v>0</v>
      </c>
      <c r="L180" s="24">
        <f t="shared" si="17"/>
        <v>0</v>
      </c>
      <c r="M180" s="23">
        <f t="shared" si="17"/>
        <v>0</v>
      </c>
      <c r="N180" s="24">
        <f t="shared" si="17"/>
        <v>0</v>
      </c>
    </row>
    <row r="184" spans="1:68" s="45" customFormat="1" x14ac:dyDescent="0.2">
      <c r="A184" s="26"/>
      <c r="B184" s="26"/>
      <c r="C184" s="26"/>
      <c r="D184" s="43"/>
      <c r="E184" s="23"/>
      <c r="F184" s="24"/>
      <c r="G184" s="23"/>
      <c r="H184" s="24"/>
      <c r="I184" s="23"/>
      <c r="J184" s="24"/>
      <c r="K184" s="23"/>
      <c r="L184" s="24"/>
      <c r="M184" s="23"/>
      <c r="N184" s="24"/>
      <c r="O184" s="25"/>
      <c r="P184" s="25"/>
      <c r="Q184" s="25"/>
      <c r="R184" s="25"/>
      <c r="S184" s="25"/>
      <c r="T184" s="25"/>
      <c r="U184" s="25"/>
      <c r="V184" s="25"/>
      <c r="W184" s="25"/>
      <c r="X184" s="25"/>
      <c r="Y184" s="22"/>
      <c r="Z184" s="22"/>
      <c r="AA184" s="44"/>
      <c r="AC184" s="44"/>
      <c r="AD184" s="35"/>
      <c r="AE184" s="35"/>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row>
    <row r="185" spans="1:68" s="45" customFormat="1" x14ac:dyDescent="0.2">
      <c r="A185" s="26"/>
      <c r="B185" s="26"/>
      <c r="C185" s="26"/>
      <c r="D185" s="22"/>
      <c r="E185" s="23"/>
      <c r="F185" s="24"/>
      <c r="G185" s="23"/>
      <c r="H185" s="24"/>
      <c r="I185" s="23"/>
      <c r="J185" s="24"/>
      <c r="K185" s="23"/>
      <c r="L185" s="24"/>
      <c r="M185" s="23"/>
      <c r="N185" s="24"/>
      <c r="O185" s="25"/>
      <c r="P185" s="25"/>
      <c r="Q185" s="25"/>
      <c r="R185" s="25"/>
      <c r="S185" s="103"/>
      <c r="T185" s="25"/>
      <c r="U185" s="25"/>
      <c r="V185" s="25"/>
      <c r="W185" s="25"/>
      <c r="X185" s="103"/>
      <c r="Y185" s="22"/>
      <c r="Z185" s="22"/>
      <c r="AA185" s="44"/>
      <c r="AC185" s="44"/>
      <c r="AD185" s="35"/>
      <c r="AE185" s="35"/>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row>
    <row r="186" spans="1:68" s="45" customFormat="1" x14ac:dyDescent="0.2">
      <c r="A186" s="26"/>
      <c r="B186" s="26"/>
      <c r="C186" s="26"/>
      <c r="D186" s="22"/>
      <c r="E186" s="23"/>
      <c r="F186" s="24"/>
      <c r="G186" s="23"/>
      <c r="H186" s="24"/>
      <c r="I186" s="23"/>
      <c r="J186" s="24"/>
      <c r="K186" s="23"/>
      <c r="L186" s="24"/>
      <c r="M186" s="23"/>
      <c r="N186" s="24"/>
      <c r="O186" s="25"/>
      <c r="P186" s="25"/>
      <c r="Q186" s="25"/>
      <c r="R186" s="25"/>
      <c r="S186" s="103"/>
      <c r="T186" s="25"/>
      <c r="U186" s="25"/>
      <c r="V186" s="25"/>
      <c r="W186" s="25"/>
      <c r="X186" s="103"/>
      <c r="Y186" s="22"/>
      <c r="Z186" s="22"/>
      <c r="AA186" s="44"/>
      <c r="AC186" s="44"/>
      <c r="AD186" s="35"/>
      <c r="AE186" s="35"/>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row>
    <row r="187" spans="1:68" s="45" customFormat="1" x14ac:dyDescent="0.2">
      <c r="A187" s="26"/>
      <c r="B187" s="26"/>
      <c r="C187" s="26"/>
      <c r="D187" s="22"/>
      <c r="E187" s="23"/>
      <c r="F187" s="24"/>
      <c r="G187" s="23"/>
      <c r="H187" s="24"/>
      <c r="I187" s="23"/>
      <c r="J187" s="24"/>
      <c r="K187" s="23"/>
      <c r="L187" s="24"/>
      <c r="M187" s="23"/>
      <c r="N187" s="24"/>
      <c r="O187" s="25"/>
      <c r="P187" s="25"/>
      <c r="Q187" s="25"/>
      <c r="R187" s="25"/>
      <c r="S187" s="103"/>
      <c r="T187" s="25"/>
      <c r="U187" s="25"/>
      <c r="V187" s="25"/>
      <c r="W187" s="25"/>
      <c r="X187" s="103"/>
      <c r="Y187" s="22"/>
      <c r="Z187" s="22"/>
      <c r="AA187" s="44"/>
      <c r="AC187" s="44"/>
      <c r="AD187" s="35"/>
      <c r="AE187" s="35"/>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row>
    <row r="188" spans="1:68" s="45" customFormat="1" x14ac:dyDescent="0.2">
      <c r="A188" s="26"/>
      <c r="B188" s="26"/>
      <c r="C188" s="26"/>
      <c r="D188" s="22"/>
      <c r="E188" s="23"/>
      <c r="F188" s="24"/>
      <c r="G188" s="23"/>
      <c r="H188" s="24"/>
      <c r="I188" s="23"/>
      <c r="J188" s="24"/>
      <c r="K188" s="23"/>
      <c r="L188" s="24"/>
      <c r="M188" s="23"/>
      <c r="N188" s="24"/>
      <c r="O188" s="25"/>
      <c r="P188" s="25"/>
      <c r="Q188" s="25"/>
      <c r="R188" s="25"/>
      <c r="S188" s="103"/>
      <c r="T188" s="25"/>
      <c r="U188" s="25"/>
      <c r="V188" s="25"/>
      <c r="W188" s="25"/>
      <c r="X188" s="103"/>
      <c r="Y188" s="22"/>
      <c r="Z188" s="22"/>
      <c r="AA188" s="44"/>
      <c r="AC188" s="44"/>
      <c r="AD188" s="35"/>
      <c r="AE188" s="35"/>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row>
    <row r="189" spans="1:68" s="45" customFormat="1" x14ac:dyDescent="0.2">
      <c r="A189" s="26"/>
      <c r="B189" s="26"/>
      <c r="C189" s="26"/>
      <c r="D189" s="22"/>
      <c r="E189" s="23"/>
      <c r="F189" s="24"/>
      <c r="G189" s="23"/>
      <c r="H189" s="24"/>
      <c r="I189" s="23"/>
      <c r="J189" s="24"/>
      <c r="K189" s="23"/>
      <c r="L189" s="24"/>
      <c r="M189" s="23"/>
      <c r="N189" s="24"/>
      <c r="O189" s="25"/>
      <c r="P189" s="25"/>
      <c r="Q189" s="25"/>
      <c r="R189" s="25"/>
      <c r="S189" s="103"/>
      <c r="T189" s="25"/>
      <c r="U189" s="25"/>
      <c r="V189" s="25"/>
      <c r="W189" s="25"/>
      <c r="X189" s="103"/>
      <c r="Y189" s="22"/>
      <c r="Z189" s="22"/>
      <c r="AA189" s="44"/>
      <c r="AC189" s="44"/>
      <c r="AD189" s="35"/>
      <c r="AE189" s="35"/>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row>
    <row r="190" spans="1:68" s="45" customFormat="1" x14ac:dyDescent="0.2">
      <c r="A190" s="26"/>
      <c r="B190" s="26"/>
      <c r="C190" s="26"/>
      <c r="D190" s="22"/>
      <c r="E190" s="23"/>
      <c r="F190" s="24"/>
      <c r="G190" s="23"/>
      <c r="H190" s="24"/>
      <c r="I190" s="23"/>
      <c r="J190" s="24"/>
      <c r="K190" s="23"/>
      <c r="L190" s="24"/>
      <c r="M190" s="23"/>
      <c r="N190" s="24"/>
      <c r="O190" s="25"/>
      <c r="P190" s="25"/>
      <c r="Q190" s="25"/>
      <c r="R190" s="25"/>
      <c r="S190" s="103"/>
      <c r="T190" s="25"/>
      <c r="U190" s="25"/>
      <c r="V190" s="25"/>
      <c r="W190" s="25"/>
      <c r="X190" s="103"/>
      <c r="Y190" s="22"/>
      <c r="Z190" s="22"/>
      <c r="AA190" s="44"/>
      <c r="AC190" s="44"/>
      <c r="AD190" s="35"/>
      <c r="AE190" s="35"/>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row>
    <row r="191" spans="1:68" s="45" customFormat="1" x14ac:dyDescent="0.2">
      <c r="A191" s="26"/>
      <c r="B191" s="26"/>
      <c r="C191" s="26"/>
      <c r="D191" s="22"/>
      <c r="E191" s="23"/>
      <c r="F191" s="24"/>
      <c r="G191" s="23"/>
      <c r="H191" s="24"/>
      <c r="I191" s="23"/>
      <c r="J191" s="24"/>
      <c r="K191" s="23"/>
      <c r="L191" s="24"/>
      <c r="M191" s="23"/>
      <c r="N191" s="24"/>
      <c r="O191" s="25"/>
      <c r="P191" s="25"/>
      <c r="Q191" s="25"/>
      <c r="R191" s="25"/>
      <c r="S191" s="103"/>
      <c r="T191" s="25"/>
      <c r="U191" s="25"/>
      <c r="V191" s="25"/>
      <c r="W191" s="25"/>
      <c r="X191" s="103"/>
      <c r="Y191" s="22"/>
      <c r="Z191" s="22"/>
      <c r="AA191" s="44"/>
      <c r="AC191" s="44"/>
      <c r="AD191" s="35"/>
      <c r="AE191" s="35"/>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row>
    <row r="192" spans="1:68" x14ac:dyDescent="0.2">
      <c r="S192" s="104"/>
      <c r="X192" s="104"/>
    </row>
  </sheetData>
  <mergeCells count="8">
    <mergeCell ref="T143:X143"/>
    <mergeCell ref="T162:X162"/>
    <mergeCell ref="E141:N141"/>
    <mergeCell ref="E27:N27"/>
    <mergeCell ref="E53:N53"/>
    <mergeCell ref="E88:N88"/>
    <mergeCell ref="E115:N115"/>
    <mergeCell ref="E135:N135"/>
  </mergeCells>
  <printOptions gridLines="1"/>
  <pageMargins left="0.25" right="0.25" top="0.75" bottom="0.75" header="0.3" footer="0.3"/>
  <pageSetup paperSize="8" orientation="portrait" r:id="rId1"/>
  <headerFooter alignWithMargins="0">
    <oddHeader>&amp;L&amp;G&amp;C&amp;"Tahoma,Cursief"&amp;14&amp;F&amp;R&amp;G</oddHeader>
    <oddFooter>&amp;L&amp;Z&amp;F&amp;RPrintdatum: &amp;D</oddFooter>
  </headerFooter>
  <ignoredErrors>
    <ignoredError sqref="X151" formula="1"/>
  </ignoredError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H45"/>
  <sheetViews>
    <sheetView zoomScale="90" zoomScaleNormal="90" workbookViewId="0">
      <pane ySplit="4" topLeftCell="A5" activePane="bottomLeft" state="frozen"/>
      <selection pane="bottomLeft" activeCell="G22" sqref="G22"/>
    </sheetView>
  </sheetViews>
  <sheetFormatPr defaultRowHeight="15" x14ac:dyDescent="0.25"/>
  <cols>
    <col min="1" max="1" width="8.28515625" style="218" customWidth="1"/>
    <col min="2" max="2" width="12.140625" customWidth="1"/>
    <col min="3" max="3" width="3.42578125" style="1" customWidth="1"/>
    <col min="4" max="4" width="18" customWidth="1"/>
    <col min="5" max="5" width="31.42578125" customWidth="1"/>
    <col min="6" max="6" width="5.42578125" customWidth="1"/>
    <col min="7" max="7" width="9.5703125" customWidth="1"/>
    <col min="8" max="8" width="12.85546875" hidden="1" customWidth="1"/>
    <col min="9" max="9" width="18.42578125" hidden="1" customWidth="1"/>
    <col min="10" max="10" width="14.85546875" hidden="1" customWidth="1"/>
    <col min="11" max="11" width="12.5703125" hidden="1" customWidth="1"/>
    <col min="12" max="13" width="11.28515625" bestFit="1" customWidth="1"/>
    <col min="14" max="14" width="6.28515625" style="1" customWidth="1"/>
    <col min="15" max="15" width="14.85546875" bestFit="1" customWidth="1"/>
    <col min="16" max="16" width="16.28515625" bestFit="1" customWidth="1"/>
    <col min="17" max="17" width="6.28515625" style="1" customWidth="1"/>
    <col min="18" max="18" width="14.85546875" bestFit="1" customWidth="1"/>
    <col min="19" max="19" width="16.28515625" bestFit="1" customWidth="1"/>
    <col min="20" max="20" width="7.42578125" style="217" bestFit="1" customWidth="1"/>
    <col min="21" max="22" width="14.85546875" bestFit="1" customWidth="1"/>
    <col min="23" max="23" width="7.42578125" style="217" bestFit="1" customWidth="1"/>
    <col min="24" max="25" width="14.85546875" bestFit="1" customWidth="1"/>
    <col min="26" max="26" width="7.42578125" style="217" bestFit="1" customWidth="1"/>
    <col min="27" max="28" width="14.85546875" bestFit="1" customWidth="1"/>
    <col min="29" max="29" width="20" customWidth="1"/>
    <col min="30" max="30" width="11.42578125" bestFit="1" customWidth="1"/>
    <col min="31" max="34" width="11.28515625" bestFit="1" customWidth="1"/>
  </cols>
  <sheetData>
    <row r="1" spans="1:34" ht="36.75" customHeight="1" thickBot="1" x14ac:dyDescent="0.55000000000000004">
      <c r="A1" s="427" t="s">
        <v>211</v>
      </c>
      <c r="B1" s="428"/>
      <c r="C1" s="428"/>
      <c r="D1" s="428"/>
      <c r="E1" s="428"/>
      <c r="F1" s="428"/>
      <c r="G1" s="429"/>
      <c r="H1" s="225"/>
      <c r="O1" s="321" t="s">
        <v>210</v>
      </c>
      <c r="P1" s="320">
        <v>0.1</v>
      </c>
      <c r="Q1" s="319" t="s">
        <v>209</v>
      </c>
      <c r="T1" s="382" t="s">
        <v>287</v>
      </c>
      <c r="W1" s="382" t="s">
        <v>287</v>
      </c>
      <c r="Z1" s="382" t="s">
        <v>287</v>
      </c>
    </row>
    <row r="2" spans="1:34" ht="15.75" thickBot="1" x14ac:dyDescent="0.3">
      <c r="A2" s="318" t="s">
        <v>208</v>
      </c>
      <c r="B2" s="430" t="s">
        <v>207</v>
      </c>
      <c r="C2" s="430"/>
      <c r="D2" s="430"/>
      <c r="E2" s="317" t="s">
        <v>206</v>
      </c>
      <c r="F2" s="431" t="s">
        <v>205</v>
      </c>
      <c r="G2" s="432"/>
      <c r="H2" s="311"/>
      <c r="K2" s="3"/>
      <c r="L2" s="316"/>
      <c r="M2" s="315"/>
      <c r="N2" s="314"/>
      <c r="O2" s="433"/>
      <c r="P2" s="434"/>
      <c r="Q2" s="435"/>
      <c r="R2" s="436" t="s">
        <v>204</v>
      </c>
      <c r="S2" s="437"/>
      <c r="T2" s="437" t="s">
        <v>203</v>
      </c>
      <c r="U2" s="438"/>
      <c r="V2" s="436"/>
      <c r="W2" s="437" t="s">
        <v>203</v>
      </c>
      <c r="X2" s="438"/>
      <c r="Y2" s="436"/>
      <c r="Z2" s="437" t="s">
        <v>203</v>
      </c>
      <c r="AA2" s="438"/>
      <c r="AB2" s="436"/>
    </row>
    <row r="3" spans="1:34" ht="15.75" thickBot="1" x14ac:dyDescent="0.3">
      <c r="A3" s="313" t="s">
        <v>202</v>
      </c>
      <c r="B3" s="439" t="s">
        <v>201</v>
      </c>
      <c r="C3" s="439"/>
      <c r="D3" s="439"/>
      <c r="E3" s="312" t="s">
        <v>200</v>
      </c>
      <c r="F3" s="440" t="s">
        <v>199</v>
      </c>
      <c r="G3" s="441"/>
      <c r="H3" s="311"/>
      <c r="I3" s="2"/>
      <c r="J3" s="442" t="s">
        <v>173</v>
      </c>
      <c r="K3" s="443"/>
      <c r="L3" s="444" t="s">
        <v>198</v>
      </c>
      <c r="M3" s="445"/>
      <c r="N3" s="446"/>
      <c r="O3" s="444" t="s">
        <v>197</v>
      </c>
      <c r="P3" s="445"/>
      <c r="Q3" s="446"/>
      <c r="R3" s="447" t="s">
        <v>196</v>
      </c>
      <c r="S3" s="448"/>
      <c r="T3" s="448" t="s">
        <v>195</v>
      </c>
      <c r="U3" s="449"/>
      <c r="V3" s="447"/>
      <c r="W3" s="448" t="s">
        <v>194</v>
      </c>
      <c r="X3" s="449"/>
      <c r="Y3" s="447"/>
      <c r="Z3" s="448" t="s">
        <v>193</v>
      </c>
      <c r="AA3" s="449"/>
      <c r="AB3" s="452"/>
    </row>
    <row r="4" spans="1:34" ht="15.75" thickBot="1" x14ac:dyDescent="0.3">
      <c r="A4" s="310" t="s">
        <v>192</v>
      </c>
      <c r="B4" s="307" t="s">
        <v>191</v>
      </c>
      <c r="C4" s="309" t="s">
        <v>30</v>
      </c>
      <c r="D4" s="308" t="s">
        <v>190</v>
      </c>
      <c r="E4" s="308" t="s">
        <v>112</v>
      </c>
      <c r="F4" s="307" t="s">
        <v>189</v>
      </c>
      <c r="G4" s="307" t="s">
        <v>188</v>
      </c>
      <c r="H4" s="306" t="s">
        <v>187</v>
      </c>
      <c r="I4" s="305" t="s">
        <v>186</v>
      </c>
      <c r="J4" s="304" t="s">
        <v>185</v>
      </c>
      <c r="K4" s="303" t="s">
        <v>184</v>
      </c>
      <c r="L4" s="302" t="s">
        <v>182</v>
      </c>
      <c r="M4" s="301" t="s">
        <v>181</v>
      </c>
      <c r="N4" s="300" t="s">
        <v>183</v>
      </c>
      <c r="O4" s="302" t="s">
        <v>182</v>
      </c>
      <c r="P4" s="301" t="s">
        <v>181</v>
      </c>
      <c r="Q4" s="300" t="s">
        <v>183</v>
      </c>
      <c r="R4" s="297" t="s">
        <v>182</v>
      </c>
      <c r="S4" s="296" t="s">
        <v>181</v>
      </c>
      <c r="T4" s="299" t="s">
        <v>183</v>
      </c>
      <c r="U4" s="297" t="s">
        <v>182</v>
      </c>
      <c r="V4" s="296" t="s">
        <v>181</v>
      </c>
      <c r="W4" s="298" t="s">
        <v>183</v>
      </c>
      <c r="X4" s="297" t="s">
        <v>182</v>
      </c>
      <c r="Y4" s="296" t="s">
        <v>181</v>
      </c>
      <c r="Z4" s="298" t="s">
        <v>183</v>
      </c>
      <c r="AA4" s="297" t="s">
        <v>182</v>
      </c>
      <c r="AB4" s="296" t="s">
        <v>181</v>
      </c>
    </row>
    <row r="5" spans="1:34" ht="15" customHeight="1" x14ac:dyDescent="0.25">
      <c r="A5" s="453" t="s">
        <v>180</v>
      </c>
      <c r="B5" s="455" t="s">
        <v>179</v>
      </c>
      <c r="C5" s="291">
        <v>1</v>
      </c>
      <c r="D5" s="293"/>
      <c r="E5" s="293"/>
      <c r="F5" s="290"/>
      <c r="G5" s="290"/>
      <c r="H5" s="289"/>
      <c r="I5" s="289"/>
      <c r="J5" s="288"/>
      <c r="K5" s="287"/>
      <c r="L5" s="286"/>
      <c r="M5" s="285"/>
      <c r="N5" s="259">
        <f t="shared" ref="N5:N28" si="0">IF(L5=0,,1-(L5/M5))</f>
        <v>0</v>
      </c>
      <c r="O5" s="284">
        <f t="shared" ref="O5:O25" si="1">(L5*F5)*(1+$P$1)</f>
        <v>0</v>
      </c>
      <c r="P5" s="257">
        <f t="shared" ref="P5:P25" si="2">(M5*F5)*(1+$P$1)</f>
        <v>0</v>
      </c>
      <c r="Q5" s="256">
        <f t="shared" ref="Q5:Q29" si="3">IF(O5=0,,1-(O5/P5))</f>
        <v>0</v>
      </c>
      <c r="R5" s="283">
        <f t="shared" ref="R5:R28" si="4">O5</f>
        <v>0</v>
      </c>
      <c r="S5" s="281">
        <f t="shared" ref="S5:S28" si="5">P5</f>
        <v>0</v>
      </c>
      <c r="T5" s="282"/>
      <c r="U5" s="281">
        <f t="shared" ref="U5:U28" si="6">R5+(R5*T5)</f>
        <v>0</v>
      </c>
      <c r="V5" s="281">
        <f t="shared" ref="V5:V28" si="7">S5+(S5*T5)</f>
        <v>0</v>
      </c>
      <c r="W5" s="282"/>
      <c r="X5" s="281">
        <f t="shared" ref="X5:X28" si="8">U5+(U5*W5)</f>
        <v>0</v>
      </c>
      <c r="Y5" s="281">
        <f t="shared" ref="Y5:Y28" si="9">V5+(V5*W5)</f>
        <v>0</v>
      </c>
      <c r="Z5" s="295"/>
      <c r="AA5" s="281">
        <f t="shared" ref="AA5:AA28" si="10">X5+(X5*Z5)</f>
        <v>0</v>
      </c>
      <c r="AB5" s="280">
        <f t="shared" ref="AB5:AB28" si="11">Y5+(Y5*Z5)</f>
        <v>0</v>
      </c>
    </row>
    <row r="6" spans="1:34" ht="15" customHeight="1" x14ac:dyDescent="0.25">
      <c r="A6" s="454"/>
      <c r="B6" s="456"/>
      <c r="C6" s="275">
        <v>2</v>
      </c>
      <c r="D6" s="293"/>
      <c r="E6" s="293"/>
      <c r="F6" s="274"/>
      <c r="G6" s="278"/>
      <c r="H6" s="273"/>
      <c r="I6" s="273"/>
      <c r="J6" s="263"/>
      <c r="K6" s="262"/>
      <c r="L6" s="261"/>
      <c r="M6" s="260"/>
      <c r="N6" s="259">
        <f t="shared" si="0"/>
        <v>0</v>
      </c>
      <c r="O6" s="258">
        <f t="shared" si="1"/>
        <v>0</v>
      </c>
      <c r="P6" s="257">
        <f t="shared" si="2"/>
        <v>0</v>
      </c>
      <c r="Q6" s="256">
        <f t="shared" si="3"/>
        <v>0</v>
      </c>
      <c r="R6" s="272">
        <f t="shared" si="4"/>
        <v>0</v>
      </c>
      <c r="S6" s="269">
        <f t="shared" si="5"/>
        <v>0</v>
      </c>
      <c r="T6" s="270"/>
      <c r="U6" s="269">
        <f t="shared" si="6"/>
        <v>0</v>
      </c>
      <c r="V6" s="269">
        <f t="shared" si="7"/>
        <v>0</v>
      </c>
      <c r="W6" s="270"/>
      <c r="X6" s="269">
        <f t="shared" si="8"/>
        <v>0</v>
      </c>
      <c r="Y6" s="269">
        <f t="shared" si="9"/>
        <v>0</v>
      </c>
      <c r="Z6" s="270"/>
      <c r="AA6" s="269">
        <f t="shared" si="10"/>
        <v>0</v>
      </c>
      <c r="AB6" s="268">
        <f t="shared" si="11"/>
        <v>0</v>
      </c>
    </row>
    <row r="7" spans="1:34" ht="15" customHeight="1" x14ac:dyDescent="0.25">
      <c r="A7" s="454"/>
      <c r="B7" s="456"/>
      <c r="C7" s="275">
        <v>3</v>
      </c>
      <c r="D7" s="293"/>
      <c r="E7" s="293"/>
      <c r="F7" s="274"/>
      <c r="G7" s="274"/>
      <c r="H7" s="273"/>
      <c r="I7" s="273"/>
      <c r="J7" s="263"/>
      <c r="K7" s="262"/>
      <c r="L7" s="261"/>
      <c r="M7" s="260"/>
      <c r="N7" s="259">
        <f t="shared" si="0"/>
        <v>0</v>
      </c>
      <c r="O7" s="258">
        <f t="shared" si="1"/>
        <v>0</v>
      </c>
      <c r="P7" s="257">
        <f t="shared" si="2"/>
        <v>0</v>
      </c>
      <c r="Q7" s="256">
        <f t="shared" si="3"/>
        <v>0</v>
      </c>
      <c r="R7" s="272">
        <f t="shared" si="4"/>
        <v>0</v>
      </c>
      <c r="S7" s="269">
        <f t="shared" si="5"/>
        <v>0</v>
      </c>
      <c r="T7" s="294">
        <v>-0.2</v>
      </c>
      <c r="U7" s="269">
        <f t="shared" si="6"/>
        <v>0</v>
      </c>
      <c r="V7" s="269">
        <f t="shared" si="7"/>
        <v>0</v>
      </c>
      <c r="W7" s="279">
        <v>-0.15</v>
      </c>
      <c r="X7" s="269">
        <f t="shared" si="8"/>
        <v>0</v>
      </c>
      <c r="Y7" s="269">
        <f t="shared" si="9"/>
        <v>0</v>
      </c>
      <c r="Z7" s="270">
        <v>-0.1</v>
      </c>
      <c r="AA7" s="269">
        <f t="shared" si="10"/>
        <v>0</v>
      </c>
      <c r="AB7" s="268">
        <f t="shared" si="11"/>
        <v>0</v>
      </c>
    </row>
    <row r="8" spans="1:34" ht="15" customHeight="1" x14ac:dyDescent="0.25">
      <c r="A8" s="454"/>
      <c r="B8" s="456"/>
      <c r="C8" s="275">
        <v>4</v>
      </c>
      <c r="D8" s="274"/>
      <c r="E8" s="274"/>
      <c r="F8" s="274"/>
      <c r="G8" s="274"/>
      <c r="H8" s="273"/>
      <c r="I8" s="273"/>
      <c r="J8" s="263"/>
      <c r="K8" s="262"/>
      <c r="L8" s="261"/>
      <c r="M8" s="260"/>
      <c r="N8" s="259">
        <f t="shared" si="0"/>
        <v>0</v>
      </c>
      <c r="O8" s="258">
        <f t="shared" si="1"/>
        <v>0</v>
      </c>
      <c r="P8" s="257">
        <f t="shared" si="2"/>
        <v>0</v>
      </c>
      <c r="Q8" s="256">
        <f t="shared" si="3"/>
        <v>0</v>
      </c>
      <c r="R8" s="272">
        <f t="shared" si="4"/>
        <v>0</v>
      </c>
      <c r="S8" s="269">
        <f t="shared" si="5"/>
        <v>0</v>
      </c>
      <c r="T8" s="271"/>
      <c r="U8" s="269">
        <f t="shared" si="6"/>
        <v>0</v>
      </c>
      <c r="V8" s="269">
        <f t="shared" si="7"/>
        <v>0</v>
      </c>
      <c r="W8" s="270"/>
      <c r="X8" s="269">
        <f t="shared" si="8"/>
        <v>0</v>
      </c>
      <c r="Y8" s="269">
        <f t="shared" si="9"/>
        <v>0</v>
      </c>
      <c r="Z8" s="270"/>
      <c r="AA8" s="269">
        <f t="shared" si="10"/>
        <v>0</v>
      </c>
      <c r="AB8" s="268">
        <f t="shared" si="11"/>
        <v>0</v>
      </c>
    </row>
    <row r="9" spans="1:34" ht="15" customHeight="1" x14ac:dyDescent="0.25">
      <c r="A9" s="454"/>
      <c r="B9" s="457"/>
      <c r="C9" s="275">
        <v>5</v>
      </c>
      <c r="D9" s="274"/>
      <c r="E9" s="274"/>
      <c r="F9" s="274"/>
      <c r="G9" s="274"/>
      <c r="H9" s="273"/>
      <c r="I9" s="273"/>
      <c r="J9" s="263"/>
      <c r="K9" s="262"/>
      <c r="L9" s="261"/>
      <c r="M9" s="260"/>
      <c r="N9" s="259">
        <f t="shared" si="0"/>
        <v>0</v>
      </c>
      <c r="O9" s="258">
        <f t="shared" si="1"/>
        <v>0</v>
      </c>
      <c r="P9" s="257">
        <f t="shared" si="2"/>
        <v>0</v>
      </c>
      <c r="Q9" s="256">
        <f t="shared" si="3"/>
        <v>0</v>
      </c>
      <c r="R9" s="272">
        <f t="shared" si="4"/>
        <v>0</v>
      </c>
      <c r="S9" s="269">
        <f t="shared" si="5"/>
        <v>0</v>
      </c>
      <c r="T9" s="271"/>
      <c r="U9" s="269">
        <f t="shared" si="6"/>
        <v>0</v>
      </c>
      <c r="V9" s="269">
        <f t="shared" si="7"/>
        <v>0</v>
      </c>
      <c r="W9" s="270"/>
      <c r="X9" s="269">
        <f t="shared" si="8"/>
        <v>0</v>
      </c>
      <c r="Y9" s="269">
        <f t="shared" si="9"/>
        <v>0</v>
      </c>
      <c r="Z9" s="270"/>
      <c r="AA9" s="269">
        <f t="shared" si="10"/>
        <v>0</v>
      </c>
      <c r="AB9" s="268">
        <f t="shared" si="11"/>
        <v>0</v>
      </c>
    </row>
    <row r="10" spans="1:34" x14ac:dyDescent="0.25">
      <c r="A10" s="454"/>
      <c r="B10" s="458" t="s">
        <v>178</v>
      </c>
      <c r="C10" s="275">
        <v>6</v>
      </c>
      <c r="D10" s="274"/>
      <c r="E10" s="293"/>
      <c r="F10" s="274"/>
      <c r="G10" s="278"/>
      <c r="H10" s="273"/>
      <c r="I10" s="273"/>
      <c r="J10" s="263"/>
      <c r="K10" s="262"/>
      <c r="L10" s="261"/>
      <c r="M10" s="260"/>
      <c r="N10" s="259">
        <f t="shared" si="0"/>
        <v>0</v>
      </c>
      <c r="O10" s="258">
        <f t="shared" si="1"/>
        <v>0</v>
      </c>
      <c r="P10" s="257">
        <f t="shared" si="2"/>
        <v>0</v>
      </c>
      <c r="Q10" s="256">
        <f t="shared" si="3"/>
        <v>0</v>
      </c>
      <c r="R10" s="272">
        <f t="shared" si="4"/>
        <v>0</v>
      </c>
      <c r="S10" s="269">
        <f t="shared" si="5"/>
        <v>0</v>
      </c>
      <c r="T10" s="271"/>
      <c r="U10" s="269">
        <f t="shared" si="6"/>
        <v>0</v>
      </c>
      <c r="V10" s="269">
        <f t="shared" si="7"/>
        <v>0</v>
      </c>
      <c r="W10" s="270"/>
      <c r="X10" s="269">
        <f t="shared" si="8"/>
        <v>0</v>
      </c>
      <c r="Y10" s="269">
        <f t="shared" si="9"/>
        <v>0</v>
      </c>
      <c r="Z10" s="270"/>
      <c r="AA10" s="269">
        <f t="shared" si="10"/>
        <v>0</v>
      </c>
      <c r="AB10" s="268">
        <f t="shared" si="11"/>
        <v>0</v>
      </c>
      <c r="AC10" s="3" t="s">
        <v>172</v>
      </c>
      <c r="AD10" s="232">
        <f>J29</f>
        <v>0</v>
      </c>
      <c r="AE10" s="232">
        <f>R29</f>
        <v>0</v>
      </c>
      <c r="AF10" s="232">
        <f>U29</f>
        <v>0</v>
      </c>
      <c r="AG10" s="232">
        <f>X29</f>
        <v>0</v>
      </c>
      <c r="AH10" s="232">
        <f>AA29</f>
        <v>0</v>
      </c>
    </row>
    <row r="11" spans="1:34" x14ac:dyDescent="0.25">
      <c r="A11" s="454"/>
      <c r="B11" s="458"/>
      <c r="C11" s="275">
        <v>7</v>
      </c>
      <c r="D11" s="274"/>
      <c r="E11" s="293"/>
      <c r="F11" s="274"/>
      <c r="G11" s="278"/>
      <c r="H11" s="273"/>
      <c r="I11" s="273"/>
      <c r="J11" s="263"/>
      <c r="K11" s="262"/>
      <c r="L11" s="261"/>
      <c r="M11" s="260"/>
      <c r="N11" s="259">
        <f t="shared" si="0"/>
        <v>0</v>
      </c>
      <c r="O11" s="258">
        <f t="shared" si="1"/>
        <v>0</v>
      </c>
      <c r="P11" s="257">
        <f t="shared" si="2"/>
        <v>0</v>
      </c>
      <c r="Q11" s="256">
        <f t="shared" si="3"/>
        <v>0</v>
      </c>
      <c r="R11" s="272">
        <f t="shared" si="4"/>
        <v>0</v>
      </c>
      <c r="S11" s="269">
        <f t="shared" si="5"/>
        <v>0</v>
      </c>
      <c r="T11" s="271"/>
      <c r="U11" s="269">
        <f t="shared" si="6"/>
        <v>0</v>
      </c>
      <c r="V11" s="269">
        <f t="shared" si="7"/>
        <v>0</v>
      </c>
      <c r="W11" s="270"/>
      <c r="X11" s="269">
        <f t="shared" si="8"/>
        <v>0</v>
      </c>
      <c r="Y11" s="269">
        <f t="shared" si="9"/>
        <v>0</v>
      </c>
      <c r="Z11" s="270"/>
      <c r="AA11" s="269">
        <f t="shared" si="10"/>
        <v>0</v>
      </c>
      <c r="AB11" s="268">
        <f t="shared" si="11"/>
        <v>0</v>
      </c>
      <c r="AC11" s="3" t="s">
        <v>171</v>
      </c>
      <c r="AD11" s="232">
        <f>K29</f>
        <v>0</v>
      </c>
      <c r="AE11" s="232">
        <f>S29-AE10</f>
        <v>0</v>
      </c>
      <c r="AF11" s="232">
        <f>V29-AF10</f>
        <v>0</v>
      </c>
      <c r="AG11" s="232">
        <f>Y29-AG10</f>
        <v>0</v>
      </c>
      <c r="AH11" s="232">
        <f>AB29-AH10</f>
        <v>0</v>
      </c>
    </row>
    <row r="12" spans="1:34" x14ac:dyDescent="0.25">
      <c r="A12" s="454"/>
      <c r="B12" s="458"/>
      <c r="C12" s="275">
        <v>8</v>
      </c>
      <c r="D12" s="274"/>
      <c r="E12" s="293"/>
      <c r="F12" s="274"/>
      <c r="G12" s="274"/>
      <c r="H12" s="273"/>
      <c r="I12" s="273"/>
      <c r="J12" s="263"/>
      <c r="K12" s="262"/>
      <c r="L12" s="261"/>
      <c r="M12" s="260"/>
      <c r="N12" s="259">
        <f t="shared" si="0"/>
        <v>0</v>
      </c>
      <c r="O12" s="258">
        <f t="shared" si="1"/>
        <v>0</v>
      </c>
      <c r="P12" s="257">
        <f t="shared" si="2"/>
        <v>0</v>
      </c>
      <c r="Q12" s="256">
        <f t="shared" si="3"/>
        <v>0</v>
      </c>
      <c r="R12" s="272">
        <f t="shared" si="4"/>
        <v>0</v>
      </c>
      <c r="S12" s="269">
        <f t="shared" si="5"/>
        <v>0</v>
      </c>
      <c r="T12" s="271"/>
      <c r="U12" s="269">
        <f t="shared" si="6"/>
        <v>0</v>
      </c>
      <c r="V12" s="269">
        <f t="shared" si="7"/>
        <v>0</v>
      </c>
      <c r="W12" s="270"/>
      <c r="X12" s="269">
        <f t="shared" si="8"/>
        <v>0</v>
      </c>
      <c r="Y12" s="269">
        <f t="shared" si="9"/>
        <v>0</v>
      </c>
      <c r="Z12" s="270"/>
      <c r="AA12" s="269">
        <f t="shared" si="10"/>
        <v>0</v>
      </c>
      <c r="AB12" s="268">
        <f t="shared" si="11"/>
        <v>0</v>
      </c>
      <c r="AC12" s="3"/>
      <c r="AD12" s="232"/>
      <c r="AE12" s="232">
        <f>(R29+S29)/2</f>
        <v>0</v>
      </c>
      <c r="AF12" s="232">
        <f>(U29+V29)/2</f>
        <v>0</v>
      </c>
      <c r="AG12" s="232">
        <f>(X29+Y29)/2</f>
        <v>0</v>
      </c>
      <c r="AH12" s="232">
        <f>(AA29+AB29)/2</f>
        <v>0</v>
      </c>
    </row>
    <row r="13" spans="1:34" x14ac:dyDescent="0.25">
      <c r="A13" s="454"/>
      <c r="B13" s="458"/>
      <c r="C13" s="275">
        <v>9</v>
      </c>
      <c r="D13" s="274"/>
      <c r="E13" s="274"/>
      <c r="F13" s="274"/>
      <c r="G13" s="274"/>
      <c r="H13" s="273"/>
      <c r="I13" s="273"/>
      <c r="J13" s="263"/>
      <c r="K13" s="262"/>
      <c r="L13" s="261"/>
      <c r="M13" s="260"/>
      <c r="N13" s="259">
        <f t="shared" si="0"/>
        <v>0</v>
      </c>
      <c r="O13" s="258">
        <f t="shared" si="1"/>
        <v>0</v>
      </c>
      <c r="P13" s="257">
        <f t="shared" si="2"/>
        <v>0</v>
      </c>
      <c r="Q13" s="256">
        <f t="shared" si="3"/>
        <v>0</v>
      </c>
      <c r="R13" s="272">
        <f t="shared" si="4"/>
        <v>0</v>
      </c>
      <c r="S13" s="269">
        <f t="shared" si="5"/>
        <v>0</v>
      </c>
      <c r="T13" s="271"/>
      <c r="U13" s="269">
        <f t="shared" si="6"/>
        <v>0</v>
      </c>
      <c r="V13" s="269">
        <f t="shared" si="7"/>
        <v>0</v>
      </c>
      <c r="W13" s="270"/>
      <c r="X13" s="269">
        <f t="shared" si="8"/>
        <v>0</v>
      </c>
      <c r="Y13" s="269">
        <f t="shared" si="9"/>
        <v>0</v>
      </c>
      <c r="Z13" s="270"/>
      <c r="AA13" s="269">
        <f t="shared" si="10"/>
        <v>0</v>
      </c>
      <c r="AB13" s="268">
        <f t="shared" si="11"/>
        <v>0</v>
      </c>
      <c r="AC13" s="3"/>
      <c r="AD13" s="232"/>
      <c r="AE13" s="232"/>
      <c r="AF13" s="232"/>
      <c r="AG13" s="232"/>
      <c r="AH13" s="232"/>
    </row>
    <row r="14" spans="1:34" x14ac:dyDescent="0.25">
      <c r="A14" s="454"/>
      <c r="B14" s="458"/>
      <c r="C14" s="275">
        <v>10</v>
      </c>
      <c r="D14" s="274"/>
      <c r="E14" s="274"/>
      <c r="F14" s="274"/>
      <c r="G14" s="274"/>
      <c r="H14" s="273"/>
      <c r="I14" s="273"/>
      <c r="J14" s="263"/>
      <c r="K14" s="262"/>
      <c r="L14" s="261"/>
      <c r="M14" s="260"/>
      <c r="N14" s="259">
        <f t="shared" si="0"/>
        <v>0</v>
      </c>
      <c r="O14" s="258">
        <f t="shared" si="1"/>
        <v>0</v>
      </c>
      <c r="P14" s="257">
        <f t="shared" si="2"/>
        <v>0</v>
      </c>
      <c r="Q14" s="256">
        <f t="shared" si="3"/>
        <v>0</v>
      </c>
      <c r="R14" s="272">
        <f t="shared" si="4"/>
        <v>0</v>
      </c>
      <c r="S14" s="269">
        <f t="shared" si="5"/>
        <v>0</v>
      </c>
      <c r="T14" s="271"/>
      <c r="U14" s="269">
        <f t="shared" si="6"/>
        <v>0</v>
      </c>
      <c r="V14" s="269">
        <f t="shared" si="7"/>
        <v>0</v>
      </c>
      <c r="W14" s="270"/>
      <c r="X14" s="269">
        <f t="shared" si="8"/>
        <v>0</v>
      </c>
      <c r="Y14" s="269">
        <f t="shared" si="9"/>
        <v>0</v>
      </c>
      <c r="Z14" s="270"/>
      <c r="AA14" s="269">
        <f t="shared" si="10"/>
        <v>0</v>
      </c>
      <c r="AB14" s="268">
        <f t="shared" si="11"/>
        <v>0</v>
      </c>
      <c r="AC14" s="3"/>
      <c r="AD14" s="232"/>
      <c r="AE14" s="232"/>
      <c r="AF14" s="232"/>
      <c r="AG14" s="232"/>
      <c r="AH14" s="232"/>
    </row>
    <row r="15" spans="1:34" x14ac:dyDescent="0.25">
      <c r="A15" s="454"/>
      <c r="B15" s="459"/>
      <c r="C15" s="275">
        <v>11</v>
      </c>
      <c r="D15" s="274"/>
      <c r="E15" s="274"/>
      <c r="F15" s="274"/>
      <c r="G15" s="278"/>
      <c r="H15" s="273"/>
      <c r="I15" s="273"/>
      <c r="J15" s="263"/>
      <c r="K15" s="262"/>
      <c r="L15" s="261"/>
      <c r="M15" s="260"/>
      <c r="N15" s="259">
        <f t="shared" si="0"/>
        <v>0</v>
      </c>
      <c r="O15" s="258">
        <f t="shared" si="1"/>
        <v>0</v>
      </c>
      <c r="P15" s="257">
        <f t="shared" si="2"/>
        <v>0</v>
      </c>
      <c r="Q15" s="256">
        <f t="shared" si="3"/>
        <v>0</v>
      </c>
      <c r="R15" s="272">
        <f t="shared" si="4"/>
        <v>0</v>
      </c>
      <c r="S15" s="269">
        <f t="shared" si="5"/>
        <v>0</v>
      </c>
      <c r="T15" s="271"/>
      <c r="U15" s="269">
        <f t="shared" si="6"/>
        <v>0</v>
      </c>
      <c r="V15" s="269">
        <f t="shared" si="7"/>
        <v>0</v>
      </c>
      <c r="W15" s="270"/>
      <c r="X15" s="269">
        <f t="shared" si="8"/>
        <v>0</v>
      </c>
      <c r="Y15" s="269">
        <f t="shared" si="9"/>
        <v>0</v>
      </c>
      <c r="Z15" s="270"/>
      <c r="AA15" s="269">
        <f t="shared" si="10"/>
        <v>0</v>
      </c>
      <c r="AB15" s="268">
        <f t="shared" si="11"/>
        <v>0</v>
      </c>
      <c r="AC15" s="3"/>
      <c r="AD15" s="232"/>
      <c r="AE15" s="232"/>
      <c r="AF15" s="232"/>
      <c r="AG15" s="232"/>
      <c r="AH15" s="232"/>
    </row>
    <row r="16" spans="1:34" x14ac:dyDescent="0.25">
      <c r="A16" s="454"/>
      <c r="B16" s="456"/>
      <c r="C16" s="275">
        <v>12</v>
      </c>
      <c r="D16" s="274"/>
      <c r="E16" s="274"/>
      <c r="F16" s="274"/>
      <c r="G16" s="278"/>
      <c r="H16" s="273"/>
      <c r="I16" s="273"/>
      <c r="J16" s="263"/>
      <c r="K16" s="262"/>
      <c r="L16" s="261"/>
      <c r="M16" s="260"/>
      <c r="N16" s="259">
        <f t="shared" si="0"/>
        <v>0</v>
      </c>
      <c r="O16" s="258">
        <f t="shared" si="1"/>
        <v>0</v>
      </c>
      <c r="P16" s="257">
        <f t="shared" si="2"/>
        <v>0</v>
      </c>
      <c r="Q16" s="256">
        <f t="shared" si="3"/>
        <v>0</v>
      </c>
      <c r="R16" s="272">
        <f t="shared" si="4"/>
        <v>0</v>
      </c>
      <c r="S16" s="269">
        <f t="shared" si="5"/>
        <v>0</v>
      </c>
      <c r="T16" s="271"/>
      <c r="U16" s="269">
        <f t="shared" si="6"/>
        <v>0</v>
      </c>
      <c r="V16" s="269">
        <f t="shared" si="7"/>
        <v>0</v>
      </c>
      <c r="W16" s="270"/>
      <c r="X16" s="269">
        <f t="shared" si="8"/>
        <v>0</v>
      </c>
      <c r="Y16" s="269">
        <f t="shared" si="9"/>
        <v>0</v>
      </c>
      <c r="Z16" s="270"/>
      <c r="AA16" s="269">
        <f t="shared" si="10"/>
        <v>0</v>
      </c>
      <c r="AB16" s="268">
        <f t="shared" si="11"/>
        <v>0</v>
      </c>
      <c r="AC16" s="3"/>
      <c r="AD16" s="232"/>
      <c r="AE16" s="232"/>
      <c r="AF16" s="232"/>
      <c r="AG16" s="232"/>
      <c r="AH16" s="232"/>
    </row>
    <row r="17" spans="1:34" x14ac:dyDescent="0.25">
      <c r="A17" s="454"/>
      <c r="B17" s="456"/>
      <c r="C17" s="275">
        <v>13</v>
      </c>
      <c r="D17" s="274"/>
      <c r="E17" s="274"/>
      <c r="F17" s="274"/>
      <c r="G17" s="274"/>
      <c r="H17" s="273"/>
      <c r="I17" s="273"/>
      <c r="J17" s="263"/>
      <c r="K17" s="262"/>
      <c r="L17" s="261"/>
      <c r="M17" s="260"/>
      <c r="N17" s="259">
        <f t="shared" si="0"/>
        <v>0</v>
      </c>
      <c r="O17" s="258">
        <f t="shared" si="1"/>
        <v>0</v>
      </c>
      <c r="P17" s="257">
        <f t="shared" si="2"/>
        <v>0</v>
      </c>
      <c r="Q17" s="256">
        <f t="shared" si="3"/>
        <v>0</v>
      </c>
      <c r="R17" s="272">
        <f t="shared" si="4"/>
        <v>0</v>
      </c>
      <c r="S17" s="269">
        <f t="shared" si="5"/>
        <v>0</v>
      </c>
      <c r="T17" s="271">
        <v>-0.2</v>
      </c>
      <c r="U17" s="269">
        <f t="shared" si="6"/>
        <v>0</v>
      </c>
      <c r="V17" s="269">
        <f t="shared" si="7"/>
        <v>0</v>
      </c>
      <c r="W17" s="270">
        <v>-0.15</v>
      </c>
      <c r="X17" s="269">
        <f t="shared" si="8"/>
        <v>0</v>
      </c>
      <c r="Y17" s="269">
        <f t="shared" si="9"/>
        <v>0</v>
      </c>
      <c r="Z17" s="270">
        <v>-0.1</v>
      </c>
      <c r="AA17" s="269">
        <f t="shared" si="10"/>
        <v>0</v>
      </c>
      <c r="AB17" s="268">
        <f t="shared" si="11"/>
        <v>0</v>
      </c>
      <c r="AC17" s="3"/>
      <c r="AD17" s="232"/>
      <c r="AE17" s="232"/>
      <c r="AF17" s="232"/>
      <c r="AG17" s="232"/>
      <c r="AH17" s="232"/>
    </row>
    <row r="18" spans="1:34" x14ac:dyDescent="0.25">
      <c r="A18" s="454"/>
      <c r="B18" s="456"/>
      <c r="C18" s="275">
        <v>14</v>
      </c>
      <c r="D18" s="274"/>
      <c r="E18" s="274"/>
      <c r="F18" s="274"/>
      <c r="G18" s="274"/>
      <c r="H18" s="273"/>
      <c r="I18" s="273"/>
      <c r="J18" s="263"/>
      <c r="K18" s="262"/>
      <c r="L18" s="261"/>
      <c r="M18" s="260"/>
      <c r="N18" s="259">
        <f t="shared" si="0"/>
        <v>0</v>
      </c>
      <c r="O18" s="258">
        <f t="shared" si="1"/>
        <v>0</v>
      </c>
      <c r="P18" s="257">
        <f t="shared" si="2"/>
        <v>0</v>
      </c>
      <c r="Q18" s="256">
        <f t="shared" si="3"/>
        <v>0</v>
      </c>
      <c r="R18" s="272">
        <f t="shared" si="4"/>
        <v>0</v>
      </c>
      <c r="S18" s="269">
        <f t="shared" si="5"/>
        <v>0</v>
      </c>
      <c r="T18" s="271"/>
      <c r="U18" s="269">
        <f t="shared" si="6"/>
        <v>0</v>
      </c>
      <c r="V18" s="269">
        <f t="shared" si="7"/>
        <v>0</v>
      </c>
      <c r="W18" s="270"/>
      <c r="X18" s="269">
        <f t="shared" si="8"/>
        <v>0</v>
      </c>
      <c r="Y18" s="269">
        <f t="shared" si="9"/>
        <v>0</v>
      </c>
      <c r="Z18" s="270"/>
      <c r="AA18" s="269">
        <f t="shared" si="10"/>
        <v>0</v>
      </c>
      <c r="AB18" s="268">
        <f t="shared" si="11"/>
        <v>0</v>
      </c>
      <c r="AC18" s="3"/>
      <c r="AD18" s="232"/>
      <c r="AE18" s="232"/>
      <c r="AF18" s="232"/>
      <c r="AG18" s="232"/>
      <c r="AH18" s="232"/>
    </row>
    <row r="19" spans="1:34" x14ac:dyDescent="0.25">
      <c r="A19" s="454"/>
      <c r="B19" s="456"/>
      <c r="C19" s="275">
        <v>15</v>
      </c>
      <c r="D19" s="274"/>
      <c r="E19" s="274"/>
      <c r="F19" s="274"/>
      <c r="G19" s="274"/>
      <c r="H19" s="273"/>
      <c r="I19" s="273"/>
      <c r="J19" s="263"/>
      <c r="K19" s="262"/>
      <c r="L19" s="261"/>
      <c r="M19" s="260"/>
      <c r="N19" s="259">
        <f t="shared" si="0"/>
        <v>0</v>
      </c>
      <c r="O19" s="258">
        <f t="shared" si="1"/>
        <v>0</v>
      </c>
      <c r="P19" s="257">
        <f t="shared" si="2"/>
        <v>0</v>
      </c>
      <c r="Q19" s="256">
        <f t="shared" si="3"/>
        <v>0</v>
      </c>
      <c r="R19" s="272">
        <f t="shared" si="4"/>
        <v>0</v>
      </c>
      <c r="S19" s="269">
        <f t="shared" si="5"/>
        <v>0</v>
      </c>
      <c r="T19" s="271"/>
      <c r="U19" s="269">
        <f t="shared" si="6"/>
        <v>0</v>
      </c>
      <c r="V19" s="269">
        <f t="shared" si="7"/>
        <v>0</v>
      </c>
      <c r="W19" s="270"/>
      <c r="X19" s="269">
        <f t="shared" si="8"/>
        <v>0</v>
      </c>
      <c r="Y19" s="269">
        <f t="shared" si="9"/>
        <v>0</v>
      </c>
      <c r="Z19" s="270"/>
      <c r="AA19" s="269">
        <f t="shared" si="10"/>
        <v>0</v>
      </c>
      <c r="AB19" s="268">
        <f t="shared" si="11"/>
        <v>0</v>
      </c>
      <c r="AC19" s="3"/>
      <c r="AD19" s="232"/>
      <c r="AE19" s="232"/>
      <c r="AF19" s="232"/>
      <c r="AG19" s="232"/>
      <c r="AH19" s="232"/>
    </row>
    <row r="20" spans="1:34" ht="15" customHeight="1" x14ac:dyDescent="0.25">
      <c r="A20" s="454"/>
      <c r="B20" s="460"/>
      <c r="C20" s="275">
        <v>16</v>
      </c>
      <c r="D20" s="274"/>
      <c r="E20" s="274"/>
      <c r="F20" s="274"/>
      <c r="G20" s="274"/>
      <c r="H20" s="292"/>
      <c r="I20" s="273"/>
      <c r="J20" s="263"/>
      <c r="K20" s="262"/>
      <c r="L20" s="277"/>
      <c r="M20" s="260"/>
      <c r="N20" s="259">
        <f t="shared" si="0"/>
        <v>0</v>
      </c>
      <c r="O20" s="276">
        <f t="shared" si="1"/>
        <v>0</v>
      </c>
      <c r="P20" s="257">
        <f t="shared" si="2"/>
        <v>0</v>
      </c>
      <c r="Q20" s="256">
        <f t="shared" si="3"/>
        <v>0</v>
      </c>
      <c r="R20" s="272">
        <f t="shared" si="4"/>
        <v>0</v>
      </c>
      <c r="S20" s="269">
        <f t="shared" si="5"/>
        <v>0</v>
      </c>
      <c r="T20" s="271">
        <v>-0.2</v>
      </c>
      <c r="U20" s="269">
        <f t="shared" si="6"/>
        <v>0</v>
      </c>
      <c r="V20" s="269">
        <f t="shared" si="7"/>
        <v>0</v>
      </c>
      <c r="W20" s="270">
        <v>-0.15</v>
      </c>
      <c r="X20" s="269">
        <f t="shared" si="8"/>
        <v>0</v>
      </c>
      <c r="Y20" s="269">
        <f t="shared" si="9"/>
        <v>0</v>
      </c>
      <c r="Z20" s="270">
        <v>-0.1</v>
      </c>
      <c r="AA20" s="269">
        <f t="shared" si="10"/>
        <v>0</v>
      </c>
      <c r="AB20" s="268">
        <f t="shared" si="11"/>
        <v>0</v>
      </c>
    </row>
    <row r="21" spans="1:34" x14ac:dyDescent="0.25">
      <c r="A21" s="454"/>
      <c r="B21" s="461"/>
      <c r="C21" s="275">
        <v>17</v>
      </c>
      <c r="D21" s="274"/>
      <c r="E21" s="274"/>
      <c r="F21" s="274"/>
      <c r="G21" s="274"/>
      <c r="H21" s="292"/>
      <c r="I21" s="273"/>
      <c r="J21" s="263"/>
      <c r="K21" s="262"/>
      <c r="L21" s="261"/>
      <c r="M21" s="260"/>
      <c r="N21" s="259">
        <f t="shared" si="0"/>
        <v>0</v>
      </c>
      <c r="O21" s="258">
        <f t="shared" si="1"/>
        <v>0</v>
      </c>
      <c r="P21" s="257">
        <f t="shared" si="2"/>
        <v>0</v>
      </c>
      <c r="Q21" s="256">
        <f t="shared" si="3"/>
        <v>0</v>
      </c>
      <c r="R21" s="272">
        <f t="shared" si="4"/>
        <v>0</v>
      </c>
      <c r="S21" s="269">
        <f t="shared" si="5"/>
        <v>0</v>
      </c>
      <c r="T21" s="271">
        <v>-0.2</v>
      </c>
      <c r="U21" s="269">
        <f t="shared" si="6"/>
        <v>0</v>
      </c>
      <c r="V21" s="269">
        <f t="shared" si="7"/>
        <v>0</v>
      </c>
      <c r="W21" s="270">
        <v>-0.15</v>
      </c>
      <c r="X21" s="269">
        <f t="shared" si="8"/>
        <v>0</v>
      </c>
      <c r="Y21" s="269">
        <f t="shared" si="9"/>
        <v>0</v>
      </c>
      <c r="Z21" s="270">
        <v>-0.1</v>
      </c>
      <c r="AA21" s="269">
        <f t="shared" si="10"/>
        <v>0</v>
      </c>
      <c r="AB21" s="268">
        <f t="shared" si="11"/>
        <v>0</v>
      </c>
    </row>
    <row r="22" spans="1:34" x14ac:dyDescent="0.25">
      <c r="A22" s="454"/>
      <c r="B22" s="461"/>
      <c r="C22" s="275">
        <v>18</v>
      </c>
      <c r="D22" s="274"/>
      <c r="E22" s="274"/>
      <c r="F22" s="274"/>
      <c r="G22" s="274"/>
      <c r="H22" s="292"/>
      <c r="I22" s="273"/>
      <c r="J22" s="263"/>
      <c r="K22" s="262"/>
      <c r="L22" s="261"/>
      <c r="M22" s="260"/>
      <c r="N22" s="259">
        <f t="shared" si="0"/>
        <v>0</v>
      </c>
      <c r="O22" s="258">
        <f t="shared" si="1"/>
        <v>0</v>
      </c>
      <c r="P22" s="257">
        <f t="shared" si="2"/>
        <v>0</v>
      </c>
      <c r="Q22" s="256">
        <f t="shared" si="3"/>
        <v>0</v>
      </c>
      <c r="R22" s="272">
        <f t="shared" si="4"/>
        <v>0</v>
      </c>
      <c r="S22" s="269">
        <f t="shared" si="5"/>
        <v>0</v>
      </c>
      <c r="T22" s="271"/>
      <c r="U22" s="269">
        <f t="shared" si="6"/>
        <v>0</v>
      </c>
      <c r="V22" s="269">
        <f t="shared" si="7"/>
        <v>0</v>
      </c>
      <c r="W22" s="270"/>
      <c r="X22" s="269">
        <f t="shared" si="8"/>
        <v>0</v>
      </c>
      <c r="Y22" s="269">
        <f t="shared" si="9"/>
        <v>0</v>
      </c>
      <c r="Z22" s="270"/>
      <c r="AA22" s="269">
        <f t="shared" si="10"/>
        <v>0</v>
      </c>
      <c r="AB22" s="268">
        <f t="shared" si="11"/>
        <v>0</v>
      </c>
    </row>
    <row r="23" spans="1:34" x14ac:dyDescent="0.25">
      <c r="A23" s="454"/>
      <c r="B23" s="461"/>
      <c r="C23" s="275">
        <v>19</v>
      </c>
      <c r="D23" s="274"/>
      <c r="E23" s="274"/>
      <c r="F23" s="274"/>
      <c r="G23" s="274"/>
      <c r="H23" s="292"/>
      <c r="I23" s="273"/>
      <c r="J23" s="263"/>
      <c r="K23" s="262"/>
      <c r="L23" s="261"/>
      <c r="M23" s="260"/>
      <c r="N23" s="259">
        <f t="shared" si="0"/>
        <v>0</v>
      </c>
      <c r="O23" s="258">
        <f t="shared" si="1"/>
        <v>0</v>
      </c>
      <c r="P23" s="257">
        <f t="shared" si="2"/>
        <v>0</v>
      </c>
      <c r="Q23" s="256">
        <f t="shared" si="3"/>
        <v>0</v>
      </c>
      <c r="R23" s="272">
        <f t="shared" si="4"/>
        <v>0</v>
      </c>
      <c r="S23" s="269">
        <f t="shared" si="5"/>
        <v>0</v>
      </c>
      <c r="T23" s="271">
        <v>-0.2</v>
      </c>
      <c r="U23" s="269">
        <f t="shared" si="6"/>
        <v>0</v>
      </c>
      <c r="V23" s="269">
        <f t="shared" si="7"/>
        <v>0</v>
      </c>
      <c r="W23" s="270">
        <v>-0.15</v>
      </c>
      <c r="X23" s="269">
        <f t="shared" si="8"/>
        <v>0</v>
      </c>
      <c r="Y23" s="269">
        <f t="shared" si="9"/>
        <v>0</v>
      </c>
      <c r="Z23" s="270">
        <v>-0.1</v>
      </c>
      <c r="AA23" s="269">
        <f t="shared" si="10"/>
        <v>0</v>
      </c>
      <c r="AB23" s="268">
        <f t="shared" si="11"/>
        <v>0</v>
      </c>
    </row>
    <row r="24" spans="1:34" x14ac:dyDescent="0.25">
      <c r="A24" s="454"/>
      <c r="B24" s="461"/>
      <c r="C24" s="275">
        <v>20</v>
      </c>
      <c r="D24" s="274"/>
      <c r="E24" s="274"/>
      <c r="F24" s="274"/>
      <c r="G24" s="274"/>
      <c r="H24" s="292"/>
      <c r="I24" s="273"/>
      <c r="J24" s="263"/>
      <c r="K24" s="262"/>
      <c r="L24" s="261"/>
      <c r="M24" s="260"/>
      <c r="N24" s="259">
        <f t="shared" si="0"/>
        <v>0</v>
      </c>
      <c r="O24" s="258">
        <f t="shared" si="1"/>
        <v>0</v>
      </c>
      <c r="P24" s="257">
        <f t="shared" si="2"/>
        <v>0</v>
      </c>
      <c r="Q24" s="256">
        <f t="shared" si="3"/>
        <v>0</v>
      </c>
      <c r="R24" s="272">
        <f t="shared" si="4"/>
        <v>0</v>
      </c>
      <c r="S24" s="269">
        <f t="shared" si="5"/>
        <v>0</v>
      </c>
      <c r="T24" s="271">
        <v>-0.2</v>
      </c>
      <c r="U24" s="269">
        <f t="shared" si="6"/>
        <v>0</v>
      </c>
      <c r="V24" s="269">
        <f t="shared" si="7"/>
        <v>0</v>
      </c>
      <c r="W24" s="270">
        <v>-0.15</v>
      </c>
      <c r="X24" s="269">
        <f t="shared" si="8"/>
        <v>0</v>
      </c>
      <c r="Y24" s="269">
        <f t="shared" si="9"/>
        <v>0</v>
      </c>
      <c r="Z24" s="270">
        <v>-0.1</v>
      </c>
      <c r="AA24" s="269">
        <f t="shared" si="10"/>
        <v>0</v>
      </c>
      <c r="AB24" s="268">
        <f t="shared" si="11"/>
        <v>0</v>
      </c>
    </row>
    <row r="25" spans="1:34" x14ac:dyDescent="0.25">
      <c r="A25" s="454"/>
      <c r="B25" s="462"/>
      <c r="C25" s="275">
        <v>21</v>
      </c>
      <c r="D25" s="274"/>
      <c r="E25" s="274"/>
      <c r="F25" s="274"/>
      <c r="G25" s="274"/>
      <c r="H25" s="292"/>
      <c r="I25" s="273"/>
      <c r="J25" s="263"/>
      <c r="K25" s="262"/>
      <c r="L25" s="261"/>
      <c r="M25" s="260"/>
      <c r="N25" s="259">
        <f t="shared" si="0"/>
        <v>0</v>
      </c>
      <c r="O25" s="258">
        <f t="shared" si="1"/>
        <v>0</v>
      </c>
      <c r="P25" s="257">
        <f t="shared" si="2"/>
        <v>0</v>
      </c>
      <c r="Q25" s="256">
        <f t="shared" si="3"/>
        <v>0</v>
      </c>
      <c r="R25" s="272">
        <f t="shared" si="4"/>
        <v>0</v>
      </c>
      <c r="S25" s="269">
        <f t="shared" si="5"/>
        <v>0</v>
      </c>
      <c r="T25" s="271"/>
      <c r="U25" s="269">
        <f t="shared" si="6"/>
        <v>0</v>
      </c>
      <c r="V25" s="269">
        <f t="shared" si="7"/>
        <v>0</v>
      </c>
      <c r="W25" s="270"/>
      <c r="X25" s="269">
        <f t="shared" si="8"/>
        <v>0</v>
      </c>
      <c r="Y25" s="269">
        <f t="shared" si="9"/>
        <v>0</v>
      </c>
      <c r="Z25" s="270"/>
      <c r="AA25" s="269">
        <f t="shared" si="10"/>
        <v>0</v>
      </c>
      <c r="AB25" s="268">
        <f t="shared" si="11"/>
        <v>0</v>
      </c>
    </row>
    <row r="26" spans="1:34" x14ac:dyDescent="0.25">
      <c r="A26" s="454"/>
      <c r="B26" s="267" t="s">
        <v>177</v>
      </c>
      <c r="C26" s="266"/>
      <c r="D26" s="265"/>
      <c r="E26" s="265"/>
      <c r="F26" s="265"/>
      <c r="G26" s="265"/>
      <c r="H26" s="264"/>
      <c r="I26" s="264"/>
      <c r="J26" s="263"/>
      <c r="K26" s="262"/>
      <c r="L26" s="322">
        <v>85</v>
      </c>
      <c r="M26" s="322">
        <v>85</v>
      </c>
      <c r="N26" s="259">
        <f t="shared" si="0"/>
        <v>0</v>
      </c>
      <c r="O26" s="258">
        <f>(L26*F26)</f>
        <v>0</v>
      </c>
      <c r="P26" s="257">
        <f>(M26*F26)</f>
        <v>0</v>
      </c>
      <c r="Q26" s="256">
        <f t="shared" si="3"/>
        <v>0</v>
      </c>
      <c r="R26" s="272">
        <f t="shared" si="4"/>
        <v>0</v>
      </c>
      <c r="S26" s="269">
        <f t="shared" si="5"/>
        <v>0</v>
      </c>
      <c r="T26" s="271"/>
      <c r="U26" s="269">
        <f t="shared" si="6"/>
        <v>0</v>
      </c>
      <c r="V26" s="269">
        <f t="shared" si="7"/>
        <v>0</v>
      </c>
      <c r="W26" s="270"/>
      <c r="X26" s="269">
        <f t="shared" si="8"/>
        <v>0</v>
      </c>
      <c r="Y26" s="269">
        <f t="shared" si="9"/>
        <v>0</v>
      </c>
      <c r="Z26" s="270"/>
      <c r="AA26" s="269">
        <f t="shared" si="10"/>
        <v>0</v>
      </c>
      <c r="AB26" s="268">
        <f t="shared" si="11"/>
        <v>0</v>
      </c>
    </row>
    <row r="27" spans="1:34" x14ac:dyDescent="0.25">
      <c r="A27" s="454"/>
      <c r="B27" s="267" t="s">
        <v>51</v>
      </c>
      <c r="C27" s="266"/>
      <c r="D27" s="265"/>
      <c r="E27" s="265"/>
      <c r="F27" s="265"/>
      <c r="G27" s="265" t="s">
        <v>175</v>
      </c>
      <c r="H27" s="264"/>
      <c r="I27" s="264"/>
      <c r="J27" s="263"/>
      <c r="K27" s="262"/>
      <c r="L27" s="322">
        <v>85</v>
      </c>
      <c r="M27" s="323">
        <v>85</v>
      </c>
      <c r="N27" s="259">
        <f t="shared" si="0"/>
        <v>0</v>
      </c>
      <c r="O27" s="258">
        <f>(L27*F27)</f>
        <v>0</v>
      </c>
      <c r="P27" s="257">
        <f>(M27*F27)</f>
        <v>0</v>
      </c>
      <c r="Q27" s="256">
        <f t="shared" si="3"/>
        <v>0</v>
      </c>
      <c r="R27" s="272">
        <f t="shared" si="4"/>
        <v>0</v>
      </c>
      <c r="S27" s="269">
        <f t="shared" si="5"/>
        <v>0</v>
      </c>
      <c r="T27" s="271">
        <v>-0.05</v>
      </c>
      <c r="U27" s="269">
        <f t="shared" si="6"/>
        <v>0</v>
      </c>
      <c r="V27" s="269">
        <f t="shared" si="7"/>
        <v>0</v>
      </c>
      <c r="W27" s="270">
        <v>-0.05</v>
      </c>
      <c r="X27" s="269">
        <f t="shared" si="8"/>
        <v>0</v>
      </c>
      <c r="Y27" s="269">
        <f t="shared" si="9"/>
        <v>0</v>
      </c>
      <c r="Z27" s="270">
        <v>-0.05</v>
      </c>
      <c r="AA27" s="269">
        <f t="shared" si="10"/>
        <v>0</v>
      </c>
      <c r="AB27" s="268">
        <f t="shared" si="11"/>
        <v>0</v>
      </c>
    </row>
    <row r="28" spans="1:34" ht="15.75" thickBot="1" x14ac:dyDescent="0.3">
      <c r="A28" s="454"/>
      <c r="B28" s="267" t="s">
        <v>176</v>
      </c>
      <c r="C28" s="266"/>
      <c r="D28" s="265"/>
      <c r="E28" s="265"/>
      <c r="F28" s="265"/>
      <c r="G28" s="265" t="s">
        <v>175</v>
      </c>
      <c r="H28" s="264"/>
      <c r="I28" s="264"/>
      <c r="J28" s="263"/>
      <c r="K28" s="262"/>
      <c r="L28" s="322">
        <v>85</v>
      </c>
      <c r="M28" s="323">
        <v>85</v>
      </c>
      <c r="N28" s="259">
        <f t="shared" si="0"/>
        <v>0</v>
      </c>
      <c r="O28" s="258">
        <f>(L28*F28)</f>
        <v>0</v>
      </c>
      <c r="P28" s="257">
        <f>(M28*F28)</f>
        <v>0</v>
      </c>
      <c r="Q28" s="256">
        <f t="shared" si="3"/>
        <v>0</v>
      </c>
      <c r="R28" s="255">
        <f t="shared" si="4"/>
        <v>0</v>
      </c>
      <c r="S28" s="252">
        <f t="shared" si="5"/>
        <v>0</v>
      </c>
      <c r="T28" s="254"/>
      <c r="U28" s="252">
        <f t="shared" si="6"/>
        <v>0</v>
      </c>
      <c r="V28" s="252">
        <f t="shared" si="7"/>
        <v>0</v>
      </c>
      <c r="W28" s="253"/>
      <c r="X28" s="252">
        <f t="shared" si="8"/>
        <v>0</v>
      </c>
      <c r="Y28" s="252">
        <f t="shared" si="9"/>
        <v>0</v>
      </c>
      <c r="Z28" s="253"/>
      <c r="AA28" s="252">
        <f t="shared" si="10"/>
        <v>0</v>
      </c>
      <c r="AB28" s="251">
        <f t="shared" si="11"/>
        <v>0</v>
      </c>
    </row>
    <row r="29" spans="1:34" ht="15.75" thickBot="1" x14ac:dyDescent="0.3">
      <c r="A29" s="454"/>
      <c r="B29" s="250" t="s">
        <v>174</v>
      </c>
      <c r="C29" s="249"/>
      <c r="D29" s="248"/>
      <c r="E29" s="248"/>
      <c r="F29" s="248"/>
      <c r="G29" s="248"/>
      <c r="H29" s="247"/>
      <c r="I29" s="247"/>
      <c r="J29" s="245">
        <f>SUM(J5:J28)</f>
        <v>0</v>
      </c>
      <c r="K29" s="246">
        <f>SUM(K5:K28)</f>
        <v>0</v>
      </c>
      <c r="L29" s="245"/>
      <c r="M29" s="244"/>
      <c r="N29" s="243"/>
      <c r="O29" s="242">
        <f>SUM(O5:O28)</f>
        <v>0</v>
      </c>
      <c r="P29" s="241">
        <f>SUM(P5:P28)</f>
        <v>0</v>
      </c>
      <c r="Q29" s="240">
        <f t="shared" si="3"/>
        <v>0</v>
      </c>
      <c r="R29" s="235">
        <f>SUM(R5:R28)</f>
        <v>0</v>
      </c>
      <c r="S29" s="239">
        <f>SUM(S5:S28)</f>
        <v>0</v>
      </c>
      <c r="T29" s="238"/>
      <c r="U29" s="237">
        <f>SUM(U5:U28)</f>
        <v>0</v>
      </c>
      <c r="V29" s="235">
        <f>SUM(V5:V28)</f>
        <v>0</v>
      </c>
      <c r="W29" s="236"/>
      <c r="X29" s="235">
        <f>SUM(X5:X28)</f>
        <v>0</v>
      </c>
      <c r="Y29" s="235">
        <f>SUM(Y5:Y28)</f>
        <v>0</v>
      </c>
      <c r="Z29" s="236"/>
      <c r="AA29" s="235">
        <f>SUM(AA5:AA28)</f>
        <v>0</v>
      </c>
      <c r="AB29" s="235">
        <f>SUM(AB5:AB28)</f>
        <v>0</v>
      </c>
    </row>
    <row r="31" spans="1:34" ht="18.75" x14ac:dyDescent="0.3">
      <c r="I31" s="219"/>
      <c r="J31" s="220"/>
      <c r="K31" s="219"/>
      <c r="L31" s="220"/>
      <c r="M31" s="377" t="s">
        <v>285</v>
      </c>
      <c r="N31" s="378" t="s">
        <v>286</v>
      </c>
      <c r="O31" s="379">
        <f>Q29/2</f>
        <v>0</v>
      </c>
      <c r="P31" s="234">
        <f>(O29+P29)/2</f>
        <v>0</v>
      </c>
      <c r="Q31" s="378" t="s">
        <v>286</v>
      </c>
      <c r="R31" s="379">
        <f>Q29/2</f>
        <v>0</v>
      </c>
      <c r="S31" s="234">
        <f>(R29+S29)/2</f>
        <v>0</v>
      </c>
      <c r="T31" s="378" t="s">
        <v>286</v>
      </c>
      <c r="U31" s="379">
        <f>T29/2</f>
        <v>0</v>
      </c>
      <c r="V31" s="234">
        <f>(U29+V29)/2</f>
        <v>0</v>
      </c>
      <c r="W31" s="378" t="s">
        <v>286</v>
      </c>
      <c r="X31" s="379">
        <f>W29/2</f>
        <v>0</v>
      </c>
      <c r="Y31" s="234">
        <f>(X29+Y29)/2</f>
        <v>0</v>
      </c>
      <c r="Z31" s="378" t="s">
        <v>286</v>
      </c>
      <c r="AA31" s="379">
        <f>Z29/2</f>
        <v>0</v>
      </c>
      <c r="AB31" s="234">
        <f>(AA29+AB29)/2</f>
        <v>0</v>
      </c>
    </row>
    <row r="32" spans="1:34" ht="18.75" x14ac:dyDescent="0.3">
      <c r="I32" s="219"/>
      <c r="J32" s="220"/>
      <c r="K32" s="220"/>
      <c r="L32" s="220"/>
      <c r="M32" s="220"/>
      <c r="N32" s="220"/>
      <c r="O32" s="220"/>
      <c r="P32" s="220"/>
      <c r="Q32" s="228"/>
      <c r="R32" s="450"/>
      <c r="S32" s="450"/>
      <c r="T32" s="451"/>
      <c r="U32" s="451"/>
      <c r="V32" s="451"/>
      <c r="W32" s="451"/>
      <c r="X32" s="225"/>
      <c r="Y32" s="225"/>
      <c r="Z32" s="226"/>
      <c r="AA32" s="225"/>
      <c r="AB32" s="225"/>
      <c r="AD32" t="s">
        <v>173</v>
      </c>
      <c r="AE32" t="str">
        <f>$R$2</f>
        <v>Proto</v>
      </c>
      <c r="AF32" t="str">
        <f>$T$2</f>
        <v>Serie</v>
      </c>
      <c r="AG32" t="str">
        <f>$W$2</f>
        <v>Serie</v>
      </c>
      <c r="AH32" t="str">
        <f>$Z$2</f>
        <v>Serie</v>
      </c>
    </row>
    <row r="33" spans="9:34" x14ac:dyDescent="0.25">
      <c r="I33" s="219"/>
      <c r="J33" s="220"/>
      <c r="K33" s="220"/>
      <c r="L33" s="220"/>
      <c r="M33" s="220"/>
      <c r="N33" s="220"/>
      <c r="O33" s="220"/>
      <c r="P33" s="220"/>
      <c r="Q33" s="228"/>
      <c r="R33" s="225"/>
      <c r="S33" s="225"/>
      <c r="T33" s="226"/>
      <c r="U33" s="225"/>
      <c r="V33" s="225"/>
      <c r="W33" s="226"/>
      <c r="X33" s="225"/>
      <c r="Y33" s="225"/>
      <c r="Z33" s="226"/>
      <c r="AA33" s="225"/>
      <c r="AB33" s="225"/>
      <c r="AC33" s="3" t="s">
        <v>172</v>
      </c>
      <c r="AD33" s="232" t="e">
        <f>#REF!</f>
        <v>#REF!</v>
      </c>
      <c r="AE33" s="232" t="e">
        <f>#REF!</f>
        <v>#REF!</v>
      </c>
      <c r="AF33" s="232" t="e">
        <f>#REF!</f>
        <v>#REF!</v>
      </c>
      <c r="AG33" s="232" t="e">
        <f>#REF!</f>
        <v>#REF!</v>
      </c>
      <c r="AH33" s="232" t="e">
        <f>#REF!</f>
        <v>#REF!</v>
      </c>
    </row>
    <row r="34" spans="9:34" ht="21" x14ac:dyDescent="0.35">
      <c r="I34" s="383"/>
      <c r="J34" s="384"/>
      <c r="K34" s="220"/>
      <c r="L34" s="220"/>
      <c r="M34" s="220"/>
      <c r="N34" s="220"/>
      <c r="O34" s="220"/>
      <c r="P34" s="220"/>
      <c r="Q34" s="228"/>
      <c r="R34" s="380"/>
      <c r="S34" s="381"/>
      <c r="T34" s="233"/>
      <c r="U34" s="225"/>
      <c r="V34" s="225"/>
      <c r="W34" s="226"/>
      <c r="X34" s="225"/>
      <c r="Y34" s="225"/>
      <c r="Z34" s="226"/>
      <c r="AA34" s="225"/>
      <c r="AB34" s="225"/>
      <c r="AC34" s="3" t="s">
        <v>171</v>
      </c>
      <c r="AD34" s="232" t="e">
        <f>#REF!</f>
        <v>#REF!</v>
      </c>
      <c r="AE34" s="232" t="e">
        <f>#REF!-AE33</f>
        <v>#REF!</v>
      </c>
      <c r="AF34" s="232" t="e">
        <f>#REF!-AF33</f>
        <v>#REF!</v>
      </c>
      <c r="AG34" s="232" t="e">
        <f>#REF!-AG33</f>
        <v>#REF!</v>
      </c>
      <c r="AH34" s="232" t="e">
        <f>#REF!-AH33</f>
        <v>#REF!</v>
      </c>
    </row>
    <row r="35" spans="9:34" x14ac:dyDescent="0.25">
      <c r="I35" s="219"/>
      <c r="J35" s="220"/>
      <c r="K35" s="220"/>
      <c r="L35" s="220"/>
      <c r="M35" s="220"/>
      <c r="N35" s="220"/>
      <c r="O35" s="220"/>
      <c r="P35" s="220"/>
      <c r="Q35" s="228"/>
      <c r="R35" s="225"/>
      <c r="S35" s="225"/>
      <c r="T35" s="226"/>
      <c r="U35" s="225"/>
      <c r="V35" s="225"/>
      <c r="W35" s="226"/>
      <c r="X35" s="225"/>
      <c r="Y35" s="225"/>
      <c r="Z35" s="226"/>
      <c r="AA35" s="225"/>
      <c r="AB35" s="225"/>
      <c r="AC35" s="3"/>
      <c r="AD35" s="232"/>
      <c r="AE35" s="232" t="e">
        <f>(#REF!+#REF!)/2</f>
        <v>#REF!</v>
      </c>
      <c r="AF35" s="232" t="e">
        <f>(#REF!+#REF!)/2</f>
        <v>#REF!</v>
      </c>
      <c r="AG35" s="232" t="e">
        <f>(#REF!+#REF!)/2</f>
        <v>#REF!</v>
      </c>
      <c r="AH35" s="232" t="e">
        <f>(#REF!+#REF!)/2</f>
        <v>#REF!</v>
      </c>
    </row>
    <row r="36" spans="9:34" x14ac:dyDescent="0.25">
      <c r="I36" s="219"/>
      <c r="J36" s="219"/>
      <c r="K36" s="219"/>
      <c r="L36" s="219"/>
      <c r="M36" s="219"/>
      <c r="N36" s="220"/>
      <c r="O36" s="219"/>
      <c r="P36" s="219"/>
      <c r="Q36" s="228"/>
      <c r="R36" s="225"/>
      <c r="S36" s="225"/>
      <c r="T36" s="226"/>
      <c r="U36" s="225"/>
      <c r="V36" s="225"/>
      <c r="W36" s="226"/>
      <c r="X36" s="225"/>
      <c r="Y36" s="225"/>
      <c r="Z36" s="226"/>
      <c r="AA36" s="225"/>
      <c r="AB36" s="225"/>
      <c r="AC36" s="3" t="s">
        <v>170</v>
      </c>
      <c r="AD36" s="232"/>
      <c r="AE36" s="232"/>
      <c r="AF36" s="232"/>
      <c r="AG36" s="232"/>
      <c r="AH36" s="232"/>
    </row>
    <row r="37" spans="9:34" x14ac:dyDescent="0.25">
      <c r="I37" s="219"/>
      <c r="J37" s="220"/>
      <c r="K37" s="219"/>
      <c r="L37" s="219"/>
      <c r="M37" s="219"/>
      <c r="N37" s="220"/>
      <c r="O37" s="219"/>
      <c r="P37" s="219"/>
      <c r="Q37" s="228"/>
      <c r="R37" s="225"/>
      <c r="S37" s="225"/>
      <c r="T37" s="226"/>
      <c r="U37" s="225"/>
      <c r="V37" s="225"/>
      <c r="W37" s="226"/>
      <c r="X37" s="225"/>
      <c r="Y37" s="225"/>
      <c r="Z37" s="226"/>
      <c r="AA37" s="225"/>
      <c r="AB37" s="225"/>
    </row>
    <row r="38" spans="9:34" x14ac:dyDescent="0.25">
      <c r="I38" s="219"/>
      <c r="J38" s="220"/>
      <c r="K38" s="231"/>
      <c r="L38" s="229"/>
      <c r="M38" s="220"/>
      <c r="N38" s="220"/>
      <c r="O38" s="230"/>
      <c r="P38" s="219"/>
      <c r="Q38" s="228"/>
      <c r="R38" s="225"/>
      <c r="S38" s="225"/>
      <c r="T38" s="226"/>
      <c r="U38" s="225"/>
      <c r="V38" s="225"/>
      <c r="W38" s="226"/>
      <c r="X38" s="225"/>
      <c r="Y38" s="225"/>
      <c r="Z38" s="226"/>
      <c r="AA38" s="225"/>
      <c r="AB38" s="225"/>
    </row>
    <row r="39" spans="9:34" x14ac:dyDescent="0.25">
      <c r="I39" s="219"/>
      <c r="J39" s="220"/>
      <c r="K39" s="231"/>
      <c r="L39" s="229"/>
      <c r="M39" s="220"/>
      <c r="N39" s="220"/>
      <c r="O39" s="230"/>
      <c r="P39" s="219"/>
      <c r="Q39" s="228"/>
      <c r="R39" s="227"/>
      <c r="S39" s="227"/>
      <c r="T39" s="226"/>
      <c r="U39" s="225"/>
      <c r="V39" s="225"/>
      <c r="W39" s="226"/>
      <c r="X39" s="225"/>
      <c r="Y39" s="225"/>
      <c r="Z39" s="226"/>
      <c r="AA39" s="225"/>
      <c r="AB39" s="225"/>
    </row>
    <row r="40" spans="9:34" x14ac:dyDescent="0.25">
      <c r="I40" s="219"/>
      <c r="J40" s="220"/>
      <c r="K40" s="231"/>
      <c r="L40" s="229"/>
      <c r="M40" s="220"/>
      <c r="N40" s="220"/>
      <c r="O40" s="219"/>
      <c r="P40" s="219"/>
      <c r="Q40" s="228"/>
      <c r="R40" s="225"/>
      <c r="S40" s="227"/>
      <c r="T40" s="226"/>
      <c r="U40" s="225"/>
      <c r="V40" s="225"/>
      <c r="W40" s="226"/>
      <c r="X40" s="225"/>
      <c r="Y40" s="225"/>
      <c r="Z40" s="226"/>
      <c r="AA40" s="225"/>
      <c r="AB40" s="225"/>
    </row>
    <row r="41" spans="9:34" x14ac:dyDescent="0.25">
      <c r="I41" s="219"/>
      <c r="J41" s="220"/>
      <c r="K41" s="231"/>
      <c r="L41" s="229"/>
      <c r="M41" s="220"/>
      <c r="N41" s="220"/>
      <c r="O41" s="219"/>
      <c r="P41" s="230"/>
      <c r="Q41" s="228"/>
      <c r="R41" s="225"/>
      <c r="S41" s="225"/>
      <c r="T41" s="226"/>
      <c r="U41" s="225"/>
      <c r="V41" s="225"/>
      <c r="W41" s="226"/>
      <c r="X41" s="225"/>
      <c r="Y41" s="225"/>
      <c r="Z41" s="226"/>
      <c r="AA41" s="225"/>
      <c r="AB41" s="225"/>
    </row>
    <row r="42" spans="9:34" x14ac:dyDescent="0.25">
      <c r="I42" s="219"/>
      <c r="J42" s="219"/>
      <c r="K42" s="219"/>
      <c r="L42" s="229"/>
      <c r="M42" s="220"/>
      <c r="N42" s="220"/>
      <c r="O42" s="219"/>
      <c r="P42" s="219"/>
      <c r="Q42" s="228"/>
      <c r="R42" s="225"/>
      <c r="S42" s="227"/>
      <c r="T42" s="226"/>
      <c r="U42" s="225"/>
      <c r="V42" s="225"/>
      <c r="W42" s="226"/>
      <c r="X42" s="225"/>
      <c r="Y42" s="225"/>
      <c r="Z42" s="226"/>
      <c r="AA42" s="225"/>
      <c r="AB42" s="225"/>
    </row>
    <row r="43" spans="9:34" ht="18.75" x14ac:dyDescent="0.3">
      <c r="I43" s="219"/>
      <c r="J43" s="219"/>
      <c r="K43" s="222"/>
      <c r="L43" s="221"/>
      <c r="M43" s="224"/>
      <c r="N43" s="220"/>
      <c r="O43" s="219"/>
      <c r="P43" s="219"/>
    </row>
    <row r="44" spans="9:34" ht="18.75" x14ac:dyDescent="0.3">
      <c r="I44" s="219"/>
      <c r="J44" s="219"/>
      <c r="K44" s="223"/>
      <c r="L44" s="223"/>
      <c r="M44" s="223"/>
      <c r="N44" s="220"/>
      <c r="O44" s="219"/>
      <c r="P44" s="219"/>
    </row>
    <row r="45" spans="9:34" ht="18.75" x14ac:dyDescent="0.3">
      <c r="I45" s="219"/>
      <c r="J45" s="219"/>
      <c r="K45" s="222"/>
      <c r="L45" s="221"/>
      <c r="M45" s="221"/>
      <c r="N45" s="220"/>
      <c r="O45" s="219"/>
      <c r="P45" s="219"/>
    </row>
  </sheetData>
  <mergeCells count="24">
    <mergeCell ref="R32:S32"/>
    <mergeCell ref="T32:W32"/>
    <mergeCell ref="Z3:AB3"/>
    <mergeCell ref="A5:A29"/>
    <mergeCell ref="B5:B9"/>
    <mergeCell ref="B10:B14"/>
    <mergeCell ref="B15:B19"/>
    <mergeCell ref="B20:B25"/>
    <mergeCell ref="Z2:AB2"/>
    <mergeCell ref="B3:D3"/>
    <mergeCell ref="F3:G3"/>
    <mergeCell ref="J3:K3"/>
    <mergeCell ref="L3:N3"/>
    <mergeCell ref="O3:Q3"/>
    <mergeCell ref="R3:S3"/>
    <mergeCell ref="T3:V3"/>
    <mergeCell ref="W3:Y3"/>
    <mergeCell ref="T2:V2"/>
    <mergeCell ref="W2:Y2"/>
    <mergeCell ref="A1:G1"/>
    <mergeCell ref="B2:D2"/>
    <mergeCell ref="F2:G2"/>
    <mergeCell ref="O2:Q2"/>
    <mergeCell ref="R2:S2"/>
  </mergeCells>
  <conditionalFormatting sqref="N5:N28">
    <cfRule type="colorScale" priority="4">
      <colorScale>
        <cfvo type="min"/>
        <cfvo type="percentile" val="50"/>
        <cfvo type="max"/>
        <color rgb="FF63BE7B"/>
        <color rgb="FFFFEB84"/>
        <color rgb="FFF8696B"/>
      </colorScale>
    </cfRule>
  </conditionalFormatting>
  <conditionalFormatting sqref="Q5:Q28">
    <cfRule type="colorScale" priority="2">
      <colorScale>
        <cfvo type="min"/>
        <cfvo type="percentile" val="50"/>
        <cfvo type="max"/>
        <color rgb="FF63BE7B"/>
        <color rgb="FFFFEB84"/>
        <color rgb="FFF8696B"/>
      </colorScale>
    </cfRule>
  </conditionalFormatting>
  <pageMargins left="0.25" right="0.25" top="0.75" bottom="0.75" header="0.3" footer="0.3"/>
  <pageSetup paperSize="8" scale="51"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T120"/>
  <sheetViews>
    <sheetView tabSelected="1" zoomScaleNormal="100" workbookViewId="0">
      <pane xSplit="9" ySplit="39" topLeftCell="J40" activePane="bottomRight" state="frozen"/>
      <selection pane="topRight" activeCell="J1" sqref="J1"/>
      <selection pane="bottomLeft" activeCell="A40" sqref="A40"/>
      <selection pane="bottomRight" activeCell="A2" sqref="A2"/>
    </sheetView>
  </sheetViews>
  <sheetFormatPr defaultColWidth="9.140625" defaultRowHeight="12.75" outlineLevelRow="1" outlineLevelCol="1" x14ac:dyDescent="0.2"/>
  <cols>
    <col min="1" max="1" width="18.5703125" style="105" customWidth="1"/>
    <col min="2" max="2" width="12.7109375" style="105" customWidth="1"/>
    <col min="3" max="5" width="10.7109375" style="105" customWidth="1"/>
    <col min="6" max="6" width="9.7109375" style="105" customWidth="1"/>
    <col min="7" max="9" width="12.7109375" style="105" customWidth="1"/>
    <col min="10" max="12" width="12.7109375" style="105" customWidth="1" outlineLevel="1"/>
    <col min="13" max="14" width="7.7109375" style="105" customWidth="1"/>
    <col min="15" max="15" width="9.7109375" style="105" customWidth="1"/>
    <col min="16" max="16" width="10.7109375" style="105" customWidth="1"/>
    <col min="17" max="17" width="10.7109375" style="106" hidden="1" customWidth="1" outlineLevel="1"/>
    <col min="18" max="18" width="8.7109375" style="105" customWidth="1" collapsed="1"/>
    <col min="19" max="19" width="8.7109375" style="105" customWidth="1"/>
    <col min="20" max="21" width="9.5703125" style="105" bestFit="1" customWidth="1"/>
    <col min="22" max="22" width="10.85546875" style="106" hidden="1" customWidth="1" outlineLevel="1"/>
    <col min="23" max="23" width="15.5703125" style="105" customWidth="1" collapsed="1"/>
    <col min="24" max="24" width="10.7109375" style="107" customWidth="1"/>
    <col min="25" max="25" width="14.42578125" style="105" customWidth="1"/>
    <col min="26" max="30" width="10.7109375" style="105" customWidth="1"/>
    <col min="31" max="31" width="10.85546875" style="106" hidden="1" customWidth="1" outlineLevel="1"/>
    <col min="32" max="32" width="18.5703125" style="107" customWidth="1" collapsed="1"/>
    <col min="33" max="33" width="12.7109375" style="105" customWidth="1"/>
    <col min="34" max="38" width="10.7109375" style="105" customWidth="1"/>
    <col min="39" max="39" width="10.7109375" style="106" hidden="1" customWidth="1" outlineLevel="1"/>
    <col min="40" max="40" width="10.7109375" style="105" customWidth="1" collapsed="1"/>
    <col min="41" max="44" width="10.7109375" style="105" customWidth="1"/>
    <col min="45" max="45" width="10.7109375" style="106" hidden="1" customWidth="1" outlineLevel="1"/>
    <col min="46" max="46" width="9.140625" style="105" customWidth="1" collapsed="1"/>
    <col min="47" max="16384" width="9.140625" style="105"/>
  </cols>
  <sheetData>
    <row r="1" spans="1:46" s="210" customFormat="1" ht="18.75" thickBot="1" x14ac:dyDescent="0.3">
      <c r="A1" s="369"/>
      <c r="B1" s="370"/>
      <c r="C1" s="370"/>
      <c r="D1" s="371" t="s">
        <v>169</v>
      </c>
      <c r="E1" s="370"/>
      <c r="F1" s="370"/>
      <c r="G1" s="370"/>
      <c r="H1" s="370"/>
      <c r="I1" s="372"/>
      <c r="J1" s="216"/>
      <c r="K1" s="215" t="s">
        <v>168</v>
      </c>
      <c r="L1" s="214"/>
      <c r="M1" s="213" t="s">
        <v>167</v>
      </c>
      <c r="N1" s="212"/>
      <c r="O1" s="211"/>
      <c r="P1" s="211"/>
      <c r="Q1" s="211"/>
      <c r="R1" s="211"/>
      <c r="S1" s="211"/>
      <c r="T1" s="211"/>
      <c r="U1" s="211"/>
      <c r="V1" s="211"/>
      <c r="W1" s="373"/>
      <c r="X1" s="374"/>
      <c r="Y1" s="373"/>
      <c r="Z1" s="373"/>
      <c r="AA1" s="373"/>
      <c r="AB1" s="373"/>
      <c r="AC1" s="373"/>
      <c r="AD1" s="373"/>
      <c r="AE1" s="373"/>
      <c r="AF1" s="374"/>
      <c r="AG1" s="373"/>
      <c r="AH1" s="373"/>
      <c r="AI1" s="373"/>
      <c r="AJ1" s="373"/>
      <c r="AK1" s="373"/>
      <c r="AL1" s="373"/>
      <c r="AM1" s="373"/>
      <c r="AN1" s="373"/>
      <c r="AO1" s="373"/>
      <c r="AP1" s="373"/>
      <c r="AQ1" s="373"/>
      <c r="AR1" s="373"/>
      <c r="AS1" s="373"/>
      <c r="AT1" s="375"/>
    </row>
    <row r="2" spans="1:46" x14ac:dyDescent="0.2">
      <c r="A2" s="201" t="s">
        <v>166</v>
      </c>
      <c r="B2" s="179"/>
      <c r="C2" s="179"/>
      <c r="D2" s="179"/>
      <c r="E2" s="179"/>
      <c r="F2" s="179"/>
      <c r="G2" s="179"/>
      <c r="H2" s="179"/>
      <c r="I2" s="184"/>
      <c r="J2" s="180"/>
      <c r="K2" s="179"/>
      <c r="L2" s="184"/>
      <c r="N2" s="471" t="s">
        <v>165</v>
      </c>
      <c r="O2" s="471"/>
      <c r="P2" s="471"/>
      <c r="Q2" s="471"/>
      <c r="R2" s="471"/>
      <c r="S2" s="471"/>
    </row>
    <row r="3" spans="1:46" ht="13.5" hidden="1" customHeight="1" outlineLevel="1" x14ac:dyDescent="0.2">
      <c r="A3" s="465" t="s">
        <v>164</v>
      </c>
      <c r="B3" s="466"/>
      <c r="C3" s="206"/>
      <c r="D3" s="203"/>
      <c r="E3" s="466" t="s">
        <v>163</v>
      </c>
      <c r="F3" s="466"/>
      <c r="G3" s="463"/>
      <c r="H3" s="463"/>
      <c r="I3" s="464"/>
      <c r="J3" s="180"/>
      <c r="K3" s="179"/>
      <c r="L3" s="184"/>
      <c r="N3" s="472" t="s">
        <v>162</v>
      </c>
      <c r="O3" s="472"/>
      <c r="P3" s="472"/>
      <c r="Q3" s="472"/>
      <c r="R3" s="472"/>
      <c r="S3" s="472"/>
    </row>
    <row r="4" spans="1:46" ht="13.5" hidden="1" customHeight="1" outlineLevel="1" x14ac:dyDescent="0.2">
      <c r="A4" s="465" t="s">
        <v>161</v>
      </c>
      <c r="B4" s="466"/>
      <c r="C4" s="204"/>
      <c r="D4" s="203"/>
      <c r="E4" s="466" t="s">
        <v>160</v>
      </c>
      <c r="F4" s="466"/>
      <c r="G4" s="463"/>
      <c r="H4" s="463"/>
      <c r="I4" s="464"/>
      <c r="J4" s="180"/>
      <c r="K4" s="179"/>
      <c r="L4" s="184"/>
    </row>
    <row r="5" spans="1:46" ht="13.5" hidden="1" customHeight="1" outlineLevel="1" x14ac:dyDescent="0.2">
      <c r="A5" s="465" t="s">
        <v>159</v>
      </c>
      <c r="B5" s="466"/>
      <c r="C5" s="204"/>
      <c r="D5" s="203"/>
      <c r="E5" s="473" t="s">
        <v>158</v>
      </c>
      <c r="F5" s="466"/>
      <c r="G5" s="463"/>
      <c r="H5" s="463"/>
      <c r="I5" s="464"/>
      <c r="J5" s="180"/>
      <c r="K5" s="179"/>
      <c r="L5" s="184"/>
    </row>
    <row r="6" spans="1:46" ht="13.5" hidden="1" customHeight="1" outlineLevel="1" x14ac:dyDescent="0.2">
      <c r="A6" s="465" t="s">
        <v>157</v>
      </c>
      <c r="B6" s="466"/>
      <c r="C6" s="209"/>
      <c r="D6" s="203"/>
      <c r="E6" s="466" t="s">
        <v>156</v>
      </c>
      <c r="F6" s="466"/>
      <c r="G6" s="469"/>
      <c r="H6" s="469"/>
      <c r="I6" s="470"/>
      <c r="J6" s="180"/>
      <c r="K6" s="179"/>
      <c r="L6" s="184"/>
      <c r="V6" s="208"/>
    </row>
    <row r="7" spans="1:46" ht="13.5" hidden="1" customHeight="1" outlineLevel="1" x14ac:dyDescent="0.2">
      <c r="A7" s="465" t="s">
        <v>155</v>
      </c>
      <c r="B7" s="466"/>
      <c r="C7" s="209"/>
      <c r="D7" s="203"/>
      <c r="E7" s="466" t="s">
        <v>154</v>
      </c>
      <c r="F7" s="466"/>
      <c r="G7" s="469"/>
      <c r="H7" s="469"/>
      <c r="I7" s="470"/>
      <c r="J7" s="180"/>
      <c r="K7" s="179"/>
      <c r="L7" s="184"/>
      <c r="V7" s="208"/>
    </row>
    <row r="8" spans="1:46" ht="13.5" hidden="1" customHeight="1" outlineLevel="1" x14ac:dyDescent="0.2">
      <c r="A8" s="465" t="s">
        <v>153</v>
      </c>
      <c r="B8" s="466"/>
      <c r="C8" s="204"/>
      <c r="D8" s="203"/>
      <c r="E8" s="203"/>
      <c r="F8" s="203"/>
      <c r="G8" s="206"/>
      <c r="H8" s="206"/>
      <c r="I8" s="205"/>
      <c r="J8" s="180"/>
      <c r="K8" s="179"/>
      <c r="L8" s="184"/>
    </row>
    <row r="9" spans="1:46" ht="13.5" hidden="1" customHeight="1" outlineLevel="1" x14ac:dyDescent="0.2">
      <c r="A9" s="207"/>
      <c r="B9" s="203"/>
      <c r="C9" s="204"/>
      <c r="D9" s="203"/>
      <c r="E9" s="203"/>
      <c r="F9" s="203"/>
      <c r="G9" s="206"/>
      <c r="H9" s="206"/>
      <c r="I9" s="205"/>
      <c r="J9" s="180"/>
      <c r="K9" s="179"/>
      <c r="L9" s="184"/>
    </row>
    <row r="10" spans="1:46" ht="13.5" hidden="1" customHeight="1" outlineLevel="1" x14ac:dyDescent="0.2">
      <c r="A10" s="465" t="s">
        <v>152</v>
      </c>
      <c r="B10" s="466"/>
      <c r="C10" s="204" t="s">
        <v>140</v>
      </c>
      <c r="D10" s="203"/>
      <c r="E10" s="466"/>
      <c r="F10" s="466"/>
      <c r="G10" s="206"/>
      <c r="H10" s="206"/>
      <c r="I10" s="205"/>
      <c r="J10" s="180"/>
      <c r="K10" s="179"/>
      <c r="L10" s="184"/>
    </row>
    <row r="11" spans="1:46" ht="13.5" hidden="1" customHeight="1" outlineLevel="1" x14ac:dyDescent="0.2">
      <c r="A11" s="465" t="s">
        <v>151</v>
      </c>
      <c r="B11" s="466"/>
      <c r="C11" s="204" t="s">
        <v>150</v>
      </c>
      <c r="D11" s="203"/>
      <c r="E11" s="466" t="s">
        <v>149</v>
      </c>
      <c r="F11" s="466"/>
      <c r="G11" s="463" t="s">
        <v>140</v>
      </c>
      <c r="H11" s="463"/>
      <c r="I11" s="464"/>
      <c r="J11" s="180"/>
      <c r="K11" s="179"/>
      <c r="L11" s="184"/>
    </row>
    <row r="12" spans="1:46" ht="13.5" hidden="1" customHeight="1" outlineLevel="1" x14ac:dyDescent="0.2">
      <c r="A12" s="465" t="s">
        <v>148</v>
      </c>
      <c r="B12" s="466"/>
      <c r="C12" s="204"/>
      <c r="D12" s="203"/>
      <c r="E12" s="466" t="s">
        <v>147</v>
      </c>
      <c r="F12" s="466"/>
      <c r="G12" s="463">
        <v>1</v>
      </c>
      <c r="H12" s="463"/>
      <c r="I12" s="464"/>
      <c r="J12" s="180"/>
      <c r="K12" s="179"/>
      <c r="L12" s="184"/>
    </row>
    <row r="13" spans="1:46" ht="13.5" hidden="1" customHeight="1" outlineLevel="1" x14ac:dyDescent="0.2">
      <c r="A13" s="465" t="s">
        <v>146</v>
      </c>
      <c r="B13" s="466"/>
      <c r="C13" s="204" t="s">
        <v>140</v>
      </c>
      <c r="D13" s="203"/>
      <c r="E13" s="466" t="s">
        <v>145</v>
      </c>
      <c r="F13" s="466"/>
      <c r="G13" s="463"/>
      <c r="H13" s="463"/>
      <c r="I13" s="464"/>
      <c r="J13" s="180"/>
      <c r="K13" s="179"/>
      <c r="L13" s="184"/>
    </row>
    <row r="14" spans="1:46" ht="13.5" hidden="1" customHeight="1" outlineLevel="1" x14ac:dyDescent="0.2">
      <c r="A14" s="465" t="s">
        <v>144</v>
      </c>
      <c r="B14" s="466"/>
      <c r="C14" s="204" t="s">
        <v>140</v>
      </c>
      <c r="D14" s="203"/>
      <c r="E14" s="466" t="s">
        <v>143</v>
      </c>
      <c r="F14" s="466"/>
      <c r="G14" s="463" t="s">
        <v>140</v>
      </c>
      <c r="H14" s="463"/>
      <c r="I14" s="464"/>
      <c r="J14" s="180"/>
      <c r="K14" s="179"/>
      <c r="L14" s="184"/>
    </row>
    <row r="15" spans="1:46" ht="13.5" hidden="1" customHeight="1" outlineLevel="1" x14ac:dyDescent="0.2">
      <c r="A15" s="465" t="s">
        <v>142</v>
      </c>
      <c r="B15" s="466"/>
      <c r="C15" s="204"/>
      <c r="D15" s="203"/>
      <c r="E15" s="466" t="s">
        <v>141</v>
      </c>
      <c r="F15" s="466"/>
      <c r="G15" s="463" t="s">
        <v>140</v>
      </c>
      <c r="H15" s="463"/>
      <c r="I15" s="464"/>
      <c r="J15" s="180"/>
      <c r="K15" s="179"/>
      <c r="L15" s="184"/>
    </row>
    <row r="16" spans="1:46" ht="13.5" hidden="1" customHeight="1" outlineLevel="1" x14ac:dyDescent="0.2">
      <c r="A16" s="465" t="s">
        <v>139</v>
      </c>
      <c r="B16" s="466"/>
      <c r="C16" s="204" t="s">
        <v>138</v>
      </c>
      <c r="D16" s="203"/>
      <c r="E16" s="466" t="s">
        <v>137</v>
      </c>
      <c r="F16" s="466"/>
      <c r="G16" s="463" t="s">
        <v>136</v>
      </c>
      <c r="H16" s="463"/>
      <c r="I16" s="464"/>
      <c r="J16" s="180"/>
      <c r="K16" s="179"/>
      <c r="L16" s="184"/>
      <c r="P16" s="202"/>
    </row>
    <row r="17" spans="1:45" ht="13.5" customHeight="1" collapsed="1" x14ac:dyDescent="0.2">
      <c r="A17" s="201" t="s">
        <v>135</v>
      </c>
      <c r="B17" s="179"/>
      <c r="C17" s="179"/>
      <c r="D17" s="179"/>
      <c r="E17" s="179"/>
      <c r="F17" s="179"/>
      <c r="G17" s="179"/>
      <c r="H17" s="179"/>
      <c r="I17" s="184"/>
      <c r="J17" s="180"/>
      <c r="K17" s="179"/>
      <c r="L17" s="184"/>
    </row>
    <row r="18" spans="1:45" ht="13.5" hidden="1" customHeight="1" outlineLevel="1" x14ac:dyDescent="0.2">
      <c r="A18" s="465"/>
      <c r="B18" s="466"/>
      <c r="C18" s="466"/>
      <c r="D18" s="466"/>
      <c r="E18" s="466"/>
      <c r="F18" s="466"/>
      <c r="G18" s="466"/>
      <c r="H18" s="466"/>
      <c r="I18" s="467"/>
      <c r="J18" s="180"/>
      <c r="K18" s="179"/>
      <c r="L18" s="184"/>
    </row>
    <row r="19" spans="1:45" ht="13.5" hidden="1" customHeight="1" outlineLevel="1" x14ac:dyDescent="0.2">
      <c r="A19" s="465"/>
      <c r="B19" s="466"/>
      <c r="C19" s="466"/>
      <c r="D19" s="466"/>
      <c r="E19" s="466"/>
      <c r="F19" s="466"/>
      <c r="G19" s="466"/>
      <c r="H19" s="466"/>
      <c r="I19" s="467"/>
      <c r="J19" s="180"/>
      <c r="K19" s="179"/>
      <c r="L19" s="184"/>
    </row>
    <row r="20" spans="1:45" ht="13.5" hidden="1" customHeight="1" outlineLevel="1" x14ac:dyDescent="0.2">
      <c r="A20" s="465"/>
      <c r="B20" s="466"/>
      <c r="C20" s="466"/>
      <c r="D20" s="466"/>
      <c r="E20" s="466"/>
      <c r="F20" s="466"/>
      <c r="G20" s="466"/>
      <c r="H20" s="466"/>
      <c r="I20" s="467"/>
      <c r="J20" s="180"/>
      <c r="K20" s="179"/>
      <c r="L20" s="184"/>
    </row>
    <row r="21" spans="1:45" ht="13.5" hidden="1" customHeight="1" outlineLevel="1" x14ac:dyDescent="0.2">
      <c r="A21" s="465"/>
      <c r="B21" s="466"/>
      <c r="C21" s="466"/>
      <c r="D21" s="466"/>
      <c r="E21" s="466"/>
      <c r="F21" s="466"/>
      <c r="G21" s="466"/>
      <c r="H21" s="466"/>
      <c r="I21" s="467"/>
      <c r="J21" s="180"/>
      <c r="K21" s="179"/>
      <c r="L21" s="184"/>
    </row>
    <row r="22" spans="1:45" ht="13.5" hidden="1" customHeight="1" outlineLevel="1" x14ac:dyDescent="0.2">
      <c r="A22" s="465"/>
      <c r="B22" s="466"/>
      <c r="C22" s="466"/>
      <c r="D22" s="466"/>
      <c r="E22" s="466"/>
      <c r="F22" s="466"/>
      <c r="G22" s="466"/>
      <c r="H22" s="466"/>
      <c r="I22" s="467"/>
      <c r="J22" s="180"/>
      <c r="K22" s="179"/>
      <c r="L22" s="184"/>
    </row>
    <row r="23" spans="1:45" ht="13.5" customHeight="1" collapsed="1" x14ac:dyDescent="0.2">
      <c r="A23" s="201" t="s">
        <v>134</v>
      </c>
      <c r="B23" s="179"/>
      <c r="C23" s="179"/>
      <c r="D23" s="179"/>
      <c r="E23" s="179"/>
      <c r="F23" s="179"/>
      <c r="G23" s="179"/>
      <c r="H23" s="179"/>
      <c r="I23" s="184"/>
      <c r="J23" s="180"/>
      <c r="K23" s="179"/>
      <c r="L23" s="184"/>
    </row>
    <row r="24" spans="1:45" ht="13.5" customHeight="1" outlineLevel="1" x14ac:dyDescent="0.2">
      <c r="A24" s="468" t="s">
        <v>133</v>
      </c>
      <c r="B24" s="466"/>
      <c r="C24" s="466"/>
      <c r="D24" s="466"/>
      <c r="E24" s="466"/>
      <c r="F24" s="466"/>
      <c r="G24" s="466"/>
      <c r="H24" s="466"/>
      <c r="I24" s="467"/>
      <c r="J24" s="180"/>
      <c r="K24" s="179"/>
      <c r="L24" s="184"/>
    </row>
    <row r="25" spans="1:45" outlineLevel="1" x14ac:dyDescent="0.2">
      <c r="A25" s="465" t="s">
        <v>132</v>
      </c>
      <c r="B25" s="466"/>
      <c r="C25" s="466"/>
      <c r="D25" s="466"/>
      <c r="E25" s="466"/>
      <c r="F25" s="466"/>
      <c r="G25" s="466"/>
      <c r="H25" s="466"/>
      <c r="I25" s="467"/>
      <c r="J25" s="180"/>
      <c r="K25" s="179"/>
      <c r="L25" s="184"/>
    </row>
    <row r="26" spans="1:45" outlineLevel="1" x14ac:dyDescent="0.2">
      <c r="A26" s="465" t="s">
        <v>131</v>
      </c>
      <c r="B26" s="466"/>
      <c r="C26" s="466"/>
      <c r="D26" s="466"/>
      <c r="E26" s="466"/>
      <c r="F26" s="466"/>
      <c r="G26" s="466"/>
      <c r="H26" s="466"/>
      <c r="I26" s="467"/>
      <c r="J26" s="180"/>
      <c r="K26" s="179"/>
      <c r="L26" s="184"/>
    </row>
    <row r="27" spans="1:45" outlineLevel="1" x14ac:dyDescent="0.2">
      <c r="A27" s="465"/>
      <c r="B27" s="466"/>
      <c r="C27" s="466"/>
      <c r="D27" s="466"/>
      <c r="E27" s="466"/>
      <c r="F27" s="466"/>
      <c r="G27" s="466"/>
      <c r="H27" s="466"/>
      <c r="I27" s="467"/>
      <c r="J27" s="180"/>
      <c r="K27" s="179"/>
      <c r="L27" s="184"/>
    </row>
    <row r="28" spans="1:45" outlineLevel="1" x14ac:dyDescent="0.2">
      <c r="A28" s="465"/>
      <c r="B28" s="466"/>
      <c r="C28" s="466"/>
      <c r="D28" s="466"/>
      <c r="E28" s="466"/>
      <c r="F28" s="466"/>
      <c r="G28" s="466"/>
      <c r="H28" s="466"/>
      <c r="I28" s="467"/>
      <c r="J28" s="180"/>
      <c r="K28" s="179"/>
      <c r="L28" s="184"/>
    </row>
    <row r="29" spans="1:45" s="108" customFormat="1" outlineLevel="1" x14ac:dyDescent="0.2">
      <c r="A29" s="465"/>
      <c r="B29" s="466"/>
      <c r="C29" s="466"/>
      <c r="D29" s="466"/>
      <c r="E29" s="466"/>
      <c r="F29" s="466"/>
      <c r="G29" s="466"/>
      <c r="H29" s="466"/>
      <c r="I29" s="467"/>
      <c r="J29" s="180"/>
      <c r="K29" s="179"/>
      <c r="L29" s="184"/>
      <c r="M29" s="105"/>
      <c r="N29" s="105"/>
      <c r="O29" s="105"/>
      <c r="P29" s="105"/>
      <c r="Q29" s="106"/>
      <c r="R29" s="105"/>
      <c r="S29" s="105"/>
      <c r="T29" s="182"/>
      <c r="U29" s="182"/>
      <c r="V29" s="181"/>
      <c r="X29" s="183"/>
      <c r="Z29" s="182"/>
      <c r="AA29" s="182"/>
      <c r="AB29" s="182"/>
      <c r="AC29" s="182"/>
      <c r="AD29" s="182"/>
      <c r="AE29" s="181"/>
      <c r="AF29" s="183"/>
      <c r="AH29" s="182"/>
      <c r="AK29" s="182"/>
      <c r="AL29" s="182"/>
      <c r="AM29" s="181"/>
      <c r="AN29" s="182"/>
      <c r="AQ29" s="182"/>
      <c r="AR29" s="182"/>
      <c r="AS29" s="181"/>
    </row>
    <row r="30" spans="1:45" ht="13.5" customHeight="1" thickBot="1" x14ac:dyDescent="0.25">
      <c r="A30" s="200" t="s">
        <v>130</v>
      </c>
      <c r="B30" s="198"/>
      <c r="C30" s="198"/>
      <c r="D30" s="198"/>
      <c r="E30" s="198"/>
      <c r="F30" s="198"/>
      <c r="G30" s="198"/>
      <c r="H30" s="198"/>
      <c r="I30" s="197"/>
      <c r="J30" s="180"/>
      <c r="K30" s="179"/>
      <c r="L30" s="184"/>
    </row>
    <row r="31" spans="1:45" ht="13.5" hidden="1" customHeight="1" outlineLevel="1" thickBot="1" x14ac:dyDescent="0.25">
      <c r="A31" s="199">
        <v>0.1</v>
      </c>
      <c r="B31" s="198" t="s">
        <v>129</v>
      </c>
      <c r="C31" s="198"/>
      <c r="D31" s="198"/>
      <c r="E31" s="198"/>
      <c r="F31" s="198"/>
      <c r="G31" s="198"/>
      <c r="H31" s="198"/>
      <c r="I31" s="197"/>
      <c r="J31" s="180"/>
      <c r="K31" s="179"/>
      <c r="L31" s="184"/>
    </row>
    <row r="32" spans="1:45" hidden="1" outlineLevel="1" x14ac:dyDescent="0.2">
      <c r="A32" s="195">
        <v>0.1</v>
      </c>
      <c r="B32" s="194" t="s">
        <v>128</v>
      </c>
      <c r="C32" s="194"/>
      <c r="D32" s="194"/>
      <c r="E32" s="194"/>
      <c r="F32" s="193"/>
      <c r="G32" s="193"/>
      <c r="H32" s="193"/>
      <c r="I32" s="192"/>
      <c r="J32" s="180"/>
      <c r="K32" s="179"/>
      <c r="L32" s="184"/>
    </row>
    <row r="33" spans="1:46" ht="13.5" hidden="1" outlineLevel="1" thickBot="1" x14ac:dyDescent="0.25">
      <c r="A33" s="191">
        <v>0.15</v>
      </c>
      <c r="B33" s="190" t="s">
        <v>127</v>
      </c>
      <c r="C33" s="190"/>
      <c r="D33" s="190"/>
      <c r="E33" s="190"/>
      <c r="F33" s="189"/>
      <c r="G33" s="189"/>
      <c r="H33" s="189"/>
      <c r="I33" s="188"/>
      <c r="J33" s="180"/>
      <c r="K33" s="179"/>
      <c r="L33" s="184"/>
    </row>
    <row r="34" spans="1:46" ht="14.25" hidden="1" outlineLevel="1" thickTop="1" thickBot="1" x14ac:dyDescent="0.25">
      <c r="A34" s="187">
        <f>SUM(A32:A33)</f>
        <v>0.25</v>
      </c>
      <c r="B34" s="196" t="s">
        <v>126</v>
      </c>
      <c r="C34" s="196"/>
      <c r="D34" s="196"/>
      <c r="E34" s="196"/>
      <c r="F34" s="186"/>
      <c r="G34" s="186"/>
      <c r="H34" s="186"/>
      <c r="I34" s="185"/>
      <c r="J34" s="180"/>
      <c r="K34" s="179"/>
      <c r="L34" s="184"/>
    </row>
    <row r="35" spans="1:46" hidden="1" outlineLevel="1" x14ac:dyDescent="0.2">
      <c r="A35" s="195">
        <v>0.1</v>
      </c>
      <c r="B35" s="194" t="s">
        <v>125</v>
      </c>
      <c r="C35" s="194"/>
      <c r="D35" s="194"/>
      <c r="E35" s="194"/>
      <c r="F35" s="193"/>
      <c r="G35" s="193"/>
      <c r="H35" s="193"/>
      <c r="I35" s="192"/>
      <c r="J35" s="180"/>
      <c r="K35" s="179"/>
      <c r="L35" s="184"/>
    </row>
    <row r="36" spans="1:46" ht="13.5" hidden="1" outlineLevel="1" thickBot="1" x14ac:dyDescent="0.25">
      <c r="A36" s="191">
        <v>0.15</v>
      </c>
      <c r="B36" s="190" t="s">
        <v>124</v>
      </c>
      <c r="C36" s="190"/>
      <c r="D36" s="190"/>
      <c r="E36" s="190"/>
      <c r="F36" s="189"/>
      <c r="G36" s="189"/>
      <c r="H36" s="189"/>
      <c r="I36" s="188"/>
      <c r="J36" s="180"/>
      <c r="K36" s="179"/>
      <c r="L36" s="184"/>
    </row>
    <row r="37" spans="1:46" s="108" customFormat="1" ht="12.75" hidden="1" customHeight="1" outlineLevel="1" thickTop="1" thickBot="1" x14ac:dyDescent="0.25">
      <c r="A37" s="187">
        <f>SUM(A35:A36)</f>
        <v>0.25</v>
      </c>
      <c r="B37" s="480" t="s">
        <v>123</v>
      </c>
      <c r="C37" s="480"/>
      <c r="D37" s="480"/>
      <c r="E37" s="480"/>
      <c r="F37" s="186"/>
      <c r="G37" s="186"/>
      <c r="H37" s="186"/>
      <c r="I37" s="185"/>
      <c r="J37" s="180"/>
      <c r="K37" s="179"/>
      <c r="L37" s="184"/>
      <c r="M37" s="105"/>
      <c r="N37" s="105"/>
      <c r="O37" s="105"/>
      <c r="P37" s="105"/>
      <c r="Q37" s="106"/>
      <c r="R37" s="105"/>
      <c r="S37" s="105"/>
      <c r="T37" s="182"/>
      <c r="U37" s="182"/>
      <c r="V37" s="181"/>
      <c r="X37" s="183"/>
      <c r="Z37" s="182"/>
      <c r="AA37" s="182"/>
      <c r="AB37" s="182"/>
      <c r="AC37" s="182"/>
      <c r="AD37" s="182"/>
      <c r="AE37" s="181"/>
      <c r="AF37" s="183"/>
      <c r="AH37" s="182"/>
      <c r="AK37" s="182"/>
      <c r="AL37" s="182"/>
      <c r="AM37" s="181"/>
      <c r="AN37" s="182"/>
      <c r="AQ37" s="182"/>
      <c r="AR37" s="182"/>
      <c r="AS37" s="181"/>
    </row>
    <row r="38" spans="1:46" s="108" customFormat="1" ht="31.5" customHeight="1" collapsed="1" thickBot="1" x14ac:dyDescent="0.25">
      <c r="A38" s="180"/>
      <c r="B38" s="179"/>
      <c r="C38" s="178"/>
      <c r="D38" s="178"/>
      <c r="E38" s="178"/>
      <c r="F38" s="177" t="s">
        <v>122</v>
      </c>
      <c r="G38" s="176">
        <f>H38/G12</f>
        <v>0</v>
      </c>
      <c r="H38" s="175">
        <f>SUM(H40:H120)</f>
        <v>0</v>
      </c>
      <c r="I38" s="175">
        <f>SUM(I40:I120)</f>
        <v>0</v>
      </c>
      <c r="J38" s="174" t="s">
        <v>121</v>
      </c>
      <c r="K38" s="173">
        <f>SUM(K40:K120)</f>
        <v>0</v>
      </c>
      <c r="L38" s="172">
        <f>SUM(L40:L120)</f>
        <v>0</v>
      </c>
      <c r="M38" s="481" t="s">
        <v>120</v>
      </c>
      <c r="N38" s="482"/>
      <c r="O38" s="482"/>
      <c r="P38" s="482"/>
      <c r="Q38" s="394" t="s">
        <v>114</v>
      </c>
      <c r="R38" s="483" t="s">
        <v>119</v>
      </c>
      <c r="S38" s="483"/>
      <c r="T38" s="483"/>
      <c r="U38" s="169" t="s">
        <v>115</v>
      </c>
      <c r="V38" s="393" t="s">
        <v>114</v>
      </c>
      <c r="W38" s="477" t="s">
        <v>118</v>
      </c>
      <c r="X38" s="478"/>
      <c r="Y38" s="478"/>
      <c r="Z38" s="478"/>
      <c r="AA38" s="478"/>
      <c r="AB38" s="478"/>
      <c r="AC38" s="479"/>
      <c r="AD38" s="169" t="s">
        <v>115</v>
      </c>
      <c r="AE38" s="394" t="s">
        <v>114</v>
      </c>
      <c r="AF38" s="171"/>
      <c r="AG38" s="170"/>
      <c r="AH38" s="477" t="s">
        <v>117</v>
      </c>
      <c r="AI38" s="478"/>
      <c r="AJ38" s="478"/>
      <c r="AK38" s="479"/>
      <c r="AL38" s="169" t="s">
        <v>115</v>
      </c>
      <c r="AM38" s="393" t="s">
        <v>114</v>
      </c>
      <c r="AN38" s="477" t="s">
        <v>116</v>
      </c>
      <c r="AO38" s="478"/>
      <c r="AP38" s="478"/>
      <c r="AQ38" s="479"/>
      <c r="AR38" s="168" t="s">
        <v>115</v>
      </c>
      <c r="AS38" s="393" t="s">
        <v>114</v>
      </c>
    </row>
    <row r="39" spans="1:46" s="152" customFormat="1" ht="42" customHeight="1" thickBot="1" x14ac:dyDescent="0.3">
      <c r="A39" s="167" t="s">
        <v>113</v>
      </c>
      <c r="B39" s="484" t="s">
        <v>112</v>
      </c>
      <c r="C39" s="484"/>
      <c r="D39" s="484"/>
      <c r="E39" s="484"/>
      <c r="F39" s="164" t="s">
        <v>111</v>
      </c>
      <c r="G39" s="164" t="s">
        <v>110</v>
      </c>
      <c r="H39" s="164" t="s">
        <v>109</v>
      </c>
      <c r="I39" s="166" t="s">
        <v>108</v>
      </c>
      <c r="J39" s="165" t="s">
        <v>107</v>
      </c>
      <c r="K39" s="164" t="s">
        <v>106</v>
      </c>
      <c r="L39" s="163" t="s">
        <v>105</v>
      </c>
      <c r="M39" s="162" t="s">
        <v>104</v>
      </c>
      <c r="N39" s="161" t="s">
        <v>103</v>
      </c>
      <c r="O39" s="161" t="s">
        <v>102</v>
      </c>
      <c r="P39" s="154">
        <f>SUM(P40:P120)</f>
        <v>0</v>
      </c>
      <c r="Q39" s="400">
        <f>SUM(Q40:Q120)</f>
        <v>0</v>
      </c>
      <c r="R39" s="154" t="s">
        <v>101</v>
      </c>
      <c r="S39" s="154" t="s">
        <v>96</v>
      </c>
      <c r="T39" s="154">
        <f>SUM(T40:T120)</f>
        <v>0</v>
      </c>
      <c r="U39" s="154">
        <f>SUM(U40:U120)</f>
        <v>0</v>
      </c>
      <c r="V39" s="396">
        <f>SUM(V40:V120)</f>
        <v>0</v>
      </c>
      <c r="W39" s="160" t="s">
        <v>100</v>
      </c>
      <c r="X39" s="159" t="s">
        <v>99</v>
      </c>
      <c r="Y39" s="155" t="s">
        <v>98</v>
      </c>
      <c r="Z39" s="154" t="s">
        <v>97</v>
      </c>
      <c r="AA39" s="154" t="s">
        <v>96</v>
      </c>
      <c r="AB39" s="154" t="s">
        <v>95</v>
      </c>
      <c r="AC39" s="154">
        <f>SUM(AC40:AC120)</f>
        <v>0</v>
      </c>
      <c r="AD39" s="154">
        <f>SUM(AD40:AD120)</f>
        <v>0</v>
      </c>
      <c r="AE39" s="396">
        <f>SUM(AE40:AE120)</f>
        <v>0</v>
      </c>
      <c r="AF39" s="158" t="s">
        <v>94</v>
      </c>
      <c r="AG39" s="157" t="s">
        <v>93</v>
      </c>
      <c r="AH39" s="156" t="s">
        <v>92</v>
      </c>
      <c r="AI39" s="155" t="s">
        <v>91</v>
      </c>
      <c r="AJ39" s="155" t="s">
        <v>90</v>
      </c>
      <c r="AK39" s="154">
        <f>SUM(AK40:AK120)</f>
        <v>0</v>
      </c>
      <c r="AL39" s="154">
        <f>SUM(AL40:AL120)</f>
        <v>0</v>
      </c>
      <c r="AM39" s="396">
        <f>SUM(AM40:AM120)</f>
        <v>0</v>
      </c>
      <c r="AN39" s="156" t="s">
        <v>92</v>
      </c>
      <c r="AO39" s="155" t="s">
        <v>91</v>
      </c>
      <c r="AP39" s="155" t="s">
        <v>90</v>
      </c>
      <c r="AQ39" s="154">
        <f>SUM(AQ40:AQ120)</f>
        <v>0</v>
      </c>
      <c r="AR39" s="154">
        <f>SUM(AR40:AR120)</f>
        <v>0</v>
      </c>
      <c r="AS39" s="398">
        <f>SUM(AS40:AS120)</f>
        <v>0</v>
      </c>
      <c r="AT39" s="153"/>
    </row>
    <row r="40" spans="1:46" s="108" customFormat="1" ht="15" customHeight="1" x14ac:dyDescent="0.25">
      <c r="A40" s="151"/>
      <c r="B40" s="474"/>
      <c r="C40" s="475"/>
      <c r="D40" s="475"/>
      <c r="E40" s="476"/>
      <c r="F40" s="148"/>
      <c r="G40" s="145" t="str">
        <f>IF(F40&lt;&gt;0,Q40+V40+AE40,"")</f>
        <v/>
      </c>
      <c r="H40" s="145" t="str">
        <f t="shared" ref="H40:H71" si="0">IF(F40&lt;&gt;0,F40*G40,"")</f>
        <v/>
      </c>
      <c r="I40" s="147" t="str">
        <f t="shared" ref="I40:I71" si="1">IF(F40&lt;&gt;0,AM40+AS40,"")</f>
        <v/>
      </c>
      <c r="J40" s="150" t="str">
        <f t="shared" ref="J40:J71" si="2">IF(F40&lt;&gt;0,P40+U40+AD40,"")</f>
        <v/>
      </c>
      <c r="K40" s="145" t="str">
        <f t="shared" ref="K40:K71" si="3">IF(F40&lt;&gt;0,F40*J40,"")</f>
        <v/>
      </c>
      <c r="L40" s="144" t="str">
        <f t="shared" ref="L40:L71" si="4">IF(F40&lt;&gt;0,AL40+AR40,"")</f>
        <v/>
      </c>
      <c r="M40" s="143"/>
      <c r="N40" s="142"/>
      <c r="O40" s="132">
        <v>65</v>
      </c>
      <c r="P40" s="110">
        <f t="shared" ref="P40:P71" si="5">IF(M40="",N40*O40,((M40*O40)/F40)+(N40*O40))</f>
        <v>0</v>
      </c>
      <c r="Q40" s="395">
        <f>IF(M40="",N40*85,((M40*85/F40)+N40*85))</f>
        <v>0</v>
      </c>
      <c r="R40" s="134"/>
      <c r="S40" s="134"/>
      <c r="T40" s="110">
        <f t="shared" ref="T40:T71" si="6">IF(R40="",S40,R40/F40+S40)</f>
        <v>0</v>
      </c>
      <c r="U40" s="110" t="str">
        <f t="shared" ref="U40:U71" si="7">IF(F40&lt;&gt;0,(T40*$A$31)+T40,"")</f>
        <v/>
      </c>
      <c r="V40" s="399" t="str">
        <f>IF(F40&lt;&gt;0,(U40/(1-$A$34)),"")</f>
        <v/>
      </c>
      <c r="W40" s="141"/>
      <c r="X40" s="140"/>
      <c r="Y40" s="139"/>
      <c r="Z40" s="134"/>
      <c r="AA40" s="134"/>
      <c r="AB40" s="131">
        <f t="shared" ref="AB40:AB71" si="8">AA40*F40</f>
        <v>0</v>
      </c>
      <c r="AC40" s="110">
        <f t="shared" ref="AC40:AC71" si="9">IF(Z40="",AA40,(Z40/F40)+AA40)</f>
        <v>0</v>
      </c>
      <c r="AD40" s="110" t="str">
        <f t="shared" ref="AD40:AD71" si="10">IF(F40&lt;&gt;0,(AC40*$A$31)+AC40,"")</f>
        <v/>
      </c>
      <c r="AE40" s="395" t="str">
        <f>IF(F40&lt;&gt;0,(AD40/(1-$A$34)),"")</f>
        <v/>
      </c>
      <c r="AF40" s="138"/>
      <c r="AG40" s="137"/>
      <c r="AH40" s="136"/>
      <c r="AI40" s="135"/>
      <c r="AJ40" s="134"/>
      <c r="AK40" s="131">
        <f t="shared" ref="AK40:AK71" si="11">SUM(AH40:AJ40)</f>
        <v>0</v>
      </c>
      <c r="AL40" s="110">
        <f t="shared" ref="AL40:AL71" si="12">(AK40*$A$31)+AK40</f>
        <v>0</v>
      </c>
      <c r="AM40" s="397" t="str">
        <f>IF(F40&lt;&gt;0,AL40/(1-$A$37),"")</f>
        <v/>
      </c>
      <c r="AN40" s="133"/>
      <c r="AO40" s="132"/>
      <c r="AP40" s="134"/>
      <c r="AQ40" s="131">
        <f t="shared" ref="AQ40:AQ71" si="13">SUM(AN40:AP40)</f>
        <v>0</v>
      </c>
      <c r="AR40" s="110">
        <f t="shared" ref="AR40:AR71" si="14">AQ40</f>
        <v>0</v>
      </c>
      <c r="AS40" s="397" t="str">
        <f>IF(F40&lt;&gt;0,AR40/(1-$A$37),"")</f>
        <v/>
      </c>
      <c r="AT40" s="109"/>
    </row>
    <row r="41" spans="1:46" s="108" customFormat="1" ht="15" customHeight="1" x14ac:dyDescent="0.25">
      <c r="A41" s="149"/>
      <c r="B41" s="474"/>
      <c r="C41" s="475"/>
      <c r="D41" s="475"/>
      <c r="E41" s="476"/>
      <c r="F41" s="148"/>
      <c r="G41" s="145" t="str">
        <f t="shared" ref="G41:G71" si="15">IF(F41&lt;&gt;0,Q41+V41+AE41,"")</f>
        <v/>
      </c>
      <c r="H41" s="145" t="str">
        <f t="shared" si="0"/>
        <v/>
      </c>
      <c r="I41" s="147" t="str">
        <f t="shared" si="1"/>
        <v/>
      </c>
      <c r="J41" s="146" t="str">
        <f t="shared" si="2"/>
        <v/>
      </c>
      <c r="K41" s="145" t="str">
        <f t="shared" si="3"/>
        <v/>
      </c>
      <c r="L41" s="144" t="str">
        <f t="shared" si="4"/>
        <v/>
      </c>
      <c r="M41" s="143"/>
      <c r="N41" s="142"/>
      <c r="O41" s="132">
        <v>65</v>
      </c>
      <c r="P41" s="110">
        <f t="shared" si="5"/>
        <v>0</v>
      </c>
      <c r="Q41" s="395">
        <f t="shared" ref="Q41:Q104" si="16">IF(M41="",N41*85,((M41*85/F41)+N41*85))</f>
        <v>0</v>
      </c>
      <c r="R41" s="134"/>
      <c r="S41" s="134"/>
      <c r="T41" s="110">
        <f t="shared" si="6"/>
        <v>0</v>
      </c>
      <c r="U41" s="110" t="str">
        <f t="shared" si="7"/>
        <v/>
      </c>
      <c r="V41" s="391" t="str">
        <f t="shared" ref="V41:V104" si="17">IF(F41&lt;&gt;0,(U41/(1-$A$34)),"")</f>
        <v/>
      </c>
      <c r="W41" s="141"/>
      <c r="X41" s="140"/>
      <c r="Y41" s="139"/>
      <c r="Z41" s="134"/>
      <c r="AA41" s="134"/>
      <c r="AB41" s="131">
        <f t="shared" si="8"/>
        <v>0</v>
      </c>
      <c r="AC41" s="110">
        <f t="shared" si="9"/>
        <v>0</v>
      </c>
      <c r="AD41" s="110" t="str">
        <f t="shared" si="10"/>
        <v/>
      </c>
      <c r="AE41" s="390" t="str">
        <f t="shared" ref="AE41:AE104" si="18">IF(F41&lt;&gt;0,(AD41/(1-$A$34)),"")</f>
        <v/>
      </c>
      <c r="AF41" s="138"/>
      <c r="AG41" s="137"/>
      <c r="AH41" s="136"/>
      <c r="AI41" s="135"/>
      <c r="AJ41" s="134"/>
      <c r="AK41" s="131">
        <f t="shared" si="11"/>
        <v>0</v>
      </c>
      <c r="AL41" s="110">
        <f t="shared" si="12"/>
        <v>0</v>
      </c>
      <c r="AM41" s="392" t="str">
        <f t="shared" ref="AM41:AM104" si="19">IF(F41&lt;&gt;0,AL41/(1-$A$37),"")</f>
        <v/>
      </c>
      <c r="AN41" s="133"/>
      <c r="AO41" s="132"/>
      <c r="AP41" s="134"/>
      <c r="AQ41" s="131">
        <f t="shared" si="13"/>
        <v>0</v>
      </c>
      <c r="AR41" s="110">
        <f t="shared" si="14"/>
        <v>0</v>
      </c>
      <c r="AS41" s="392" t="str">
        <f t="shared" ref="AS41:AS104" si="20">IF(F41&lt;&gt;0,AR41/(1-$A$37),"")</f>
        <v/>
      </c>
      <c r="AT41" s="109"/>
    </row>
    <row r="42" spans="1:46" s="108" customFormat="1" ht="15" customHeight="1" x14ac:dyDescent="0.25">
      <c r="A42" s="149"/>
      <c r="B42" s="474"/>
      <c r="C42" s="475"/>
      <c r="D42" s="475"/>
      <c r="E42" s="476"/>
      <c r="F42" s="148"/>
      <c r="G42" s="145" t="str">
        <f t="shared" si="15"/>
        <v/>
      </c>
      <c r="H42" s="145" t="str">
        <f t="shared" si="0"/>
        <v/>
      </c>
      <c r="I42" s="147" t="str">
        <f t="shared" si="1"/>
        <v/>
      </c>
      <c r="J42" s="146" t="str">
        <f t="shared" si="2"/>
        <v/>
      </c>
      <c r="K42" s="145" t="str">
        <f t="shared" si="3"/>
        <v/>
      </c>
      <c r="L42" s="144" t="str">
        <f t="shared" si="4"/>
        <v/>
      </c>
      <c r="M42" s="143"/>
      <c r="N42" s="142"/>
      <c r="O42" s="132">
        <v>65</v>
      </c>
      <c r="P42" s="110">
        <f t="shared" si="5"/>
        <v>0</v>
      </c>
      <c r="Q42" s="395">
        <f t="shared" si="16"/>
        <v>0</v>
      </c>
      <c r="R42" s="134"/>
      <c r="S42" s="134"/>
      <c r="T42" s="110">
        <f t="shared" si="6"/>
        <v>0</v>
      </c>
      <c r="U42" s="110" t="str">
        <f t="shared" si="7"/>
        <v/>
      </c>
      <c r="V42" s="391" t="str">
        <f t="shared" si="17"/>
        <v/>
      </c>
      <c r="W42" s="141"/>
      <c r="X42" s="140"/>
      <c r="Y42" s="139"/>
      <c r="Z42" s="134"/>
      <c r="AA42" s="134"/>
      <c r="AB42" s="131">
        <f t="shared" si="8"/>
        <v>0</v>
      </c>
      <c r="AC42" s="110">
        <f t="shared" si="9"/>
        <v>0</v>
      </c>
      <c r="AD42" s="110" t="str">
        <f t="shared" si="10"/>
        <v/>
      </c>
      <c r="AE42" s="390" t="str">
        <f t="shared" si="18"/>
        <v/>
      </c>
      <c r="AF42" s="138"/>
      <c r="AG42" s="137"/>
      <c r="AH42" s="136"/>
      <c r="AI42" s="135"/>
      <c r="AJ42" s="134"/>
      <c r="AK42" s="131">
        <f t="shared" si="11"/>
        <v>0</v>
      </c>
      <c r="AL42" s="110">
        <f t="shared" si="12"/>
        <v>0</v>
      </c>
      <c r="AM42" s="392" t="str">
        <f t="shared" si="19"/>
        <v/>
      </c>
      <c r="AN42" s="133"/>
      <c r="AO42" s="132"/>
      <c r="AP42" s="132"/>
      <c r="AQ42" s="131">
        <f t="shared" si="13"/>
        <v>0</v>
      </c>
      <c r="AR42" s="110">
        <f t="shared" si="14"/>
        <v>0</v>
      </c>
      <c r="AS42" s="392" t="str">
        <f t="shared" si="20"/>
        <v/>
      </c>
      <c r="AT42" s="109"/>
    </row>
    <row r="43" spans="1:46" s="108" customFormat="1" ht="15" customHeight="1" x14ac:dyDescent="0.25">
      <c r="A43" s="149"/>
      <c r="B43" s="474"/>
      <c r="C43" s="475"/>
      <c r="D43" s="475"/>
      <c r="E43" s="476"/>
      <c r="F43" s="148"/>
      <c r="G43" s="145" t="str">
        <f t="shared" si="15"/>
        <v/>
      </c>
      <c r="H43" s="145" t="str">
        <f t="shared" si="0"/>
        <v/>
      </c>
      <c r="I43" s="147" t="str">
        <f t="shared" si="1"/>
        <v/>
      </c>
      <c r="J43" s="146" t="str">
        <f t="shared" si="2"/>
        <v/>
      </c>
      <c r="K43" s="145" t="str">
        <f t="shared" si="3"/>
        <v/>
      </c>
      <c r="L43" s="144" t="str">
        <f t="shared" si="4"/>
        <v/>
      </c>
      <c r="M43" s="143"/>
      <c r="N43" s="142"/>
      <c r="O43" s="132">
        <v>65</v>
      </c>
      <c r="P43" s="110">
        <f t="shared" si="5"/>
        <v>0</v>
      </c>
      <c r="Q43" s="395">
        <f t="shared" si="16"/>
        <v>0</v>
      </c>
      <c r="R43" s="134"/>
      <c r="S43" s="134"/>
      <c r="T43" s="110">
        <f t="shared" si="6"/>
        <v>0</v>
      </c>
      <c r="U43" s="110" t="str">
        <f t="shared" si="7"/>
        <v/>
      </c>
      <c r="V43" s="391" t="str">
        <f t="shared" si="17"/>
        <v/>
      </c>
      <c r="W43" s="141"/>
      <c r="X43" s="140"/>
      <c r="Y43" s="139"/>
      <c r="Z43" s="134"/>
      <c r="AA43" s="134"/>
      <c r="AB43" s="131">
        <f t="shared" si="8"/>
        <v>0</v>
      </c>
      <c r="AC43" s="110">
        <f t="shared" si="9"/>
        <v>0</v>
      </c>
      <c r="AD43" s="110" t="str">
        <f t="shared" si="10"/>
        <v/>
      </c>
      <c r="AE43" s="390" t="str">
        <f t="shared" si="18"/>
        <v/>
      </c>
      <c r="AF43" s="138"/>
      <c r="AG43" s="137"/>
      <c r="AH43" s="136"/>
      <c r="AI43" s="135"/>
      <c r="AJ43" s="134"/>
      <c r="AK43" s="131">
        <f t="shared" si="11"/>
        <v>0</v>
      </c>
      <c r="AL43" s="110">
        <f t="shared" si="12"/>
        <v>0</v>
      </c>
      <c r="AM43" s="392" t="str">
        <f t="shared" si="19"/>
        <v/>
      </c>
      <c r="AN43" s="133"/>
      <c r="AO43" s="132"/>
      <c r="AP43" s="132"/>
      <c r="AQ43" s="131">
        <f t="shared" si="13"/>
        <v>0</v>
      </c>
      <c r="AR43" s="110">
        <f t="shared" si="14"/>
        <v>0</v>
      </c>
      <c r="AS43" s="392" t="str">
        <f t="shared" si="20"/>
        <v/>
      </c>
      <c r="AT43" s="109"/>
    </row>
    <row r="44" spans="1:46" s="108" customFormat="1" ht="15" customHeight="1" x14ac:dyDescent="0.25">
      <c r="A44" s="149"/>
      <c r="B44" s="474"/>
      <c r="C44" s="475"/>
      <c r="D44" s="475"/>
      <c r="E44" s="476"/>
      <c r="F44" s="148"/>
      <c r="G44" s="145" t="str">
        <f t="shared" si="15"/>
        <v/>
      </c>
      <c r="H44" s="145" t="str">
        <f t="shared" si="0"/>
        <v/>
      </c>
      <c r="I44" s="147" t="str">
        <f t="shared" si="1"/>
        <v/>
      </c>
      <c r="J44" s="146" t="str">
        <f t="shared" si="2"/>
        <v/>
      </c>
      <c r="K44" s="145" t="str">
        <f t="shared" si="3"/>
        <v/>
      </c>
      <c r="L44" s="144" t="str">
        <f t="shared" si="4"/>
        <v/>
      </c>
      <c r="M44" s="143"/>
      <c r="N44" s="142"/>
      <c r="O44" s="132">
        <v>65</v>
      </c>
      <c r="P44" s="110">
        <f t="shared" si="5"/>
        <v>0</v>
      </c>
      <c r="Q44" s="395">
        <f t="shared" si="16"/>
        <v>0</v>
      </c>
      <c r="R44" s="134"/>
      <c r="S44" s="134"/>
      <c r="T44" s="110">
        <f t="shared" si="6"/>
        <v>0</v>
      </c>
      <c r="U44" s="110" t="str">
        <f t="shared" si="7"/>
        <v/>
      </c>
      <c r="V44" s="391" t="str">
        <f t="shared" si="17"/>
        <v/>
      </c>
      <c r="W44" s="141"/>
      <c r="X44" s="140"/>
      <c r="Y44" s="139"/>
      <c r="Z44" s="134"/>
      <c r="AA44" s="134"/>
      <c r="AB44" s="131">
        <f t="shared" si="8"/>
        <v>0</v>
      </c>
      <c r="AC44" s="110">
        <f t="shared" si="9"/>
        <v>0</v>
      </c>
      <c r="AD44" s="110" t="str">
        <f t="shared" si="10"/>
        <v/>
      </c>
      <c r="AE44" s="390" t="str">
        <f t="shared" si="18"/>
        <v/>
      </c>
      <c r="AF44" s="138"/>
      <c r="AG44" s="137"/>
      <c r="AH44" s="136"/>
      <c r="AI44" s="135"/>
      <c r="AJ44" s="134"/>
      <c r="AK44" s="131">
        <f t="shared" si="11"/>
        <v>0</v>
      </c>
      <c r="AL44" s="110">
        <f t="shared" si="12"/>
        <v>0</v>
      </c>
      <c r="AM44" s="392" t="str">
        <f t="shared" si="19"/>
        <v/>
      </c>
      <c r="AN44" s="133"/>
      <c r="AO44" s="132"/>
      <c r="AP44" s="132"/>
      <c r="AQ44" s="131">
        <f t="shared" si="13"/>
        <v>0</v>
      </c>
      <c r="AR44" s="110">
        <f t="shared" si="14"/>
        <v>0</v>
      </c>
      <c r="AS44" s="392" t="str">
        <f t="shared" si="20"/>
        <v/>
      </c>
      <c r="AT44" s="109"/>
    </row>
    <row r="45" spans="1:46" s="108" customFormat="1" ht="15" customHeight="1" x14ac:dyDescent="0.25">
      <c r="A45" s="149"/>
      <c r="B45" s="474"/>
      <c r="C45" s="475"/>
      <c r="D45" s="475"/>
      <c r="E45" s="476"/>
      <c r="F45" s="148"/>
      <c r="G45" s="145" t="str">
        <f t="shared" si="15"/>
        <v/>
      </c>
      <c r="H45" s="145" t="str">
        <f t="shared" si="0"/>
        <v/>
      </c>
      <c r="I45" s="147" t="str">
        <f t="shared" si="1"/>
        <v/>
      </c>
      <c r="J45" s="146" t="str">
        <f t="shared" si="2"/>
        <v/>
      </c>
      <c r="K45" s="145" t="str">
        <f t="shared" si="3"/>
        <v/>
      </c>
      <c r="L45" s="144" t="str">
        <f t="shared" si="4"/>
        <v/>
      </c>
      <c r="M45" s="143"/>
      <c r="N45" s="142"/>
      <c r="O45" s="132">
        <v>65</v>
      </c>
      <c r="P45" s="110">
        <f t="shared" si="5"/>
        <v>0</v>
      </c>
      <c r="Q45" s="395">
        <f t="shared" si="16"/>
        <v>0</v>
      </c>
      <c r="R45" s="134"/>
      <c r="S45" s="134"/>
      <c r="T45" s="110">
        <f t="shared" si="6"/>
        <v>0</v>
      </c>
      <c r="U45" s="110" t="str">
        <f t="shared" si="7"/>
        <v/>
      </c>
      <c r="V45" s="391" t="str">
        <f t="shared" si="17"/>
        <v/>
      </c>
      <c r="W45" s="141"/>
      <c r="X45" s="140"/>
      <c r="Y45" s="139"/>
      <c r="Z45" s="134"/>
      <c r="AA45" s="134"/>
      <c r="AB45" s="131">
        <f t="shared" si="8"/>
        <v>0</v>
      </c>
      <c r="AC45" s="110">
        <f t="shared" si="9"/>
        <v>0</v>
      </c>
      <c r="AD45" s="110" t="str">
        <f t="shared" si="10"/>
        <v/>
      </c>
      <c r="AE45" s="390" t="str">
        <f t="shared" si="18"/>
        <v/>
      </c>
      <c r="AF45" s="138"/>
      <c r="AG45" s="137"/>
      <c r="AH45" s="136"/>
      <c r="AI45" s="135"/>
      <c r="AJ45" s="134"/>
      <c r="AK45" s="131">
        <f t="shared" si="11"/>
        <v>0</v>
      </c>
      <c r="AL45" s="110">
        <f t="shared" si="12"/>
        <v>0</v>
      </c>
      <c r="AM45" s="392" t="str">
        <f t="shared" si="19"/>
        <v/>
      </c>
      <c r="AN45" s="133"/>
      <c r="AO45" s="132"/>
      <c r="AP45" s="132"/>
      <c r="AQ45" s="131">
        <f t="shared" si="13"/>
        <v>0</v>
      </c>
      <c r="AR45" s="110">
        <f t="shared" si="14"/>
        <v>0</v>
      </c>
      <c r="AS45" s="392" t="str">
        <f t="shared" si="20"/>
        <v/>
      </c>
      <c r="AT45" s="109"/>
    </row>
    <row r="46" spans="1:46" s="108" customFormat="1" ht="15" customHeight="1" x14ac:dyDescent="0.25">
      <c r="A46" s="149"/>
      <c r="B46" s="474"/>
      <c r="C46" s="475"/>
      <c r="D46" s="475"/>
      <c r="E46" s="476"/>
      <c r="F46" s="148"/>
      <c r="G46" s="145" t="str">
        <f t="shared" si="15"/>
        <v/>
      </c>
      <c r="H46" s="145" t="str">
        <f t="shared" si="0"/>
        <v/>
      </c>
      <c r="I46" s="147" t="str">
        <f t="shared" si="1"/>
        <v/>
      </c>
      <c r="J46" s="146" t="str">
        <f t="shared" si="2"/>
        <v/>
      </c>
      <c r="K46" s="145" t="str">
        <f t="shared" si="3"/>
        <v/>
      </c>
      <c r="L46" s="144" t="str">
        <f t="shared" si="4"/>
        <v/>
      </c>
      <c r="M46" s="143"/>
      <c r="N46" s="142"/>
      <c r="O46" s="132">
        <v>65</v>
      </c>
      <c r="P46" s="110">
        <f t="shared" si="5"/>
        <v>0</v>
      </c>
      <c r="Q46" s="395">
        <f t="shared" si="16"/>
        <v>0</v>
      </c>
      <c r="R46" s="134"/>
      <c r="S46" s="134"/>
      <c r="T46" s="110">
        <f t="shared" si="6"/>
        <v>0</v>
      </c>
      <c r="U46" s="110" t="str">
        <f t="shared" si="7"/>
        <v/>
      </c>
      <c r="V46" s="391" t="str">
        <f t="shared" si="17"/>
        <v/>
      </c>
      <c r="W46" s="141"/>
      <c r="X46" s="140"/>
      <c r="Y46" s="139"/>
      <c r="Z46" s="134"/>
      <c r="AA46" s="134"/>
      <c r="AB46" s="131">
        <f t="shared" si="8"/>
        <v>0</v>
      </c>
      <c r="AC46" s="110">
        <f t="shared" si="9"/>
        <v>0</v>
      </c>
      <c r="AD46" s="110" t="str">
        <f t="shared" si="10"/>
        <v/>
      </c>
      <c r="AE46" s="390" t="str">
        <f t="shared" si="18"/>
        <v/>
      </c>
      <c r="AF46" s="138"/>
      <c r="AG46" s="137"/>
      <c r="AH46" s="136"/>
      <c r="AI46" s="135"/>
      <c r="AJ46" s="134"/>
      <c r="AK46" s="131">
        <f t="shared" si="11"/>
        <v>0</v>
      </c>
      <c r="AL46" s="110">
        <f t="shared" si="12"/>
        <v>0</v>
      </c>
      <c r="AM46" s="392" t="str">
        <f t="shared" si="19"/>
        <v/>
      </c>
      <c r="AN46" s="133"/>
      <c r="AO46" s="132"/>
      <c r="AP46" s="132"/>
      <c r="AQ46" s="131">
        <f t="shared" si="13"/>
        <v>0</v>
      </c>
      <c r="AR46" s="110">
        <f t="shared" si="14"/>
        <v>0</v>
      </c>
      <c r="AS46" s="392" t="str">
        <f t="shared" si="20"/>
        <v/>
      </c>
      <c r="AT46" s="109"/>
    </row>
    <row r="47" spans="1:46" s="108" customFormat="1" ht="15" customHeight="1" x14ac:dyDescent="0.25">
      <c r="A47" s="149"/>
      <c r="B47" s="474"/>
      <c r="C47" s="475"/>
      <c r="D47" s="475"/>
      <c r="E47" s="476"/>
      <c r="F47" s="148"/>
      <c r="G47" s="145" t="str">
        <f t="shared" si="15"/>
        <v/>
      </c>
      <c r="H47" s="145" t="str">
        <f t="shared" si="0"/>
        <v/>
      </c>
      <c r="I47" s="147" t="str">
        <f t="shared" si="1"/>
        <v/>
      </c>
      <c r="J47" s="146" t="str">
        <f t="shared" si="2"/>
        <v/>
      </c>
      <c r="K47" s="145" t="str">
        <f t="shared" si="3"/>
        <v/>
      </c>
      <c r="L47" s="144" t="str">
        <f t="shared" si="4"/>
        <v/>
      </c>
      <c r="M47" s="143"/>
      <c r="N47" s="142"/>
      <c r="O47" s="132">
        <v>65</v>
      </c>
      <c r="P47" s="110">
        <f t="shared" si="5"/>
        <v>0</v>
      </c>
      <c r="Q47" s="395">
        <f t="shared" si="16"/>
        <v>0</v>
      </c>
      <c r="R47" s="134"/>
      <c r="S47" s="134"/>
      <c r="T47" s="110">
        <f t="shared" si="6"/>
        <v>0</v>
      </c>
      <c r="U47" s="110" t="str">
        <f t="shared" si="7"/>
        <v/>
      </c>
      <c r="V47" s="391" t="str">
        <f t="shared" si="17"/>
        <v/>
      </c>
      <c r="W47" s="141"/>
      <c r="X47" s="140"/>
      <c r="Y47" s="139"/>
      <c r="Z47" s="134"/>
      <c r="AA47" s="134"/>
      <c r="AB47" s="131">
        <f t="shared" si="8"/>
        <v>0</v>
      </c>
      <c r="AC47" s="110">
        <f t="shared" si="9"/>
        <v>0</v>
      </c>
      <c r="AD47" s="110" t="str">
        <f t="shared" si="10"/>
        <v/>
      </c>
      <c r="AE47" s="390" t="str">
        <f t="shared" si="18"/>
        <v/>
      </c>
      <c r="AF47" s="138"/>
      <c r="AG47" s="137"/>
      <c r="AH47" s="136"/>
      <c r="AI47" s="135"/>
      <c r="AJ47" s="134"/>
      <c r="AK47" s="131">
        <f t="shared" si="11"/>
        <v>0</v>
      </c>
      <c r="AL47" s="110">
        <f t="shared" si="12"/>
        <v>0</v>
      </c>
      <c r="AM47" s="392" t="str">
        <f t="shared" si="19"/>
        <v/>
      </c>
      <c r="AN47" s="133"/>
      <c r="AO47" s="132"/>
      <c r="AP47" s="132"/>
      <c r="AQ47" s="131">
        <f t="shared" si="13"/>
        <v>0</v>
      </c>
      <c r="AR47" s="110">
        <f t="shared" si="14"/>
        <v>0</v>
      </c>
      <c r="AS47" s="392" t="str">
        <f t="shared" si="20"/>
        <v/>
      </c>
      <c r="AT47" s="109"/>
    </row>
    <row r="48" spans="1:46" s="108" customFormat="1" ht="15" customHeight="1" x14ac:dyDescent="0.25">
      <c r="A48" s="149"/>
      <c r="B48" s="474"/>
      <c r="C48" s="475"/>
      <c r="D48" s="475"/>
      <c r="E48" s="476"/>
      <c r="F48" s="148"/>
      <c r="G48" s="145" t="str">
        <f t="shared" si="15"/>
        <v/>
      </c>
      <c r="H48" s="145" t="str">
        <f t="shared" si="0"/>
        <v/>
      </c>
      <c r="I48" s="147" t="str">
        <f t="shared" si="1"/>
        <v/>
      </c>
      <c r="J48" s="146" t="str">
        <f t="shared" si="2"/>
        <v/>
      </c>
      <c r="K48" s="145" t="str">
        <f t="shared" si="3"/>
        <v/>
      </c>
      <c r="L48" s="144" t="str">
        <f t="shared" si="4"/>
        <v/>
      </c>
      <c r="M48" s="143"/>
      <c r="N48" s="142"/>
      <c r="O48" s="132">
        <v>65</v>
      </c>
      <c r="P48" s="110">
        <f t="shared" si="5"/>
        <v>0</v>
      </c>
      <c r="Q48" s="395">
        <f t="shared" si="16"/>
        <v>0</v>
      </c>
      <c r="R48" s="134"/>
      <c r="S48" s="134"/>
      <c r="T48" s="110">
        <f t="shared" si="6"/>
        <v>0</v>
      </c>
      <c r="U48" s="110" t="str">
        <f t="shared" si="7"/>
        <v/>
      </c>
      <c r="V48" s="391" t="str">
        <f t="shared" si="17"/>
        <v/>
      </c>
      <c r="W48" s="141"/>
      <c r="X48" s="140"/>
      <c r="Y48" s="139"/>
      <c r="Z48" s="134"/>
      <c r="AA48" s="134"/>
      <c r="AB48" s="131">
        <f t="shared" si="8"/>
        <v>0</v>
      </c>
      <c r="AC48" s="110">
        <f t="shared" si="9"/>
        <v>0</v>
      </c>
      <c r="AD48" s="110" t="str">
        <f t="shared" si="10"/>
        <v/>
      </c>
      <c r="AE48" s="390" t="str">
        <f t="shared" si="18"/>
        <v/>
      </c>
      <c r="AF48" s="138"/>
      <c r="AG48" s="137"/>
      <c r="AH48" s="136"/>
      <c r="AI48" s="135"/>
      <c r="AJ48" s="134"/>
      <c r="AK48" s="131">
        <f t="shared" si="11"/>
        <v>0</v>
      </c>
      <c r="AL48" s="110">
        <f t="shared" si="12"/>
        <v>0</v>
      </c>
      <c r="AM48" s="392" t="str">
        <f t="shared" si="19"/>
        <v/>
      </c>
      <c r="AN48" s="133"/>
      <c r="AO48" s="132"/>
      <c r="AP48" s="132"/>
      <c r="AQ48" s="131">
        <f t="shared" si="13"/>
        <v>0</v>
      </c>
      <c r="AR48" s="110">
        <f t="shared" si="14"/>
        <v>0</v>
      </c>
      <c r="AS48" s="392" t="str">
        <f t="shared" si="20"/>
        <v/>
      </c>
      <c r="AT48" s="109"/>
    </row>
    <row r="49" spans="1:46" s="108" customFormat="1" ht="15" customHeight="1" x14ac:dyDescent="0.25">
      <c r="A49" s="149"/>
      <c r="B49" s="474"/>
      <c r="C49" s="475"/>
      <c r="D49" s="475"/>
      <c r="E49" s="476"/>
      <c r="F49" s="148"/>
      <c r="G49" s="145" t="str">
        <f t="shared" si="15"/>
        <v/>
      </c>
      <c r="H49" s="145" t="str">
        <f t="shared" si="0"/>
        <v/>
      </c>
      <c r="I49" s="147" t="str">
        <f t="shared" si="1"/>
        <v/>
      </c>
      <c r="J49" s="146" t="str">
        <f t="shared" si="2"/>
        <v/>
      </c>
      <c r="K49" s="145" t="str">
        <f t="shared" si="3"/>
        <v/>
      </c>
      <c r="L49" s="144" t="str">
        <f t="shared" si="4"/>
        <v/>
      </c>
      <c r="M49" s="143"/>
      <c r="N49" s="142"/>
      <c r="O49" s="132">
        <v>65</v>
      </c>
      <c r="P49" s="110">
        <f t="shared" si="5"/>
        <v>0</v>
      </c>
      <c r="Q49" s="395">
        <f t="shared" si="16"/>
        <v>0</v>
      </c>
      <c r="R49" s="134"/>
      <c r="S49" s="134"/>
      <c r="T49" s="110">
        <f t="shared" si="6"/>
        <v>0</v>
      </c>
      <c r="U49" s="110" t="str">
        <f t="shared" si="7"/>
        <v/>
      </c>
      <c r="V49" s="391" t="str">
        <f t="shared" si="17"/>
        <v/>
      </c>
      <c r="W49" s="141"/>
      <c r="X49" s="140"/>
      <c r="Y49" s="139"/>
      <c r="Z49" s="134"/>
      <c r="AA49" s="134"/>
      <c r="AB49" s="131">
        <f t="shared" si="8"/>
        <v>0</v>
      </c>
      <c r="AC49" s="110">
        <f t="shared" si="9"/>
        <v>0</v>
      </c>
      <c r="AD49" s="110" t="str">
        <f t="shared" si="10"/>
        <v/>
      </c>
      <c r="AE49" s="390" t="str">
        <f t="shared" si="18"/>
        <v/>
      </c>
      <c r="AF49" s="138"/>
      <c r="AG49" s="137"/>
      <c r="AH49" s="136"/>
      <c r="AI49" s="135"/>
      <c r="AJ49" s="134"/>
      <c r="AK49" s="131">
        <f t="shared" si="11"/>
        <v>0</v>
      </c>
      <c r="AL49" s="110">
        <f t="shared" si="12"/>
        <v>0</v>
      </c>
      <c r="AM49" s="392" t="str">
        <f t="shared" si="19"/>
        <v/>
      </c>
      <c r="AN49" s="133"/>
      <c r="AO49" s="132"/>
      <c r="AP49" s="132"/>
      <c r="AQ49" s="131">
        <f t="shared" si="13"/>
        <v>0</v>
      </c>
      <c r="AR49" s="110">
        <f t="shared" si="14"/>
        <v>0</v>
      </c>
      <c r="AS49" s="392" t="str">
        <f t="shared" si="20"/>
        <v/>
      </c>
      <c r="AT49" s="109"/>
    </row>
    <row r="50" spans="1:46" s="108" customFormat="1" ht="15" customHeight="1" x14ac:dyDescent="0.25">
      <c r="A50" s="149"/>
      <c r="B50" s="474"/>
      <c r="C50" s="475"/>
      <c r="D50" s="475"/>
      <c r="E50" s="476"/>
      <c r="F50" s="148"/>
      <c r="G50" s="145" t="str">
        <f t="shared" si="15"/>
        <v/>
      </c>
      <c r="H50" s="145" t="str">
        <f t="shared" si="0"/>
        <v/>
      </c>
      <c r="I50" s="147" t="str">
        <f t="shared" si="1"/>
        <v/>
      </c>
      <c r="J50" s="146" t="str">
        <f t="shared" si="2"/>
        <v/>
      </c>
      <c r="K50" s="145" t="str">
        <f t="shared" si="3"/>
        <v/>
      </c>
      <c r="L50" s="144" t="str">
        <f t="shared" si="4"/>
        <v/>
      </c>
      <c r="M50" s="143"/>
      <c r="N50" s="142"/>
      <c r="O50" s="132">
        <v>65</v>
      </c>
      <c r="P50" s="110">
        <f t="shared" si="5"/>
        <v>0</v>
      </c>
      <c r="Q50" s="395">
        <f t="shared" si="16"/>
        <v>0</v>
      </c>
      <c r="R50" s="134"/>
      <c r="S50" s="134"/>
      <c r="T50" s="110">
        <f t="shared" si="6"/>
        <v>0</v>
      </c>
      <c r="U50" s="110" t="str">
        <f t="shared" si="7"/>
        <v/>
      </c>
      <c r="V50" s="391" t="str">
        <f t="shared" si="17"/>
        <v/>
      </c>
      <c r="W50" s="141"/>
      <c r="X50" s="140"/>
      <c r="Y50" s="139"/>
      <c r="Z50" s="134"/>
      <c r="AA50" s="134"/>
      <c r="AB50" s="131">
        <f t="shared" si="8"/>
        <v>0</v>
      </c>
      <c r="AC50" s="110">
        <f t="shared" si="9"/>
        <v>0</v>
      </c>
      <c r="AD50" s="110" t="str">
        <f t="shared" si="10"/>
        <v/>
      </c>
      <c r="AE50" s="390" t="str">
        <f t="shared" si="18"/>
        <v/>
      </c>
      <c r="AF50" s="138"/>
      <c r="AG50" s="137"/>
      <c r="AH50" s="136"/>
      <c r="AI50" s="135"/>
      <c r="AJ50" s="134"/>
      <c r="AK50" s="131">
        <f t="shared" si="11"/>
        <v>0</v>
      </c>
      <c r="AL50" s="110">
        <f t="shared" si="12"/>
        <v>0</v>
      </c>
      <c r="AM50" s="392" t="str">
        <f t="shared" si="19"/>
        <v/>
      </c>
      <c r="AN50" s="133"/>
      <c r="AO50" s="132"/>
      <c r="AP50" s="132"/>
      <c r="AQ50" s="131">
        <f t="shared" si="13"/>
        <v>0</v>
      </c>
      <c r="AR50" s="110">
        <f t="shared" si="14"/>
        <v>0</v>
      </c>
      <c r="AS50" s="392" t="str">
        <f t="shared" si="20"/>
        <v/>
      </c>
      <c r="AT50" s="109"/>
    </row>
    <row r="51" spans="1:46" s="108" customFormat="1" ht="15" customHeight="1" x14ac:dyDescent="0.25">
      <c r="A51" s="149"/>
      <c r="B51" s="474"/>
      <c r="C51" s="475"/>
      <c r="D51" s="475"/>
      <c r="E51" s="476"/>
      <c r="F51" s="148"/>
      <c r="G51" s="145" t="str">
        <f t="shared" si="15"/>
        <v/>
      </c>
      <c r="H51" s="145" t="str">
        <f t="shared" si="0"/>
        <v/>
      </c>
      <c r="I51" s="147" t="str">
        <f t="shared" si="1"/>
        <v/>
      </c>
      <c r="J51" s="146" t="str">
        <f t="shared" si="2"/>
        <v/>
      </c>
      <c r="K51" s="145" t="str">
        <f t="shared" si="3"/>
        <v/>
      </c>
      <c r="L51" s="144" t="str">
        <f t="shared" si="4"/>
        <v/>
      </c>
      <c r="M51" s="143"/>
      <c r="N51" s="142"/>
      <c r="O51" s="132">
        <v>65</v>
      </c>
      <c r="P51" s="110">
        <f t="shared" si="5"/>
        <v>0</v>
      </c>
      <c r="Q51" s="395">
        <f t="shared" si="16"/>
        <v>0</v>
      </c>
      <c r="R51" s="134"/>
      <c r="S51" s="134"/>
      <c r="T51" s="110">
        <f t="shared" si="6"/>
        <v>0</v>
      </c>
      <c r="U51" s="110" t="str">
        <f t="shared" si="7"/>
        <v/>
      </c>
      <c r="V51" s="391" t="str">
        <f t="shared" si="17"/>
        <v/>
      </c>
      <c r="W51" s="141"/>
      <c r="X51" s="140"/>
      <c r="Y51" s="139"/>
      <c r="Z51" s="134"/>
      <c r="AA51" s="134"/>
      <c r="AB51" s="131">
        <f t="shared" si="8"/>
        <v>0</v>
      </c>
      <c r="AC51" s="110">
        <f t="shared" si="9"/>
        <v>0</v>
      </c>
      <c r="AD51" s="110" t="str">
        <f t="shared" si="10"/>
        <v/>
      </c>
      <c r="AE51" s="390" t="str">
        <f t="shared" si="18"/>
        <v/>
      </c>
      <c r="AF51" s="138"/>
      <c r="AG51" s="137"/>
      <c r="AH51" s="136"/>
      <c r="AI51" s="135"/>
      <c r="AJ51" s="134"/>
      <c r="AK51" s="131">
        <f t="shared" si="11"/>
        <v>0</v>
      </c>
      <c r="AL51" s="110">
        <f t="shared" si="12"/>
        <v>0</v>
      </c>
      <c r="AM51" s="392" t="str">
        <f t="shared" si="19"/>
        <v/>
      </c>
      <c r="AN51" s="133"/>
      <c r="AO51" s="132"/>
      <c r="AP51" s="132"/>
      <c r="AQ51" s="131">
        <f t="shared" si="13"/>
        <v>0</v>
      </c>
      <c r="AR51" s="110">
        <f t="shared" si="14"/>
        <v>0</v>
      </c>
      <c r="AS51" s="392" t="str">
        <f t="shared" si="20"/>
        <v/>
      </c>
      <c r="AT51" s="109"/>
    </row>
    <row r="52" spans="1:46" s="108" customFormat="1" ht="15" customHeight="1" x14ac:dyDescent="0.25">
      <c r="A52" s="149"/>
      <c r="B52" s="474"/>
      <c r="C52" s="475"/>
      <c r="D52" s="475"/>
      <c r="E52" s="476"/>
      <c r="F52" s="148"/>
      <c r="G52" s="145" t="str">
        <f t="shared" si="15"/>
        <v/>
      </c>
      <c r="H52" s="145" t="str">
        <f t="shared" si="0"/>
        <v/>
      </c>
      <c r="I52" s="147" t="str">
        <f t="shared" si="1"/>
        <v/>
      </c>
      <c r="J52" s="146" t="str">
        <f t="shared" si="2"/>
        <v/>
      </c>
      <c r="K52" s="145" t="str">
        <f t="shared" si="3"/>
        <v/>
      </c>
      <c r="L52" s="144" t="str">
        <f t="shared" si="4"/>
        <v/>
      </c>
      <c r="M52" s="143"/>
      <c r="N52" s="142"/>
      <c r="O52" s="132">
        <v>65</v>
      </c>
      <c r="P52" s="110">
        <f t="shared" si="5"/>
        <v>0</v>
      </c>
      <c r="Q52" s="395">
        <f t="shared" si="16"/>
        <v>0</v>
      </c>
      <c r="R52" s="134"/>
      <c r="S52" s="134"/>
      <c r="T52" s="110">
        <f t="shared" si="6"/>
        <v>0</v>
      </c>
      <c r="U52" s="110" t="str">
        <f t="shared" si="7"/>
        <v/>
      </c>
      <c r="V52" s="391" t="str">
        <f t="shared" si="17"/>
        <v/>
      </c>
      <c r="W52" s="141"/>
      <c r="X52" s="140"/>
      <c r="Y52" s="139"/>
      <c r="Z52" s="134"/>
      <c r="AA52" s="134"/>
      <c r="AB52" s="131">
        <f t="shared" si="8"/>
        <v>0</v>
      </c>
      <c r="AC52" s="110">
        <f t="shared" si="9"/>
        <v>0</v>
      </c>
      <c r="AD52" s="110" t="str">
        <f t="shared" si="10"/>
        <v/>
      </c>
      <c r="AE52" s="390" t="str">
        <f t="shared" si="18"/>
        <v/>
      </c>
      <c r="AF52" s="138"/>
      <c r="AG52" s="137"/>
      <c r="AH52" s="136"/>
      <c r="AI52" s="135"/>
      <c r="AJ52" s="134"/>
      <c r="AK52" s="131">
        <f t="shared" si="11"/>
        <v>0</v>
      </c>
      <c r="AL52" s="110">
        <f t="shared" si="12"/>
        <v>0</v>
      </c>
      <c r="AM52" s="392" t="str">
        <f t="shared" si="19"/>
        <v/>
      </c>
      <c r="AN52" s="133"/>
      <c r="AO52" s="132"/>
      <c r="AP52" s="132"/>
      <c r="AQ52" s="131">
        <f t="shared" si="13"/>
        <v>0</v>
      </c>
      <c r="AR52" s="110">
        <f t="shared" si="14"/>
        <v>0</v>
      </c>
      <c r="AS52" s="392" t="str">
        <f t="shared" si="20"/>
        <v/>
      </c>
      <c r="AT52" s="109"/>
    </row>
    <row r="53" spans="1:46" s="108" customFormat="1" ht="15" customHeight="1" x14ac:dyDescent="0.25">
      <c r="A53" s="149"/>
      <c r="B53" s="474"/>
      <c r="C53" s="475"/>
      <c r="D53" s="475"/>
      <c r="E53" s="476"/>
      <c r="F53" s="148"/>
      <c r="G53" s="145" t="str">
        <f t="shared" si="15"/>
        <v/>
      </c>
      <c r="H53" s="145" t="str">
        <f t="shared" si="0"/>
        <v/>
      </c>
      <c r="I53" s="147" t="str">
        <f t="shared" si="1"/>
        <v/>
      </c>
      <c r="J53" s="146" t="str">
        <f t="shared" si="2"/>
        <v/>
      </c>
      <c r="K53" s="145" t="str">
        <f t="shared" si="3"/>
        <v/>
      </c>
      <c r="L53" s="144" t="str">
        <f t="shared" si="4"/>
        <v/>
      </c>
      <c r="M53" s="143"/>
      <c r="N53" s="142"/>
      <c r="O53" s="132">
        <v>65</v>
      </c>
      <c r="P53" s="110">
        <f t="shared" si="5"/>
        <v>0</v>
      </c>
      <c r="Q53" s="395">
        <f t="shared" si="16"/>
        <v>0</v>
      </c>
      <c r="R53" s="134"/>
      <c r="S53" s="134"/>
      <c r="T53" s="110">
        <f t="shared" si="6"/>
        <v>0</v>
      </c>
      <c r="U53" s="110" t="str">
        <f t="shared" si="7"/>
        <v/>
      </c>
      <c r="V53" s="391" t="str">
        <f t="shared" si="17"/>
        <v/>
      </c>
      <c r="W53" s="141"/>
      <c r="X53" s="140"/>
      <c r="Y53" s="139"/>
      <c r="Z53" s="134"/>
      <c r="AA53" s="134"/>
      <c r="AB53" s="131">
        <f t="shared" si="8"/>
        <v>0</v>
      </c>
      <c r="AC53" s="110">
        <f t="shared" si="9"/>
        <v>0</v>
      </c>
      <c r="AD53" s="110" t="str">
        <f t="shared" si="10"/>
        <v/>
      </c>
      <c r="AE53" s="390" t="str">
        <f t="shared" si="18"/>
        <v/>
      </c>
      <c r="AF53" s="138"/>
      <c r="AG53" s="137"/>
      <c r="AH53" s="136"/>
      <c r="AI53" s="135"/>
      <c r="AJ53" s="134"/>
      <c r="AK53" s="131">
        <f t="shared" si="11"/>
        <v>0</v>
      </c>
      <c r="AL53" s="110">
        <f t="shared" si="12"/>
        <v>0</v>
      </c>
      <c r="AM53" s="392" t="str">
        <f t="shared" si="19"/>
        <v/>
      </c>
      <c r="AN53" s="133"/>
      <c r="AO53" s="132"/>
      <c r="AP53" s="132"/>
      <c r="AQ53" s="131">
        <f t="shared" si="13"/>
        <v>0</v>
      </c>
      <c r="AR53" s="110">
        <f t="shared" si="14"/>
        <v>0</v>
      </c>
      <c r="AS53" s="392" t="str">
        <f t="shared" si="20"/>
        <v/>
      </c>
      <c r="AT53" s="109"/>
    </row>
    <row r="54" spans="1:46" s="108" customFormat="1" ht="15" customHeight="1" x14ac:dyDescent="0.25">
      <c r="A54" s="149"/>
      <c r="B54" s="474"/>
      <c r="C54" s="475"/>
      <c r="D54" s="475"/>
      <c r="E54" s="476"/>
      <c r="F54" s="148"/>
      <c r="G54" s="145" t="str">
        <f t="shared" si="15"/>
        <v/>
      </c>
      <c r="H54" s="145" t="str">
        <f t="shared" si="0"/>
        <v/>
      </c>
      <c r="I54" s="147" t="str">
        <f t="shared" si="1"/>
        <v/>
      </c>
      <c r="J54" s="146" t="str">
        <f t="shared" si="2"/>
        <v/>
      </c>
      <c r="K54" s="145" t="str">
        <f t="shared" si="3"/>
        <v/>
      </c>
      <c r="L54" s="144" t="str">
        <f t="shared" si="4"/>
        <v/>
      </c>
      <c r="M54" s="143"/>
      <c r="N54" s="142"/>
      <c r="O54" s="132">
        <v>65</v>
      </c>
      <c r="P54" s="110">
        <f t="shared" si="5"/>
        <v>0</v>
      </c>
      <c r="Q54" s="395">
        <f t="shared" si="16"/>
        <v>0</v>
      </c>
      <c r="R54" s="134"/>
      <c r="S54" s="134"/>
      <c r="T54" s="110">
        <f t="shared" si="6"/>
        <v>0</v>
      </c>
      <c r="U54" s="110" t="str">
        <f t="shared" si="7"/>
        <v/>
      </c>
      <c r="V54" s="391" t="str">
        <f t="shared" si="17"/>
        <v/>
      </c>
      <c r="W54" s="141"/>
      <c r="X54" s="140"/>
      <c r="Y54" s="139"/>
      <c r="Z54" s="134"/>
      <c r="AA54" s="134"/>
      <c r="AB54" s="131">
        <f t="shared" si="8"/>
        <v>0</v>
      </c>
      <c r="AC54" s="110">
        <f t="shared" si="9"/>
        <v>0</v>
      </c>
      <c r="AD54" s="110" t="str">
        <f t="shared" si="10"/>
        <v/>
      </c>
      <c r="AE54" s="390" t="str">
        <f t="shared" si="18"/>
        <v/>
      </c>
      <c r="AF54" s="138"/>
      <c r="AG54" s="137"/>
      <c r="AH54" s="136"/>
      <c r="AI54" s="135"/>
      <c r="AJ54" s="134"/>
      <c r="AK54" s="131">
        <f t="shared" si="11"/>
        <v>0</v>
      </c>
      <c r="AL54" s="110">
        <f t="shared" si="12"/>
        <v>0</v>
      </c>
      <c r="AM54" s="392" t="str">
        <f t="shared" si="19"/>
        <v/>
      </c>
      <c r="AN54" s="133"/>
      <c r="AO54" s="132"/>
      <c r="AP54" s="132"/>
      <c r="AQ54" s="131">
        <f t="shared" si="13"/>
        <v>0</v>
      </c>
      <c r="AR54" s="110">
        <f t="shared" si="14"/>
        <v>0</v>
      </c>
      <c r="AS54" s="392" t="str">
        <f t="shared" si="20"/>
        <v/>
      </c>
      <c r="AT54" s="109"/>
    </row>
    <row r="55" spans="1:46" s="108" customFormat="1" ht="15" customHeight="1" x14ac:dyDescent="0.25">
      <c r="A55" s="149"/>
      <c r="B55" s="474"/>
      <c r="C55" s="475"/>
      <c r="D55" s="475"/>
      <c r="E55" s="476"/>
      <c r="F55" s="148"/>
      <c r="G55" s="145" t="str">
        <f t="shared" si="15"/>
        <v/>
      </c>
      <c r="H55" s="145" t="str">
        <f t="shared" si="0"/>
        <v/>
      </c>
      <c r="I55" s="147" t="str">
        <f t="shared" si="1"/>
        <v/>
      </c>
      <c r="J55" s="146" t="str">
        <f t="shared" si="2"/>
        <v/>
      </c>
      <c r="K55" s="145" t="str">
        <f t="shared" si="3"/>
        <v/>
      </c>
      <c r="L55" s="144" t="str">
        <f t="shared" si="4"/>
        <v/>
      </c>
      <c r="M55" s="143"/>
      <c r="N55" s="142"/>
      <c r="O55" s="132">
        <v>65</v>
      </c>
      <c r="P55" s="110">
        <f t="shared" si="5"/>
        <v>0</v>
      </c>
      <c r="Q55" s="395">
        <f t="shared" si="16"/>
        <v>0</v>
      </c>
      <c r="R55" s="134"/>
      <c r="S55" s="134"/>
      <c r="T55" s="110">
        <f t="shared" si="6"/>
        <v>0</v>
      </c>
      <c r="U55" s="110" t="str">
        <f t="shared" si="7"/>
        <v/>
      </c>
      <c r="V55" s="391" t="str">
        <f t="shared" si="17"/>
        <v/>
      </c>
      <c r="W55" s="141"/>
      <c r="X55" s="140"/>
      <c r="Y55" s="139"/>
      <c r="Z55" s="134"/>
      <c r="AA55" s="134"/>
      <c r="AB55" s="131">
        <f t="shared" si="8"/>
        <v>0</v>
      </c>
      <c r="AC55" s="110">
        <f t="shared" si="9"/>
        <v>0</v>
      </c>
      <c r="AD55" s="110" t="str">
        <f t="shared" si="10"/>
        <v/>
      </c>
      <c r="AE55" s="390" t="str">
        <f t="shared" si="18"/>
        <v/>
      </c>
      <c r="AF55" s="138"/>
      <c r="AG55" s="137"/>
      <c r="AH55" s="136"/>
      <c r="AI55" s="135"/>
      <c r="AJ55" s="134"/>
      <c r="AK55" s="131">
        <f t="shared" si="11"/>
        <v>0</v>
      </c>
      <c r="AL55" s="110">
        <f t="shared" si="12"/>
        <v>0</v>
      </c>
      <c r="AM55" s="392" t="str">
        <f t="shared" si="19"/>
        <v/>
      </c>
      <c r="AN55" s="133"/>
      <c r="AO55" s="132"/>
      <c r="AP55" s="132"/>
      <c r="AQ55" s="131">
        <f t="shared" si="13"/>
        <v>0</v>
      </c>
      <c r="AR55" s="110">
        <f t="shared" si="14"/>
        <v>0</v>
      </c>
      <c r="AS55" s="392" t="str">
        <f t="shared" si="20"/>
        <v/>
      </c>
      <c r="AT55" s="109"/>
    </row>
    <row r="56" spans="1:46" s="108" customFormat="1" ht="15" customHeight="1" x14ac:dyDescent="0.25">
      <c r="A56" s="149"/>
      <c r="B56" s="474"/>
      <c r="C56" s="475"/>
      <c r="D56" s="475"/>
      <c r="E56" s="476"/>
      <c r="F56" s="148"/>
      <c r="G56" s="145" t="str">
        <f t="shared" si="15"/>
        <v/>
      </c>
      <c r="H56" s="145" t="str">
        <f t="shared" si="0"/>
        <v/>
      </c>
      <c r="I56" s="147" t="str">
        <f t="shared" si="1"/>
        <v/>
      </c>
      <c r="J56" s="146" t="str">
        <f t="shared" si="2"/>
        <v/>
      </c>
      <c r="K56" s="145" t="str">
        <f t="shared" si="3"/>
        <v/>
      </c>
      <c r="L56" s="144" t="str">
        <f t="shared" si="4"/>
        <v/>
      </c>
      <c r="M56" s="143"/>
      <c r="N56" s="142"/>
      <c r="O56" s="132">
        <v>65</v>
      </c>
      <c r="P56" s="110">
        <f t="shared" si="5"/>
        <v>0</v>
      </c>
      <c r="Q56" s="395">
        <f t="shared" si="16"/>
        <v>0</v>
      </c>
      <c r="R56" s="134"/>
      <c r="S56" s="134"/>
      <c r="T56" s="110">
        <f t="shared" si="6"/>
        <v>0</v>
      </c>
      <c r="U56" s="110" t="str">
        <f t="shared" si="7"/>
        <v/>
      </c>
      <c r="V56" s="391" t="str">
        <f t="shared" si="17"/>
        <v/>
      </c>
      <c r="W56" s="141"/>
      <c r="X56" s="140"/>
      <c r="Y56" s="139"/>
      <c r="Z56" s="134"/>
      <c r="AA56" s="134"/>
      <c r="AB56" s="131">
        <f t="shared" si="8"/>
        <v>0</v>
      </c>
      <c r="AC56" s="110">
        <f t="shared" si="9"/>
        <v>0</v>
      </c>
      <c r="AD56" s="110" t="str">
        <f t="shared" si="10"/>
        <v/>
      </c>
      <c r="AE56" s="390" t="str">
        <f t="shared" si="18"/>
        <v/>
      </c>
      <c r="AF56" s="138"/>
      <c r="AG56" s="137"/>
      <c r="AH56" s="136"/>
      <c r="AI56" s="135"/>
      <c r="AJ56" s="134"/>
      <c r="AK56" s="131">
        <f t="shared" si="11"/>
        <v>0</v>
      </c>
      <c r="AL56" s="110">
        <f t="shared" si="12"/>
        <v>0</v>
      </c>
      <c r="AM56" s="392" t="str">
        <f t="shared" si="19"/>
        <v/>
      </c>
      <c r="AN56" s="133"/>
      <c r="AO56" s="132"/>
      <c r="AP56" s="132"/>
      <c r="AQ56" s="131">
        <f t="shared" si="13"/>
        <v>0</v>
      </c>
      <c r="AR56" s="110">
        <f t="shared" si="14"/>
        <v>0</v>
      </c>
      <c r="AS56" s="392" t="str">
        <f t="shared" si="20"/>
        <v/>
      </c>
      <c r="AT56" s="109"/>
    </row>
    <row r="57" spans="1:46" s="108" customFormat="1" ht="15" customHeight="1" x14ac:dyDescent="0.25">
      <c r="A57" s="149"/>
      <c r="B57" s="474"/>
      <c r="C57" s="475"/>
      <c r="D57" s="475"/>
      <c r="E57" s="476"/>
      <c r="F57" s="148"/>
      <c r="G57" s="145" t="str">
        <f t="shared" si="15"/>
        <v/>
      </c>
      <c r="H57" s="145" t="str">
        <f t="shared" si="0"/>
        <v/>
      </c>
      <c r="I57" s="147" t="str">
        <f t="shared" si="1"/>
        <v/>
      </c>
      <c r="J57" s="146" t="str">
        <f t="shared" si="2"/>
        <v/>
      </c>
      <c r="K57" s="145" t="str">
        <f t="shared" si="3"/>
        <v/>
      </c>
      <c r="L57" s="144" t="str">
        <f t="shared" si="4"/>
        <v/>
      </c>
      <c r="M57" s="143"/>
      <c r="N57" s="142"/>
      <c r="O57" s="132">
        <v>65</v>
      </c>
      <c r="P57" s="110">
        <f t="shared" si="5"/>
        <v>0</v>
      </c>
      <c r="Q57" s="395">
        <f t="shared" si="16"/>
        <v>0</v>
      </c>
      <c r="R57" s="134"/>
      <c r="S57" s="134"/>
      <c r="T57" s="110">
        <f t="shared" si="6"/>
        <v>0</v>
      </c>
      <c r="U57" s="110" t="str">
        <f t="shared" si="7"/>
        <v/>
      </c>
      <c r="V57" s="391" t="str">
        <f t="shared" si="17"/>
        <v/>
      </c>
      <c r="W57" s="141"/>
      <c r="X57" s="140"/>
      <c r="Y57" s="139"/>
      <c r="Z57" s="134"/>
      <c r="AA57" s="134"/>
      <c r="AB57" s="131">
        <f t="shared" si="8"/>
        <v>0</v>
      </c>
      <c r="AC57" s="110">
        <f t="shared" si="9"/>
        <v>0</v>
      </c>
      <c r="AD57" s="110" t="str">
        <f t="shared" si="10"/>
        <v/>
      </c>
      <c r="AE57" s="390" t="str">
        <f t="shared" si="18"/>
        <v/>
      </c>
      <c r="AF57" s="138"/>
      <c r="AG57" s="137"/>
      <c r="AH57" s="136"/>
      <c r="AI57" s="135"/>
      <c r="AJ57" s="134"/>
      <c r="AK57" s="131">
        <f t="shared" si="11"/>
        <v>0</v>
      </c>
      <c r="AL57" s="110">
        <f t="shared" si="12"/>
        <v>0</v>
      </c>
      <c r="AM57" s="392" t="str">
        <f t="shared" si="19"/>
        <v/>
      </c>
      <c r="AN57" s="133"/>
      <c r="AO57" s="132"/>
      <c r="AP57" s="132"/>
      <c r="AQ57" s="131">
        <f t="shared" si="13"/>
        <v>0</v>
      </c>
      <c r="AR57" s="110">
        <f t="shared" si="14"/>
        <v>0</v>
      </c>
      <c r="AS57" s="392" t="str">
        <f t="shared" si="20"/>
        <v/>
      </c>
      <c r="AT57" s="109"/>
    </row>
    <row r="58" spans="1:46" s="108" customFormat="1" ht="15" customHeight="1" x14ac:dyDescent="0.25">
      <c r="A58" s="149"/>
      <c r="B58" s="474"/>
      <c r="C58" s="475"/>
      <c r="D58" s="475"/>
      <c r="E58" s="476"/>
      <c r="F58" s="148"/>
      <c r="G58" s="145" t="str">
        <f t="shared" si="15"/>
        <v/>
      </c>
      <c r="H58" s="145" t="str">
        <f t="shared" si="0"/>
        <v/>
      </c>
      <c r="I58" s="147" t="str">
        <f t="shared" si="1"/>
        <v/>
      </c>
      <c r="J58" s="146" t="str">
        <f t="shared" si="2"/>
        <v/>
      </c>
      <c r="K58" s="145" t="str">
        <f t="shared" si="3"/>
        <v/>
      </c>
      <c r="L58" s="144" t="str">
        <f t="shared" si="4"/>
        <v/>
      </c>
      <c r="M58" s="143"/>
      <c r="N58" s="142"/>
      <c r="O58" s="132">
        <v>65</v>
      </c>
      <c r="P58" s="110">
        <f t="shared" si="5"/>
        <v>0</v>
      </c>
      <c r="Q58" s="395">
        <f t="shared" si="16"/>
        <v>0</v>
      </c>
      <c r="R58" s="134"/>
      <c r="S58" s="134"/>
      <c r="T58" s="110">
        <f t="shared" si="6"/>
        <v>0</v>
      </c>
      <c r="U58" s="110" t="str">
        <f t="shared" si="7"/>
        <v/>
      </c>
      <c r="V58" s="391" t="str">
        <f t="shared" si="17"/>
        <v/>
      </c>
      <c r="W58" s="141"/>
      <c r="X58" s="140"/>
      <c r="Y58" s="139"/>
      <c r="Z58" s="134"/>
      <c r="AA58" s="134"/>
      <c r="AB58" s="131">
        <f t="shared" si="8"/>
        <v>0</v>
      </c>
      <c r="AC58" s="110">
        <f t="shared" si="9"/>
        <v>0</v>
      </c>
      <c r="AD58" s="110" t="str">
        <f t="shared" si="10"/>
        <v/>
      </c>
      <c r="AE58" s="390" t="str">
        <f t="shared" si="18"/>
        <v/>
      </c>
      <c r="AF58" s="138"/>
      <c r="AG58" s="137"/>
      <c r="AH58" s="136"/>
      <c r="AI58" s="135"/>
      <c r="AJ58" s="134"/>
      <c r="AK58" s="131">
        <f t="shared" si="11"/>
        <v>0</v>
      </c>
      <c r="AL58" s="110">
        <f t="shared" si="12"/>
        <v>0</v>
      </c>
      <c r="AM58" s="392" t="str">
        <f t="shared" si="19"/>
        <v/>
      </c>
      <c r="AN58" s="133"/>
      <c r="AO58" s="132"/>
      <c r="AP58" s="132"/>
      <c r="AQ58" s="131">
        <f t="shared" si="13"/>
        <v>0</v>
      </c>
      <c r="AR58" s="110">
        <f t="shared" si="14"/>
        <v>0</v>
      </c>
      <c r="AS58" s="392" t="str">
        <f t="shared" si="20"/>
        <v/>
      </c>
      <c r="AT58" s="109"/>
    </row>
    <row r="59" spans="1:46" s="108" customFormat="1" ht="15" customHeight="1" x14ac:dyDescent="0.25">
      <c r="A59" s="149"/>
      <c r="B59" s="474"/>
      <c r="C59" s="475"/>
      <c r="D59" s="475"/>
      <c r="E59" s="476"/>
      <c r="F59" s="148"/>
      <c r="G59" s="145" t="str">
        <f t="shared" si="15"/>
        <v/>
      </c>
      <c r="H59" s="145" t="str">
        <f t="shared" si="0"/>
        <v/>
      </c>
      <c r="I59" s="147" t="str">
        <f t="shared" si="1"/>
        <v/>
      </c>
      <c r="J59" s="146" t="str">
        <f t="shared" si="2"/>
        <v/>
      </c>
      <c r="K59" s="145" t="str">
        <f t="shared" si="3"/>
        <v/>
      </c>
      <c r="L59" s="144" t="str">
        <f t="shared" si="4"/>
        <v/>
      </c>
      <c r="M59" s="143"/>
      <c r="N59" s="142"/>
      <c r="O59" s="132">
        <v>65</v>
      </c>
      <c r="P59" s="110">
        <f t="shared" si="5"/>
        <v>0</v>
      </c>
      <c r="Q59" s="395">
        <f t="shared" si="16"/>
        <v>0</v>
      </c>
      <c r="R59" s="134"/>
      <c r="S59" s="134"/>
      <c r="T59" s="110">
        <f t="shared" si="6"/>
        <v>0</v>
      </c>
      <c r="U59" s="110" t="str">
        <f t="shared" si="7"/>
        <v/>
      </c>
      <c r="V59" s="391" t="str">
        <f t="shared" si="17"/>
        <v/>
      </c>
      <c r="W59" s="141"/>
      <c r="X59" s="140"/>
      <c r="Y59" s="139"/>
      <c r="Z59" s="134"/>
      <c r="AA59" s="134"/>
      <c r="AB59" s="131">
        <f t="shared" si="8"/>
        <v>0</v>
      </c>
      <c r="AC59" s="110">
        <f t="shared" si="9"/>
        <v>0</v>
      </c>
      <c r="AD59" s="110" t="str">
        <f t="shared" si="10"/>
        <v/>
      </c>
      <c r="AE59" s="390" t="str">
        <f t="shared" si="18"/>
        <v/>
      </c>
      <c r="AF59" s="138"/>
      <c r="AG59" s="137"/>
      <c r="AH59" s="136"/>
      <c r="AI59" s="135"/>
      <c r="AJ59" s="134"/>
      <c r="AK59" s="131">
        <f t="shared" si="11"/>
        <v>0</v>
      </c>
      <c r="AL59" s="110">
        <f t="shared" si="12"/>
        <v>0</v>
      </c>
      <c r="AM59" s="392" t="str">
        <f t="shared" si="19"/>
        <v/>
      </c>
      <c r="AN59" s="133"/>
      <c r="AO59" s="132"/>
      <c r="AP59" s="132"/>
      <c r="AQ59" s="131">
        <f t="shared" si="13"/>
        <v>0</v>
      </c>
      <c r="AR59" s="110">
        <f t="shared" si="14"/>
        <v>0</v>
      </c>
      <c r="AS59" s="392" t="str">
        <f t="shared" si="20"/>
        <v/>
      </c>
      <c r="AT59" s="109"/>
    </row>
    <row r="60" spans="1:46" s="108" customFormat="1" ht="15" customHeight="1" x14ac:dyDescent="0.25">
      <c r="A60" s="149"/>
      <c r="B60" s="474"/>
      <c r="C60" s="475"/>
      <c r="D60" s="475"/>
      <c r="E60" s="476"/>
      <c r="F60" s="148"/>
      <c r="G60" s="145" t="str">
        <f t="shared" si="15"/>
        <v/>
      </c>
      <c r="H60" s="145" t="str">
        <f t="shared" si="0"/>
        <v/>
      </c>
      <c r="I60" s="147" t="str">
        <f t="shared" si="1"/>
        <v/>
      </c>
      <c r="J60" s="146" t="str">
        <f t="shared" si="2"/>
        <v/>
      </c>
      <c r="K60" s="145" t="str">
        <f t="shared" si="3"/>
        <v/>
      </c>
      <c r="L60" s="144" t="str">
        <f t="shared" si="4"/>
        <v/>
      </c>
      <c r="M60" s="143"/>
      <c r="N60" s="142"/>
      <c r="O60" s="132">
        <v>65</v>
      </c>
      <c r="P60" s="110">
        <f t="shared" si="5"/>
        <v>0</v>
      </c>
      <c r="Q60" s="395">
        <f t="shared" si="16"/>
        <v>0</v>
      </c>
      <c r="R60" s="134"/>
      <c r="S60" s="134"/>
      <c r="T60" s="110">
        <f t="shared" si="6"/>
        <v>0</v>
      </c>
      <c r="U60" s="110" t="str">
        <f t="shared" si="7"/>
        <v/>
      </c>
      <c r="V60" s="391" t="str">
        <f t="shared" si="17"/>
        <v/>
      </c>
      <c r="W60" s="141"/>
      <c r="X60" s="140"/>
      <c r="Y60" s="139"/>
      <c r="Z60" s="134"/>
      <c r="AA60" s="134"/>
      <c r="AB60" s="131">
        <f t="shared" si="8"/>
        <v>0</v>
      </c>
      <c r="AC60" s="110">
        <f t="shared" si="9"/>
        <v>0</v>
      </c>
      <c r="AD60" s="110" t="str">
        <f t="shared" si="10"/>
        <v/>
      </c>
      <c r="AE60" s="390" t="str">
        <f t="shared" si="18"/>
        <v/>
      </c>
      <c r="AF60" s="138"/>
      <c r="AG60" s="137"/>
      <c r="AH60" s="136"/>
      <c r="AI60" s="135"/>
      <c r="AJ60" s="134"/>
      <c r="AK60" s="131">
        <f t="shared" si="11"/>
        <v>0</v>
      </c>
      <c r="AL60" s="110">
        <f t="shared" si="12"/>
        <v>0</v>
      </c>
      <c r="AM60" s="392" t="str">
        <f t="shared" si="19"/>
        <v/>
      </c>
      <c r="AN60" s="133"/>
      <c r="AO60" s="132"/>
      <c r="AP60" s="132"/>
      <c r="AQ60" s="131">
        <f t="shared" si="13"/>
        <v>0</v>
      </c>
      <c r="AR60" s="110">
        <f t="shared" si="14"/>
        <v>0</v>
      </c>
      <c r="AS60" s="392" t="str">
        <f t="shared" si="20"/>
        <v/>
      </c>
      <c r="AT60" s="109"/>
    </row>
    <row r="61" spans="1:46" s="108" customFormat="1" ht="15" customHeight="1" x14ac:dyDescent="0.25">
      <c r="A61" s="149"/>
      <c r="B61" s="474"/>
      <c r="C61" s="475"/>
      <c r="D61" s="475"/>
      <c r="E61" s="476"/>
      <c r="F61" s="148"/>
      <c r="G61" s="145" t="str">
        <f t="shared" si="15"/>
        <v/>
      </c>
      <c r="H61" s="145" t="str">
        <f t="shared" si="0"/>
        <v/>
      </c>
      <c r="I61" s="147" t="str">
        <f t="shared" si="1"/>
        <v/>
      </c>
      <c r="J61" s="146" t="str">
        <f t="shared" si="2"/>
        <v/>
      </c>
      <c r="K61" s="145" t="str">
        <f t="shared" si="3"/>
        <v/>
      </c>
      <c r="L61" s="144" t="str">
        <f t="shared" si="4"/>
        <v/>
      </c>
      <c r="M61" s="143"/>
      <c r="N61" s="142"/>
      <c r="O61" s="132">
        <v>65</v>
      </c>
      <c r="P61" s="110">
        <f t="shared" si="5"/>
        <v>0</v>
      </c>
      <c r="Q61" s="395">
        <f t="shared" si="16"/>
        <v>0</v>
      </c>
      <c r="R61" s="134"/>
      <c r="S61" s="134"/>
      <c r="T61" s="110">
        <f t="shared" si="6"/>
        <v>0</v>
      </c>
      <c r="U61" s="110" t="str">
        <f t="shared" si="7"/>
        <v/>
      </c>
      <c r="V61" s="391" t="str">
        <f t="shared" si="17"/>
        <v/>
      </c>
      <c r="W61" s="141"/>
      <c r="X61" s="140"/>
      <c r="Y61" s="139"/>
      <c r="Z61" s="134"/>
      <c r="AA61" s="134"/>
      <c r="AB61" s="131">
        <f t="shared" si="8"/>
        <v>0</v>
      </c>
      <c r="AC61" s="110">
        <f t="shared" si="9"/>
        <v>0</v>
      </c>
      <c r="AD61" s="110" t="str">
        <f t="shared" si="10"/>
        <v/>
      </c>
      <c r="AE61" s="390" t="str">
        <f t="shared" si="18"/>
        <v/>
      </c>
      <c r="AF61" s="138"/>
      <c r="AG61" s="137"/>
      <c r="AH61" s="136"/>
      <c r="AI61" s="135"/>
      <c r="AJ61" s="134"/>
      <c r="AK61" s="131">
        <f t="shared" si="11"/>
        <v>0</v>
      </c>
      <c r="AL61" s="110">
        <f t="shared" si="12"/>
        <v>0</v>
      </c>
      <c r="AM61" s="392" t="str">
        <f t="shared" si="19"/>
        <v/>
      </c>
      <c r="AN61" s="133"/>
      <c r="AO61" s="132"/>
      <c r="AP61" s="132"/>
      <c r="AQ61" s="131">
        <f t="shared" si="13"/>
        <v>0</v>
      </c>
      <c r="AR61" s="110">
        <f t="shared" si="14"/>
        <v>0</v>
      </c>
      <c r="AS61" s="392" t="str">
        <f t="shared" si="20"/>
        <v/>
      </c>
      <c r="AT61" s="109"/>
    </row>
    <row r="62" spans="1:46" s="108" customFormat="1" ht="15" customHeight="1" x14ac:dyDescent="0.25">
      <c r="A62" s="149"/>
      <c r="B62" s="474"/>
      <c r="C62" s="475"/>
      <c r="D62" s="475"/>
      <c r="E62" s="476"/>
      <c r="F62" s="148"/>
      <c r="G62" s="145" t="str">
        <f t="shared" si="15"/>
        <v/>
      </c>
      <c r="H62" s="145" t="str">
        <f t="shared" si="0"/>
        <v/>
      </c>
      <c r="I62" s="147" t="str">
        <f t="shared" si="1"/>
        <v/>
      </c>
      <c r="J62" s="146" t="str">
        <f t="shared" si="2"/>
        <v/>
      </c>
      <c r="K62" s="145" t="str">
        <f t="shared" si="3"/>
        <v/>
      </c>
      <c r="L62" s="144" t="str">
        <f t="shared" si="4"/>
        <v/>
      </c>
      <c r="M62" s="143"/>
      <c r="N62" s="142"/>
      <c r="O62" s="132">
        <v>65</v>
      </c>
      <c r="P62" s="110">
        <f t="shared" si="5"/>
        <v>0</v>
      </c>
      <c r="Q62" s="395">
        <f t="shared" si="16"/>
        <v>0</v>
      </c>
      <c r="R62" s="134"/>
      <c r="S62" s="134"/>
      <c r="T62" s="110">
        <f t="shared" si="6"/>
        <v>0</v>
      </c>
      <c r="U62" s="110" t="str">
        <f t="shared" si="7"/>
        <v/>
      </c>
      <c r="V62" s="391" t="str">
        <f t="shared" si="17"/>
        <v/>
      </c>
      <c r="W62" s="141"/>
      <c r="X62" s="140"/>
      <c r="Y62" s="139"/>
      <c r="Z62" s="134"/>
      <c r="AA62" s="134"/>
      <c r="AB62" s="131">
        <f t="shared" si="8"/>
        <v>0</v>
      </c>
      <c r="AC62" s="110">
        <f t="shared" si="9"/>
        <v>0</v>
      </c>
      <c r="AD62" s="110" t="str">
        <f t="shared" si="10"/>
        <v/>
      </c>
      <c r="AE62" s="390" t="str">
        <f t="shared" si="18"/>
        <v/>
      </c>
      <c r="AF62" s="138"/>
      <c r="AG62" s="137"/>
      <c r="AH62" s="136"/>
      <c r="AI62" s="135"/>
      <c r="AJ62" s="134"/>
      <c r="AK62" s="131">
        <f t="shared" si="11"/>
        <v>0</v>
      </c>
      <c r="AL62" s="110">
        <f t="shared" si="12"/>
        <v>0</v>
      </c>
      <c r="AM62" s="392" t="str">
        <f t="shared" si="19"/>
        <v/>
      </c>
      <c r="AN62" s="133"/>
      <c r="AO62" s="132"/>
      <c r="AP62" s="132"/>
      <c r="AQ62" s="131">
        <f t="shared" si="13"/>
        <v>0</v>
      </c>
      <c r="AR62" s="110">
        <f t="shared" si="14"/>
        <v>0</v>
      </c>
      <c r="AS62" s="392" t="str">
        <f t="shared" si="20"/>
        <v/>
      </c>
      <c r="AT62" s="109"/>
    </row>
    <row r="63" spans="1:46" s="108" customFormat="1" ht="15" customHeight="1" x14ac:dyDescent="0.25">
      <c r="A63" s="149"/>
      <c r="B63" s="474"/>
      <c r="C63" s="475"/>
      <c r="D63" s="475"/>
      <c r="E63" s="476"/>
      <c r="F63" s="148"/>
      <c r="G63" s="145" t="str">
        <f t="shared" si="15"/>
        <v/>
      </c>
      <c r="H63" s="145" t="str">
        <f t="shared" si="0"/>
        <v/>
      </c>
      <c r="I63" s="147" t="str">
        <f t="shared" si="1"/>
        <v/>
      </c>
      <c r="J63" s="146" t="str">
        <f t="shared" si="2"/>
        <v/>
      </c>
      <c r="K63" s="145" t="str">
        <f t="shared" si="3"/>
        <v/>
      </c>
      <c r="L63" s="144" t="str">
        <f t="shared" si="4"/>
        <v/>
      </c>
      <c r="M63" s="143"/>
      <c r="N63" s="142"/>
      <c r="O63" s="132">
        <v>65</v>
      </c>
      <c r="P63" s="110">
        <f t="shared" si="5"/>
        <v>0</v>
      </c>
      <c r="Q63" s="395">
        <f t="shared" si="16"/>
        <v>0</v>
      </c>
      <c r="R63" s="134"/>
      <c r="S63" s="134"/>
      <c r="T63" s="110">
        <f t="shared" si="6"/>
        <v>0</v>
      </c>
      <c r="U63" s="110" t="str">
        <f t="shared" si="7"/>
        <v/>
      </c>
      <c r="V63" s="391" t="str">
        <f t="shared" si="17"/>
        <v/>
      </c>
      <c r="W63" s="141"/>
      <c r="X63" s="140"/>
      <c r="Y63" s="139"/>
      <c r="Z63" s="134"/>
      <c r="AA63" s="134"/>
      <c r="AB63" s="131">
        <f t="shared" si="8"/>
        <v>0</v>
      </c>
      <c r="AC63" s="110">
        <f t="shared" si="9"/>
        <v>0</v>
      </c>
      <c r="AD63" s="110" t="str">
        <f t="shared" si="10"/>
        <v/>
      </c>
      <c r="AE63" s="390" t="str">
        <f t="shared" si="18"/>
        <v/>
      </c>
      <c r="AF63" s="138"/>
      <c r="AG63" s="137"/>
      <c r="AH63" s="136"/>
      <c r="AI63" s="135"/>
      <c r="AJ63" s="134"/>
      <c r="AK63" s="131">
        <f t="shared" si="11"/>
        <v>0</v>
      </c>
      <c r="AL63" s="110">
        <f t="shared" si="12"/>
        <v>0</v>
      </c>
      <c r="AM63" s="392" t="str">
        <f t="shared" si="19"/>
        <v/>
      </c>
      <c r="AN63" s="133"/>
      <c r="AO63" s="132"/>
      <c r="AP63" s="132"/>
      <c r="AQ63" s="131">
        <f t="shared" si="13"/>
        <v>0</v>
      </c>
      <c r="AR63" s="110">
        <f t="shared" si="14"/>
        <v>0</v>
      </c>
      <c r="AS63" s="392" t="str">
        <f t="shared" si="20"/>
        <v/>
      </c>
      <c r="AT63" s="109"/>
    </row>
    <row r="64" spans="1:46" s="108" customFormat="1" ht="15" customHeight="1" x14ac:dyDescent="0.25">
      <c r="A64" s="149"/>
      <c r="B64" s="474"/>
      <c r="C64" s="475"/>
      <c r="D64" s="475"/>
      <c r="E64" s="476"/>
      <c r="F64" s="148"/>
      <c r="G64" s="145" t="str">
        <f t="shared" si="15"/>
        <v/>
      </c>
      <c r="H64" s="145" t="str">
        <f t="shared" si="0"/>
        <v/>
      </c>
      <c r="I64" s="147" t="str">
        <f t="shared" si="1"/>
        <v/>
      </c>
      <c r="J64" s="146" t="str">
        <f t="shared" si="2"/>
        <v/>
      </c>
      <c r="K64" s="145" t="str">
        <f t="shared" si="3"/>
        <v/>
      </c>
      <c r="L64" s="144" t="str">
        <f t="shared" si="4"/>
        <v/>
      </c>
      <c r="M64" s="143"/>
      <c r="N64" s="142"/>
      <c r="O64" s="132">
        <v>65</v>
      </c>
      <c r="P64" s="110">
        <f t="shared" si="5"/>
        <v>0</v>
      </c>
      <c r="Q64" s="395">
        <f t="shared" si="16"/>
        <v>0</v>
      </c>
      <c r="R64" s="134"/>
      <c r="S64" s="134"/>
      <c r="T64" s="110">
        <f t="shared" si="6"/>
        <v>0</v>
      </c>
      <c r="U64" s="110" t="str">
        <f t="shared" si="7"/>
        <v/>
      </c>
      <c r="V64" s="391" t="str">
        <f t="shared" si="17"/>
        <v/>
      </c>
      <c r="W64" s="141"/>
      <c r="X64" s="140"/>
      <c r="Y64" s="139"/>
      <c r="Z64" s="134"/>
      <c r="AA64" s="134"/>
      <c r="AB64" s="131">
        <f t="shared" si="8"/>
        <v>0</v>
      </c>
      <c r="AC64" s="110">
        <f t="shared" si="9"/>
        <v>0</v>
      </c>
      <c r="AD64" s="110" t="str">
        <f t="shared" si="10"/>
        <v/>
      </c>
      <c r="AE64" s="390" t="str">
        <f t="shared" si="18"/>
        <v/>
      </c>
      <c r="AF64" s="138"/>
      <c r="AG64" s="137"/>
      <c r="AH64" s="136"/>
      <c r="AI64" s="135"/>
      <c r="AJ64" s="134"/>
      <c r="AK64" s="131">
        <f t="shared" si="11"/>
        <v>0</v>
      </c>
      <c r="AL64" s="110">
        <f t="shared" si="12"/>
        <v>0</v>
      </c>
      <c r="AM64" s="392" t="str">
        <f t="shared" si="19"/>
        <v/>
      </c>
      <c r="AN64" s="133"/>
      <c r="AO64" s="132"/>
      <c r="AP64" s="132"/>
      <c r="AQ64" s="131">
        <f t="shared" si="13"/>
        <v>0</v>
      </c>
      <c r="AR64" s="110">
        <f t="shared" si="14"/>
        <v>0</v>
      </c>
      <c r="AS64" s="392" t="str">
        <f t="shared" si="20"/>
        <v/>
      </c>
      <c r="AT64" s="109"/>
    </row>
    <row r="65" spans="1:46" s="108" customFormat="1" ht="15" customHeight="1" x14ac:dyDescent="0.25">
      <c r="A65" s="149"/>
      <c r="B65" s="474"/>
      <c r="C65" s="475"/>
      <c r="D65" s="475"/>
      <c r="E65" s="476"/>
      <c r="F65" s="148"/>
      <c r="G65" s="145" t="str">
        <f t="shared" si="15"/>
        <v/>
      </c>
      <c r="H65" s="145" t="str">
        <f t="shared" si="0"/>
        <v/>
      </c>
      <c r="I65" s="147" t="str">
        <f t="shared" si="1"/>
        <v/>
      </c>
      <c r="J65" s="146" t="str">
        <f t="shared" si="2"/>
        <v/>
      </c>
      <c r="K65" s="145" t="str">
        <f t="shared" si="3"/>
        <v/>
      </c>
      <c r="L65" s="144" t="str">
        <f t="shared" si="4"/>
        <v/>
      </c>
      <c r="M65" s="143"/>
      <c r="N65" s="142"/>
      <c r="O65" s="132">
        <v>65</v>
      </c>
      <c r="P65" s="110">
        <f t="shared" si="5"/>
        <v>0</v>
      </c>
      <c r="Q65" s="395">
        <f t="shared" si="16"/>
        <v>0</v>
      </c>
      <c r="R65" s="134"/>
      <c r="S65" s="134"/>
      <c r="T65" s="110">
        <f t="shared" si="6"/>
        <v>0</v>
      </c>
      <c r="U65" s="110" t="str">
        <f t="shared" si="7"/>
        <v/>
      </c>
      <c r="V65" s="391" t="str">
        <f t="shared" si="17"/>
        <v/>
      </c>
      <c r="W65" s="141"/>
      <c r="X65" s="140"/>
      <c r="Y65" s="139"/>
      <c r="Z65" s="134"/>
      <c r="AA65" s="134"/>
      <c r="AB65" s="131">
        <f t="shared" si="8"/>
        <v>0</v>
      </c>
      <c r="AC65" s="110">
        <f t="shared" si="9"/>
        <v>0</v>
      </c>
      <c r="AD65" s="110" t="str">
        <f t="shared" si="10"/>
        <v/>
      </c>
      <c r="AE65" s="390" t="str">
        <f t="shared" si="18"/>
        <v/>
      </c>
      <c r="AF65" s="138"/>
      <c r="AG65" s="137"/>
      <c r="AH65" s="136"/>
      <c r="AI65" s="135"/>
      <c r="AJ65" s="134"/>
      <c r="AK65" s="131">
        <f t="shared" si="11"/>
        <v>0</v>
      </c>
      <c r="AL65" s="110">
        <f t="shared" si="12"/>
        <v>0</v>
      </c>
      <c r="AM65" s="392" t="str">
        <f t="shared" si="19"/>
        <v/>
      </c>
      <c r="AN65" s="133"/>
      <c r="AO65" s="132"/>
      <c r="AP65" s="132"/>
      <c r="AQ65" s="131">
        <f t="shared" si="13"/>
        <v>0</v>
      </c>
      <c r="AR65" s="110">
        <f t="shared" si="14"/>
        <v>0</v>
      </c>
      <c r="AS65" s="392" t="str">
        <f t="shared" si="20"/>
        <v/>
      </c>
      <c r="AT65" s="109"/>
    </row>
    <row r="66" spans="1:46" s="108" customFormat="1" ht="15" customHeight="1" x14ac:dyDescent="0.25">
      <c r="A66" s="149"/>
      <c r="B66" s="474"/>
      <c r="C66" s="475"/>
      <c r="D66" s="475"/>
      <c r="E66" s="476"/>
      <c r="F66" s="148"/>
      <c r="G66" s="145" t="str">
        <f t="shared" si="15"/>
        <v/>
      </c>
      <c r="H66" s="145" t="str">
        <f t="shared" si="0"/>
        <v/>
      </c>
      <c r="I66" s="147" t="str">
        <f t="shared" si="1"/>
        <v/>
      </c>
      <c r="J66" s="146" t="str">
        <f t="shared" si="2"/>
        <v/>
      </c>
      <c r="K66" s="145" t="str">
        <f t="shared" si="3"/>
        <v/>
      </c>
      <c r="L66" s="144" t="str">
        <f t="shared" si="4"/>
        <v/>
      </c>
      <c r="M66" s="143"/>
      <c r="N66" s="142"/>
      <c r="O66" s="132">
        <v>65</v>
      </c>
      <c r="P66" s="110">
        <f t="shared" si="5"/>
        <v>0</v>
      </c>
      <c r="Q66" s="395">
        <f t="shared" si="16"/>
        <v>0</v>
      </c>
      <c r="R66" s="134"/>
      <c r="S66" s="134"/>
      <c r="T66" s="110">
        <f t="shared" si="6"/>
        <v>0</v>
      </c>
      <c r="U66" s="110" t="str">
        <f t="shared" si="7"/>
        <v/>
      </c>
      <c r="V66" s="391" t="str">
        <f t="shared" si="17"/>
        <v/>
      </c>
      <c r="W66" s="141"/>
      <c r="X66" s="140"/>
      <c r="Y66" s="139"/>
      <c r="Z66" s="134"/>
      <c r="AA66" s="134"/>
      <c r="AB66" s="131">
        <f t="shared" si="8"/>
        <v>0</v>
      </c>
      <c r="AC66" s="110">
        <f t="shared" si="9"/>
        <v>0</v>
      </c>
      <c r="AD66" s="110" t="str">
        <f t="shared" si="10"/>
        <v/>
      </c>
      <c r="AE66" s="390" t="str">
        <f t="shared" si="18"/>
        <v/>
      </c>
      <c r="AF66" s="138"/>
      <c r="AG66" s="137"/>
      <c r="AH66" s="136"/>
      <c r="AI66" s="135"/>
      <c r="AJ66" s="134"/>
      <c r="AK66" s="131">
        <f t="shared" si="11"/>
        <v>0</v>
      </c>
      <c r="AL66" s="110">
        <f t="shared" si="12"/>
        <v>0</v>
      </c>
      <c r="AM66" s="392" t="str">
        <f t="shared" si="19"/>
        <v/>
      </c>
      <c r="AN66" s="133"/>
      <c r="AO66" s="132"/>
      <c r="AP66" s="132"/>
      <c r="AQ66" s="131">
        <f t="shared" si="13"/>
        <v>0</v>
      </c>
      <c r="AR66" s="110">
        <f t="shared" si="14"/>
        <v>0</v>
      </c>
      <c r="AS66" s="392" t="str">
        <f t="shared" si="20"/>
        <v/>
      </c>
      <c r="AT66" s="109"/>
    </row>
    <row r="67" spans="1:46" s="108" customFormat="1" ht="15" customHeight="1" x14ac:dyDescent="0.25">
      <c r="A67" s="149"/>
      <c r="B67" s="474"/>
      <c r="C67" s="475"/>
      <c r="D67" s="475"/>
      <c r="E67" s="476"/>
      <c r="F67" s="148"/>
      <c r="G67" s="145" t="str">
        <f t="shared" si="15"/>
        <v/>
      </c>
      <c r="H67" s="145" t="str">
        <f t="shared" si="0"/>
        <v/>
      </c>
      <c r="I67" s="147" t="str">
        <f t="shared" si="1"/>
        <v/>
      </c>
      <c r="J67" s="146" t="str">
        <f t="shared" si="2"/>
        <v/>
      </c>
      <c r="K67" s="145" t="str">
        <f t="shared" si="3"/>
        <v/>
      </c>
      <c r="L67" s="144" t="str">
        <f t="shared" si="4"/>
        <v/>
      </c>
      <c r="M67" s="143"/>
      <c r="N67" s="142"/>
      <c r="O67" s="132">
        <v>65</v>
      </c>
      <c r="P67" s="110">
        <f t="shared" si="5"/>
        <v>0</v>
      </c>
      <c r="Q67" s="395">
        <f t="shared" si="16"/>
        <v>0</v>
      </c>
      <c r="R67" s="134"/>
      <c r="S67" s="134"/>
      <c r="T67" s="110">
        <f t="shared" si="6"/>
        <v>0</v>
      </c>
      <c r="U67" s="110" t="str">
        <f t="shared" si="7"/>
        <v/>
      </c>
      <c r="V67" s="391" t="str">
        <f t="shared" si="17"/>
        <v/>
      </c>
      <c r="W67" s="141"/>
      <c r="X67" s="140"/>
      <c r="Y67" s="139"/>
      <c r="Z67" s="134"/>
      <c r="AA67" s="134"/>
      <c r="AB67" s="131">
        <f t="shared" si="8"/>
        <v>0</v>
      </c>
      <c r="AC67" s="110">
        <f t="shared" si="9"/>
        <v>0</v>
      </c>
      <c r="AD67" s="110" t="str">
        <f t="shared" si="10"/>
        <v/>
      </c>
      <c r="AE67" s="390" t="str">
        <f t="shared" si="18"/>
        <v/>
      </c>
      <c r="AF67" s="138"/>
      <c r="AG67" s="137"/>
      <c r="AH67" s="136"/>
      <c r="AI67" s="135"/>
      <c r="AJ67" s="134"/>
      <c r="AK67" s="131">
        <f t="shared" si="11"/>
        <v>0</v>
      </c>
      <c r="AL67" s="110">
        <f t="shared" si="12"/>
        <v>0</v>
      </c>
      <c r="AM67" s="392" t="str">
        <f t="shared" si="19"/>
        <v/>
      </c>
      <c r="AN67" s="133"/>
      <c r="AO67" s="132"/>
      <c r="AP67" s="132"/>
      <c r="AQ67" s="131">
        <f t="shared" si="13"/>
        <v>0</v>
      </c>
      <c r="AR67" s="110">
        <f t="shared" si="14"/>
        <v>0</v>
      </c>
      <c r="AS67" s="392" t="str">
        <f t="shared" si="20"/>
        <v/>
      </c>
      <c r="AT67" s="109"/>
    </row>
    <row r="68" spans="1:46" s="108" customFormat="1" ht="15" customHeight="1" x14ac:dyDescent="0.25">
      <c r="A68" s="149"/>
      <c r="B68" s="474"/>
      <c r="C68" s="475"/>
      <c r="D68" s="475"/>
      <c r="E68" s="476"/>
      <c r="F68" s="148"/>
      <c r="G68" s="145" t="str">
        <f t="shared" si="15"/>
        <v/>
      </c>
      <c r="H68" s="145" t="str">
        <f t="shared" si="0"/>
        <v/>
      </c>
      <c r="I68" s="147" t="str">
        <f t="shared" si="1"/>
        <v/>
      </c>
      <c r="J68" s="146" t="str">
        <f t="shared" si="2"/>
        <v/>
      </c>
      <c r="K68" s="145" t="str">
        <f t="shared" si="3"/>
        <v/>
      </c>
      <c r="L68" s="144" t="str">
        <f t="shared" si="4"/>
        <v/>
      </c>
      <c r="M68" s="143"/>
      <c r="N68" s="142"/>
      <c r="O68" s="132">
        <v>65</v>
      </c>
      <c r="P68" s="110">
        <f t="shared" si="5"/>
        <v>0</v>
      </c>
      <c r="Q68" s="395">
        <f t="shared" si="16"/>
        <v>0</v>
      </c>
      <c r="R68" s="134"/>
      <c r="S68" s="134"/>
      <c r="T68" s="110">
        <f t="shared" si="6"/>
        <v>0</v>
      </c>
      <c r="U68" s="110" t="str">
        <f t="shared" si="7"/>
        <v/>
      </c>
      <c r="V68" s="391" t="str">
        <f t="shared" si="17"/>
        <v/>
      </c>
      <c r="W68" s="141"/>
      <c r="X68" s="140"/>
      <c r="Y68" s="139"/>
      <c r="Z68" s="134"/>
      <c r="AA68" s="134"/>
      <c r="AB68" s="131">
        <f t="shared" si="8"/>
        <v>0</v>
      </c>
      <c r="AC68" s="110">
        <f t="shared" si="9"/>
        <v>0</v>
      </c>
      <c r="AD68" s="110" t="str">
        <f t="shared" si="10"/>
        <v/>
      </c>
      <c r="AE68" s="390" t="str">
        <f t="shared" si="18"/>
        <v/>
      </c>
      <c r="AF68" s="138"/>
      <c r="AG68" s="137"/>
      <c r="AH68" s="136"/>
      <c r="AI68" s="135"/>
      <c r="AJ68" s="134"/>
      <c r="AK68" s="131">
        <f t="shared" si="11"/>
        <v>0</v>
      </c>
      <c r="AL68" s="110">
        <f t="shared" si="12"/>
        <v>0</v>
      </c>
      <c r="AM68" s="392" t="str">
        <f t="shared" si="19"/>
        <v/>
      </c>
      <c r="AN68" s="133"/>
      <c r="AO68" s="132"/>
      <c r="AP68" s="132"/>
      <c r="AQ68" s="131">
        <f t="shared" si="13"/>
        <v>0</v>
      </c>
      <c r="AR68" s="110">
        <f t="shared" si="14"/>
        <v>0</v>
      </c>
      <c r="AS68" s="392" t="str">
        <f t="shared" si="20"/>
        <v/>
      </c>
      <c r="AT68" s="109"/>
    </row>
    <row r="69" spans="1:46" s="108" customFormat="1" ht="15" customHeight="1" x14ac:dyDescent="0.25">
      <c r="A69" s="149"/>
      <c r="B69" s="474"/>
      <c r="C69" s="475"/>
      <c r="D69" s="475"/>
      <c r="E69" s="476"/>
      <c r="F69" s="148"/>
      <c r="G69" s="145" t="str">
        <f t="shared" si="15"/>
        <v/>
      </c>
      <c r="H69" s="145" t="str">
        <f t="shared" si="0"/>
        <v/>
      </c>
      <c r="I69" s="147" t="str">
        <f t="shared" si="1"/>
        <v/>
      </c>
      <c r="J69" s="146" t="str">
        <f t="shared" si="2"/>
        <v/>
      </c>
      <c r="K69" s="145" t="str">
        <f t="shared" si="3"/>
        <v/>
      </c>
      <c r="L69" s="144" t="str">
        <f t="shared" si="4"/>
        <v/>
      </c>
      <c r="M69" s="143"/>
      <c r="N69" s="142"/>
      <c r="O69" s="132">
        <v>65</v>
      </c>
      <c r="P69" s="110">
        <f t="shared" si="5"/>
        <v>0</v>
      </c>
      <c r="Q69" s="395">
        <f t="shared" si="16"/>
        <v>0</v>
      </c>
      <c r="R69" s="134"/>
      <c r="S69" s="134"/>
      <c r="T69" s="110">
        <f t="shared" si="6"/>
        <v>0</v>
      </c>
      <c r="U69" s="110" t="str">
        <f t="shared" si="7"/>
        <v/>
      </c>
      <c r="V69" s="391" t="str">
        <f t="shared" si="17"/>
        <v/>
      </c>
      <c r="W69" s="141"/>
      <c r="X69" s="140"/>
      <c r="Y69" s="139"/>
      <c r="Z69" s="134"/>
      <c r="AA69" s="134"/>
      <c r="AB69" s="131">
        <f t="shared" si="8"/>
        <v>0</v>
      </c>
      <c r="AC69" s="110">
        <f t="shared" si="9"/>
        <v>0</v>
      </c>
      <c r="AD69" s="110" t="str">
        <f t="shared" si="10"/>
        <v/>
      </c>
      <c r="AE69" s="390" t="str">
        <f t="shared" si="18"/>
        <v/>
      </c>
      <c r="AF69" s="138"/>
      <c r="AG69" s="137"/>
      <c r="AH69" s="136"/>
      <c r="AI69" s="135"/>
      <c r="AJ69" s="134"/>
      <c r="AK69" s="131">
        <f t="shared" si="11"/>
        <v>0</v>
      </c>
      <c r="AL69" s="110">
        <f t="shared" si="12"/>
        <v>0</v>
      </c>
      <c r="AM69" s="392" t="str">
        <f t="shared" si="19"/>
        <v/>
      </c>
      <c r="AN69" s="133"/>
      <c r="AO69" s="132"/>
      <c r="AP69" s="132"/>
      <c r="AQ69" s="131">
        <f t="shared" si="13"/>
        <v>0</v>
      </c>
      <c r="AR69" s="110">
        <f t="shared" si="14"/>
        <v>0</v>
      </c>
      <c r="AS69" s="392" t="str">
        <f t="shared" si="20"/>
        <v/>
      </c>
      <c r="AT69" s="109"/>
    </row>
    <row r="70" spans="1:46" s="108" customFormat="1" ht="15" customHeight="1" x14ac:dyDescent="0.25">
      <c r="A70" s="149"/>
      <c r="B70" s="474"/>
      <c r="C70" s="475"/>
      <c r="D70" s="475"/>
      <c r="E70" s="476"/>
      <c r="F70" s="148"/>
      <c r="G70" s="145" t="str">
        <f t="shared" si="15"/>
        <v/>
      </c>
      <c r="H70" s="145" t="str">
        <f t="shared" si="0"/>
        <v/>
      </c>
      <c r="I70" s="147" t="str">
        <f t="shared" si="1"/>
        <v/>
      </c>
      <c r="J70" s="146" t="str">
        <f t="shared" si="2"/>
        <v/>
      </c>
      <c r="K70" s="145" t="str">
        <f t="shared" si="3"/>
        <v/>
      </c>
      <c r="L70" s="144" t="str">
        <f t="shared" si="4"/>
        <v/>
      </c>
      <c r="M70" s="143"/>
      <c r="N70" s="142"/>
      <c r="O70" s="132">
        <v>65</v>
      </c>
      <c r="P70" s="110">
        <f t="shared" si="5"/>
        <v>0</v>
      </c>
      <c r="Q70" s="395">
        <f t="shared" si="16"/>
        <v>0</v>
      </c>
      <c r="R70" s="134"/>
      <c r="S70" s="134"/>
      <c r="T70" s="110">
        <f t="shared" si="6"/>
        <v>0</v>
      </c>
      <c r="U70" s="110" t="str">
        <f t="shared" si="7"/>
        <v/>
      </c>
      <c r="V70" s="391" t="str">
        <f t="shared" si="17"/>
        <v/>
      </c>
      <c r="W70" s="141"/>
      <c r="X70" s="140"/>
      <c r="Y70" s="139"/>
      <c r="Z70" s="134"/>
      <c r="AA70" s="134"/>
      <c r="AB70" s="131">
        <f t="shared" si="8"/>
        <v>0</v>
      </c>
      <c r="AC70" s="110">
        <f t="shared" si="9"/>
        <v>0</v>
      </c>
      <c r="AD70" s="110" t="str">
        <f t="shared" si="10"/>
        <v/>
      </c>
      <c r="AE70" s="390" t="str">
        <f t="shared" si="18"/>
        <v/>
      </c>
      <c r="AF70" s="138"/>
      <c r="AG70" s="137"/>
      <c r="AH70" s="136"/>
      <c r="AI70" s="135"/>
      <c r="AJ70" s="134"/>
      <c r="AK70" s="131">
        <f t="shared" si="11"/>
        <v>0</v>
      </c>
      <c r="AL70" s="110">
        <f t="shared" si="12"/>
        <v>0</v>
      </c>
      <c r="AM70" s="392" t="str">
        <f t="shared" si="19"/>
        <v/>
      </c>
      <c r="AN70" s="133"/>
      <c r="AO70" s="132"/>
      <c r="AP70" s="132"/>
      <c r="AQ70" s="131">
        <f t="shared" si="13"/>
        <v>0</v>
      </c>
      <c r="AR70" s="110">
        <f t="shared" si="14"/>
        <v>0</v>
      </c>
      <c r="AS70" s="392" t="str">
        <f t="shared" si="20"/>
        <v/>
      </c>
      <c r="AT70" s="109"/>
    </row>
    <row r="71" spans="1:46" s="108" customFormat="1" ht="15" customHeight="1" x14ac:dyDescent="0.25">
      <c r="A71" s="149"/>
      <c r="B71" s="474"/>
      <c r="C71" s="475"/>
      <c r="D71" s="475"/>
      <c r="E71" s="476"/>
      <c r="F71" s="148"/>
      <c r="G71" s="145" t="str">
        <f t="shared" si="15"/>
        <v/>
      </c>
      <c r="H71" s="145" t="str">
        <f t="shared" si="0"/>
        <v/>
      </c>
      <c r="I71" s="147" t="str">
        <f t="shared" si="1"/>
        <v/>
      </c>
      <c r="J71" s="146" t="str">
        <f t="shared" si="2"/>
        <v/>
      </c>
      <c r="K71" s="145" t="str">
        <f t="shared" si="3"/>
        <v/>
      </c>
      <c r="L71" s="144" t="str">
        <f t="shared" si="4"/>
        <v/>
      </c>
      <c r="M71" s="143"/>
      <c r="N71" s="142"/>
      <c r="O71" s="132">
        <v>65</v>
      </c>
      <c r="P71" s="110">
        <f t="shared" si="5"/>
        <v>0</v>
      </c>
      <c r="Q71" s="395">
        <f t="shared" si="16"/>
        <v>0</v>
      </c>
      <c r="R71" s="134"/>
      <c r="S71" s="134"/>
      <c r="T71" s="110">
        <f t="shared" si="6"/>
        <v>0</v>
      </c>
      <c r="U71" s="110" t="str">
        <f t="shared" si="7"/>
        <v/>
      </c>
      <c r="V71" s="391" t="str">
        <f t="shared" si="17"/>
        <v/>
      </c>
      <c r="W71" s="141"/>
      <c r="X71" s="140"/>
      <c r="Y71" s="139"/>
      <c r="Z71" s="134"/>
      <c r="AA71" s="134"/>
      <c r="AB71" s="131">
        <f t="shared" si="8"/>
        <v>0</v>
      </c>
      <c r="AC71" s="110">
        <f t="shared" si="9"/>
        <v>0</v>
      </c>
      <c r="AD71" s="110" t="str">
        <f t="shared" si="10"/>
        <v/>
      </c>
      <c r="AE71" s="390" t="str">
        <f t="shared" si="18"/>
        <v/>
      </c>
      <c r="AF71" s="138"/>
      <c r="AG71" s="137"/>
      <c r="AH71" s="136"/>
      <c r="AI71" s="135"/>
      <c r="AJ71" s="134"/>
      <c r="AK71" s="131">
        <f t="shared" si="11"/>
        <v>0</v>
      </c>
      <c r="AL71" s="110">
        <f t="shared" si="12"/>
        <v>0</v>
      </c>
      <c r="AM71" s="392" t="str">
        <f t="shared" si="19"/>
        <v/>
      </c>
      <c r="AN71" s="133"/>
      <c r="AO71" s="132"/>
      <c r="AP71" s="132"/>
      <c r="AQ71" s="131">
        <f t="shared" si="13"/>
        <v>0</v>
      </c>
      <c r="AR71" s="110">
        <f t="shared" si="14"/>
        <v>0</v>
      </c>
      <c r="AS71" s="392" t="str">
        <f t="shared" si="20"/>
        <v/>
      </c>
      <c r="AT71" s="109"/>
    </row>
    <row r="72" spans="1:46" s="108" customFormat="1" ht="15" customHeight="1" x14ac:dyDescent="0.25">
      <c r="A72" s="149"/>
      <c r="B72" s="474"/>
      <c r="C72" s="475"/>
      <c r="D72" s="475"/>
      <c r="E72" s="476"/>
      <c r="F72" s="148"/>
      <c r="G72" s="145" t="str">
        <f t="shared" ref="G72:G103" si="21">IF(F72&lt;&gt;0,Q72+V72+AE72,"")</f>
        <v/>
      </c>
      <c r="H72" s="145" t="str">
        <f t="shared" ref="H72:H103" si="22">IF(F72&lt;&gt;0,F72*G72,"")</f>
        <v/>
      </c>
      <c r="I72" s="147" t="str">
        <f t="shared" ref="I72:I103" si="23">IF(F72&lt;&gt;0,AM72+AS72,"")</f>
        <v/>
      </c>
      <c r="J72" s="146" t="str">
        <f t="shared" ref="J72:J103" si="24">IF(F72&lt;&gt;0,P72+U72+AD72,"")</f>
        <v/>
      </c>
      <c r="K72" s="145" t="str">
        <f t="shared" ref="K72:K103" si="25">IF(F72&lt;&gt;0,F72*J72,"")</f>
        <v/>
      </c>
      <c r="L72" s="144" t="str">
        <f t="shared" ref="L72:L103" si="26">IF(F72&lt;&gt;0,AL72+AR72,"")</f>
        <v/>
      </c>
      <c r="M72" s="143"/>
      <c r="N72" s="142"/>
      <c r="O72" s="132">
        <v>65</v>
      </c>
      <c r="P72" s="110">
        <f t="shared" ref="P72:P103" si="27">IF(M72="",N72*O72,((M72*O72)/F72)+(N72*O72))</f>
        <v>0</v>
      </c>
      <c r="Q72" s="395">
        <f t="shared" si="16"/>
        <v>0</v>
      </c>
      <c r="R72" s="134"/>
      <c r="S72" s="134"/>
      <c r="T72" s="110">
        <f t="shared" ref="T72:T103" si="28">IF(R72="",S72,R72/F72+S72)</f>
        <v>0</v>
      </c>
      <c r="U72" s="110" t="str">
        <f t="shared" ref="U72:U103" si="29">IF(F72&lt;&gt;0,(T72*$A$31)+T72,"")</f>
        <v/>
      </c>
      <c r="V72" s="391" t="str">
        <f t="shared" si="17"/>
        <v/>
      </c>
      <c r="W72" s="141"/>
      <c r="X72" s="140"/>
      <c r="Y72" s="139"/>
      <c r="Z72" s="134"/>
      <c r="AA72" s="134"/>
      <c r="AB72" s="131">
        <f t="shared" ref="AB72:AB103" si="30">AA72*F72</f>
        <v>0</v>
      </c>
      <c r="AC72" s="110">
        <f t="shared" ref="AC72:AC103" si="31">IF(Z72="",AA72,(Z72/F72)+AA72)</f>
        <v>0</v>
      </c>
      <c r="AD72" s="110" t="str">
        <f t="shared" ref="AD72:AD103" si="32">IF(F72&lt;&gt;0,(AC72*$A$31)+AC72,"")</f>
        <v/>
      </c>
      <c r="AE72" s="390" t="str">
        <f t="shared" si="18"/>
        <v/>
      </c>
      <c r="AF72" s="138"/>
      <c r="AG72" s="137"/>
      <c r="AH72" s="136"/>
      <c r="AI72" s="135"/>
      <c r="AJ72" s="134"/>
      <c r="AK72" s="131">
        <f t="shared" ref="AK72:AK103" si="33">SUM(AH72:AJ72)</f>
        <v>0</v>
      </c>
      <c r="AL72" s="110">
        <f t="shared" ref="AL72:AL103" si="34">(AK72*$A$31)+AK72</f>
        <v>0</v>
      </c>
      <c r="AM72" s="392" t="str">
        <f t="shared" si="19"/>
        <v/>
      </c>
      <c r="AN72" s="133"/>
      <c r="AO72" s="132"/>
      <c r="AP72" s="132"/>
      <c r="AQ72" s="131">
        <f t="shared" ref="AQ72:AQ103" si="35">SUM(AN72:AP72)</f>
        <v>0</v>
      </c>
      <c r="AR72" s="110">
        <f t="shared" ref="AR72:AR103" si="36">AQ72</f>
        <v>0</v>
      </c>
      <c r="AS72" s="392" t="str">
        <f t="shared" si="20"/>
        <v/>
      </c>
      <c r="AT72" s="109"/>
    </row>
    <row r="73" spans="1:46" s="108" customFormat="1" ht="15" customHeight="1" x14ac:dyDescent="0.25">
      <c r="A73" s="149"/>
      <c r="B73" s="474"/>
      <c r="C73" s="475"/>
      <c r="D73" s="475"/>
      <c r="E73" s="476"/>
      <c r="F73" s="148"/>
      <c r="G73" s="145" t="str">
        <f t="shared" si="21"/>
        <v/>
      </c>
      <c r="H73" s="145" t="str">
        <f t="shared" si="22"/>
        <v/>
      </c>
      <c r="I73" s="147" t="str">
        <f t="shared" si="23"/>
        <v/>
      </c>
      <c r="J73" s="146" t="str">
        <f t="shared" si="24"/>
        <v/>
      </c>
      <c r="K73" s="145" t="str">
        <f t="shared" si="25"/>
        <v/>
      </c>
      <c r="L73" s="144" t="str">
        <f t="shared" si="26"/>
        <v/>
      </c>
      <c r="M73" s="143"/>
      <c r="N73" s="142"/>
      <c r="O73" s="132">
        <v>65</v>
      </c>
      <c r="P73" s="110">
        <f t="shared" si="27"/>
        <v>0</v>
      </c>
      <c r="Q73" s="395">
        <f t="shared" si="16"/>
        <v>0</v>
      </c>
      <c r="R73" s="134"/>
      <c r="S73" s="134"/>
      <c r="T73" s="110">
        <f t="shared" si="28"/>
        <v>0</v>
      </c>
      <c r="U73" s="110" t="str">
        <f t="shared" si="29"/>
        <v/>
      </c>
      <c r="V73" s="391" t="str">
        <f t="shared" si="17"/>
        <v/>
      </c>
      <c r="W73" s="141"/>
      <c r="X73" s="140"/>
      <c r="Y73" s="139"/>
      <c r="Z73" s="134"/>
      <c r="AA73" s="134"/>
      <c r="AB73" s="131">
        <f t="shared" si="30"/>
        <v>0</v>
      </c>
      <c r="AC73" s="110">
        <f t="shared" si="31"/>
        <v>0</v>
      </c>
      <c r="AD73" s="110" t="str">
        <f t="shared" si="32"/>
        <v/>
      </c>
      <c r="AE73" s="390" t="str">
        <f t="shared" si="18"/>
        <v/>
      </c>
      <c r="AF73" s="138"/>
      <c r="AG73" s="137"/>
      <c r="AH73" s="136"/>
      <c r="AI73" s="135"/>
      <c r="AJ73" s="134"/>
      <c r="AK73" s="131">
        <f t="shared" si="33"/>
        <v>0</v>
      </c>
      <c r="AL73" s="110">
        <f t="shared" si="34"/>
        <v>0</v>
      </c>
      <c r="AM73" s="392" t="str">
        <f t="shared" si="19"/>
        <v/>
      </c>
      <c r="AN73" s="133"/>
      <c r="AO73" s="132"/>
      <c r="AP73" s="132"/>
      <c r="AQ73" s="131">
        <f t="shared" si="35"/>
        <v>0</v>
      </c>
      <c r="AR73" s="110">
        <f t="shared" si="36"/>
        <v>0</v>
      </c>
      <c r="AS73" s="392" t="str">
        <f t="shared" si="20"/>
        <v/>
      </c>
      <c r="AT73" s="109"/>
    </row>
    <row r="74" spans="1:46" s="108" customFormat="1" ht="15" customHeight="1" x14ac:dyDescent="0.25">
      <c r="A74" s="149"/>
      <c r="B74" s="474"/>
      <c r="C74" s="475"/>
      <c r="D74" s="475"/>
      <c r="E74" s="476"/>
      <c r="F74" s="148"/>
      <c r="G74" s="145" t="str">
        <f t="shared" si="21"/>
        <v/>
      </c>
      <c r="H74" s="145" t="str">
        <f t="shared" si="22"/>
        <v/>
      </c>
      <c r="I74" s="147" t="str">
        <f t="shared" si="23"/>
        <v/>
      </c>
      <c r="J74" s="146" t="str">
        <f t="shared" si="24"/>
        <v/>
      </c>
      <c r="K74" s="145" t="str">
        <f t="shared" si="25"/>
        <v/>
      </c>
      <c r="L74" s="144" t="str">
        <f t="shared" si="26"/>
        <v/>
      </c>
      <c r="M74" s="143"/>
      <c r="N74" s="142"/>
      <c r="O74" s="132">
        <v>65</v>
      </c>
      <c r="P74" s="110">
        <f t="shared" si="27"/>
        <v>0</v>
      </c>
      <c r="Q74" s="395">
        <f t="shared" si="16"/>
        <v>0</v>
      </c>
      <c r="R74" s="134"/>
      <c r="S74" s="134"/>
      <c r="T74" s="110">
        <f t="shared" si="28"/>
        <v>0</v>
      </c>
      <c r="U74" s="110" t="str">
        <f t="shared" si="29"/>
        <v/>
      </c>
      <c r="V74" s="391" t="str">
        <f t="shared" si="17"/>
        <v/>
      </c>
      <c r="W74" s="141"/>
      <c r="X74" s="140"/>
      <c r="Y74" s="139"/>
      <c r="Z74" s="134"/>
      <c r="AA74" s="134"/>
      <c r="AB74" s="131">
        <f t="shared" si="30"/>
        <v>0</v>
      </c>
      <c r="AC74" s="110">
        <f t="shared" si="31"/>
        <v>0</v>
      </c>
      <c r="AD74" s="110" t="str">
        <f t="shared" si="32"/>
        <v/>
      </c>
      <c r="AE74" s="390" t="str">
        <f t="shared" si="18"/>
        <v/>
      </c>
      <c r="AF74" s="138"/>
      <c r="AG74" s="137"/>
      <c r="AH74" s="136"/>
      <c r="AI74" s="135"/>
      <c r="AJ74" s="134"/>
      <c r="AK74" s="131">
        <f t="shared" si="33"/>
        <v>0</v>
      </c>
      <c r="AL74" s="110">
        <f t="shared" si="34"/>
        <v>0</v>
      </c>
      <c r="AM74" s="392" t="str">
        <f t="shared" si="19"/>
        <v/>
      </c>
      <c r="AN74" s="133"/>
      <c r="AO74" s="132"/>
      <c r="AP74" s="132"/>
      <c r="AQ74" s="131">
        <f t="shared" si="35"/>
        <v>0</v>
      </c>
      <c r="AR74" s="110">
        <f t="shared" si="36"/>
        <v>0</v>
      </c>
      <c r="AS74" s="392" t="str">
        <f t="shared" si="20"/>
        <v/>
      </c>
      <c r="AT74" s="109"/>
    </row>
    <row r="75" spans="1:46" s="108" customFormat="1" ht="15" customHeight="1" x14ac:dyDescent="0.25">
      <c r="A75" s="149"/>
      <c r="B75" s="474"/>
      <c r="C75" s="475"/>
      <c r="D75" s="475"/>
      <c r="E75" s="476"/>
      <c r="F75" s="148"/>
      <c r="G75" s="145" t="str">
        <f t="shared" si="21"/>
        <v/>
      </c>
      <c r="H75" s="145" t="str">
        <f t="shared" si="22"/>
        <v/>
      </c>
      <c r="I75" s="147" t="str">
        <f t="shared" si="23"/>
        <v/>
      </c>
      <c r="J75" s="146" t="str">
        <f t="shared" si="24"/>
        <v/>
      </c>
      <c r="K75" s="145" t="str">
        <f t="shared" si="25"/>
        <v/>
      </c>
      <c r="L75" s="144" t="str">
        <f t="shared" si="26"/>
        <v/>
      </c>
      <c r="M75" s="143"/>
      <c r="N75" s="142"/>
      <c r="O75" s="132">
        <v>65</v>
      </c>
      <c r="P75" s="110">
        <f t="shared" si="27"/>
        <v>0</v>
      </c>
      <c r="Q75" s="395">
        <f t="shared" si="16"/>
        <v>0</v>
      </c>
      <c r="R75" s="134"/>
      <c r="S75" s="134"/>
      <c r="T75" s="110">
        <f t="shared" si="28"/>
        <v>0</v>
      </c>
      <c r="U75" s="110" t="str">
        <f t="shared" si="29"/>
        <v/>
      </c>
      <c r="V75" s="391" t="str">
        <f t="shared" si="17"/>
        <v/>
      </c>
      <c r="W75" s="141"/>
      <c r="X75" s="140"/>
      <c r="Y75" s="139"/>
      <c r="Z75" s="134"/>
      <c r="AA75" s="134"/>
      <c r="AB75" s="131">
        <f t="shared" si="30"/>
        <v>0</v>
      </c>
      <c r="AC75" s="110">
        <f t="shared" si="31"/>
        <v>0</v>
      </c>
      <c r="AD75" s="110" t="str">
        <f t="shared" si="32"/>
        <v/>
      </c>
      <c r="AE75" s="390" t="str">
        <f t="shared" si="18"/>
        <v/>
      </c>
      <c r="AF75" s="138"/>
      <c r="AG75" s="137"/>
      <c r="AH75" s="136"/>
      <c r="AI75" s="135"/>
      <c r="AJ75" s="134"/>
      <c r="AK75" s="131">
        <f t="shared" si="33"/>
        <v>0</v>
      </c>
      <c r="AL75" s="110">
        <f t="shared" si="34"/>
        <v>0</v>
      </c>
      <c r="AM75" s="392" t="str">
        <f t="shared" si="19"/>
        <v/>
      </c>
      <c r="AN75" s="133"/>
      <c r="AO75" s="132"/>
      <c r="AP75" s="132"/>
      <c r="AQ75" s="131">
        <f t="shared" si="35"/>
        <v>0</v>
      </c>
      <c r="AR75" s="110">
        <f t="shared" si="36"/>
        <v>0</v>
      </c>
      <c r="AS75" s="392" t="str">
        <f t="shared" si="20"/>
        <v/>
      </c>
      <c r="AT75" s="109"/>
    </row>
    <row r="76" spans="1:46" s="108" customFormat="1" ht="15" customHeight="1" x14ac:dyDescent="0.25">
      <c r="A76" s="149"/>
      <c r="B76" s="474"/>
      <c r="C76" s="475"/>
      <c r="D76" s="475"/>
      <c r="E76" s="476"/>
      <c r="F76" s="148"/>
      <c r="G76" s="145" t="str">
        <f t="shared" si="21"/>
        <v/>
      </c>
      <c r="H76" s="145" t="str">
        <f t="shared" si="22"/>
        <v/>
      </c>
      <c r="I76" s="147" t="str">
        <f t="shared" si="23"/>
        <v/>
      </c>
      <c r="J76" s="146" t="str">
        <f t="shared" si="24"/>
        <v/>
      </c>
      <c r="K76" s="145" t="str">
        <f t="shared" si="25"/>
        <v/>
      </c>
      <c r="L76" s="144" t="str">
        <f t="shared" si="26"/>
        <v/>
      </c>
      <c r="M76" s="143"/>
      <c r="N76" s="142"/>
      <c r="O76" s="132">
        <v>65</v>
      </c>
      <c r="P76" s="110">
        <f t="shared" si="27"/>
        <v>0</v>
      </c>
      <c r="Q76" s="395">
        <f t="shared" si="16"/>
        <v>0</v>
      </c>
      <c r="R76" s="134"/>
      <c r="S76" s="134"/>
      <c r="T76" s="110">
        <f t="shared" si="28"/>
        <v>0</v>
      </c>
      <c r="U76" s="110" t="str">
        <f t="shared" si="29"/>
        <v/>
      </c>
      <c r="V76" s="391" t="str">
        <f t="shared" si="17"/>
        <v/>
      </c>
      <c r="W76" s="141"/>
      <c r="X76" s="140"/>
      <c r="Y76" s="139"/>
      <c r="Z76" s="134"/>
      <c r="AA76" s="134"/>
      <c r="AB76" s="131">
        <f t="shared" si="30"/>
        <v>0</v>
      </c>
      <c r="AC76" s="110">
        <f t="shared" si="31"/>
        <v>0</v>
      </c>
      <c r="AD76" s="110" t="str">
        <f t="shared" si="32"/>
        <v/>
      </c>
      <c r="AE76" s="390" t="str">
        <f t="shared" si="18"/>
        <v/>
      </c>
      <c r="AF76" s="138"/>
      <c r="AG76" s="137"/>
      <c r="AH76" s="136"/>
      <c r="AI76" s="135"/>
      <c r="AJ76" s="134"/>
      <c r="AK76" s="131">
        <f t="shared" si="33"/>
        <v>0</v>
      </c>
      <c r="AL76" s="110">
        <f t="shared" si="34"/>
        <v>0</v>
      </c>
      <c r="AM76" s="392" t="str">
        <f t="shared" si="19"/>
        <v/>
      </c>
      <c r="AN76" s="133"/>
      <c r="AO76" s="132"/>
      <c r="AP76" s="132"/>
      <c r="AQ76" s="131">
        <f t="shared" si="35"/>
        <v>0</v>
      </c>
      <c r="AR76" s="110">
        <f t="shared" si="36"/>
        <v>0</v>
      </c>
      <c r="AS76" s="392" t="str">
        <f t="shared" si="20"/>
        <v/>
      </c>
      <c r="AT76" s="109"/>
    </row>
    <row r="77" spans="1:46" s="108" customFormat="1" ht="15" customHeight="1" x14ac:dyDescent="0.25">
      <c r="A77" s="149"/>
      <c r="B77" s="474"/>
      <c r="C77" s="475"/>
      <c r="D77" s="475"/>
      <c r="E77" s="476"/>
      <c r="F77" s="148"/>
      <c r="G77" s="145" t="str">
        <f t="shared" si="21"/>
        <v/>
      </c>
      <c r="H77" s="145" t="str">
        <f t="shared" si="22"/>
        <v/>
      </c>
      <c r="I77" s="147" t="str">
        <f t="shared" si="23"/>
        <v/>
      </c>
      <c r="J77" s="146" t="str">
        <f t="shared" si="24"/>
        <v/>
      </c>
      <c r="K77" s="145" t="str">
        <f t="shared" si="25"/>
        <v/>
      </c>
      <c r="L77" s="144" t="str">
        <f t="shared" si="26"/>
        <v/>
      </c>
      <c r="M77" s="143"/>
      <c r="N77" s="142"/>
      <c r="O77" s="132">
        <v>65</v>
      </c>
      <c r="P77" s="110">
        <f t="shared" si="27"/>
        <v>0</v>
      </c>
      <c r="Q77" s="395">
        <f t="shared" si="16"/>
        <v>0</v>
      </c>
      <c r="R77" s="134"/>
      <c r="S77" s="134"/>
      <c r="T77" s="110">
        <f t="shared" si="28"/>
        <v>0</v>
      </c>
      <c r="U77" s="110" t="str">
        <f t="shared" si="29"/>
        <v/>
      </c>
      <c r="V77" s="391" t="str">
        <f t="shared" si="17"/>
        <v/>
      </c>
      <c r="W77" s="141"/>
      <c r="X77" s="140"/>
      <c r="Y77" s="139"/>
      <c r="Z77" s="134"/>
      <c r="AA77" s="134"/>
      <c r="AB77" s="131">
        <f t="shared" si="30"/>
        <v>0</v>
      </c>
      <c r="AC77" s="110">
        <f t="shared" si="31"/>
        <v>0</v>
      </c>
      <c r="AD77" s="110" t="str">
        <f t="shared" si="32"/>
        <v/>
      </c>
      <c r="AE77" s="390" t="str">
        <f t="shared" si="18"/>
        <v/>
      </c>
      <c r="AF77" s="138"/>
      <c r="AG77" s="137"/>
      <c r="AH77" s="136"/>
      <c r="AI77" s="135"/>
      <c r="AJ77" s="134"/>
      <c r="AK77" s="131">
        <f t="shared" si="33"/>
        <v>0</v>
      </c>
      <c r="AL77" s="110">
        <f t="shared" si="34"/>
        <v>0</v>
      </c>
      <c r="AM77" s="392" t="str">
        <f t="shared" si="19"/>
        <v/>
      </c>
      <c r="AN77" s="133"/>
      <c r="AO77" s="132"/>
      <c r="AP77" s="132"/>
      <c r="AQ77" s="131">
        <f t="shared" si="35"/>
        <v>0</v>
      </c>
      <c r="AR77" s="110">
        <f t="shared" si="36"/>
        <v>0</v>
      </c>
      <c r="AS77" s="392" t="str">
        <f t="shared" si="20"/>
        <v/>
      </c>
      <c r="AT77" s="109"/>
    </row>
    <row r="78" spans="1:46" s="108" customFormat="1" ht="15" customHeight="1" x14ac:dyDescent="0.25">
      <c r="A78" s="149"/>
      <c r="B78" s="474"/>
      <c r="C78" s="475"/>
      <c r="D78" s="475"/>
      <c r="E78" s="476"/>
      <c r="F78" s="148"/>
      <c r="G78" s="145" t="str">
        <f t="shared" si="21"/>
        <v/>
      </c>
      <c r="H78" s="145" t="str">
        <f t="shared" si="22"/>
        <v/>
      </c>
      <c r="I78" s="147" t="str">
        <f t="shared" si="23"/>
        <v/>
      </c>
      <c r="J78" s="146" t="str">
        <f t="shared" si="24"/>
        <v/>
      </c>
      <c r="K78" s="145" t="str">
        <f t="shared" si="25"/>
        <v/>
      </c>
      <c r="L78" s="144" t="str">
        <f t="shared" si="26"/>
        <v/>
      </c>
      <c r="M78" s="143"/>
      <c r="N78" s="142"/>
      <c r="O78" s="132">
        <v>65</v>
      </c>
      <c r="P78" s="110">
        <f t="shared" si="27"/>
        <v>0</v>
      </c>
      <c r="Q78" s="395">
        <f t="shared" si="16"/>
        <v>0</v>
      </c>
      <c r="R78" s="134"/>
      <c r="S78" s="134"/>
      <c r="T78" s="110">
        <f t="shared" si="28"/>
        <v>0</v>
      </c>
      <c r="U78" s="110" t="str">
        <f t="shared" si="29"/>
        <v/>
      </c>
      <c r="V78" s="391" t="str">
        <f t="shared" si="17"/>
        <v/>
      </c>
      <c r="W78" s="141"/>
      <c r="X78" s="140"/>
      <c r="Y78" s="139"/>
      <c r="Z78" s="134"/>
      <c r="AA78" s="134"/>
      <c r="AB78" s="131">
        <f t="shared" si="30"/>
        <v>0</v>
      </c>
      <c r="AC78" s="110">
        <f t="shared" si="31"/>
        <v>0</v>
      </c>
      <c r="AD78" s="110" t="str">
        <f t="shared" si="32"/>
        <v/>
      </c>
      <c r="AE78" s="390" t="str">
        <f t="shared" si="18"/>
        <v/>
      </c>
      <c r="AF78" s="138"/>
      <c r="AG78" s="137"/>
      <c r="AH78" s="136"/>
      <c r="AI78" s="135"/>
      <c r="AJ78" s="134"/>
      <c r="AK78" s="131">
        <f t="shared" si="33"/>
        <v>0</v>
      </c>
      <c r="AL78" s="110">
        <f t="shared" si="34"/>
        <v>0</v>
      </c>
      <c r="AM78" s="392" t="str">
        <f t="shared" si="19"/>
        <v/>
      </c>
      <c r="AN78" s="133"/>
      <c r="AO78" s="132"/>
      <c r="AP78" s="132"/>
      <c r="AQ78" s="131">
        <f t="shared" si="35"/>
        <v>0</v>
      </c>
      <c r="AR78" s="110">
        <f t="shared" si="36"/>
        <v>0</v>
      </c>
      <c r="AS78" s="392" t="str">
        <f t="shared" si="20"/>
        <v/>
      </c>
      <c r="AT78" s="109"/>
    </row>
    <row r="79" spans="1:46" s="108" customFormat="1" ht="15" customHeight="1" x14ac:dyDescent="0.25">
      <c r="A79" s="149"/>
      <c r="B79" s="474"/>
      <c r="C79" s="475"/>
      <c r="D79" s="475"/>
      <c r="E79" s="476"/>
      <c r="F79" s="148"/>
      <c r="G79" s="145" t="str">
        <f t="shared" si="21"/>
        <v/>
      </c>
      <c r="H79" s="145" t="str">
        <f t="shared" si="22"/>
        <v/>
      </c>
      <c r="I79" s="147" t="str">
        <f t="shared" si="23"/>
        <v/>
      </c>
      <c r="J79" s="146" t="str">
        <f t="shared" si="24"/>
        <v/>
      </c>
      <c r="K79" s="145" t="str">
        <f t="shared" si="25"/>
        <v/>
      </c>
      <c r="L79" s="144" t="str">
        <f t="shared" si="26"/>
        <v/>
      </c>
      <c r="M79" s="143"/>
      <c r="N79" s="142"/>
      <c r="O79" s="132">
        <v>65</v>
      </c>
      <c r="P79" s="110">
        <f t="shared" si="27"/>
        <v>0</v>
      </c>
      <c r="Q79" s="395">
        <f t="shared" si="16"/>
        <v>0</v>
      </c>
      <c r="R79" s="134"/>
      <c r="S79" s="134"/>
      <c r="T79" s="110">
        <f t="shared" si="28"/>
        <v>0</v>
      </c>
      <c r="U79" s="110" t="str">
        <f t="shared" si="29"/>
        <v/>
      </c>
      <c r="V79" s="391" t="str">
        <f t="shared" si="17"/>
        <v/>
      </c>
      <c r="W79" s="141"/>
      <c r="X79" s="140"/>
      <c r="Y79" s="139"/>
      <c r="Z79" s="134"/>
      <c r="AA79" s="134"/>
      <c r="AB79" s="131">
        <f t="shared" si="30"/>
        <v>0</v>
      </c>
      <c r="AC79" s="110">
        <f t="shared" si="31"/>
        <v>0</v>
      </c>
      <c r="AD79" s="110" t="str">
        <f t="shared" si="32"/>
        <v/>
      </c>
      <c r="AE79" s="390" t="str">
        <f t="shared" si="18"/>
        <v/>
      </c>
      <c r="AF79" s="138"/>
      <c r="AG79" s="137"/>
      <c r="AH79" s="136"/>
      <c r="AI79" s="135"/>
      <c r="AJ79" s="134"/>
      <c r="AK79" s="131">
        <f t="shared" si="33"/>
        <v>0</v>
      </c>
      <c r="AL79" s="110">
        <f t="shared" si="34"/>
        <v>0</v>
      </c>
      <c r="AM79" s="392" t="str">
        <f t="shared" si="19"/>
        <v/>
      </c>
      <c r="AN79" s="133"/>
      <c r="AO79" s="132"/>
      <c r="AP79" s="132"/>
      <c r="AQ79" s="131">
        <f t="shared" si="35"/>
        <v>0</v>
      </c>
      <c r="AR79" s="110">
        <f t="shared" si="36"/>
        <v>0</v>
      </c>
      <c r="AS79" s="392" t="str">
        <f t="shared" si="20"/>
        <v/>
      </c>
      <c r="AT79" s="109"/>
    </row>
    <row r="80" spans="1:46" s="108" customFormat="1" ht="15" customHeight="1" x14ac:dyDescent="0.25">
      <c r="A80" s="149"/>
      <c r="B80" s="474"/>
      <c r="C80" s="475"/>
      <c r="D80" s="475"/>
      <c r="E80" s="476"/>
      <c r="F80" s="148"/>
      <c r="G80" s="145" t="str">
        <f t="shared" si="21"/>
        <v/>
      </c>
      <c r="H80" s="145" t="str">
        <f t="shared" si="22"/>
        <v/>
      </c>
      <c r="I80" s="147" t="str">
        <f t="shared" si="23"/>
        <v/>
      </c>
      <c r="J80" s="146" t="str">
        <f t="shared" si="24"/>
        <v/>
      </c>
      <c r="K80" s="145" t="str">
        <f t="shared" si="25"/>
        <v/>
      </c>
      <c r="L80" s="144" t="str">
        <f t="shared" si="26"/>
        <v/>
      </c>
      <c r="M80" s="143"/>
      <c r="N80" s="142"/>
      <c r="O80" s="132">
        <v>65</v>
      </c>
      <c r="P80" s="110">
        <f t="shared" si="27"/>
        <v>0</v>
      </c>
      <c r="Q80" s="395">
        <f t="shared" si="16"/>
        <v>0</v>
      </c>
      <c r="R80" s="134"/>
      <c r="S80" s="134"/>
      <c r="T80" s="110">
        <f t="shared" si="28"/>
        <v>0</v>
      </c>
      <c r="U80" s="110" t="str">
        <f t="shared" si="29"/>
        <v/>
      </c>
      <c r="V80" s="391" t="str">
        <f t="shared" si="17"/>
        <v/>
      </c>
      <c r="W80" s="141"/>
      <c r="X80" s="140"/>
      <c r="Y80" s="139"/>
      <c r="Z80" s="134"/>
      <c r="AA80" s="134"/>
      <c r="AB80" s="131">
        <f t="shared" si="30"/>
        <v>0</v>
      </c>
      <c r="AC80" s="110">
        <f t="shared" si="31"/>
        <v>0</v>
      </c>
      <c r="AD80" s="110" t="str">
        <f t="shared" si="32"/>
        <v/>
      </c>
      <c r="AE80" s="390" t="str">
        <f t="shared" si="18"/>
        <v/>
      </c>
      <c r="AF80" s="138"/>
      <c r="AG80" s="137"/>
      <c r="AH80" s="136"/>
      <c r="AI80" s="135"/>
      <c r="AJ80" s="134"/>
      <c r="AK80" s="131">
        <f t="shared" si="33"/>
        <v>0</v>
      </c>
      <c r="AL80" s="110">
        <f t="shared" si="34"/>
        <v>0</v>
      </c>
      <c r="AM80" s="392" t="str">
        <f t="shared" si="19"/>
        <v/>
      </c>
      <c r="AN80" s="133"/>
      <c r="AO80" s="132"/>
      <c r="AP80" s="132"/>
      <c r="AQ80" s="131">
        <f t="shared" si="35"/>
        <v>0</v>
      </c>
      <c r="AR80" s="110">
        <f t="shared" si="36"/>
        <v>0</v>
      </c>
      <c r="AS80" s="392" t="str">
        <f t="shared" si="20"/>
        <v/>
      </c>
      <c r="AT80" s="109"/>
    </row>
    <row r="81" spans="1:46" s="108" customFormat="1" ht="15" customHeight="1" x14ac:dyDescent="0.25">
      <c r="A81" s="149"/>
      <c r="B81" s="474"/>
      <c r="C81" s="475"/>
      <c r="D81" s="475"/>
      <c r="E81" s="476"/>
      <c r="F81" s="148"/>
      <c r="G81" s="145" t="str">
        <f t="shared" si="21"/>
        <v/>
      </c>
      <c r="H81" s="145" t="str">
        <f t="shared" si="22"/>
        <v/>
      </c>
      <c r="I81" s="147" t="str">
        <f t="shared" si="23"/>
        <v/>
      </c>
      <c r="J81" s="146" t="str">
        <f t="shared" si="24"/>
        <v/>
      </c>
      <c r="K81" s="145" t="str">
        <f t="shared" si="25"/>
        <v/>
      </c>
      <c r="L81" s="144" t="str">
        <f t="shared" si="26"/>
        <v/>
      </c>
      <c r="M81" s="143"/>
      <c r="N81" s="142"/>
      <c r="O81" s="132">
        <v>65</v>
      </c>
      <c r="P81" s="110">
        <f t="shared" si="27"/>
        <v>0</v>
      </c>
      <c r="Q81" s="395">
        <f t="shared" si="16"/>
        <v>0</v>
      </c>
      <c r="R81" s="134"/>
      <c r="S81" s="134"/>
      <c r="T81" s="110">
        <f t="shared" si="28"/>
        <v>0</v>
      </c>
      <c r="U81" s="110" t="str">
        <f t="shared" si="29"/>
        <v/>
      </c>
      <c r="V81" s="391" t="str">
        <f t="shared" si="17"/>
        <v/>
      </c>
      <c r="W81" s="141"/>
      <c r="X81" s="140"/>
      <c r="Y81" s="139"/>
      <c r="Z81" s="134"/>
      <c r="AA81" s="134"/>
      <c r="AB81" s="131">
        <f t="shared" si="30"/>
        <v>0</v>
      </c>
      <c r="AC81" s="110">
        <f t="shared" si="31"/>
        <v>0</v>
      </c>
      <c r="AD81" s="110" t="str">
        <f t="shared" si="32"/>
        <v/>
      </c>
      <c r="AE81" s="390" t="str">
        <f t="shared" si="18"/>
        <v/>
      </c>
      <c r="AF81" s="138"/>
      <c r="AG81" s="137"/>
      <c r="AH81" s="136"/>
      <c r="AI81" s="135"/>
      <c r="AJ81" s="134"/>
      <c r="AK81" s="131">
        <f t="shared" si="33"/>
        <v>0</v>
      </c>
      <c r="AL81" s="110">
        <f t="shared" si="34"/>
        <v>0</v>
      </c>
      <c r="AM81" s="392" t="str">
        <f t="shared" si="19"/>
        <v/>
      </c>
      <c r="AN81" s="133"/>
      <c r="AO81" s="132"/>
      <c r="AP81" s="132"/>
      <c r="AQ81" s="131">
        <f t="shared" si="35"/>
        <v>0</v>
      </c>
      <c r="AR81" s="110">
        <f t="shared" si="36"/>
        <v>0</v>
      </c>
      <c r="AS81" s="392" t="str">
        <f t="shared" si="20"/>
        <v/>
      </c>
      <c r="AT81" s="109"/>
    </row>
    <row r="82" spans="1:46" s="108" customFormat="1" ht="15" customHeight="1" x14ac:dyDescent="0.25">
      <c r="A82" s="149"/>
      <c r="B82" s="474"/>
      <c r="C82" s="475"/>
      <c r="D82" s="475"/>
      <c r="E82" s="476"/>
      <c r="F82" s="148"/>
      <c r="G82" s="145" t="str">
        <f t="shared" si="21"/>
        <v/>
      </c>
      <c r="H82" s="145" t="str">
        <f t="shared" si="22"/>
        <v/>
      </c>
      <c r="I82" s="147" t="str">
        <f t="shared" si="23"/>
        <v/>
      </c>
      <c r="J82" s="146" t="str">
        <f t="shared" si="24"/>
        <v/>
      </c>
      <c r="K82" s="145" t="str">
        <f t="shared" si="25"/>
        <v/>
      </c>
      <c r="L82" s="144" t="str">
        <f t="shared" si="26"/>
        <v/>
      </c>
      <c r="M82" s="143"/>
      <c r="N82" s="142"/>
      <c r="O82" s="132">
        <v>65</v>
      </c>
      <c r="P82" s="110">
        <f t="shared" si="27"/>
        <v>0</v>
      </c>
      <c r="Q82" s="395">
        <f t="shared" si="16"/>
        <v>0</v>
      </c>
      <c r="R82" s="134"/>
      <c r="S82" s="134"/>
      <c r="T82" s="110">
        <f t="shared" si="28"/>
        <v>0</v>
      </c>
      <c r="U82" s="110" t="str">
        <f t="shared" si="29"/>
        <v/>
      </c>
      <c r="V82" s="391" t="str">
        <f t="shared" si="17"/>
        <v/>
      </c>
      <c r="W82" s="141"/>
      <c r="X82" s="140"/>
      <c r="Y82" s="139"/>
      <c r="Z82" s="134"/>
      <c r="AA82" s="134"/>
      <c r="AB82" s="131">
        <f t="shared" si="30"/>
        <v>0</v>
      </c>
      <c r="AC82" s="110">
        <f t="shared" si="31"/>
        <v>0</v>
      </c>
      <c r="AD82" s="110" t="str">
        <f t="shared" si="32"/>
        <v/>
      </c>
      <c r="AE82" s="390" t="str">
        <f t="shared" si="18"/>
        <v/>
      </c>
      <c r="AF82" s="138"/>
      <c r="AG82" s="137"/>
      <c r="AH82" s="136"/>
      <c r="AI82" s="135"/>
      <c r="AJ82" s="134"/>
      <c r="AK82" s="131">
        <f t="shared" si="33"/>
        <v>0</v>
      </c>
      <c r="AL82" s="110">
        <f t="shared" si="34"/>
        <v>0</v>
      </c>
      <c r="AM82" s="392" t="str">
        <f t="shared" si="19"/>
        <v/>
      </c>
      <c r="AN82" s="133"/>
      <c r="AO82" s="132"/>
      <c r="AP82" s="132"/>
      <c r="AQ82" s="131">
        <f t="shared" si="35"/>
        <v>0</v>
      </c>
      <c r="AR82" s="110">
        <f t="shared" si="36"/>
        <v>0</v>
      </c>
      <c r="AS82" s="392" t="str">
        <f t="shared" si="20"/>
        <v/>
      </c>
      <c r="AT82" s="109"/>
    </row>
    <row r="83" spans="1:46" s="108" customFormat="1" ht="15" customHeight="1" x14ac:dyDescent="0.25">
      <c r="A83" s="149"/>
      <c r="B83" s="474"/>
      <c r="C83" s="475"/>
      <c r="D83" s="475"/>
      <c r="E83" s="476"/>
      <c r="F83" s="148"/>
      <c r="G83" s="145" t="str">
        <f t="shared" si="21"/>
        <v/>
      </c>
      <c r="H83" s="145" t="str">
        <f t="shared" si="22"/>
        <v/>
      </c>
      <c r="I83" s="147" t="str">
        <f t="shared" si="23"/>
        <v/>
      </c>
      <c r="J83" s="146" t="str">
        <f t="shared" si="24"/>
        <v/>
      </c>
      <c r="K83" s="145" t="str">
        <f t="shared" si="25"/>
        <v/>
      </c>
      <c r="L83" s="144" t="str">
        <f t="shared" si="26"/>
        <v/>
      </c>
      <c r="M83" s="143"/>
      <c r="N83" s="142"/>
      <c r="O83" s="132">
        <v>65</v>
      </c>
      <c r="P83" s="110">
        <f t="shared" si="27"/>
        <v>0</v>
      </c>
      <c r="Q83" s="395">
        <f t="shared" si="16"/>
        <v>0</v>
      </c>
      <c r="R83" s="134"/>
      <c r="S83" s="134"/>
      <c r="T83" s="110">
        <f t="shared" si="28"/>
        <v>0</v>
      </c>
      <c r="U83" s="110" t="str">
        <f t="shared" si="29"/>
        <v/>
      </c>
      <c r="V83" s="391" t="str">
        <f t="shared" si="17"/>
        <v/>
      </c>
      <c r="W83" s="141"/>
      <c r="X83" s="140"/>
      <c r="Y83" s="139"/>
      <c r="Z83" s="134"/>
      <c r="AA83" s="134"/>
      <c r="AB83" s="131">
        <f t="shared" si="30"/>
        <v>0</v>
      </c>
      <c r="AC83" s="110">
        <f t="shared" si="31"/>
        <v>0</v>
      </c>
      <c r="AD83" s="110" t="str">
        <f t="shared" si="32"/>
        <v/>
      </c>
      <c r="AE83" s="390" t="str">
        <f t="shared" si="18"/>
        <v/>
      </c>
      <c r="AF83" s="138"/>
      <c r="AG83" s="137"/>
      <c r="AH83" s="136"/>
      <c r="AI83" s="135"/>
      <c r="AJ83" s="134"/>
      <c r="AK83" s="131">
        <f t="shared" si="33"/>
        <v>0</v>
      </c>
      <c r="AL83" s="110">
        <f t="shared" si="34"/>
        <v>0</v>
      </c>
      <c r="AM83" s="392" t="str">
        <f t="shared" si="19"/>
        <v/>
      </c>
      <c r="AN83" s="133"/>
      <c r="AO83" s="132"/>
      <c r="AP83" s="132"/>
      <c r="AQ83" s="131">
        <f t="shared" si="35"/>
        <v>0</v>
      </c>
      <c r="AR83" s="110">
        <f t="shared" si="36"/>
        <v>0</v>
      </c>
      <c r="AS83" s="392" t="str">
        <f t="shared" si="20"/>
        <v/>
      </c>
      <c r="AT83" s="109"/>
    </row>
    <row r="84" spans="1:46" s="108" customFormat="1" ht="15" customHeight="1" x14ac:dyDescent="0.25">
      <c r="A84" s="149"/>
      <c r="B84" s="474"/>
      <c r="C84" s="475"/>
      <c r="D84" s="475"/>
      <c r="E84" s="476"/>
      <c r="F84" s="148"/>
      <c r="G84" s="145" t="str">
        <f t="shared" si="21"/>
        <v/>
      </c>
      <c r="H84" s="145" t="str">
        <f t="shared" si="22"/>
        <v/>
      </c>
      <c r="I84" s="147" t="str">
        <f t="shared" si="23"/>
        <v/>
      </c>
      <c r="J84" s="146" t="str">
        <f t="shared" si="24"/>
        <v/>
      </c>
      <c r="K84" s="145" t="str">
        <f t="shared" si="25"/>
        <v/>
      </c>
      <c r="L84" s="144" t="str">
        <f t="shared" si="26"/>
        <v/>
      </c>
      <c r="M84" s="143"/>
      <c r="N84" s="142"/>
      <c r="O84" s="132">
        <v>65</v>
      </c>
      <c r="P84" s="110">
        <f t="shared" si="27"/>
        <v>0</v>
      </c>
      <c r="Q84" s="395">
        <f t="shared" si="16"/>
        <v>0</v>
      </c>
      <c r="R84" s="134"/>
      <c r="S84" s="134"/>
      <c r="T84" s="110">
        <f t="shared" si="28"/>
        <v>0</v>
      </c>
      <c r="U84" s="110" t="str">
        <f t="shared" si="29"/>
        <v/>
      </c>
      <c r="V84" s="391" t="str">
        <f t="shared" si="17"/>
        <v/>
      </c>
      <c r="W84" s="141"/>
      <c r="X84" s="140"/>
      <c r="Y84" s="139"/>
      <c r="Z84" s="134"/>
      <c r="AA84" s="134"/>
      <c r="AB84" s="131">
        <f t="shared" si="30"/>
        <v>0</v>
      </c>
      <c r="AC84" s="110">
        <f t="shared" si="31"/>
        <v>0</v>
      </c>
      <c r="AD84" s="110" t="str">
        <f t="shared" si="32"/>
        <v/>
      </c>
      <c r="AE84" s="390" t="str">
        <f t="shared" si="18"/>
        <v/>
      </c>
      <c r="AF84" s="138"/>
      <c r="AG84" s="137"/>
      <c r="AH84" s="136"/>
      <c r="AI84" s="135"/>
      <c r="AJ84" s="134"/>
      <c r="AK84" s="131">
        <f t="shared" si="33"/>
        <v>0</v>
      </c>
      <c r="AL84" s="110">
        <f t="shared" si="34"/>
        <v>0</v>
      </c>
      <c r="AM84" s="392" t="str">
        <f t="shared" si="19"/>
        <v/>
      </c>
      <c r="AN84" s="133"/>
      <c r="AO84" s="132"/>
      <c r="AP84" s="132"/>
      <c r="AQ84" s="131">
        <f t="shared" si="35"/>
        <v>0</v>
      </c>
      <c r="AR84" s="110">
        <f t="shared" si="36"/>
        <v>0</v>
      </c>
      <c r="AS84" s="392" t="str">
        <f t="shared" si="20"/>
        <v/>
      </c>
      <c r="AT84" s="109"/>
    </row>
    <row r="85" spans="1:46" s="108" customFormat="1" ht="15" customHeight="1" x14ac:dyDescent="0.25">
      <c r="A85" s="149"/>
      <c r="B85" s="474"/>
      <c r="C85" s="475"/>
      <c r="D85" s="475"/>
      <c r="E85" s="476"/>
      <c r="F85" s="148"/>
      <c r="G85" s="145" t="str">
        <f t="shared" si="21"/>
        <v/>
      </c>
      <c r="H85" s="145" t="str">
        <f t="shared" si="22"/>
        <v/>
      </c>
      <c r="I85" s="147" t="str">
        <f t="shared" si="23"/>
        <v/>
      </c>
      <c r="J85" s="146" t="str">
        <f t="shared" si="24"/>
        <v/>
      </c>
      <c r="K85" s="145" t="str">
        <f t="shared" si="25"/>
        <v/>
      </c>
      <c r="L85" s="144" t="str">
        <f t="shared" si="26"/>
        <v/>
      </c>
      <c r="M85" s="143"/>
      <c r="N85" s="142"/>
      <c r="O85" s="132">
        <v>65</v>
      </c>
      <c r="P85" s="110">
        <f t="shared" si="27"/>
        <v>0</v>
      </c>
      <c r="Q85" s="395">
        <f t="shared" si="16"/>
        <v>0</v>
      </c>
      <c r="R85" s="134"/>
      <c r="S85" s="134"/>
      <c r="T85" s="110">
        <f t="shared" si="28"/>
        <v>0</v>
      </c>
      <c r="U85" s="110" t="str">
        <f t="shared" si="29"/>
        <v/>
      </c>
      <c r="V85" s="391" t="str">
        <f t="shared" si="17"/>
        <v/>
      </c>
      <c r="W85" s="141"/>
      <c r="X85" s="140"/>
      <c r="Y85" s="139"/>
      <c r="Z85" s="134"/>
      <c r="AA85" s="134"/>
      <c r="AB85" s="131">
        <f t="shared" si="30"/>
        <v>0</v>
      </c>
      <c r="AC85" s="110">
        <f t="shared" si="31"/>
        <v>0</v>
      </c>
      <c r="AD85" s="110" t="str">
        <f t="shared" si="32"/>
        <v/>
      </c>
      <c r="AE85" s="390" t="str">
        <f t="shared" si="18"/>
        <v/>
      </c>
      <c r="AF85" s="138"/>
      <c r="AG85" s="137"/>
      <c r="AH85" s="136"/>
      <c r="AI85" s="135"/>
      <c r="AJ85" s="134"/>
      <c r="AK85" s="131">
        <f t="shared" si="33"/>
        <v>0</v>
      </c>
      <c r="AL85" s="110">
        <f t="shared" si="34"/>
        <v>0</v>
      </c>
      <c r="AM85" s="392" t="str">
        <f t="shared" si="19"/>
        <v/>
      </c>
      <c r="AN85" s="133"/>
      <c r="AO85" s="132"/>
      <c r="AP85" s="132"/>
      <c r="AQ85" s="131">
        <f t="shared" si="35"/>
        <v>0</v>
      </c>
      <c r="AR85" s="110">
        <f t="shared" si="36"/>
        <v>0</v>
      </c>
      <c r="AS85" s="392" t="str">
        <f t="shared" si="20"/>
        <v/>
      </c>
      <c r="AT85" s="109"/>
    </row>
    <row r="86" spans="1:46" s="108" customFormat="1" ht="15" customHeight="1" x14ac:dyDescent="0.25">
      <c r="A86" s="149"/>
      <c r="B86" s="474"/>
      <c r="C86" s="475"/>
      <c r="D86" s="475"/>
      <c r="E86" s="476"/>
      <c r="F86" s="148"/>
      <c r="G86" s="145" t="str">
        <f t="shared" si="21"/>
        <v/>
      </c>
      <c r="H86" s="145" t="str">
        <f t="shared" si="22"/>
        <v/>
      </c>
      <c r="I86" s="147" t="str">
        <f t="shared" si="23"/>
        <v/>
      </c>
      <c r="J86" s="146" t="str">
        <f t="shared" si="24"/>
        <v/>
      </c>
      <c r="K86" s="145" t="str">
        <f t="shared" si="25"/>
        <v/>
      </c>
      <c r="L86" s="144" t="str">
        <f t="shared" si="26"/>
        <v/>
      </c>
      <c r="M86" s="143"/>
      <c r="N86" s="142"/>
      <c r="O86" s="132">
        <v>65</v>
      </c>
      <c r="P86" s="110">
        <f t="shared" si="27"/>
        <v>0</v>
      </c>
      <c r="Q86" s="395">
        <f t="shared" si="16"/>
        <v>0</v>
      </c>
      <c r="R86" s="134"/>
      <c r="S86" s="134"/>
      <c r="T86" s="110">
        <f t="shared" si="28"/>
        <v>0</v>
      </c>
      <c r="U86" s="110" t="str">
        <f t="shared" si="29"/>
        <v/>
      </c>
      <c r="V86" s="391" t="str">
        <f t="shared" si="17"/>
        <v/>
      </c>
      <c r="W86" s="141"/>
      <c r="X86" s="140"/>
      <c r="Y86" s="139"/>
      <c r="Z86" s="134"/>
      <c r="AA86" s="134"/>
      <c r="AB86" s="131">
        <f t="shared" si="30"/>
        <v>0</v>
      </c>
      <c r="AC86" s="110">
        <f t="shared" si="31"/>
        <v>0</v>
      </c>
      <c r="AD86" s="110" t="str">
        <f t="shared" si="32"/>
        <v/>
      </c>
      <c r="AE86" s="390" t="str">
        <f t="shared" si="18"/>
        <v/>
      </c>
      <c r="AF86" s="138"/>
      <c r="AG86" s="137"/>
      <c r="AH86" s="136"/>
      <c r="AI86" s="135"/>
      <c r="AJ86" s="134"/>
      <c r="AK86" s="131">
        <f t="shared" si="33"/>
        <v>0</v>
      </c>
      <c r="AL86" s="110">
        <f t="shared" si="34"/>
        <v>0</v>
      </c>
      <c r="AM86" s="392" t="str">
        <f t="shared" si="19"/>
        <v/>
      </c>
      <c r="AN86" s="133"/>
      <c r="AO86" s="132"/>
      <c r="AP86" s="132"/>
      <c r="AQ86" s="131">
        <f t="shared" si="35"/>
        <v>0</v>
      </c>
      <c r="AR86" s="110">
        <f t="shared" si="36"/>
        <v>0</v>
      </c>
      <c r="AS86" s="392" t="str">
        <f t="shared" si="20"/>
        <v/>
      </c>
      <c r="AT86" s="109"/>
    </row>
    <row r="87" spans="1:46" s="108" customFormat="1" ht="15" customHeight="1" x14ac:dyDescent="0.25">
      <c r="A87" s="149"/>
      <c r="B87" s="474"/>
      <c r="C87" s="475"/>
      <c r="D87" s="475"/>
      <c r="E87" s="476"/>
      <c r="F87" s="148"/>
      <c r="G87" s="145" t="str">
        <f t="shared" si="21"/>
        <v/>
      </c>
      <c r="H87" s="145" t="str">
        <f t="shared" si="22"/>
        <v/>
      </c>
      <c r="I87" s="147" t="str">
        <f t="shared" si="23"/>
        <v/>
      </c>
      <c r="J87" s="146" t="str">
        <f t="shared" si="24"/>
        <v/>
      </c>
      <c r="K87" s="145" t="str">
        <f t="shared" si="25"/>
        <v/>
      </c>
      <c r="L87" s="144" t="str">
        <f t="shared" si="26"/>
        <v/>
      </c>
      <c r="M87" s="143"/>
      <c r="N87" s="142"/>
      <c r="O87" s="132">
        <v>65</v>
      </c>
      <c r="P87" s="110">
        <f t="shared" si="27"/>
        <v>0</v>
      </c>
      <c r="Q87" s="395">
        <f t="shared" si="16"/>
        <v>0</v>
      </c>
      <c r="R87" s="134"/>
      <c r="S87" s="134"/>
      <c r="T87" s="110">
        <f t="shared" si="28"/>
        <v>0</v>
      </c>
      <c r="U87" s="110" t="str">
        <f t="shared" si="29"/>
        <v/>
      </c>
      <c r="V87" s="391" t="str">
        <f t="shared" si="17"/>
        <v/>
      </c>
      <c r="W87" s="141"/>
      <c r="X87" s="140"/>
      <c r="Y87" s="139"/>
      <c r="Z87" s="134"/>
      <c r="AA87" s="134"/>
      <c r="AB87" s="131">
        <f t="shared" si="30"/>
        <v>0</v>
      </c>
      <c r="AC87" s="110">
        <f t="shared" si="31"/>
        <v>0</v>
      </c>
      <c r="AD87" s="110" t="str">
        <f t="shared" si="32"/>
        <v/>
      </c>
      <c r="AE87" s="390" t="str">
        <f t="shared" si="18"/>
        <v/>
      </c>
      <c r="AF87" s="138"/>
      <c r="AG87" s="137"/>
      <c r="AH87" s="136"/>
      <c r="AI87" s="135"/>
      <c r="AJ87" s="134"/>
      <c r="AK87" s="131">
        <f t="shared" si="33"/>
        <v>0</v>
      </c>
      <c r="AL87" s="110">
        <f t="shared" si="34"/>
        <v>0</v>
      </c>
      <c r="AM87" s="392" t="str">
        <f t="shared" si="19"/>
        <v/>
      </c>
      <c r="AN87" s="133"/>
      <c r="AO87" s="132"/>
      <c r="AP87" s="132"/>
      <c r="AQ87" s="131">
        <f t="shared" si="35"/>
        <v>0</v>
      </c>
      <c r="AR87" s="110">
        <f t="shared" si="36"/>
        <v>0</v>
      </c>
      <c r="AS87" s="392" t="str">
        <f t="shared" si="20"/>
        <v/>
      </c>
      <c r="AT87" s="109"/>
    </row>
    <row r="88" spans="1:46" s="108" customFormat="1" ht="15" customHeight="1" x14ac:dyDescent="0.25">
      <c r="A88" s="149"/>
      <c r="B88" s="474"/>
      <c r="C88" s="475"/>
      <c r="D88" s="475"/>
      <c r="E88" s="476"/>
      <c r="F88" s="148"/>
      <c r="G88" s="145" t="str">
        <f t="shared" si="21"/>
        <v/>
      </c>
      <c r="H88" s="145" t="str">
        <f t="shared" si="22"/>
        <v/>
      </c>
      <c r="I88" s="147" t="str">
        <f t="shared" si="23"/>
        <v/>
      </c>
      <c r="J88" s="146" t="str">
        <f t="shared" si="24"/>
        <v/>
      </c>
      <c r="K88" s="145" t="str">
        <f t="shared" si="25"/>
        <v/>
      </c>
      <c r="L88" s="144" t="str">
        <f t="shared" si="26"/>
        <v/>
      </c>
      <c r="M88" s="143"/>
      <c r="N88" s="142"/>
      <c r="O88" s="132">
        <v>65</v>
      </c>
      <c r="P88" s="110">
        <f t="shared" si="27"/>
        <v>0</v>
      </c>
      <c r="Q88" s="395">
        <f t="shared" si="16"/>
        <v>0</v>
      </c>
      <c r="R88" s="134"/>
      <c r="S88" s="134"/>
      <c r="T88" s="110">
        <f t="shared" si="28"/>
        <v>0</v>
      </c>
      <c r="U88" s="110" t="str">
        <f t="shared" si="29"/>
        <v/>
      </c>
      <c r="V88" s="391" t="str">
        <f t="shared" si="17"/>
        <v/>
      </c>
      <c r="W88" s="141"/>
      <c r="X88" s="140"/>
      <c r="Y88" s="139"/>
      <c r="Z88" s="134"/>
      <c r="AA88" s="134"/>
      <c r="AB88" s="131">
        <f t="shared" si="30"/>
        <v>0</v>
      </c>
      <c r="AC88" s="110">
        <f t="shared" si="31"/>
        <v>0</v>
      </c>
      <c r="AD88" s="110" t="str">
        <f t="shared" si="32"/>
        <v/>
      </c>
      <c r="AE88" s="390" t="str">
        <f t="shared" si="18"/>
        <v/>
      </c>
      <c r="AF88" s="138"/>
      <c r="AG88" s="137"/>
      <c r="AH88" s="136"/>
      <c r="AI88" s="135"/>
      <c r="AJ88" s="134"/>
      <c r="AK88" s="131">
        <f t="shared" si="33"/>
        <v>0</v>
      </c>
      <c r="AL88" s="110">
        <f t="shared" si="34"/>
        <v>0</v>
      </c>
      <c r="AM88" s="392" t="str">
        <f t="shared" si="19"/>
        <v/>
      </c>
      <c r="AN88" s="133"/>
      <c r="AO88" s="132"/>
      <c r="AP88" s="132"/>
      <c r="AQ88" s="131">
        <f t="shared" si="35"/>
        <v>0</v>
      </c>
      <c r="AR88" s="110">
        <f t="shared" si="36"/>
        <v>0</v>
      </c>
      <c r="AS88" s="392" t="str">
        <f t="shared" si="20"/>
        <v/>
      </c>
      <c r="AT88" s="109"/>
    </row>
    <row r="89" spans="1:46" s="108" customFormat="1" ht="15" customHeight="1" x14ac:dyDescent="0.25">
      <c r="A89" s="149"/>
      <c r="B89" s="474"/>
      <c r="C89" s="475"/>
      <c r="D89" s="475"/>
      <c r="E89" s="476"/>
      <c r="F89" s="148"/>
      <c r="G89" s="145" t="str">
        <f t="shared" si="21"/>
        <v/>
      </c>
      <c r="H89" s="145" t="str">
        <f t="shared" si="22"/>
        <v/>
      </c>
      <c r="I89" s="147" t="str">
        <f t="shared" si="23"/>
        <v/>
      </c>
      <c r="J89" s="146" t="str">
        <f t="shared" si="24"/>
        <v/>
      </c>
      <c r="K89" s="145" t="str">
        <f t="shared" si="25"/>
        <v/>
      </c>
      <c r="L89" s="144" t="str">
        <f t="shared" si="26"/>
        <v/>
      </c>
      <c r="M89" s="143"/>
      <c r="N89" s="142"/>
      <c r="O89" s="132">
        <v>65</v>
      </c>
      <c r="P89" s="110">
        <f t="shared" si="27"/>
        <v>0</v>
      </c>
      <c r="Q89" s="395">
        <f t="shared" si="16"/>
        <v>0</v>
      </c>
      <c r="R89" s="134"/>
      <c r="S89" s="134"/>
      <c r="T89" s="110">
        <f t="shared" si="28"/>
        <v>0</v>
      </c>
      <c r="U89" s="110" t="str">
        <f t="shared" si="29"/>
        <v/>
      </c>
      <c r="V89" s="391" t="str">
        <f t="shared" si="17"/>
        <v/>
      </c>
      <c r="W89" s="141"/>
      <c r="X89" s="140"/>
      <c r="Y89" s="139"/>
      <c r="Z89" s="134"/>
      <c r="AA89" s="134"/>
      <c r="AB89" s="131">
        <f t="shared" si="30"/>
        <v>0</v>
      </c>
      <c r="AC89" s="110">
        <f t="shared" si="31"/>
        <v>0</v>
      </c>
      <c r="AD89" s="110" t="str">
        <f t="shared" si="32"/>
        <v/>
      </c>
      <c r="AE89" s="390" t="str">
        <f t="shared" si="18"/>
        <v/>
      </c>
      <c r="AF89" s="138"/>
      <c r="AG89" s="137"/>
      <c r="AH89" s="136"/>
      <c r="AI89" s="135"/>
      <c r="AJ89" s="134"/>
      <c r="AK89" s="131">
        <f t="shared" si="33"/>
        <v>0</v>
      </c>
      <c r="AL89" s="110">
        <f t="shared" si="34"/>
        <v>0</v>
      </c>
      <c r="AM89" s="392" t="str">
        <f t="shared" si="19"/>
        <v/>
      </c>
      <c r="AN89" s="133"/>
      <c r="AO89" s="132"/>
      <c r="AP89" s="132"/>
      <c r="AQ89" s="131">
        <f t="shared" si="35"/>
        <v>0</v>
      </c>
      <c r="AR89" s="110">
        <f t="shared" si="36"/>
        <v>0</v>
      </c>
      <c r="AS89" s="392" t="str">
        <f t="shared" si="20"/>
        <v/>
      </c>
      <c r="AT89" s="109"/>
    </row>
    <row r="90" spans="1:46" s="108" customFormat="1" ht="15" customHeight="1" x14ac:dyDescent="0.25">
      <c r="A90" s="149"/>
      <c r="B90" s="474"/>
      <c r="C90" s="475"/>
      <c r="D90" s="475"/>
      <c r="E90" s="476"/>
      <c r="F90" s="148"/>
      <c r="G90" s="145" t="str">
        <f t="shared" si="21"/>
        <v/>
      </c>
      <c r="H90" s="145" t="str">
        <f t="shared" si="22"/>
        <v/>
      </c>
      <c r="I90" s="147" t="str">
        <f t="shared" si="23"/>
        <v/>
      </c>
      <c r="J90" s="146" t="str">
        <f t="shared" si="24"/>
        <v/>
      </c>
      <c r="K90" s="145" t="str">
        <f t="shared" si="25"/>
        <v/>
      </c>
      <c r="L90" s="144" t="str">
        <f t="shared" si="26"/>
        <v/>
      </c>
      <c r="M90" s="143"/>
      <c r="N90" s="142"/>
      <c r="O90" s="132">
        <v>65</v>
      </c>
      <c r="P90" s="110">
        <f t="shared" si="27"/>
        <v>0</v>
      </c>
      <c r="Q90" s="395">
        <f t="shared" si="16"/>
        <v>0</v>
      </c>
      <c r="R90" s="134"/>
      <c r="S90" s="134"/>
      <c r="T90" s="110">
        <f t="shared" si="28"/>
        <v>0</v>
      </c>
      <c r="U90" s="110" t="str">
        <f t="shared" si="29"/>
        <v/>
      </c>
      <c r="V90" s="391" t="str">
        <f t="shared" si="17"/>
        <v/>
      </c>
      <c r="W90" s="141"/>
      <c r="X90" s="140"/>
      <c r="Y90" s="139"/>
      <c r="Z90" s="134"/>
      <c r="AA90" s="134"/>
      <c r="AB90" s="131">
        <f t="shared" si="30"/>
        <v>0</v>
      </c>
      <c r="AC90" s="110">
        <f t="shared" si="31"/>
        <v>0</v>
      </c>
      <c r="AD90" s="110" t="str">
        <f t="shared" si="32"/>
        <v/>
      </c>
      <c r="AE90" s="390" t="str">
        <f t="shared" si="18"/>
        <v/>
      </c>
      <c r="AF90" s="138"/>
      <c r="AG90" s="137"/>
      <c r="AH90" s="136"/>
      <c r="AI90" s="135"/>
      <c r="AJ90" s="134"/>
      <c r="AK90" s="131">
        <f t="shared" si="33"/>
        <v>0</v>
      </c>
      <c r="AL90" s="110">
        <f t="shared" si="34"/>
        <v>0</v>
      </c>
      <c r="AM90" s="392" t="str">
        <f t="shared" si="19"/>
        <v/>
      </c>
      <c r="AN90" s="133"/>
      <c r="AO90" s="132"/>
      <c r="AP90" s="132"/>
      <c r="AQ90" s="131">
        <f t="shared" si="35"/>
        <v>0</v>
      </c>
      <c r="AR90" s="110">
        <f t="shared" si="36"/>
        <v>0</v>
      </c>
      <c r="AS90" s="392" t="str">
        <f t="shared" si="20"/>
        <v/>
      </c>
      <c r="AT90" s="109"/>
    </row>
    <row r="91" spans="1:46" s="108" customFormat="1" ht="15" customHeight="1" x14ac:dyDescent="0.25">
      <c r="A91" s="149"/>
      <c r="B91" s="474"/>
      <c r="C91" s="475"/>
      <c r="D91" s="475"/>
      <c r="E91" s="476"/>
      <c r="F91" s="148"/>
      <c r="G91" s="145" t="str">
        <f t="shared" si="21"/>
        <v/>
      </c>
      <c r="H91" s="145" t="str">
        <f t="shared" si="22"/>
        <v/>
      </c>
      <c r="I91" s="147" t="str">
        <f t="shared" si="23"/>
        <v/>
      </c>
      <c r="J91" s="146" t="str">
        <f t="shared" si="24"/>
        <v/>
      </c>
      <c r="K91" s="145" t="str">
        <f t="shared" si="25"/>
        <v/>
      </c>
      <c r="L91" s="144" t="str">
        <f t="shared" si="26"/>
        <v/>
      </c>
      <c r="M91" s="143"/>
      <c r="N91" s="142"/>
      <c r="O91" s="132">
        <v>65</v>
      </c>
      <c r="P91" s="110">
        <f t="shared" si="27"/>
        <v>0</v>
      </c>
      <c r="Q91" s="395">
        <f t="shared" si="16"/>
        <v>0</v>
      </c>
      <c r="R91" s="134"/>
      <c r="S91" s="134"/>
      <c r="T91" s="110">
        <f t="shared" si="28"/>
        <v>0</v>
      </c>
      <c r="U91" s="110" t="str">
        <f t="shared" si="29"/>
        <v/>
      </c>
      <c r="V91" s="391" t="str">
        <f t="shared" si="17"/>
        <v/>
      </c>
      <c r="W91" s="141"/>
      <c r="X91" s="140"/>
      <c r="Y91" s="139"/>
      <c r="Z91" s="134"/>
      <c r="AA91" s="134"/>
      <c r="AB91" s="131">
        <f t="shared" si="30"/>
        <v>0</v>
      </c>
      <c r="AC91" s="110">
        <f t="shared" si="31"/>
        <v>0</v>
      </c>
      <c r="AD91" s="110" t="str">
        <f t="shared" si="32"/>
        <v/>
      </c>
      <c r="AE91" s="390" t="str">
        <f t="shared" si="18"/>
        <v/>
      </c>
      <c r="AF91" s="138"/>
      <c r="AG91" s="137"/>
      <c r="AH91" s="136"/>
      <c r="AI91" s="135"/>
      <c r="AJ91" s="134"/>
      <c r="AK91" s="131">
        <f t="shared" si="33"/>
        <v>0</v>
      </c>
      <c r="AL91" s="110">
        <f t="shared" si="34"/>
        <v>0</v>
      </c>
      <c r="AM91" s="392" t="str">
        <f t="shared" si="19"/>
        <v/>
      </c>
      <c r="AN91" s="133"/>
      <c r="AO91" s="132"/>
      <c r="AP91" s="132"/>
      <c r="AQ91" s="131">
        <f t="shared" si="35"/>
        <v>0</v>
      </c>
      <c r="AR91" s="110">
        <f t="shared" si="36"/>
        <v>0</v>
      </c>
      <c r="AS91" s="392" t="str">
        <f t="shared" si="20"/>
        <v/>
      </c>
      <c r="AT91" s="109"/>
    </row>
    <row r="92" spans="1:46" s="108" customFormat="1" ht="15" customHeight="1" x14ac:dyDescent="0.25">
      <c r="A92" s="149"/>
      <c r="B92" s="474"/>
      <c r="C92" s="475"/>
      <c r="D92" s="475"/>
      <c r="E92" s="476"/>
      <c r="F92" s="148"/>
      <c r="G92" s="145" t="str">
        <f t="shared" si="21"/>
        <v/>
      </c>
      <c r="H92" s="145" t="str">
        <f t="shared" si="22"/>
        <v/>
      </c>
      <c r="I92" s="147" t="str">
        <f t="shared" si="23"/>
        <v/>
      </c>
      <c r="J92" s="146" t="str">
        <f t="shared" si="24"/>
        <v/>
      </c>
      <c r="K92" s="145" t="str">
        <f t="shared" si="25"/>
        <v/>
      </c>
      <c r="L92" s="144" t="str">
        <f t="shared" si="26"/>
        <v/>
      </c>
      <c r="M92" s="143"/>
      <c r="N92" s="142"/>
      <c r="O92" s="132">
        <v>65</v>
      </c>
      <c r="P92" s="110">
        <f t="shared" si="27"/>
        <v>0</v>
      </c>
      <c r="Q92" s="395">
        <f t="shared" si="16"/>
        <v>0</v>
      </c>
      <c r="R92" s="134"/>
      <c r="S92" s="134"/>
      <c r="T92" s="110">
        <f t="shared" si="28"/>
        <v>0</v>
      </c>
      <c r="U92" s="110" t="str">
        <f t="shared" si="29"/>
        <v/>
      </c>
      <c r="V92" s="391" t="str">
        <f t="shared" si="17"/>
        <v/>
      </c>
      <c r="W92" s="141"/>
      <c r="X92" s="140"/>
      <c r="Y92" s="139"/>
      <c r="Z92" s="134"/>
      <c r="AA92" s="134"/>
      <c r="AB92" s="131">
        <f t="shared" si="30"/>
        <v>0</v>
      </c>
      <c r="AC92" s="110">
        <f t="shared" si="31"/>
        <v>0</v>
      </c>
      <c r="AD92" s="110" t="str">
        <f t="shared" si="32"/>
        <v/>
      </c>
      <c r="AE92" s="390" t="str">
        <f t="shared" si="18"/>
        <v/>
      </c>
      <c r="AF92" s="138"/>
      <c r="AG92" s="137"/>
      <c r="AH92" s="136"/>
      <c r="AI92" s="135"/>
      <c r="AJ92" s="134"/>
      <c r="AK92" s="131">
        <f t="shared" si="33"/>
        <v>0</v>
      </c>
      <c r="AL92" s="110">
        <f t="shared" si="34"/>
        <v>0</v>
      </c>
      <c r="AM92" s="392" t="str">
        <f t="shared" si="19"/>
        <v/>
      </c>
      <c r="AN92" s="133"/>
      <c r="AO92" s="132"/>
      <c r="AP92" s="132"/>
      <c r="AQ92" s="131">
        <f t="shared" si="35"/>
        <v>0</v>
      </c>
      <c r="AR92" s="110">
        <f t="shared" si="36"/>
        <v>0</v>
      </c>
      <c r="AS92" s="392" t="str">
        <f t="shared" si="20"/>
        <v/>
      </c>
      <c r="AT92" s="109"/>
    </row>
    <row r="93" spans="1:46" s="108" customFormat="1" ht="15" customHeight="1" x14ac:dyDescent="0.25">
      <c r="A93" s="149"/>
      <c r="B93" s="474"/>
      <c r="C93" s="475"/>
      <c r="D93" s="475"/>
      <c r="E93" s="476"/>
      <c r="F93" s="148"/>
      <c r="G93" s="145" t="str">
        <f t="shared" si="21"/>
        <v/>
      </c>
      <c r="H93" s="145" t="str">
        <f t="shared" si="22"/>
        <v/>
      </c>
      <c r="I93" s="147" t="str">
        <f t="shared" si="23"/>
        <v/>
      </c>
      <c r="J93" s="146" t="str">
        <f t="shared" si="24"/>
        <v/>
      </c>
      <c r="K93" s="145" t="str">
        <f t="shared" si="25"/>
        <v/>
      </c>
      <c r="L93" s="144" t="str">
        <f t="shared" si="26"/>
        <v/>
      </c>
      <c r="M93" s="143"/>
      <c r="N93" s="142"/>
      <c r="O93" s="132">
        <v>65</v>
      </c>
      <c r="P93" s="110">
        <f t="shared" si="27"/>
        <v>0</v>
      </c>
      <c r="Q93" s="395">
        <f t="shared" si="16"/>
        <v>0</v>
      </c>
      <c r="R93" s="134"/>
      <c r="S93" s="134"/>
      <c r="T93" s="110">
        <f t="shared" si="28"/>
        <v>0</v>
      </c>
      <c r="U93" s="110" t="str">
        <f t="shared" si="29"/>
        <v/>
      </c>
      <c r="V93" s="391" t="str">
        <f t="shared" si="17"/>
        <v/>
      </c>
      <c r="W93" s="141"/>
      <c r="X93" s="140"/>
      <c r="Y93" s="139"/>
      <c r="Z93" s="134"/>
      <c r="AA93" s="134"/>
      <c r="AB93" s="131">
        <f t="shared" si="30"/>
        <v>0</v>
      </c>
      <c r="AC93" s="110">
        <f t="shared" si="31"/>
        <v>0</v>
      </c>
      <c r="AD93" s="110" t="str">
        <f t="shared" si="32"/>
        <v/>
      </c>
      <c r="AE93" s="390" t="str">
        <f t="shared" si="18"/>
        <v/>
      </c>
      <c r="AF93" s="138"/>
      <c r="AG93" s="137"/>
      <c r="AH93" s="136"/>
      <c r="AI93" s="135"/>
      <c r="AJ93" s="134"/>
      <c r="AK93" s="131">
        <f t="shared" si="33"/>
        <v>0</v>
      </c>
      <c r="AL93" s="110">
        <f t="shared" si="34"/>
        <v>0</v>
      </c>
      <c r="AM93" s="392" t="str">
        <f t="shared" si="19"/>
        <v/>
      </c>
      <c r="AN93" s="133"/>
      <c r="AO93" s="132"/>
      <c r="AP93" s="132"/>
      <c r="AQ93" s="131">
        <f t="shared" si="35"/>
        <v>0</v>
      </c>
      <c r="AR93" s="110">
        <f t="shared" si="36"/>
        <v>0</v>
      </c>
      <c r="AS93" s="392" t="str">
        <f t="shared" si="20"/>
        <v/>
      </c>
      <c r="AT93" s="109"/>
    </row>
    <row r="94" spans="1:46" s="108" customFormat="1" ht="15" customHeight="1" x14ac:dyDescent="0.25">
      <c r="A94" s="149"/>
      <c r="B94" s="474"/>
      <c r="C94" s="475"/>
      <c r="D94" s="475"/>
      <c r="E94" s="476"/>
      <c r="F94" s="148"/>
      <c r="G94" s="145" t="str">
        <f t="shared" si="21"/>
        <v/>
      </c>
      <c r="H94" s="145" t="str">
        <f t="shared" si="22"/>
        <v/>
      </c>
      <c r="I94" s="147" t="str">
        <f t="shared" si="23"/>
        <v/>
      </c>
      <c r="J94" s="146" t="str">
        <f t="shared" si="24"/>
        <v/>
      </c>
      <c r="K94" s="145" t="str">
        <f t="shared" si="25"/>
        <v/>
      </c>
      <c r="L94" s="144" t="str">
        <f t="shared" si="26"/>
        <v/>
      </c>
      <c r="M94" s="143"/>
      <c r="N94" s="142"/>
      <c r="O94" s="132">
        <v>65</v>
      </c>
      <c r="P94" s="110">
        <f t="shared" si="27"/>
        <v>0</v>
      </c>
      <c r="Q94" s="395">
        <f t="shared" si="16"/>
        <v>0</v>
      </c>
      <c r="R94" s="134"/>
      <c r="S94" s="134"/>
      <c r="T94" s="110">
        <f t="shared" si="28"/>
        <v>0</v>
      </c>
      <c r="U94" s="110" t="str">
        <f t="shared" si="29"/>
        <v/>
      </c>
      <c r="V94" s="391" t="str">
        <f t="shared" si="17"/>
        <v/>
      </c>
      <c r="W94" s="141"/>
      <c r="X94" s="140"/>
      <c r="Y94" s="139"/>
      <c r="Z94" s="134"/>
      <c r="AA94" s="134"/>
      <c r="AB94" s="131">
        <f t="shared" si="30"/>
        <v>0</v>
      </c>
      <c r="AC94" s="110">
        <f t="shared" si="31"/>
        <v>0</v>
      </c>
      <c r="AD94" s="110" t="str">
        <f t="shared" si="32"/>
        <v/>
      </c>
      <c r="AE94" s="390" t="str">
        <f t="shared" si="18"/>
        <v/>
      </c>
      <c r="AF94" s="138"/>
      <c r="AG94" s="137"/>
      <c r="AH94" s="136"/>
      <c r="AI94" s="135"/>
      <c r="AJ94" s="134"/>
      <c r="AK94" s="131">
        <f t="shared" si="33"/>
        <v>0</v>
      </c>
      <c r="AL94" s="110">
        <f t="shared" si="34"/>
        <v>0</v>
      </c>
      <c r="AM94" s="392" t="str">
        <f t="shared" si="19"/>
        <v/>
      </c>
      <c r="AN94" s="133"/>
      <c r="AO94" s="132"/>
      <c r="AP94" s="132"/>
      <c r="AQ94" s="131">
        <f t="shared" si="35"/>
        <v>0</v>
      </c>
      <c r="AR94" s="110">
        <f t="shared" si="36"/>
        <v>0</v>
      </c>
      <c r="AS94" s="392" t="str">
        <f t="shared" si="20"/>
        <v/>
      </c>
      <c r="AT94" s="109"/>
    </row>
    <row r="95" spans="1:46" s="108" customFormat="1" ht="15" customHeight="1" x14ac:dyDescent="0.25">
      <c r="A95" s="149"/>
      <c r="B95" s="474"/>
      <c r="C95" s="475"/>
      <c r="D95" s="475"/>
      <c r="E95" s="476"/>
      <c r="F95" s="148"/>
      <c r="G95" s="145" t="str">
        <f t="shared" si="21"/>
        <v/>
      </c>
      <c r="H95" s="145" t="str">
        <f t="shared" si="22"/>
        <v/>
      </c>
      <c r="I95" s="147" t="str">
        <f t="shared" si="23"/>
        <v/>
      </c>
      <c r="J95" s="146" t="str">
        <f t="shared" si="24"/>
        <v/>
      </c>
      <c r="K95" s="145" t="str">
        <f t="shared" si="25"/>
        <v/>
      </c>
      <c r="L95" s="144" t="str">
        <f t="shared" si="26"/>
        <v/>
      </c>
      <c r="M95" s="143"/>
      <c r="N95" s="142"/>
      <c r="O95" s="132">
        <v>65</v>
      </c>
      <c r="P95" s="110">
        <f t="shared" si="27"/>
        <v>0</v>
      </c>
      <c r="Q95" s="395">
        <f t="shared" si="16"/>
        <v>0</v>
      </c>
      <c r="R95" s="134"/>
      <c r="S95" s="134"/>
      <c r="T95" s="110">
        <f t="shared" si="28"/>
        <v>0</v>
      </c>
      <c r="U95" s="110" t="str">
        <f t="shared" si="29"/>
        <v/>
      </c>
      <c r="V95" s="391" t="str">
        <f t="shared" si="17"/>
        <v/>
      </c>
      <c r="W95" s="141"/>
      <c r="X95" s="140"/>
      <c r="Y95" s="139"/>
      <c r="Z95" s="134"/>
      <c r="AA95" s="134"/>
      <c r="AB95" s="131">
        <f t="shared" si="30"/>
        <v>0</v>
      </c>
      <c r="AC95" s="110">
        <f t="shared" si="31"/>
        <v>0</v>
      </c>
      <c r="AD95" s="110" t="str">
        <f t="shared" si="32"/>
        <v/>
      </c>
      <c r="AE95" s="390" t="str">
        <f t="shared" si="18"/>
        <v/>
      </c>
      <c r="AF95" s="138"/>
      <c r="AG95" s="137"/>
      <c r="AH95" s="136"/>
      <c r="AI95" s="135"/>
      <c r="AJ95" s="134"/>
      <c r="AK95" s="131">
        <f t="shared" si="33"/>
        <v>0</v>
      </c>
      <c r="AL95" s="110">
        <f t="shared" si="34"/>
        <v>0</v>
      </c>
      <c r="AM95" s="392" t="str">
        <f t="shared" si="19"/>
        <v/>
      </c>
      <c r="AN95" s="133"/>
      <c r="AO95" s="132"/>
      <c r="AP95" s="132"/>
      <c r="AQ95" s="131">
        <f t="shared" si="35"/>
        <v>0</v>
      </c>
      <c r="AR95" s="110">
        <f t="shared" si="36"/>
        <v>0</v>
      </c>
      <c r="AS95" s="392" t="str">
        <f t="shared" si="20"/>
        <v/>
      </c>
      <c r="AT95" s="109"/>
    </row>
    <row r="96" spans="1:46" s="108" customFormat="1" ht="15" customHeight="1" x14ac:dyDescent="0.25">
      <c r="A96" s="149"/>
      <c r="B96" s="474"/>
      <c r="C96" s="475"/>
      <c r="D96" s="475"/>
      <c r="E96" s="476"/>
      <c r="F96" s="148"/>
      <c r="G96" s="145" t="str">
        <f t="shared" si="21"/>
        <v/>
      </c>
      <c r="H96" s="145" t="str">
        <f t="shared" si="22"/>
        <v/>
      </c>
      <c r="I96" s="147" t="str">
        <f t="shared" si="23"/>
        <v/>
      </c>
      <c r="J96" s="146" t="str">
        <f t="shared" si="24"/>
        <v/>
      </c>
      <c r="K96" s="145" t="str">
        <f t="shared" si="25"/>
        <v/>
      </c>
      <c r="L96" s="144" t="str">
        <f t="shared" si="26"/>
        <v/>
      </c>
      <c r="M96" s="143"/>
      <c r="N96" s="142"/>
      <c r="O96" s="132">
        <v>65</v>
      </c>
      <c r="P96" s="110">
        <f t="shared" si="27"/>
        <v>0</v>
      </c>
      <c r="Q96" s="395">
        <f t="shared" si="16"/>
        <v>0</v>
      </c>
      <c r="R96" s="134"/>
      <c r="S96" s="134"/>
      <c r="T96" s="110">
        <f t="shared" si="28"/>
        <v>0</v>
      </c>
      <c r="U96" s="110" t="str">
        <f t="shared" si="29"/>
        <v/>
      </c>
      <c r="V96" s="391" t="str">
        <f t="shared" si="17"/>
        <v/>
      </c>
      <c r="W96" s="141"/>
      <c r="X96" s="140"/>
      <c r="Y96" s="139"/>
      <c r="Z96" s="134"/>
      <c r="AA96" s="134"/>
      <c r="AB96" s="131">
        <f t="shared" si="30"/>
        <v>0</v>
      </c>
      <c r="AC96" s="110">
        <f t="shared" si="31"/>
        <v>0</v>
      </c>
      <c r="AD96" s="110" t="str">
        <f t="shared" si="32"/>
        <v/>
      </c>
      <c r="AE96" s="390" t="str">
        <f t="shared" si="18"/>
        <v/>
      </c>
      <c r="AF96" s="138"/>
      <c r="AG96" s="137"/>
      <c r="AH96" s="136"/>
      <c r="AI96" s="135"/>
      <c r="AJ96" s="134"/>
      <c r="AK96" s="131">
        <f t="shared" si="33"/>
        <v>0</v>
      </c>
      <c r="AL96" s="110">
        <f t="shared" si="34"/>
        <v>0</v>
      </c>
      <c r="AM96" s="392" t="str">
        <f t="shared" si="19"/>
        <v/>
      </c>
      <c r="AN96" s="133"/>
      <c r="AO96" s="132"/>
      <c r="AP96" s="132"/>
      <c r="AQ96" s="131">
        <f t="shared" si="35"/>
        <v>0</v>
      </c>
      <c r="AR96" s="110">
        <f t="shared" si="36"/>
        <v>0</v>
      </c>
      <c r="AS96" s="392" t="str">
        <f t="shared" si="20"/>
        <v/>
      </c>
      <c r="AT96" s="109"/>
    </row>
    <row r="97" spans="1:46" s="108" customFormat="1" ht="15" customHeight="1" x14ac:dyDescent="0.25">
      <c r="A97" s="149"/>
      <c r="B97" s="474"/>
      <c r="C97" s="475"/>
      <c r="D97" s="475"/>
      <c r="E97" s="476"/>
      <c r="F97" s="148"/>
      <c r="G97" s="145" t="str">
        <f t="shared" si="21"/>
        <v/>
      </c>
      <c r="H97" s="145" t="str">
        <f t="shared" si="22"/>
        <v/>
      </c>
      <c r="I97" s="147" t="str">
        <f t="shared" si="23"/>
        <v/>
      </c>
      <c r="J97" s="146" t="str">
        <f t="shared" si="24"/>
        <v/>
      </c>
      <c r="K97" s="145" t="str">
        <f t="shared" si="25"/>
        <v/>
      </c>
      <c r="L97" s="144" t="str">
        <f t="shared" si="26"/>
        <v/>
      </c>
      <c r="M97" s="143"/>
      <c r="N97" s="142"/>
      <c r="O97" s="132">
        <v>65</v>
      </c>
      <c r="P97" s="110">
        <f t="shared" si="27"/>
        <v>0</v>
      </c>
      <c r="Q97" s="395">
        <f t="shared" si="16"/>
        <v>0</v>
      </c>
      <c r="R97" s="134"/>
      <c r="S97" s="134"/>
      <c r="T97" s="110">
        <f t="shared" si="28"/>
        <v>0</v>
      </c>
      <c r="U97" s="110" t="str">
        <f t="shared" si="29"/>
        <v/>
      </c>
      <c r="V97" s="391" t="str">
        <f t="shared" si="17"/>
        <v/>
      </c>
      <c r="W97" s="141"/>
      <c r="X97" s="140"/>
      <c r="Y97" s="139"/>
      <c r="Z97" s="134"/>
      <c r="AA97" s="134"/>
      <c r="AB97" s="131">
        <f t="shared" si="30"/>
        <v>0</v>
      </c>
      <c r="AC97" s="110">
        <f t="shared" si="31"/>
        <v>0</v>
      </c>
      <c r="AD97" s="110" t="str">
        <f t="shared" si="32"/>
        <v/>
      </c>
      <c r="AE97" s="390" t="str">
        <f t="shared" si="18"/>
        <v/>
      </c>
      <c r="AF97" s="138"/>
      <c r="AG97" s="137"/>
      <c r="AH97" s="136"/>
      <c r="AI97" s="135"/>
      <c r="AJ97" s="134"/>
      <c r="AK97" s="131">
        <f t="shared" si="33"/>
        <v>0</v>
      </c>
      <c r="AL97" s="110">
        <f t="shared" si="34"/>
        <v>0</v>
      </c>
      <c r="AM97" s="392" t="str">
        <f t="shared" si="19"/>
        <v/>
      </c>
      <c r="AN97" s="133"/>
      <c r="AO97" s="132"/>
      <c r="AP97" s="132"/>
      <c r="AQ97" s="131">
        <f t="shared" si="35"/>
        <v>0</v>
      </c>
      <c r="AR97" s="110">
        <f t="shared" si="36"/>
        <v>0</v>
      </c>
      <c r="AS97" s="392" t="str">
        <f t="shared" si="20"/>
        <v/>
      </c>
      <c r="AT97" s="109"/>
    </row>
    <row r="98" spans="1:46" s="108" customFormat="1" ht="15" customHeight="1" x14ac:dyDescent="0.25">
      <c r="A98" s="149"/>
      <c r="B98" s="474"/>
      <c r="C98" s="475"/>
      <c r="D98" s="475"/>
      <c r="E98" s="476"/>
      <c r="F98" s="148"/>
      <c r="G98" s="145" t="str">
        <f t="shared" si="21"/>
        <v/>
      </c>
      <c r="H98" s="145" t="str">
        <f t="shared" si="22"/>
        <v/>
      </c>
      <c r="I98" s="147" t="str">
        <f t="shared" si="23"/>
        <v/>
      </c>
      <c r="J98" s="146" t="str">
        <f t="shared" si="24"/>
        <v/>
      </c>
      <c r="K98" s="145" t="str">
        <f t="shared" si="25"/>
        <v/>
      </c>
      <c r="L98" s="144" t="str">
        <f t="shared" si="26"/>
        <v/>
      </c>
      <c r="M98" s="143"/>
      <c r="N98" s="142"/>
      <c r="O98" s="132">
        <v>65</v>
      </c>
      <c r="P98" s="110">
        <f t="shared" si="27"/>
        <v>0</v>
      </c>
      <c r="Q98" s="395">
        <f t="shared" si="16"/>
        <v>0</v>
      </c>
      <c r="R98" s="134"/>
      <c r="S98" s="134"/>
      <c r="T98" s="110">
        <f t="shared" si="28"/>
        <v>0</v>
      </c>
      <c r="U98" s="110" t="str">
        <f t="shared" si="29"/>
        <v/>
      </c>
      <c r="V98" s="391" t="str">
        <f t="shared" si="17"/>
        <v/>
      </c>
      <c r="W98" s="141"/>
      <c r="X98" s="140"/>
      <c r="Y98" s="139"/>
      <c r="Z98" s="134"/>
      <c r="AA98" s="134"/>
      <c r="AB98" s="131">
        <f t="shared" si="30"/>
        <v>0</v>
      </c>
      <c r="AC98" s="110">
        <f t="shared" si="31"/>
        <v>0</v>
      </c>
      <c r="AD98" s="110" t="str">
        <f t="shared" si="32"/>
        <v/>
      </c>
      <c r="AE98" s="390" t="str">
        <f t="shared" si="18"/>
        <v/>
      </c>
      <c r="AF98" s="138"/>
      <c r="AG98" s="137"/>
      <c r="AH98" s="136"/>
      <c r="AI98" s="135"/>
      <c r="AJ98" s="134"/>
      <c r="AK98" s="131">
        <f t="shared" si="33"/>
        <v>0</v>
      </c>
      <c r="AL98" s="110">
        <f t="shared" si="34"/>
        <v>0</v>
      </c>
      <c r="AM98" s="392" t="str">
        <f t="shared" si="19"/>
        <v/>
      </c>
      <c r="AN98" s="133"/>
      <c r="AO98" s="132"/>
      <c r="AP98" s="132"/>
      <c r="AQ98" s="131">
        <f t="shared" si="35"/>
        <v>0</v>
      </c>
      <c r="AR98" s="110">
        <f t="shared" si="36"/>
        <v>0</v>
      </c>
      <c r="AS98" s="392" t="str">
        <f t="shared" si="20"/>
        <v/>
      </c>
      <c r="AT98" s="109"/>
    </row>
    <row r="99" spans="1:46" s="108" customFormat="1" ht="15" customHeight="1" x14ac:dyDescent="0.25">
      <c r="A99" s="149"/>
      <c r="B99" s="474"/>
      <c r="C99" s="475"/>
      <c r="D99" s="475"/>
      <c r="E99" s="476"/>
      <c r="F99" s="148"/>
      <c r="G99" s="145" t="str">
        <f t="shared" si="21"/>
        <v/>
      </c>
      <c r="H99" s="145" t="str">
        <f t="shared" si="22"/>
        <v/>
      </c>
      <c r="I99" s="147" t="str">
        <f t="shared" si="23"/>
        <v/>
      </c>
      <c r="J99" s="146" t="str">
        <f t="shared" si="24"/>
        <v/>
      </c>
      <c r="K99" s="145" t="str">
        <f t="shared" si="25"/>
        <v/>
      </c>
      <c r="L99" s="144" t="str">
        <f t="shared" si="26"/>
        <v/>
      </c>
      <c r="M99" s="143"/>
      <c r="N99" s="142"/>
      <c r="O99" s="132">
        <v>65</v>
      </c>
      <c r="P99" s="110">
        <f t="shared" si="27"/>
        <v>0</v>
      </c>
      <c r="Q99" s="395">
        <f t="shared" si="16"/>
        <v>0</v>
      </c>
      <c r="R99" s="134"/>
      <c r="S99" s="134"/>
      <c r="T99" s="110">
        <f t="shared" si="28"/>
        <v>0</v>
      </c>
      <c r="U99" s="110" t="str">
        <f t="shared" si="29"/>
        <v/>
      </c>
      <c r="V99" s="391" t="str">
        <f t="shared" si="17"/>
        <v/>
      </c>
      <c r="W99" s="141"/>
      <c r="X99" s="140"/>
      <c r="Y99" s="139"/>
      <c r="Z99" s="134"/>
      <c r="AA99" s="134"/>
      <c r="AB99" s="131">
        <f t="shared" si="30"/>
        <v>0</v>
      </c>
      <c r="AC99" s="110">
        <f t="shared" si="31"/>
        <v>0</v>
      </c>
      <c r="AD99" s="110" t="str">
        <f t="shared" si="32"/>
        <v/>
      </c>
      <c r="AE99" s="390" t="str">
        <f t="shared" si="18"/>
        <v/>
      </c>
      <c r="AF99" s="138"/>
      <c r="AG99" s="137"/>
      <c r="AH99" s="136"/>
      <c r="AI99" s="135"/>
      <c r="AJ99" s="134"/>
      <c r="AK99" s="131">
        <f t="shared" si="33"/>
        <v>0</v>
      </c>
      <c r="AL99" s="110">
        <f t="shared" si="34"/>
        <v>0</v>
      </c>
      <c r="AM99" s="392" t="str">
        <f t="shared" si="19"/>
        <v/>
      </c>
      <c r="AN99" s="133"/>
      <c r="AO99" s="132"/>
      <c r="AP99" s="132"/>
      <c r="AQ99" s="131">
        <f t="shared" si="35"/>
        <v>0</v>
      </c>
      <c r="AR99" s="110">
        <f t="shared" si="36"/>
        <v>0</v>
      </c>
      <c r="AS99" s="392" t="str">
        <f t="shared" si="20"/>
        <v/>
      </c>
      <c r="AT99" s="109"/>
    </row>
    <row r="100" spans="1:46" s="108" customFormat="1" ht="15" customHeight="1" x14ac:dyDescent="0.25">
      <c r="A100" s="149"/>
      <c r="B100" s="474"/>
      <c r="C100" s="475"/>
      <c r="D100" s="475"/>
      <c r="E100" s="476"/>
      <c r="F100" s="148"/>
      <c r="G100" s="145" t="str">
        <f t="shared" si="21"/>
        <v/>
      </c>
      <c r="H100" s="145" t="str">
        <f t="shared" si="22"/>
        <v/>
      </c>
      <c r="I100" s="147" t="str">
        <f t="shared" si="23"/>
        <v/>
      </c>
      <c r="J100" s="146" t="str">
        <f t="shared" si="24"/>
        <v/>
      </c>
      <c r="K100" s="145" t="str">
        <f t="shared" si="25"/>
        <v/>
      </c>
      <c r="L100" s="144" t="str">
        <f t="shared" si="26"/>
        <v/>
      </c>
      <c r="M100" s="143"/>
      <c r="N100" s="142"/>
      <c r="O100" s="132">
        <v>65</v>
      </c>
      <c r="P100" s="110">
        <f t="shared" si="27"/>
        <v>0</v>
      </c>
      <c r="Q100" s="395">
        <f t="shared" si="16"/>
        <v>0</v>
      </c>
      <c r="R100" s="134"/>
      <c r="S100" s="134"/>
      <c r="T100" s="110">
        <f t="shared" si="28"/>
        <v>0</v>
      </c>
      <c r="U100" s="110" t="str">
        <f t="shared" si="29"/>
        <v/>
      </c>
      <c r="V100" s="391" t="str">
        <f t="shared" si="17"/>
        <v/>
      </c>
      <c r="W100" s="141"/>
      <c r="X100" s="140"/>
      <c r="Y100" s="139"/>
      <c r="Z100" s="134"/>
      <c r="AA100" s="134"/>
      <c r="AB100" s="131">
        <f t="shared" si="30"/>
        <v>0</v>
      </c>
      <c r="AC100" s="110">
        <f t="shared" si="31"/>
        <v>0</v>
      </c>
      <c r="AD100" s="110" t="str">
        <f t="shared" si="32"/>
        <v/>
      </c>
      <c r="AE100" s="390" t="str">
        <f t="shared" si="18"/>
        <v/>
      </c>
      <c r="AF100" s="138"/>
      <c r="AG100" s="137"/>
      <c r="AH100" s="136"/>
      <c r="AI100" s="135"/>
      <c r="AJ100" s="134"/>
      <c r="AK100" s="131">
        <f t="shared" si="33"/>
        <v>0</v>
      </c>
      <c r="AL100" s="110">
        <f t="shared" si="34"/>
        <v>0</v>
      </c>
      <c r="AM100" s="392" t="str">
        <f t="shared" si="19"/>
        <v/>
      </c>
      <c r="AN100" s="133"/>
      <c r="AO100" s="132"/>
      <c r="AP100" s="132"/>
      <c r="AQ100" s="131">
        <f t="shared" si="35"/>
        <v>0</v>
      </c>
      <c r="AR100" s="110">
        <f t="shared" si="36"/>
        <v>0</v>
      </c>
      <c r="AS100" s="392" t="str">
        <f t="shared" si="20"/>
        <v/>
      </c>
      <c r="AT100" s="109"/>
    </row>
    <row r="101" spans="1:46" s="108" customFormat="1" ht="15" customHeight="1" x14ac:dyDescent="0.25">
      <c r="A101" s="149"/>
      <c r="B101" s="474"/>
      <c r="C101" s="475"/>
      <c r="D101" s="475"/>
      <c r="E101" s="476"/>
      <c r="F101" s="148"/>
      <c r="G101" s="145" t="str">
        <f t="shared" si="21"/>
        <v/>
      </c>
      <c r="H101" s="145" t="str">
        <f t="shared" si="22"/>
        <v/>
      </c>
      <c r="I101" s="147" t="str">
        <f t="shared" si="23"/>
        <v/>
      </c>
      <c r="J101" s="146" t="str">
        <f t="shared" si="24"/>
        <v/>
      </c>
      <c r="K101" s="145" t="str">
        <f t="shared" si="25"/>
        <v/>
      </c>
      <c r="L101" s="144" t="str">
        <f t="shared" si="26"/>
        <v/>
      </c>
      <c r="M101" s="143"/>
      <c r="N101" s="142"/>
      <c r="O101" s="132">
        <v>65</v>
      </c>
      <c r="P101" s="110">
        <f t="shared" si="27"/>
        <v>0</v>
      </c>
      <c r="Q101" s="395">
        <f t="shared" si="16"/>
        <v>0</v>
      </c>
      <c r="R101" s="134"/>
      <c r="S101" s="134"/>
      <c r="T101" s="110">
        <f t="shared" si="28"/>
        <v>0</v>
      </c>
      <c r="U101" s="110" t="str">
        <f t="shared" si="29"/>
        <v/>
      </c>
      <c r="V101" s="391" t="str">
        <f t="shared" si="17"/>
        <v/>
      </c>
      <c r="W101" s="141"/>
      <c r="X101" s="140"/>
      <c r="Y101" s="139"/>
      <c r="Z101" s="134"/>
      <c r="AA101" s="134"/>
      <c r="AB101" s="131">
        <f t="shared" si="30"/>
        <v>0</v>
      </c>
      <c r="AC101" s="110">
        <f t="shared" si="31"/>
        <v>0</v>
      </c>
      <c r="AD101" s="110" t="str">
        <f t="shared" si="32"/>
        <v/>
      </c>
      <c r="AE101" s="390" t="str">
        <f t="shared" si="18"/>
        <v/>
      </c>
      <c r="AF101" s="138"/>
      <c r="AG101" s="137"/>
      <c r="AH101" s="136"/>
      <c r="AI101" s="135"/>
      <c r="AJ101" s="134"/>
      <c r="AK101" s="131">
        <f t="shared" si="33"/>
        <v>0</v>
      </c>
      <c r="AL101" s="110">
        <f t="shared" si="34"/>
        <v>0</v>
      </c>
      <c r="AM101" s="392" t="str">
        <f t="shared" si="19"/>
        <v/>
      </c>
      <c r="AN101" s="133"/>
      <c r="AO101" s="132"/>
      <c r="AP101" s="132"/>
      <c r="AQ101" s="131">
        <f t="shared" si="35"/>
        <v>0</v>
      </c>
      <c r="AR101" s="110">
        <f t="shared" si="36"/>
        <v>0</v>
      </c>
      <c r="AS101" s="392" t="str">
        <f t="shared" si="20"/>
        <v/>
      </c>
      <c r="AT101" s="109"/>
    </row>
    <row r="102" spans="1:46" s="108" customFormat="1" ht="15" customHeight="1" x14ac:dyDescent="0.25">
      <c r="A102" s="149"/>
      <c r="B102" s="474"/>
      <c r="C102" s="475"/>
      <c r="D102" s="475"/>
      <c r="E102" s="476"/>
      <c r="F102" s="148"/>
      <c r="G102" s="145" t="str">
        <f t="shared" si="21"/>
        <v/>
      </c>
      <c r="H102" s="145" t="str">
        <f t="shared" si="22"/>
        <v/>
      </c>
      <c r="I102" s="147" t="str">
        <f t="shared" si="23"/>
        <v/>
      </c>
      <c r="J102" s="146" t="str">
        <f t="shared" si="24"/>
        <v/>
      </c>
      <c r="K102" s="145" t="str">
        <f t="shared" si="25"/>
        <v/>
      </c>
      <c r="L102" s="144" t="str">
        <f t="shared" si="26"/>
        <v/>
      </c>
      <c r="M102" s="143"/>
      <c r="N102" s="142"/>
      <c r="O102" s="132">
        <v>65</v>
      </c>
      <c r="P102" s="110">
        <f t="shared" si="27"/>
        <v>0</v>
      </c>
      <c r="Q102" s="395">
        <f t="shared" si="16"/>
        <v>0</v>
      </c>
      <c r="R102" s="134"/>
      <c r="S102" s="134"/>
      <c r="T102" s="110">
        <f t="shared" si="28"/>
        <v>0</v>
      </c>
      <c r="U102" s="110" t="str">
        <f t="shared" si="29"/>
        <v/>
      </c>
      <c r="V102" s="391" t="str">
        <f t="shared" si="17"/>
        <v/>
      </c>
      <c r="W102" s="141"/>
      <c r="X102" s="140"/>
      <c r="Y102" s="139"/>
      <c r="Z102" s="134"/>
      <c r="AA102" s="134"/>
      <c r="AB102" s="131">
        <f t="shared" si="30"/>
        <v>0</v>
      </c>
      <c r="AC102" s="110">
        <f t="shared" si="31"/>
        <v>0</v>
      </c>
      <c r="AD102" s="110" t="str">
        <f t="shared" si="32"/>
        <v/>
      </c>
      <c r="AE102" s="390" t="str">
        <f t="shared" si="18"/>
        <v/>
      </c>
      <c r="AF102" s="138"/>
      <c r="AG102" s="137"/>
      <c r="AH102" s="136"/>
      <c r="AI102" s="135"/>
      <c r="AJ102" s="134"/>
      <c r="AK102" s="131">
        <f t="shared" si="33"/>
        <v>0</v>
      </c>
      <c r="AL102" s="110">
        <f t="shared" si="34"/>
        <v>0</v>
      </c>
      <c r="AM102" s="392" t="str">
        <f t="shared" si="19"/>
        <v/>
      </c>
      <c r="AN102" s="133"/>
      <c r="AO102" s="132"/>
      <c r="AP102" s="132"/>
      <c r="AQ102" s="131">
        <f t="shared" si="35"/>
        <v>0</v>
      </c>
      <c r="AR102" s="110">
        <f t="shared" si="36"/>
        <v>0</v>
      </c>
      <c r="AS102" s="392" t="str">
        <f t="shared" si="20"/>
        <v/>
      </c>
      <c r="AT102" s="109"/>
    </row>
    <row r="103" spans="1:46" s="108" customFormat="1" ht="15" customHeight="1" x14ac:dyDescent="0.25">
      <c r="A103" s="149"/>
      <c r="B103" s="474"/>
      <c r="C103" s="475"/>
      <c r="D103" s="475"/>
      <c r="E103" s="476"/>
      <c r="F103" s="148"/>
      <c r="G103" s="145" t="str">
        <f t="shared" si="21"/>
        <v/>
      </c>
      <c r="H103" s="145" t="str">
        <f t="shared" si="22"/>
        <v/>
      </c>
      <c r="I103" s="147" t="str">
        <f t="shared" si="23"/>
        <v/>
      </c>
      <c r="J103" s="146" t="str">
        <f t="shared" si="24"/>
        <v/>
      </c>
      <c r="K103" s="145" t="str">
        <f t="shared" si="25"/>
        <v/>
      </c>
      <c r="L103" s="144" t="str">
        <f t="shared" si="26"/>
        <v/>
      </c>
      <c r="M103" s="143"/>
      <c r="N103" s="142"/>
      <c r="O103" s="132">
        <v>65</v>
      </c>
      <c r="P103" s="110">
        <f t="shared" si="27"/>
        <v>0</v>
      </c>
      <c r="Q103" s="395">
        <f t="shared" si="16"/>
        <v>0</v>
      </c>
      <c r="R103" s="134"/>
      <c r="S103" s="134"/>
      <c r="T103" s="110">
        <f t="shared" si="28"/>
        <v>0</v>
      </c>
      <c r="U103" s="110" t="str">
        <f t="shared" si="29"/>
        <v/>
      </c>
      <c r="V103" s="391" t="str">
        <f t="shared" si="17"/>
        <v/>
      </c>
      <c r="W103" s="141"/>
      <c r="X103" s="140"/>
      <c r="Y103" s="139"/>
      <c r="Z103" s="134"/>
      <c r="AA103" s="134"/>
      <c r="AB103" s="131">
        <f t="shared" si="30"/>
        <v>0</v>
      </c>
      <c r="AC103" s="110">
        <f t="shared" si="31"/>
        <v>0</v>
      </c>
      <c r="AD103" s="110" t="str">
        <f t="shared" si="32"/>
        <v/>
      </c>
      <c r="AE103" s="390" t="str">
        <f t="shared" si="18"/>
        <v/>
      </c>
      <c r="AF103" s="138"/>
      <c r="AG103" s="137"/>
      <c r="AH103" s="136"/>
      <c r="AI103" s="135"/>
      <c r="AJ103" s="134"/>
      <c r="AK103" s="131">
        <f t="shared" si="33"/>
        <v>0</v>
      </c>
      <c r="AL103" s="110">
        <f t="shared" si="34"/>
        <v>0</v>
      </c>
      <c r="AM103" s="392" t="str">
        <f t="shared" si="19"/>
        <v/>
      </c>
      <c r="AN103" s="133"/>
      <c r="AO103" s="132"/>
      <c r="AP103" s="132"/>
      <c r="AQ103" s="131">
        <f t="shared" si="35"/>
        <v>0</v>
      </c>
      <c r="AR103" s="110">
        <f t="shared" si="36"/>
        <v>0</v>
      </c>
      <c r="AS103" s="392" t="str">
        <f t="shared" si="20"/>
        <v/>
      </c>
      <c r="AT103" s="109"/>
    </row>
    <row r="104" spans="1:46" s="108" customFormat="1" ht="15" customHeight="1" x14ac:dyDescent="0.25">
      <c r="A104" s="149"/>
      <c r="B104" s="474"/>
      <c r="C104" s="475"/>
      <c r="D104" s="475"/>
      <c r="E104" s="476"/>
      <c r="F104" s="148"/>
      <c r="G104" s="145" t="str">
        <f t="shared" ref="G104:G120" si="37">IF(F104&lt;&gt;0,Q104+V104+AE104,"")</f>
        <v/>
      </c>
      <c r="H104" s="145" t="str">
        <f t="shared" ref="H104:H120" si="38">IF(F104&lt;&gt;0,F104*G104,"")</f>
        <v/>
      </c>
      <c r="I104" s="147" t="str">
        <f t="shared" ref="I104:I120" si="39">IF(F104&lt;&gt;0,AM104+AS104,"")</f>
        <v/>
      </c>
      <c r="J104" s="146" t="str">
        <f t="shared" ref="J104:J120" si="40">IF(F104&lt;&gt;0,P104+U104+AD104,"")</f>
        <v/>
      </c>
      <c r="K104" s="145" t="str">
        <f t="shared" ref="K104:K120" si="41">IF(F104&lt;&gt;0,F104*J104,"")</f>
        <v/>
      </c>
      <c r="L104" s="144" t="str">
        <f t="shared" ref="L104:L120" si="42">IF(F104&lt;&gt;0,AL104+AR104,"")</f>
        <v/>
      </c>
      <c r="M104" s="143"/>
      <c r="N104" s="142"/>
      <c r="O104" s="132">
        <v>65</v>
      </c>
      <c r="P104" s="110">
        <f t="shared" ref="P104:P120" si="43">IF(M104="",N104*O104,((M104*O104)/F104)+(N104*O104))</f>
        <v>0</v>
      </c>
      <c r="Q104" s="395">
        <f t="shared" si="16"/>
        <v>0</v>
      </c>
      <c r="R104" s="134"/>
      <c r="S104" s="134"/>
      <c r="T104" s="110">
        <f t="shared" ref="T104:T120" si="44">IF(R104="",S104,R104/F104+S104)</f>
        <v>0</v>
      </c>
      <c r="U104" s="110" t="str">
        <f t="shared" ref="U104:U120" si="45">IF(F104&lt;&gt;0,(T104*$A$31)+T104,"")</f>
        <v/>
      </c>
      <c r="V104" s="391" t="str">
        <f t="shared" si="17"/>
        <v/>
      </c>
      <c r="W104" s="141"/>
      <c r="X104" s="140"/>
      <c r="Y104" s="139"/>
      <c r="Z104" s="134"/>
      <c r="AA104" s="134"/>
      <c r="AB104" s="131">
        <f t="shared" ref="AB104:AB120" si="46">AA104*F104</f>
        <v>0</v>
      </c>
      <c r="AC104" s="110">
        <f t="shared" ref="AC104:AC120" si="47">IF(Z104="",AA104,(Z104/F104)+AA104)</f>
        <v>0</v>
      </c>
      <c r="AD104" s="110" t="str">
        <f t="shared" ref="AD104:AD120" si="48">IF(F104&lt;&gt;0,(AC104*$A$31)+AC104,"")</f>
        <v/>
      </c>
      <c r="AE104" s="390" t="str">
        <f t="shared" si="18"/>
        <v/>
      </c>
      <c r="AF104" s="138"/>
      <c r="AG104" s="137"/>
      <c r="AH104" s="136"/>
      <c r="AI104" s="135"/>
      <c r="AJ104" s="134"/>
      <c r="AK104" s="131">
        <f t="shared" ref="AK104:AK120" si="49">SUM(AH104:AJ104)</f>
        <v>0</v>
      </c>
      <c r="AL104" s="110">
        <f t="shared" ref="AL104:AL120" si="50">(AK104*$A$31)+AK104</f>
        <v>0</v>
      </c>
      <c r="AM104" s="392" t="str">
        <f t="shared" si="19"/>
        <v/>
      </c>
      <c r="AN104" s="133"/>
      <c r="AO104" s="132"/>
      <c r="AP104" s="132"/>
      <c r="AQ104" s="131">
        <f t="shared" ref="AQ104:AQ120" si="51">SUM(AN104:AP104)</f>
        <v>0</v>
      </c>
      <c r="AR104" s="110">
        <f t="shared" ref="AR104:AR120" si="52">AQ104</f>
        <v>0</v>
      </c>
      <c r="AS104" s="392" t="str">
        <f t="shared" si="20"/>
        <v/>
      </c>
      <c r="AT104" s="109"/>
    </row>
    <row r="105" spans="1:46" s="108" customFormat="1" ht="15" customHeight="1" x14ac:dyDescent="0.25">
      <c r="A105" s="149"/>
      <c r="B105" s="474"/>
      <c r="C105" s="475"/>
      <c r="D105" s="475"/>
      <c r="E105" s="476"/>
      <c r="F105" s="148"/>
      <c r="G105" s="145" t="str">
        <f t="shared" si="37"/>
        <v/>
      </c>
      <c r="H105" s="145" t="str">
        <f t="shared" si="38"/>
        <v/>
      </c>
      <c r="I105" s="147" t="str">
        <f t="shared" si="39"/>
        <v/>
      </c>
      <c r="J105" s="146" t="str">
        <f t="shared" si="40"/>
        <v/>
      </c>
      <c r="K105" s="145" t="str">
        <f t="shared" si="41"/>
        <v/>
      </c>
      <c r="L105" s="144" t="str">
        <f t="shared" si="42"/>
        <v/>
      </c>
      <c r="M105" s="143"/>
      <c r="N105" s="142"/>
      <c r="O105" s="132">
        <v>65</v>
      </c>
      <c r="P105" s="110">
        <f t="shared" si="43"/>
        <v>0</v>
      </c>
      <c r="Q105" s="395">
        <f t="shared" ref="Q105:Q120" si="53">IF(M105="",N105*85,((M105*85/F105)+N105*85))</f>
        <v>0</v>
      </c>
      <c r="R105" s="134"/>
      <c r="S105" s="134"/>
      <c r="T105" s="110">
        <f t="shared" si="44"/>
        <v>0</v>
      </c>
      <c r="U105" s="110" t="str">
        <f t="shared" si="45"/>
        <v/>
      </c>
      <c r="V105" s="391" t="str">
        <f t="shared" ref="V105:V120" si="54">IF(F105&lt;&gt;0,(U105/(1-$A$34)),"")</f>
        <v/>
      </c>
      <c r="W105" s="141"/>
      <c r="X105" s="140"/>
      <c r="Y105" s="139"/>
      <c r="Z105" s="134"/>
      <c r="AA105" s="134"/>
      <c r="AB105" s="131">
        <f t="shared" si="46"/>
        <v>0</v>
      </c>
      <c r="AC105" s="110">
        <f t="shared" si="47"/>
        <v>0</v>
      </c>
      <c r="AD105" s="110" t="str">
        <f t="shared" si="48"/>
        <v/>
      </c>
      <c r="AE105" s="390" t="str">
        <f t="shared" ref="AE105:AE120" si="55">IF(F105&lt;&gt;0,(AD105/(1-$A$34)),"")</f>
        <v/>
      </c>
      <c r="AF105" s="138"/>
      <c r="AG105" s="137"/>
      <c r="AH105" s="136"/>
      <c r="AI105" s="135"/>
      <c r="AJ105" s="134"/>
      <c r="AK105" s="131">
        <f t="shared" si="49"/>
        <v>0</v>
      </c>
      <c r="AL105" s="110">
        <f t="shared" si="50"/>
        <v>0</v>
      </c>
      <c r="AM105" s="392" t="str">
        <f t="shared" ref="AM105:AM120" si="56">IF(F105&lt;&gt;0,AL105/(1-$A$37),"")</f>
        <v/>
      </c>
      <c r="AN105" s="133"/>
      <c r="AO105" s="132"/>
      <c r="AP105" s="132"/>
      <c r="AQ105" s="131">
        <f t="shared" si="51"/>
        <v>0</v>
      </c>
      <c r="AR105" s="110">
        <f t="shared" si="52"/>
        <v>0</v>
      </c>
      <c r="AS105" s="392" t="str">
        <f t="shared" ref="AS105:AS120" si="57">IF(F105&lt;&gt;0,AR105/(1-$A$37),"")</f>
        <v/>
      </c>
      <c r="AT105" s="109"/>
    </row>
    <row r="106" spans="1:46" s="108" customFormat="1" ht="15" customHeight="1" x14ac:dyDescent="0.25">
      <c r="A106" s="149"/>
      <c r="B106" s="474"/>
      <c r="C106" s="475"/>
      <c r="D106" s="475"/>
      <c r="E106" s="476"/>
      <c r="F106" s="148"/>
      <c r="G106" s="145" t="str">
        <f t="shared" si="37"/>
        <v/>
      </c>
      <c r="H106" s="145" t="str">
        <f t="shared" si="38"/>
        <v/>
      </c>
      <c r="I106" s="147" t="str">
        <f t="shared" si="39"/>
        <v/>
      </c>
      <c r="J106" s="146" t="str">
        <f t="shared" si="40"/>
        <v/>
      </c>
      <c r="K106" s="145" t="str">
        <f t="shared" si="41"/>
        <v/>
      </c>
      <c r="L106" s="144" t="str">
        <f t="shared" si="42"/>
        <v/>
      </c>
      <c r="M106" s="143"/>
      <c r="N106" s="142"/>
      <c r="O106" s="132">
        <v>65</v>
      </c>
      <c r="P106" s="110">
        <f t="shared" si="43"/>
        <v>0</v>
      </c>
      <c r="Q106" s="395">
        <f t="shared" si="53"/>
        <v>0</v>
      </c>
      <c r="R106" s="134"/>
      <c r="S106" s="134"/>
      <c r="T106" s="110">
        <f t="shared" si="44"/>
        <v>0</v>
      </c>
      <c r="U106" s="110" t="str">
        <f t="shared" si="45"/>
        <v/>
      </c>
      <c r="V106" s="391" t="str">
        <f t="shared" si="54"/>
        <v/>
      </c>
      <c r="W106" s="141"/>
      <c r="X106" s="140"/>
      <c r="Y106" s="139"/>
      <c r="Z106" s="134"/>
      <c r="AA106" s="134"/>
      <c r="AB106" s="131">
        <f t="shared" si="46"/>
        <v>0</v>
      </c>
      <c r="AC106" s="110">
        <f t="shared" si="47"/>
        <v>0</v>
      </c>
      <c r="AD106" s="110" t="str">
        <f t="shared" si="48"/>
        <v/>
      </c>
      <c r="AE106" s="390" t="str">
        <f t="shared" si="55"/>
        <v/>
      </c>
      <c r="AF106" s="138"/>
      <c r="AG106" s="137"/>
      <c r="AH106" s="136"/>
      <c r="AI106" s="135"/>
      <c r="AJ106" s="134"/>
      <c r="AK106" s="131">
        <f t="shared" si="49"/>
        <v>0</v>
      </c>
      <c r="AL106" s="110">
        <f t="shared" si="50"/>
        <v>0</v>
      </c>
      <c r="AM106" s="392" t="str">
        <f t="shared" si="56"/>
        <v/>
      </c>
      <c r="AN106" s="133"/>
      <c r="AO106" s="132"/>
      <c r="AP106" s="132"/>
      <c r="AQ106" s="131">
        <f t="shared" si="51"/>
        <v>0</v>
      </c>
      <c r="AR106" s="110">
        <f t="shared" si="52"/>
        <v>0</v>
      </c>
      <c r="AS106" s="392" t="str">
        <f t="shared" si="57"/>
        <v/>
      </c>
      <c r="AT106" s="109"/>
    </row>
    <row r="107" spans="1:46" s="108" customFormat="1" ht="15" customHeight="1" x14ac:dyDescent="0.25">
      <c r="A107" s="149"/>
      <c r="B107" s="474"/>
      <c r="C107" s="475"/>
      <c r="D107" s="475"/>
      <c r="E107" s="476"/>
      <c r="F107" s="148"/>
      <c r="G107" s="145" t="str">
        <f t="shared" si="37"/>
        <v/>
      </c>
      <c r="H107" s="145" t="str">
        <f t="shared" si="38"/>
        <v/>
      </c>
      <c r="I107" s="147" t="str">
        <f t="shared" si="39"/>
        <v/>
      </c>
      <c r="J107" s="146" t="str">
        <f t="shared" si="40"/>
        <v/>
      </c>
      <c r="K107" s="145" t="str">
        <f t="shared" si="41"/>
        <v/>
      </c>
      <c r="L107" s="144" t="str">
        <f t="shared" si="42"/>
        <v/>
      </c>
      <c r="M107" s="143"/>
      <c r="N107" s="142"/>
      <c r="O107" s="132">
        <v>65</v>
      </c>
      <c r="P107" s="110">
        <f t="shared" si="43"/>
        <v>0</v>
      </c>
      <c r="Q107" s="395">
        <f t="shared" si="53"/>
        <v>0</v>
      </c>
      <c r="R107" s="134"/>
      <c r="S107" s="134"/>
      <c r="T107" s="110">
        <f t="shared" si="44"/>
        <v>0</v>
      </c>
      <c r="U107" s="110" t="str">
        <f t="shared" si="45"/>
        <v/>
      </c>
      <c r="V107" s="391" t="str">
        <f t="shared" si="54"/>
        <v/>
      </c>
      <c r="W107" s="141"/>
      <c r="X107" s="140"/>
      <c r="Y107" s="139"/>
      <c r="Z107" s="134"/>
      <c r="AA107" s="134"/>
      <c r="AB107" s="131">
        <f t="shared" si="46"/>
        <v>0</v>
      </c>
      <c r="AC107" s="110">
        <f t="shared" si="47"/>
        <v>0</v>
      </c>
      <c r="AD107" s="110" t="str">
        <f t="shared" si="48"/>
        <v/>
      </c>
      <c r="AE107" s="390" t="str">
        <f t="shared" si="55"/>
        <v/>
      </c>
      <c r="AF107" s="138"/>
      <c r="AG107" s="137"/>
      <c r="AH107" s="136"/>
      <c r="AI107" s="135"/>
      <c r="AJ107" s="134"/>
      <c r="AK107" s="131">
        <f t="shared" si="49"/>
        <v>0</v>
      </c>
      <c r="AL107" s="110">
        <f t="shared" si="50"/>
        <v>0</v>
      </c>
      <c r="AM107" s="392" t="str">
        <f t="shared" si="56"/>
        <v/>
      </c>
      <c r="AN107" s="133"/>
      <c r="AO107" s="132"/>
      <c r="AP107" s="132"/>
      <c r="AQ107" s="131">
        <f t="shared" si="51"/>
        <v>0</v>
      </c>
      <c r="AR107" s="110">
        <f t="shared" si="52"/>
        <v>0</v>
      </c>
      <c r="AS107" s="392" t="str">
        <f t="shared" si="57"/>
        <v/>
      </c>
      <c r="AT107" s="109"/>
    </row>
    <row r="108" spans="1:46" s="108" customFormat="1" ht="15" customHeight="1" x14ac:dyDescent="0.25">
      <c r="A108" s="149"/>
      <c r="B108" s="474"/>
      <c r="C108" s="475"/>
      <c r="D108" s="475"/>
      <c r="E108" s="476"/>
      <c r="F108" s="148"/>
      <c r="G108" s="145" t="str">
        <f t="shared" si="37"/>
        <v/>
      </c>
      <c r="H108" s="145" t="str">
        <f t="shared" si="38"/>
        <v/>
      </c>
      <c r="I108" s="147" t="str">
        <f t="shared" si="39"/>
        <v/>
      </c>
      <c r="J108" s="146" t="str">
        <f t="shared" si="40"/>
        <v/>
      </c>
      <c r="K108" s="145" t="str">
        <f t="shared" si="41"/>
        <v/>
      </c>
      <c r="L108" s="144" t="str">
        <f t="shared" si="42"/>
        <v/>
      </c>
      <c r="M108" s="143"/>
      <c r="N108" s="142"/>
      <c r="O108" s="132">
        <v>65</v>
      </c>
      <c r="P108" s="110">
        <f t="shared" si="43"/>
        <v>0</v>
      </c>
      <c r="Q108" s="395">
        <f t="shared" si="53"/>
        <v>0</v>
      </c>
      <c r="R108" s="134"/>
      <c r="S108" s="134"/>
      <c r="T108" s="110">
        <f t="shared" si="44"/>
        <v>0</v>
      </c>
      <c r="U108" s="110" t="str">
        <f t="shared" si="45"/>
        <v/>
      </c>
      <c r="V108" s="391" t="str">
        <f t="shared" si="54"/>
        <v/>
      </c>
      <c r="W108" s="141"/>
      <c r="X108" s="140"/>
      <c r="Y108" s="139"/>
      <c r="Z108" s="134"/>
      <c r="AA108" s="134"/>
      <c r="AB108" s="131">
        <f t="shared" si="46"/>
        <v>0</v>
      </c>
      <c r="AC108" s="110">
        <f t="shared" si="47"/>
        <v>0</v>
      </c>
      <c r="AD108" s="110" t="str">
        <f t="shared" si="48"/>
        <v/>
      </c>
      <c r="AE108" s="390" t="str">
        <f t="shared" si="55"/>
        <v/>
      </c>
      <c r="AF108" s="138"/>
      <c r="AG108" s="137"/>
      <c r="AH108" s="136"/>
      <c r="AI108" s="135"/>
      <c r="AJ108" s="134"/>
      <c r="AK108" s="131">
        <f t="shared" si="49"/>
        <v>0</v>
      </c>
      <c r="AL108" s="110">
        <f t="shared" si="50"/>
        <v>0</v>
      </c>
      <c r="AM108" s="392" t="str">
        <f t="shared" si="56"/>
        <v/>
      </c>
      <c r="AN108" s="133"/>
      <c r="AO108" s="132"/>
      <c r="AP108" s="132"/>
      <c r="AQ108" s="131">
        <f t="shared" si="51"/>
        <v>0</v>
      </c>
      <c r="AR108" s="110">
        <f t="shared" si="52"/>
        <v>0</v>
      </c>
      <c r="AS108" s="392" t="str">
        <f t="shared" si="57"/>
        <v/>
      </c>
      <c r="AT108" s="109"/>
    </row>
    <row r="109" spans="1:46" s="108" customFormat="1" ht="15" customHeight="1" x14ac:dyDescent="0.25">
      <c r="A109" s="149"/>
      <c r="B109" s="474"/>
      <c r="C109" s="475"/>
      <c r="D109" s="475"/>
      <c r="E109" s="476"/>
      <c r="F109" s="148"/>
      <c r="G109" s="145" t="str">
        <f t="shared" si="37"/>
        <v/>
      </c>
      <c r="H109" s="145" t="str">
        <f t="shared" si="38"/>
        <v/>
      </c>
      <c r="I109" s="147" t="str">
        <f t="shared" si="39"/>
        <v/>
      </c>
      <c r="J109" s="146" t="str">
        <f t="shared" si="40"/>
        <v/>
      </c>
      <c r="K109" s="145" t="str">
        <f t="shared" si="41"/>
        <v/>
      </c>
      <c r="L109" s="144" t="str">
        <f t="shared" si="42"/>
        <v/>
      </c>
      <c r="M109" s="143"/>
      <c r="N109" s="142"/>
      <c r="O109" s="132">
        <v>65</v>
      </c>
      <c r="P109" s="110">
        <f t="shared" si="43"/>
        <v>0</v>
      </c>
      <c r="Q109" s="395">
        <f t="shared" si="53"/>
        <v>0</v>
      </c>
      <c r="R109" s="134"/>
      <c r="S109" s="134"/>
      <c r="T109" s="110">
        <f t="shared" si="44"/>
        <v>0</v>
      </c>
      <c r="U109" s="110" t="str">
        <f t="shared" si="45"/>
        <v/>
      </c>
      <c r="V109" s="391" t="str">
        <f t="shared" si="54"/>
        <v/>
      </c>
      <c r="W109" s="141"/>
      <c r="X109" s="140"/>
      <c r="Y109" s="139"/>
      <c r="Z109" s="134"/>
      <c r="AA109" s="134"/>
      <c r="AB109" s="131">
        <f t="shared" si="46"/>
        <v>0</v>
      </c>
      <c r="AC109" s="110">
        <f t="shared" si="47"/>
        <v>0</v>
      </c>
      <c r="AD109" s="110" t="str">
        <f t="shared" si="48"/>
        <v/>
      </c>
      <c r="AE109" s="390" t="str">
        <f t="shared" si="55"/>
        <v/>
      </c>
      <c r="AF109" s="138"/>
      <c r="AG109" s="137"/>
      <c r="AH109" s="136"/>
      <c r="AI109" s="135"/>
      <c r="AJ109" s="134"/>
      <c r="AK109" s="131">
        <f t="shared" si="49"/>
        <v>0</v>
      </c>
      <c r="AL109" s="110">
        <f t="shared" si="50"/>
        <v>0</v>
      </c>
      <c r="AM109" s="392" t="str">
        <f t="shared" si="56"/>
        <v/>
      </c>
      <c r="AN109" s="133"/>
      <c r="AO109" s="132"/>
      <c r="AP109" s="132"/>
      <c r="AQ109" s="131">
        <f t="shared" si="51"/>
        <v>0</v>
      </c>
      <c r="AR109" s="110">
        <f t="shared" si="52"/>
        <v>0</v>
      </c>
      <c r="AS109" s="392" t="str">
        <f t="shared" si="57"/>
        <v/>
      </c>
      <c r="AT109" s="109"/>
    </row>
    <row r="110" spans="1:46" s="108" customFormat="1" ht="15" customHeight="1" x14ac:dyDescent="0.25">
      <c r="A110" s="149"/>
      <c r="B110" s="474"/>
      <c r="C110" s="475"/>
      <c r="D110" s="475"/>
      <c r="E110" s="476"/>
      <c r="F110" s="148"/>
      <c r="G110" s="145" t="str">
        <f t="shared" si="37"/>
        <v/>
      </c>
      <c r="H110" s="145" t="str">
        <f t="shared" si="38"/>
        <v/>
      </c>
      <c r="I110" s="147" t="str">
        <f t="shared" si="39"/>
        <v/>
      </c>
      <c r="J110" s="146" t="str">
        <f t="shared" si="40"/>
        <v/>
      </c>
      <c r="K110" s="145" t="str">
        <f t="shared" si="41"/>
        <v/>
      </c>
      <c r="L110" s="144" t="str">
        <f t="shared" si="42"/>
        <v/>
      </c>
      <c r="M110" s="143"/>
      <c r="N110" s="142"/>
      <c r="O110" s="132">
        <v>65</v>
      </c>
      <c r="P110" s="110">
        <f t="shared" si="43"/>
        <v>0</v>
      </c>
      <c r="Q110" s="395">
        <f t="shared" si="53"/>
        <v>0</v>
      </c>
      <c r="R110" s="134"/>
      <c r="S110" s="134"/>
      <c r="T110" s="110">
        <f t="shared" si="44"/>
        <v>0</v>
      </c>
      <c r="U110" s="110" t="str">
        <f t="shared" si="45"/>
        <v/>
      </c>
      <c r="V110" s="391" t="str">
        <f t="shared" si="54"/>
        <v/>
      </c>
      <c r="W110" s="141"/>
      <c r="X110" s="140"/>
      <c r="Y110" s="139"/>
      <c r="Z110" s="134"/>
      <c r="AA110" s="134"/>
      <c r="AB110" s="131">
        <f t="shared" si="46"/>
        <v>0</v>
      </c>
      <c r="AC110" s="110">
        <f t="shared" si="47"/>
        <v>0</v>
      </c>
      <c r="AD110" s="110" t="str">
        <f t="shared" si="48"/>
        <v/>
      </c>
      <c r="AE110" s="390" t="str">
        <f t="shared" si="55"/>
        <v/>
      </c>
      <c r="AF110" s="138"/>
      <c r="AG110" s="137"/>
      <c r="AH110" s="136"/>
      <c r="AI110" s="135"/>
      <c r="AJ110" s="134"/>
      <c r="AK110" s="131">
        <f t="shared" si="49"/>
        <v>0</v>
      </c>
      <c r="AL110" s="110">
        <f t="shared" si="50"/>
        <v>0</v>
      </c>
      <c r="AM110" s="392" t="str">
        <f t="shared" si="56"/>
        <v/>
      </c>
      <c r="AN110" s="133"/>
      <c r="AO110" s="132"/>
      <c r="AP110" s="132"/>
      <c r="AQ110" s="131">
        <f t="shared" si="51"/>
        <v>0</v>
      </c>
      <c r="AR110" s="110">
        <f t="shared" si="52"/>
        <v>0</v>
      </c>
      <c r="AS110" s="392" t="str">
        <f t="shared" si="57"/>
        <v/>
      </c>
      <c r="AT110" s="109"/>
    </row>
    <row r="111" spans="1:46" s="108" customFormat="1" ht="15" customHeight="1" x14ac:dyDescent="0.25">
      <c r="A111" s="149"/>
      <c r="B111" s="474"/>
      <c r="C111" s="475"/>
      <c r="D111" s="475"/>
      <c r="E111" s="476"/>
      <c r="F111" s="148"/>
      <c r="G111" s="145" t="str">
        <f t="shared" si="37"/>
        <v/>
      </c>
      <c r="H111" s="145" t="str">
        <f t="shared" si="38"/>
        <v/>
      </c>
      <c r="I111" s="147" t="str">
        <f t="shared" si="39"/>
        <v/>
      </c>
      <c r="J111" s="146" t="str">
        <f t="shared" si="40"/>
        <v/>
      </c>
      <c r="K111" s="145" t="str">
        <f t="shared" si="41"/>
        <v/>
      </c>
      <c r="L111" s="144" t="str">
        <f t="shared" si="42"/>
        <v/>
      </c>
      <c r="M111" s="143"/>
      <c r="N111" s="142"/>
      <c r="O111" s="132">
        <v>65</v>
      </c>
      <c r="P111" s="110">
        <f t="shared" si="43"/>
        <v>0</v>
      </c>
      <c r="Q111" s="395">
        <f t="shared" si="53"/>
        <v>0</v>
      </c>
      <c r="R111" s="134"/>
      <c r="S111" s="134"/>
      <c r="T111" s="110">
        <f t="shared" si="44"/>
        <v>0</v>
      </c>
      <c r="U111" s="110" t="str">
        <f t="shared" si="45"/>
        <v/>
      </c>
      <c r="V111" s="391" t="str">
        <f t="shared" si="54"/>
        <v/>
      </c>
      <c r="W111" s="141"/>
      <c r="X111" s="140"/>
      <c r="Y111" s="139"/>
      <c r="Z111" s="134"/>
      <c r="AA111" s="134"/>
      <c r="AB111" s="131">
        <f t="shared" si="46"/>
        <v>0</v>
      </c>
      <c r="AC111" s="110">
        <f t="shared" si="47"/>
        <v>0</v>
      </c>
      <c r="AD111" s="110" t="str">
        <f t="shared" si="48"/>
        <v/>
      </c>
      <c r="AE111" s="390" t="str">
        <f t="shared" si="55"/>
        <v/>
      </c>
      <c r="AF111" s="138"/>
      <c r="AG111" s="137"/>
      <c r="AH111" s="136"/>
      <c r="AI111" s="135"/>
      <c r="AJ111" s="134"/>
      <c r="AK111" s="131">
        <f t="shared" si="49"/>
        <v>0</v>
      </c>
      <c r="AL111" s="110">
        <f t="shared" si="50"/>
        <v>0</v>
      </c>
      <c r="AM111" s="392" t="str">
        <f t="shared" si="56"/>
        <v/>
      </c>
      <c r="AN111" s="133"/>
      <c r="AO111" s="132"/>
      <c r="AP111" s="132"/>
      <c r="AQ111" s="131">
        <f t="shared" si="51"/>
        <v>0</v>
      </c>
      <c r="AR111" s="110">
        <f t="shared" si="52"/>
        <v>0</v>
      </c>
      <c r="AS111" s="392" t="str">
        <f t="shared" si="57"/>
        <v/>
      </c>
      <c r="AT111" s="109"/>
    </row>
    <row r="112" spans="1:46" s="108" customFormat="1" ht="15" customHeight="1" x14ac:dyDescent="0.25">
      <c r="A112" s="149"/>
      <c r="B112" s="474"/>
      <c r="C112" s="475"/>
      <c r="D112" s="475"/>
      <c r="E112" s="476"/>
      <c r="F112" s="148"/>
      <c r="G112" s="145" t="str">
        <f t="shared" si="37"/>
        <v/>
      </c>
      <c r="H112" s="145" t="str">
        <f t="shared" si="38"/>
        <v/>
      </c>
      <c r="I112" s="147" t="str">
        <f t="shared" si="39"/>
        <v/>
      </c>
      <c r="J112" s="146" t="str">
        <f t="shared" si="40"/>
        <v/>
      </c>
      <c r="K112" s="145" t="str">
        <f t="shared" si="41"/>
        <v/>
      </c>
      <c r="L112" s="144" t="str">
        <f t="shared" si="42"/>
        <v/>
      </c>
      <c r="M112" s="143"/>
      <c r="N112" s="142"/>
      <c r="O112" s="132">
        <v>65</v>
      </c>
      <c r="P112" s="110">
        <f t="shared" si="43"/>
        <v>0</v>
      </c>
      <c r="Q112" s="395">
        <f t="shared" si="53"/>
        <v>0</v>
      </c>
      <c r="R112" s="134"/>
      <c r="S112" s="134"/>
      <c r="T112" s="110">
        <f t="shared" si="44"/>
        <v>0</v>
      </c>
      <c r="U112" s="110" t="str">
        <f t="shared" si="45"/>
        <v/>
      </c>
      <c r="V112" s="391" t="str">
        <f t="shared" si="54"/>
        <v/>
      </c>
      <c r="W112" s="141"/>
      <c r="X112" s="140"/>
      <c r="Y112" s="139"/>
      <c r="Z112" s="134"/>
      <c r="AA112" s="134"/>
      <c r="AB112" s="131">
        <f t="shared" si="46"/>
        <v>0</v>
      </c>
      <c r="AC112" s="110">
        <f t="shared" si="47"/>
        <v>0</v>
      </c>
      <c r="AD112" s="110" t="str">
        <f t="shared" si="48"/>
        <v/>
      </c>
      <c r="AE112" s="390" t="str">
        <f t="shared" si="55"/>
        <v/>
      </c>
      <c r="AF112" s="138"/>
      <c r="AG112" s="137"/>
      <c r="AH112" s="136"/>
      <c r="AI112" s="135"/>
      <c r="AJ112" s="134"/>
      <c r="AK112" s="131">
        <f t="shared" si="49"/>
        <v>0</v>
      </c>
      <c r="AL112" s="110">
        <f t="shared" si="50"/>
        <v>0</v>
      </c>
      <c r="AM112" s="392" t="str">
        <f t="shared" si="56"/>
        <v/>
      </c>
      <c r="AN112" s="133"/>
      <c r="AO112" s="132"/>
      <c r="AP112" s="132"/>
      <c r="AQ112" s="131">
        <f t="shared" si="51"/>
        <v>0</v>
      </c>
      <c r="AR112" s="110">
        <f t="shared" si="52"/>
        <v>0</v>
      </c>
      <c r="AS112" s="392" t="str">
        <f t="shared" si="57"/>
        <v/>
      </c>
      <c r="AT112" s="109"/>
    </row>
    <row r="113" spans="1:46" s="108" customFormat="1" ht="15" customHeight="1" x14ac:dyDescent="0.25">
      <c r="A113" s="149"/>
      <c r="B113" s="474"/>
      <c r="C113" s="475"/>
      <c r="D113" s="475"/>
      <c r="E113" s="476"/>
      <c r="F113" s="148"/>
      <c r="G113" s="145" t="str">
        <f t="shared" si="37"/>
        <v/>
      </c>
      <c r="H113" s="145" t="str">
        <f t="shared" si="38"/>
        <v/>
      </c>
      <c r="I113" s="147" t="str">
        <f t="shared" si="39"/>
        <v/>
      </c>
      <c r="J113" s="146" t="str">
        <f t="shared" si="40"/>
        <v/>
      </c>
      <c r="K113" s="145" t="str">
        <f t="shared" si="41"/>
        <v/>
      </c>
      <c r="L113" s="144" t="str">
        <f t="shared" si="42"/>
        <v/>
      </c>
      <c r="M113" s="143"/>
      <c r="N113" s="142"/>
      <c r="O113" s="132">
        <v>65</v>
      </c>
      <c r="P113" s="110">
        <f t="shared" si="43"/>
        <v>0</v>
      </c>
      <c r="Q113" s="395">
        <f t="shared" si="53"/>
        <v>0</v>
      </c>
      <c r="R113" s="134"/>
      <c r="S113" s="134"/>
      <c r="T113" s="110">
        <f t="shared" si="44"/>
        <v>0</v>
      </c>
      <c r="U113" s="110" t="str">
        <f t="shared" si="45"/>
        <v/>
      </c>
      <c r="V113" s="391" t="str">
        <f t="shared" si="54"/>
        <v/>
      </c>
      <c r="W113" s="141"/>
      <c r="X113" s="140"/>
      <c r="Y113" s="139"/>
      <c r="Z113" s="134"/>
      <c r="AA113" s="134"/>
      <c r="AB113" s="131">
        <f t="shared" si="46"/>
        <v>0</v>
      </c>
      <c r="AC113" s="110">
        <f t="shared" si="47"/>
        <v>0</v>
      </c>
      <c r="AD113" s="110" t="str">
        <f t="shared" si="48"/>
        <v/>
      </c>
      <c r="AE113" s="390" t="str">
        <f t="shared" si="55"/>
        <v/>
      </c>
      <c r="AF113" s="138"/>
      <c r="AG113" s="137"/>
      <c r="AH113" s="136"/>
      <c r="AI113" s="135"/>
      <c r="AJ113" s="134"/>
      <c r="AK113" s="131">
        <f t="shared" si="49"/>
        <v>0</v>
      </c>
      <c r="AL113" s="110">
        <f t="shared" si="50"/>
        <v>0</v>
      </c>
      <c r="AM113" s="392" t="str">
        <f t="shared" si="56"/>
        <v/>
      </c>
      <c r="AN113" s="133"/>
      <c r="AO113" s="132"/>
      <c r="AP113" s="132"/>
      <c r="AQ113" s="131">
        <f t="shared" si="51"/>
        <v>0</v>
      </c>
      <c r="AR113" s="110">
        <f t="shared" si="52"/>
        <v>0</v>
      </c>
      <c r="AS113" s="392" t="str">
        <f t="shared" si="57"/>
        <v/>
      </c>
      <c r="AT113" s="109"/>
    </row>
    <row r="114" spans="1:46" s="108" customFormat="1" ht="15" customHeight="1" x14ac:dyDescent="0.25">
      <c r="A114" s="149"/>
      <c r="B114" s="474"/>
      <c r="C114" s="475"/>
      <c r="D114" s="475"/>
      <c r="E114" s="476"/>
      <c r="F114" s="148"/>
      <c r="G114" s="145" t="str">
        <f t="shared" si="37"/>
        <v/>
      </c>
      <c r="H114" s="145" t="str">
        <f t="shared" si="38"/>
        <v/>
      </c>
      <c r="I114" s="147" t="str">
        <f t="shared" si="39"/>
        <v/>
      </c>
      <c r="J114" s="146" t="str">
        <f t="shared" si="40"/>
        <v/>
      </c>
      <c r="K114" s="145" t="str">
        <f t="shared" si="41"/>
        <v/>
      </c>
      <c r="L114" s="144" t="str">
        <f t="shared" si="42"/>
        <v/>
      </c>
      <c r="M114" s="143"/>
      <c r="N114" s="142"/>
      <c r="O114" s="132">
        <v>65</v>
      </c>
      <c r="P114" s="110">
        <f t="shared" si="43"/>
        <v>0</v>
      </c>
      <c r="Q114" s="395">
        <f t="shared" si="53"/>
        <v>0</v>
      </c>
      <c r="R114" s="134"/>
      <c r="S114" s="134"/>
      <c r="T114" s="110">
        <f t="shared" si="44"/>
        <v>0</v>
      </c>
      <c r="U114" s="110" t="str">
        <f t="shared" si="45"/>
        <v/>
      </c>
      <c r="V114" s="391" t="str">
        <f t="shared" si="54"/>
        <v/>
      </c>
      <c r="W114" s="141"/>
      <c r="X114" s="140"/>
      <c r="Y114" s="139"/>
      <c r="Z114" s="134"/>
      <c r="AA114" s="134"/>
      <c r="AB114" s="131">
        <f t="shared" si="46"/>
        <v>0</v>
      </c>
      <c r="AC114" s="110">
        <f t="shared" si="47"/>
        <v>0</v>
      </c>
      <c r="AD114" s="110" t="str">
        <f t="shared" si="48"/>
        <v/>
      </c>
      <c r="AE114" s="390" t="str">
        <f t="shared" si="55"/>
        <v/>
      </c>
      <c r="AF114" s="138"/>
      <c r="AG114" s="137"/>
      <c r="AH114" s="136"/>
      <c r="AI114" s="135"/>
      <c r="AJ114" s="134"/>
      <c r="AK114" s="131">
        <f t="shared" si="49"/>
        <v>0</v>
      </c>
      <c r="AL114" s="110">
        <f t="shared" si="50"/>
        <v>0</v>
      </c>
      <c r="AM114" s="392" t="str">
        <f t="shared" si="56"/>
        <v/>
      </c>
      <c r="AN114" s="133"/>
      <c r="AO114" s="132"/>
      <c r="AP114" s="132"/>
      <c r="AQ114" s="131">
        <f t="shared" si="51"/>
        <v>0</v>
      </c>
      <c r="AR114" s="110">
        <f t="shared" si="52"/>
        <v>0</v>
      </c>
      <c r="AS114" s="392" t="str">
        <f t="shared" si="57"/>
        <v/>
      </c>
      <c r="AT114" s="109"/>
    </row>
    <row r="115" spans="1:46" s="108" customFormat="1" ht="15" customHeight="1" x14ac:dyDescent="0.25">
      <c r="A115" s="149"/>
      <c r="B115" s="474"/>
      <c r="C115" s="475"/>
      <c r="D115" s="475"/>
      <c r="E115" s="476"/>
      <c r="F115" s="148"/>
      <c r="G115" s="145" t="str">
        <f t="shared" si="37"/>
        <v/>
      </c>
      <c r="H115" s="145" t="str">
        <f t="shared" si="38"/>
        <v/>
      </c>
      <c r="I115" s="147" t="str">
        <f t="shared" si="39"/>
        <v/>
      </c>
      <c r="J115" s="146" t="str">
        <f t="shared" si="40"/>
        <v/>
      </c>
      <c r="K115" s="145" t="str">
        <f t="shared" si="41"/>
        <v/>
      </c>
      <c r="L115" s="144" t="str">
        <f t="shared" si="42"/>
        <v/>
      </c>
      <c r="M115" s="143"/>
      <c r="N115" s="142"/>
      <c r="O115" s="132">
        <v>65</v>
      </c>
      <c r="P115" s="110">
        <f t="shared" si="43"/>
        <v>0</v>
      </c>
      <c r="Q115" s="395">
        <f t="shared" si="53"/>
        <v>0</v>
      </c>
      <c r="R115" s="134"/>
      <c r="S115" s="134"/>
      <c r="T115" s="110">
        <f t="shared" si="44"/>
        <v>0</v>
      </c>
      <c r="U115" s="110" t="str">
        <f t="shared" si="45"/>
        <v/>
      </c>
      <c r="V115" s="391" t="str">
        <f t="shared" si="54"/>
        <v/>
      </c>
      <c r="W115" s="141"/>
      <c r="X115" s="140"/>
      <c r="Y115" s="139"/>
      <c r="Z115" s="134"/>
      <c r="AA115" s="134"/>
      <c r="AB115" s="131">
        <f t="shared" si="46"/>
        <v>0</v>
      </c>
      <c r="AC115" s="110">
        <f t="shared" si="47"/>
        <v>0</v>
      </c>
      <c r="AD115" s="110" t="str">
        <f t="shared" si="48"/>
        <v/>
      </c>
      <c r="AE115" s="390" t="str">
        <f t="shared" si="55"/>
        <v/>
      </c>
      <c r="AF115" s="138"/>
      <c r="AG115" s="137"/>
      <c r="AH115" s="136"/>
      <c r="AI115" s="135"/>
      <c r="AJ115" s="134"/>
      <c r="AK115" s="131">
        <f t="shared" si="49"/>
        <v>0</v>
      </c>
      <c r="AL115" s="110">
        <f t="shared" si="50"/>
        <v>0</v>
      </c>
      <c r="AM115" s="392" t="str">
        <f t="shared" si="56"/>
        <v/>
      </c>
      <c r="AN115" s="133"/>
      <c r="AO115" s="132"/>
      <c r="AP115" s="132"/>
      <c r="AQ115" s="131">
        <f t="shared" si="51"/>
        <v>0</v>
      </c>
      <c r="AR115" s="110">
        <f t="shared" si="52"/>
        <v>0</v>
      </c>
      <c r="AS115" s="392" t="str">
        <f t="shared" si="57"/>
        <v/>
      </c>
      <c r="AT115" s="109"/>
    </row>
    <row r="116" spans="1:46" s="108" customFormat="1" ht="15" customHeight="1" x14ac:dyDescent="0.25">
      <c r="A116" s="149"/>
      <c r="B116" s="474"/>
      <c r="C116" s="475"/>
      <c r="D116" s="475"/>
      <c r="E116" s="476"/>
      <c r="F116" s="148"/>
      <c r="G116" s="145" t="str">
        <f t="shared" si="37"/>
        <v/>
      </c>
      <c r="H116" s="145" t="str">
        <f t="shared" si="38"/>
        <v/>
      </c>
      <c r="I116" s="147" t="str">
        <f t="shared" si="39"/>
        <v/>
      </c>
      <c r="J116" s="146" t="str">
        <f t="shared" si="40"/>
        <v/>
      </c>
      <c r="K116" s="145" t="str">
        <f t="shared" si="41"/>
        <v/>
      </c>
      <c r="L116" s="144" t="str">
        <f t="shared" si="42"/>
        <v/>
      </c>
      <c r="M116" s="143"/>
      <c r="N116" s="142"/>
      <c r="O116" s="132">
        <v>65</v>
      </c>
      <c r="P116" s="110">
        <f t="shared" si="43"/>
        <v>0</v>
      </c>
      <c r="Q116" s="395">
        <f t="shared" si="53"/>
        <v>0</v>
      </c>
      <c r="R116" s="134"/>
      <c r="S116" s="134"/>
      <c r="T116" s="110">
        <f t="shared" si="44"/>
        <v>0</v>
      </c>
      <c r="U116" s="110" t="str">
        <f t="shared" si="45"/>
        <v/>
      </c>
      <c r="V116" s="391" t="str">
        <f t="shared" si="54"/>
        <v/>
      </c>
      <c r="W116" s="141"/>
      <c r="X116" s="140"/>
      <c r="Y116" s="139"/>
      <c r="Z116" s="134"/>
      <c r="AA116" s="134"/>
      <c r="AB116" s="131">
        <f t="shared" si="46"/>
        <v>0</v>
      </c>
      <c r="AC116" s="110">
        <f t="shared" si="47"/>
        <v>0</v>
      </c>
      <c r="AD116" s="110" t="str">
        <f t="shared" si="48"/>
        <v/>
      </c>
      <c r="AE116" s="390" t="str">
        <f t="shared" si="55"/>
        <v/>
      </c>
      <c r="AF116" s="138"/>
      <c r="AG116" s="137"/>
      <c r="AH116" s="136"/>
      <c r="AI116" s="135"/>
      <c r="AJ116" s="134"/>
      <c r="AK116" s="131">
        <f t="shared" si="49"/>
        <v>0</v>
      </c>
      <c r="AL116" s="110">
        <f t="shared" si="50"/>
        <v>0</v>
      </c>
      <c r="AM116" s="392" t="str">
        <f t="shared" si="56"/>
        <v/>
      </c>
      <c r="AN116" s="133"/>
      <c r="AO116" s="132"/>
      <c r="AP116" s="132"/>
      <c r="AQ116" s="131">
        <f t="shared" si="51"/>
        <v>0</v>
      </c>
      <c r="AR116" s="110">
        <f t="shared" si="52"/>
        <v>0</v>
      </c>
      <c r="AS116" s="392" t="str">
        <f t="shared" si="57"/>
        <v/>
      </c>
      <c r="AT116" s="109"/>
    </row>
    <row r="117" spans="1:46" s="108" customFormat="1" ht="15" customHeight="1" x14ac:dyDescent="0.25">
      <c r="A117" s="149"/>
      <c r="B117" s="474"/>
      <c r="C117" s="475"/>
      <c r="D117" s="475"/>
      <c r="E117" s="476"/>
      <c r="F117" s="148"/>
      <c r="G117" s="145" t="str">
        <f t="shared" si="37"/>
        <v/>
      </c>
      <c r="H117" s="145" t="str">
        <f t="shared" si="38"/>
        <v/>
      </c>
      <c r="I117" s="147" t="str">
        <f t="shared" si="39"/>
        <v/>
      </c>
      <c r="J117" s="146" t="str">
        <f t="shared" si="40"/>
        <v/>
      </c>
      <c r="K117" s="145" t="str">
        <f t="shared" si="41"/>
        <v/>
      </c>
      <c r="L117" s="144" t="str">
        <f t="shared" si="42"/>
        <v/>
      </c>
      <c r="M117" s="143"/>
      <c r="N117" s="142"/>
      <c r="O117" s="132">
        <v>65</v>
      </c>
      <c r="P117" s="110">
        <f t="shared" si="43"/>
        <v>0</v>
      </c>
      <c r="Q117" s="395">
        <f t="shared" si="53"/>
        <v>0</v>
      </c>
      <c r="R117" s="134"/>
      <c r="S117" s="134"/>
      <c r="T117" s="110">
        <f t="shared" si="44"/>
        <v>0</v>
      </c>
      <c r="U117" s="110" t="str">
        <f t="shared" si="45"/>
        <v/>
      </c>
      <c r="V117" s="391" t="str">
        <f t="shared" si="54"/>
        <v/>
      </c>
      <c r="W117" s="141"/>
      <c r="X117" s="140"/>
      <c r="Y117" s="139"/>
      <c r="Z117" s="134"/>
      <c r="AA117" s="134"/>
      <c r="AB117" s="131">
        <f t="shared" si="46"/>
        <v>0</v>
      </c>
      <c r="AC117" s="110">
        <f t="shared" si="47"/>
        <v>0</v>
      </c>
      <c r="AD117" s="110" t="str">
        <f t="shared" si="48"/>
        <v/>
      </c>
      <c r="AE117" s="390" t="str">
        <f t="shared" si="55"/>
        <v/>
      </c>
      <c r="AF117" s="138"/>
      <c r="AG117" s="137"/>
      <c r="AH117" s="136"/>
      <c r="AI117" s="135"/>
      <c r="AJ117" s="134"/>
      <c r="AK117" s="131">
        <f t="shared" si="49"/>
        <v>0</v>
      </c>
      <c r="AL117" s="110">
        <f t="shared" si="50"/>
        <v>0</v>
      </c>
      <c r="AM117" s="392" t="str">
        <f t="shared" si="56"/>
        <v/>
      </c>
      <c r="AN117" s="133"/>
      <c r="AO117" s="132"/>
      <c r="AP117" s="132"/>
      <c r="AQ117" s="131">
        <f t="shared" si="51"/>
        <v>0</v>
      </c>
      <c r="AR117" s="110">
        <f t="shared" si="52"/>
        <v>0</v>
      </c>
      <c r="AS117" s="392" t="str">
        <f t="shared" si="57"/>
        <v/>
      </c>
      <c r="AT117" s="109"/>
    </row>
    <row r="118" spans="1:46" s="108" customFormat="1" ht="15" customHeight="1" x14ac:dyDescent="0.25">
      <c r="A118" s="149"/>
      <c r="B118" s="474"/>
      <c r="C118" s="475"/>
      <c r="D118" s="475"/>
      <c r="E118" s="476"/>
      <c r="F118" s="148"/>
      <c r="G118" s="145" t="str">
        <f t="shared" si="37"/>
        <v/>
      </c>
      <c r="H118" s="145" t="str">
        <f t="shared" si="38"/>
        <v/>
      </c>
      <c r="I118" s="147" t="str">
        <f t="shared" si="39"/>
        <v/>
      </c>
      <c r="J118" s="146" t="str">
        <f t="shared" si="40"/>
        <v/>
      </c>
      <c r="K118" s="145" t="str">
        <f t="shared" si="41"/>
        <v/>
      </c>
      <c r="L118" s="144" t="str">
        <f t="shared" si="42"/>
        <v/>
      </c>
      <c r="M118" s="143"/>
      <c r="N118" s="142"/>
      <c r="O118" s="132">
        <v>65</v>
      </c>
      <c r="P118" s="110">
        <f t="shared" si="43"/>
        <v>0</v>
      </c>
      <c r="Q118" s="395">
        <f t="shared" si="53"/>
        <v>0</v>
      </c>
      <c r="R118" s="134"/>
      <c r="S118" s="134"/>
      <c r="T118" s="110">
        <f t="shared" si="44"/>
        <v>0</v>
      </c>
      <c r="U118" s="110" t="str">
        <f t="shared" si="45"/>
        <v/>
      </c>
      <c r="V118" s="391" t="str">
        <f t="shared" si="54"/>
        <v/>
      </c>
      <c r="W118" s="141"/>
      <c r="X118" s="140"/>
      <c r="Y118" s="139"/>
      <c r="Z118" s="134"/>
      <c r="AA118" s="134"/>
      <c r="AB118" s="131">
        <f t="shared" si="46"/>
        <v>0</v>
      </c>
      <c r="AC118" s="110">
        <f t="shared" si="47"/>
        <v>0</v>
      </c>
      <c r="AD118" s="110" t="str">
        <f t="shared" si="48"/>
        <v/>
      </c>
      <c r="AE118" s="390" t="str">
        <f t="shared" si="55"/>
        <v/>
      </c>
      <c r="AF118" s="138"/>
      <c r="AG118" s="137"/>
      <c r="AH118" s="136"/>
      <c r="AI118" s="135"/>
      <c r="AJ118" s="134"/>
      <c r="AK118" s="131">
        <f t="shared" si="49"/>
        <v>0</v>
      </c>
      <c r="AL118" s="110">
        <f t="shared" si="50"/>
        <v>0</v>
      </c>
      <c r="AM118" s="392" t="str">
        <f t="shared" si="56"/>
        <v/>
      </c>
      <c r="AN118" s="133"/>
      <c r="AO118" s="132"/>
      <c r="AP118" s="132"/>
      <c r="AQ118" s="131">
        <f t="shared" si="51"/>
        <v>0</v>
      </c>
      <c r="AR118" s="110">
        <f t="shared" si="52"/>
        <v>0</v>
      </c>
      <c r="AS118" s="392" t="str">
        <f t="shared" si="57"/>
        <v/>
      </c>
      <c r="AT118" s="109"/>
    </row>
    <row r="119" spans="1:46" s="108" customFormat="1" ht="15" customHeight="1" x14ac:dyDescent="0.25">
      <c r="A119" s="149"/>
      <c r="B119" s="474"/>
      <c r="C119" s="475"/>
      <c r="D119" s="475"/>
      <c r="E119" s="476"/>
      <c r="F119" s="148"/>
      <c r="G119" s="145" t="str">
        <f t="shared" si="37"/>
        <v/>
      </c>
      <c r="H119" s="145" t="str">
        <f t="shared" si="38"/>
        <v/>
      </c>
      <c r="I119" s="147" t="str">
        <f t="shared" si="39"/>
        <v/>
      </c>
      <c r="J119" s="146" t="str">
        <f t="shared" si="40"/>
        <v/>
      </c>
      <c r="K119" s="145" t="str">
        <f t="shared" si="41"/>
        <v/>
      </c>
      <c r="L119" s="144" t="str">
        <f t="shared" si="42"/>
        <v/>
      </c>
      <c r="M119" s="143"/>
      <c r="N119" s="142"/>
      <c r="O119" s="132">
        <v>65</v>
      </c>
      <c r="P119" s="110">
        <f t="shared" si="43"/>
        <v>0</v>
      </c>
      <c r="Q119" s="395">
        <f t="shared" si="53"/>
        <v>0</v>
      </c>
      <c r="R119" s="134"/>
      <c r="S119" s="134"/>
      <c r="T119" s="110">
        <f t="shared" si="44"/>
        <v>0</v>
      </c>
      <c r="U119" s="110" t="str">
        <f t="shared" si="45"/>
        <v/>
      </c>
      <c r="V119" s="391" t="str">
        <f t="shared" si="54"/>
        <v/>
      </c>
      <c r="W119" s="141"/>
      <c r="X119" s="140"/>
      <c r="Y119" s="139"/>
      <c r="Z119" s="134"/>
      <c r="AA119" s="134"/>
      <c r="AB119" s="131">
        <f t="shared" si="46"/>
        <v>0</v>
      </c>
      <c r="AC119" s="110">
        <f t="shared" si="47"/>
        <v>0</v>
      </c>
      <c r="AD119" s="110" t="str">
        <f t="shared" si="48"/>
        <v/>
      </c>
      <c r="AE119" s="390" t="str">
        <f t="shared" si="55"/>
        <v/>
      </c>
      <c r="AF119" s="138"/>
      <c r="AG119" s="137"/>
      <c r="AH119" s="136"/>
      <c r="AI119" s="135"/>
      <c r="AJ119" s="134"/>
      <c r="AK119" s="131">
        <f t="shared" si="49"/>
        <v>0</v>
      </c>
      <c r="AL119" s="110">
        <f t="shared" si="50"/>
        <v>0</v>
      </c>
      <c r="AM119" s="392" t="str">
        <f t="shared" si="56"/>
        <v/>
      </c>
      <c r="AN119" s="133"/>
      <c r="AO119" s="132"/>
      <c r="AP119" s="132"/>
      <c r="AQ119" s="131">
        <f t="shared" si="51"/>
        <v>0</v>
      </c>
      <c r="AR119" s="110">
        <f t="shared" si="52"/>
        <v>0</v>
      </c>
      <c r="AS119" s="392" t="str">
        <f t="shared" si="57"/>
        <v/>
      </c>
      <c r="AT119" s="109"/>
    </row>
    <row r="120" spans="1:46" s="108" customFormat="1" ht="15" customHeight="1" thickBot="1" x14ac:dyDescent="0.3">
      <c r="A120" s="130"/>
      <c r="B120" s="485"/>
      <c r="C120" s="486"/>
      <c r="D120" s="486"/>
      <c r="E120" s="487"/>
      <c r="F120" s="129"/>
      <c r="G120" s="126" t="str">
        <f t="shared" si="37"/>
        <v/>
      </c>
      <c r="H120" s="126" t="str">
        <f t="shared" si="38"/>
        <v/>
      </c>
      <c r="I120" s="128" t="str">
        <f t="shared" si="39"/>
        <v/>
      </c>
      <c r="J120" s="127" t="str">
        <f t="shared" si="40"/>
        <v/>
      </c>
      <c r="K120" s="126" t="str">
        <f t="shared" si="41"/>
        <v/>
      </c>
      <c r="L120" s="125" t="str">
        <f t="shared" si="42"/>
        <v/>
      </c>
      <c r="M120" s="124"/>
      <c r="N120" s="123"/>
      <c r="O120" s="112">
        <v>65</v>
      </c>
      <c r="P120" s="114">
        <f t="shared" si="43"/>
        <v>0</v>
      </c>
      <c r="Q120" s="395">
        <f t="shared" si="53"/>
        <v>0</v>
      </c>
      <c r="R120" s="115"/>
      <c r="S120" s="115"/>
      <c r="T120" s="114">
        <f t="shared" si="44"/>
        <v>0</v>
      </c>
      <c r="U120" s="114" t="str">
        <f t="shared" si="45"/>
        <v/>
      </c>
      <c r="V120" s="391" t="str">
        <f t="shared" si="54"/>
        <v/>
      </c>
      <c r="W120" s="122"/>
      <c r="X120" s="121"/>
      <c r="Y120" s="120"/>
      <c r="Z120" s="115"/>
      <c r="AA120" s="115"/>
      <c r="AB120" s="111">
        <f t="shared" si="46"/>
        <v>0</v>
      </c>
      <c r="AC120" s="114">
        <f t="shared" si="47"/>
        <v>0</v>
      </c>
      <c r="AD120" s="114" t="str">
        <f t="shared" si="48"/>
        <v/>
      </c>
      <c r="AE120" s="390" t="str">
        <f t="shared" si="55"/>
        <v/>
      </c>
      <c r="AF120" s="119"/>
      <c r="AG120" s="118"/>
      <c r="AH120" s="117"/>
      <c r="AI120" s="116"/>
      <c r="AJ120" s="115"/>
      <c r="AK120" s="111">
        <f t="shared" si="49"/>
        <v>0</v>
      </c>
      <c r="AL120" s="114">
        <f t="shared" si="50"/>
        <v>0</v>
      </c>
      <c r="AM120" s="392" t="str">
        <f t="shared" si="56"/>
        <v/>
      </c>
      <c r="AN120" s="113"/>
      <c r="AO120" s="112"/>
      <c r="AP120" s="112"/>
      <c r="AQ120" s="111">
        <f t="shared" si="51"/>
        <v>0</v>
      </c>
      <c r="AR120" s="110">
        <f t="shared" si="52"/>
        <v>0</v>
      </c>
      <c r="AS120" s="392" t="str">
        <f t="shared" si="57"/>
        <v/>
      </c>
      <c r="AT120" s="109"/>
    </row>
  </sheetData>
  <autoFilter ref="A39:AT120" xr:uid="{00000000-0009-0000-0000-000003000000}">
    <filterColumn colId="1" showButton="0"/>
    <filterColumn colId="2" showButton="0"/>
    <filterColumn colId="3" showButton="0"/>
  </autoFilter>
  <mergeCells count="137">
    <mergeCell ref="B118:E118"/>
    <mergeCell ref="B105:E105"/>
    <mergeCell ref="B111:E111"/>
    <mergeCell ref="B112:E112"/>
    <mergeCell ref="B116:E116"/>
    <mergeCell ref="B117:E117"/>
    <mergeCell ref="B97:E97"/>
    <mergeCell ref="B106:E106"/>
    <mergeCell ref="B107:E107"/>
    <mergeCell ref="B108:E108"/>
    <mergeCell ref="B113:E113"/>
    <mergeCell ref="B104:E104"/>
    <mergeCell ref="B115:E115"/>
    <mergeCell ref="B103:E103"/>
    <mergeCell ref="B120:E120"/>
    <mergeCell ref="B70:E70"/>
    <mergeCell ref="B109:E109"/>
    <mergeCell ref="B110:E110"/>
    <mergeCell ref="B74:E74"/>
    <mergeCell ref="B75:E75"/>
    <mergeCell ref="B72:E72"/>
    <mergeCell ref="B79:E79"/>
    <mergeCell ref="B83:E83"/>
    <mergeCell ref="B114:E114"/>
    <mergeCell ref="B84:E84"/>
    <mergeCell ref="B77:E77"/>
    <mergeCell ref="B81:E81"/>
    <mergeCell ref="B78:E78"/>
    <mergeCell ref="B85:E85"/>
    <mergeCell ref="B86:E86"/>
    <mergeCell ref="B93:E93"/>
    <mergeCell ref="B92:E92"/>
    <mergeCell ref="B98:E98"/>
    <mergeCell ref="B99:E99"/>
    <mergeCell ref="B76:E76"/>
    <mergeCell ref="B82:E82"/>
    <mergeCell ref="B80:E80"/>
    <mergeCell ref="B119:E119"/>
    <mergeCell ref="B67:E67"/>
    <mergeCell ref="B73:E73"/>
    <mergeCell ref="B62:E62"/>
    <mergeCell ref="B63:E63"/>
    <mergeCell ref="B53:E53"/>
    <mergeCell ref="B55:E55"/>
    <mergeCell ref="B100:E100"/>
    <mergeCell ref="B101:E101"/>
    <mergeCell ref="B102:E102"/>
    <mergeCell ref="B96:E96"/>
    <mergeCell ref="B94:E94"/>
    <mergeCell ref="B95:E95"/>
    <mergeCell ref="B58:E58"/>
    <mergeCell ref="B57:E57"/>
    <mergeCell ref="B87:E87"/>
    <mergeCell ref="B88:E88"/>
    <mergeCell ref="B89:E89"/>
    <mergeCell ref="B90:E90"/>
    <mergeCell ref="B91:E91"/>
    <mergeCell ref="A26:I26"/>
    <mergeCell ref="G7:I7"/>
    <mergeCell ref="G14:I14"/>
    <mergeCell ref="E13:F13"/>
    <mergeCell ref="B71:E71"/>
    <mergeCell ref="B65:E65"/>
    <mergeCell ref="B69:E69"/>
    <mergeCell ref="E4:F4"/>
    <mergeCell ref="E3:F3"/>
    <mergeCell ref="A11:B11"/>
    <mergeCell ref="E14:F14"/>
    <mergeCell ref="A13:B13"/>
    <mergeCell ref="A14:B14"/>
    <mergeCell ref="A3:B3"/>
    <mergeCell ref="B54:E54"/>
    <mergeCell ref="B56:E56"/>
    <mergeCell ref="B66:E66"/>
    <mergeCell ref="B61:E61"/>
    <mergeCell ref="B59:E59"/>
    <mergeCell ref="B60:E60"/>
    <mergeCell ref="B64:E64"/>
    <mergeCell ref="B51:E51"/>
    <mergeCell ref="B52:E52"/>
    <mergeCell ref="B68:E68"/>
    <mergeCell ref="AN38:AQ38"/>
    <mergeCell ref="AH38:AK38"/>
    <mergeCell ref="A29:I29"/>
    <mergeCell ref="W38:AC38"/>
    <mergeCell ref="B37:E37"/>
    <mergeCell ref="M38:P38"/>
    <mergeCell ref="R38:T38"/>
    <mergeCell ref="B40:E40"/>
    <mergeCell ref="B41:E41"/>
    <mergeCell ref="B39:E39"/>
    <mergeCell ref="B42:E42"/>
    <mergeCell ref="B43:E43"/>
    <mergeCell ref="B50:E50"/>
    <mergeCell ref="B48:E48"/>
    <mergeCell ref="B49:E49"/>
    <mergeCell ref="B44:E44"/>
    <mergeCell ref="B45:E45"/>
    <mergeCell ref="B46:E46"/>
    <mergeCell ref="B47:E47"/>
    <mergeCell ref="N2:S2"/>
    <mergeCell ref="N3:S3"/>
    <mergeCell ref="A27:I27"/>
    <mergeCell ref="A28:I28"/>
    <mergeCell ref="G15:I15"/>
    <mergeCell ref="E10:F10"/>
    <mergeCell ref="E11:F11"/>
    <mergeCell ref="E12:F12"/>
    <mergeCell ref="G16:I16"/>
    <mergeCell ref="A18:I18"/>
    <mergeCell ref="E15:F15"/>
    <mergeCell ref="A15:B15"/>
    <mergeCell ref="A16:B16"/>
    <mergeCell ref="E16:F16"/>
    <mergeCell ref="A19:I19"/>
    <mergeCell ref="A5:B5"/>
    <mergeCell ref="E6:F6"/>
    <mergeCell ref="A6:B6"/>
    <mergeCell ref="A8:B8"/>
    <mergeCell ref="A10:B10"/>
    <mergeCell ref="A12:B12"/>
    <mergeCell ref="E5:F5"/>
    <mergeCell ref="A4:B4"/>
    <mergeCell ref="A25:I25"/>
    <mergeCell ref="G13:I13"/>
    <mergeCell ref="A7:B7"/>
    <mergeCell ref="E7:F7"/>
    <mergeCell ref="A20:I20"/>
    <mergeCell ref="A21:I21"/>
    <mergeCell ref="A22:I22"/>
    <mergeCell ref="A24:I24"/>
    <mergeCell ref="G3:I3"/>
    <mergeCell ref="G4:I4"/>
    <mergeCell ref="G5:I5"/>
    <mergeCell ref="G6:I6"/>
    <mergeCell ref="G11:I11"/>
    <mergeCell ref="G12:I12"/>
  </mergeCells>
  <dataValidations count="1">
    <dataValidation allowBlank="1" showErrorMessage="1" sqref="P40:P120" xr:uid="{00000000-0002-0000-0300-000000000000}"/>
  </dataValidations>
  <pageMargins left="0.7" right="0.7" top="0.75" bottom="0.75" header="0.3" footer="0.3"/>
  <pageSetup paperSize="9" scale="44" orientation="portrait" verticalDpi="0" r:id="rId1"/>
  <ignoredErrors>
    <ignoredError sqref="G40:L120 P40:P120 T40:U120 AB40:AD120 AK40:AL120 AQ40:AR120 Q40:Q120"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2</vt:i4>
      </vt:variant>
    </vt:vector>
  </HeadingPairs>
  <TitlesOfParts>
    <vt:vector size="6" baseType="lpstr">
      <vt:lpstr>1. Calculatie checklist</vt:lpstr>
      <vt:lpstr>2. Project Hours per function</vt:lpstr>
      <vt:lpstr>3. Hardware estimation</vt:lpstr>
      <vt:lpstr>4. BTP calculatiesheet</vt:lpstr>
      <vt:lpstr>'2. Project Hours per function'!Afdrukbereik</vt:lpstr>
      <vt:lpstr>'4. BTP calculatiesheet'!Afdrukbereik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Ruud Hurkens</dc:creator>
  <cp:lastModifiedBy>Paul van Tiel</cp:lastModifiedBy>
  <cp:lastPrinted>2018-10-05T06:45:10Z</cp:lastPrinted>
  <dcterms:created xsi:type="dcterms:W3CDTF">2018-02-15T08:16:25Z</dcterms:created>
  <dcterms:modified xsi:type="dcterms:W3CDTF">2019-08-22T11:22:26Z</dcterms:modified>
  <cp:category>Versie 190822</cp:category>
</cp:coreProperties>
</file>