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ukan apa2\Portfolio\Finance and Accounting\"/>
    </mc:Choice>
  </mc:AlternateContent>
  <xr:revisionPtr revIDLastSave="0" documentId="8_{B37EA601-E3A4-47ED-A85F-FDC8F5C589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T41" i="1" l="1"/>
  <c r="T42" i="1" s="1"/>
  <c r="T35" i="1" s="1"/>
  <c r="P41" i="1"/>
  <c r="P42" i="1" s="1"/>
  <c r="P35" i="1" s="1"/>
  <c r="L41" i="1"/>
  <c r="L42" i="1" s="1"/>
  <c r="L35" i="1" s="1"/>
  <c r="H41" i="1"/>
  <c r="H42" i="1" s="1"/>
  <c r="H35" i="1" s="1"/>
  <c r="D41" i="1"/>
  <c r="D42" i="1" s="1"/>
  <c r="T31" i="1"/>
  <c r="P31" i="1"/>
  <c r="L31" i="1"/>
  <c r="H31" i="1"/>
  <c r="D31" i="1"/>
  <c r="T44" i="1" l="1"/>
  <c r="P36" i="1"/>
  <c r="P37" i="1" s="1"/>
  <c r="H36" i="1"/>
  <c r="H37" i="1" s="1"/>
  <c r="T36" i="1"/>
  <c r="T37" i="1" s="1"/>
  <c r="L36" i="1"/>
  <c r="L37" i="1" s="1"/>
  <c r="D35" i="1"/>
  <c r="D36" i="1" l="1"/>
  <c r="D37" i="1" s="1"/>
</calcChain>
</file>

<file path=xl/sharedStrings.xml><?xml version="1.0" encoding="utf-8"?>
<sst xmlns="http://schemas.openxmlformats.org/spreadsheetml/2006/main" count="22" uniqueCount="13">
  <si>
    <t>Current Portion</t>
  </si>
  <si>
    <t>Long Term</t>
  </si>
  <si>
    <t>Total</t>
  </si>
  <si>
    <t>JADWAL PEMBAYARAN sesuai dokumen keuangan</t>
  </si>
  <si>
    <t>Tanggal</t>
  </si>
  <si>
    <t>IDR</t>
  </si>
  <si>
    <t>Keuangan untuk periode XXXX</t>
  </si>
  <si>
    <t>Porsi Saat Ini</t>
  </si>
  <si>
    <t>Bank BRI</t>
  </si>
  <si>
    <t>Bank BCA</t>
  </si>
  <si>
    <t>Bank Mayapada</t>
  </si>
  <si>
    <t>Bank BNI</t>
  </si>
  <si>
    <t>Bank Danamon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</si>
</sst>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h:mm:ss\ AM/PM_)"/>
    <numFmt numFmtId="165" formatCode="mm/dd/yy"/>
    <numFmt numFmtId="166" formatCode="0_);[Red]\(0\)"/>
    <numFmt numFmtId="167" formatCode="_ * #,##0_ ;_ * \-#,##0_ ;_ * &quot;-&quot;_ ;_ @_ "/>
    <numFmt numFmtId="168" formatCode="_ * #,##0.00_ ;_ * \-#,##0.00_ ;_ * &quot;-&quot;??_ ;_ @_ "/>
    <numFmt numFmtId="169" formatCode="_ &quot;S/&quot;* #,##0_ ;_ &quot;S/&quot;* \-#,##0_ ;_ &quot;S/&quot;* &quot;-&quot;_ ;_ @_ "/>
    <numFmt numFmtId="170" formatCode="_ &quot;S/&quot;* #,##0.00_ ;_ &quot;S/&quot;* \-#,##0.00_ ;_ &quot;S/&quot;* &quot;-&quot;??_ ;_ @_ "/>
    <numFmt numFmtId="171" formatCode="_([$IDR]\ * #,##0.00_);_([$IDR]\ * \(#,##0.00\);_([$IDR]\ 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Helv"/>
    </font>
    <font>
      <sz val="8"/>
      <name val="Arial"/>
      <family val="2"/>
    </font>
    <font>
      <sz val="11"/>
      <name val="Times New Roman"/>
      <family val="1"/>
    </font>
    <font>
      <b/>
      <sz val="10"/>
      <color indexed="8"/>
      <name val="Arial"/>
      <family val="2"/>
    </font>
    <font>
      <b/>
      <sz val="18"/>
      <color indexed="8"/>
      <name val="Arial"/>
      <family val="2"/>
    </font>
    <font>
      <sz val="10"/>
      <name val="Helv"/>
      <family val="2"/>
    </font>
    <font>
      <sz val="10"/>
      <name val="BERNHARD"/>
    </font>
    <font>
      <sz val="10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7"/>
      <name val="Small Fonts"/>
      <family val="2"/>
    </font>
    <font>
      <sz val="8"/>
      <name val="Helv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DD868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2" fillId="0" borderId="0"/>
    <xf numFmtId="0" fontId="13" fillId="0" borderId="0"/>
    <xf numFmtId="0" fontId="12" fillId="0" borderId="0"/>
    <xf numFmtId="0" fontId="13" fillId="0" borderId="0"/>
    <xf numFmtId="165" fontId="4" fillId="0" borderId="0" applyFont="0" applyFill="0" applyBorder="0" applyAlignment="0" applyProtection="0"/>
    <xf numFmtId="0" fontId="14" fillId="0" borderId="0">
      <protection locked="0"/>
    </xf>
    <xf numFmtId="38" fontId="9" fillId="2" borderId="0" applyNumberFormat="0" applyBorder="0" applyAlignment="0" applyProtection="0"/>
    <xf numFmtId="38" fontId="9" fillId="3" borderId="0" applyNumberFormat="0" applyBorder="0" applyAlignment="0" applyProtection="0"/>
    <xf numFmtId="38" fontId="9" fillId="3" borderId="0" applyNumberFormat="0" applyBorder="0" applyAlignment="0" applyProtection="0"/>
    <xf numFmtId="0" fontId="15" fillId="0" borderId="0">
      <protection locked="0"/>
    </xf>
    <xf numFmtId="0" fontId="15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166" fontId="4" fillId="0" borderId="0" applyFont="0" applyFill="0" applyBorder="0" applyAlignment="0" applyProtection="0"/>
    <xf numFmtId="38" fontId="7" fillId="4" borderId="0" applyNumberFormat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0" fontId="7" fillId="5" borderId="4" applyNumberFormat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4" fillId="0" borderId="0">
      <protection locked="0"/>
    </xf>
    <xf numFmtId="37" fontId="16" fillId="0" borderId="0"/>
    <xf numFmtId="164" fontId="6" fillId="0" borderId="0"/>
    <xf numFmtId="39" fontId="3" fillId="0" borderId="0"/>
    <xf numFmtId="0" fontId="2" fillId="0" borderId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>
      <protection locked="0"/>
    </xf>
    <xf numFmtId="38" fontId="17" fillId="0" borderId="0"/>
    <xf numFmtId="38" fontId="10" fillId="0" borderId="0" applyNumberFormat="0" applyFill="0" applyBorder="0" applyAlignment="0" applyProtection="0"/>
    <xf numFmtId="0" fontId="11" fillId="0" borderId="0"/>
    <xf numFmtId="4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43" fontId="18" fillId="0" borderId="0" xfId="1" applyFont="1" applyAlignment="1">
      <alignment horizontal="center"/>
    </xf>
    <xf numFmtId="15" fontId="18" fillId="0" borderId="0" xfId="0" applyNumberFormat="1" applyFont="1"/>
    <xf numFmtId="171" fontId="18" fillId="0" borderId="0" xfId="1" applyNumberFormat="1" applyFont="1"/>
    <xf numFmtId="171" fontId="18" fillId="0" borderId="0" xfId="78" applyNumberFormat="1" applyFont="1"/>
    <xf numFmtId="16" fontId="18" fillId="0" borderId="0" xfId="0" applyNumberFormat="1" applyFont="1"/>
    <xf numFmtId="171" fontId="18" fillId="0" borderId="1" xfId="1" applyNumberFormat="1" applyFont="1" applyBorder="1"/>
    <xf numFmtId="171" fontId="18" fillId="0" borderId="1" xfId="78" applyNumberFormat="1" applyFont="1" applyBorder="1"/>
    <xf numFmtId="43" fontId="18" fillId="0" borderId="0" xfId="1" applyFont="1" applyBorder="1"/>
    <xf numFmtId="0" fontId="18" fillId="0" borderId="0" xfId="0" applyFont="1" applyAlignment="1">
      <alignment horizontal="left"/>
    </xf>
    <xf numFmtId="43" fontId="18" fillId="0" borderId="0" xfId="1" applyFont="1"/>
    <xf numFmtId="0" fontId="20" fillId="0" borderId="0" xfId="0" applyFont="1"/>
    <xf numFmtId="43" fontId="20" fillId="0" borderId="1" xfId="1" applyFont="1" applyBorder="1"/>
    <xf numFmtId="43" fontId="18" fillId="0" borderId="0" xfId="0" applyNumberFormat="1" applyFont="1"/>
    <xf numFmtId="171" fontId="18" fillId="7" borderId="0" xfId="1" applyNumberFormat="1" applyFont="1" applyFill="1"/>
    <xf numFmtId="43" fontId="18" fillId="8" borderId="0" xfId="1" applyFont="1" applyFill="1"/>
    <xf numFmtId="0" fontId="18" fillId="8" borderId="0" xfId="0" applyFont="1" applyFill="1"/>
    <xf numFmtId="0" fontId="18" fillId="7" borderId="0" xfId="0" applyFont="1" applyFill="1" applyAlignment="1">
      <alignment horizontal="center"/>
    </xf>
    <xf numFmtId="0" fontId="19" fillId="6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</cellXfs>
  <cellStyles count="79">
    <cellStyle name="Comma" xfId="1" builtinId="3"/>
    <cellStyle name="Comma  - Style1" xfId="4" xr:uid="{00000000-0005-0000-0000-000001000000}"/>
    <cellStyle name="Comma  - Style2" xfId="5" xr:uid="{00000000-0005-0000-0000-000002000000}"/>
    <cellStyle name="Comma  - Style3" xfId="6" xr:uid="{00000000-0005-0000-0000-000003000000}"/>
    <cellStyle name="Comma  - Style4" xfId="7" xr:uid="{00000000-0005-0000-0000-000004000000}"/>
    <cellStyle name="Comma  - Style5" xfId="8" xr:uid="{00000000-0005-0000-0000-000005000000}"/>
    <cellStyle name="Comma  - Style6" xfId="9" xr:uid="{00000000-0005-0000-0000-000006000000}"/>
    <cellStyle name="Comma  - Style7" xfId="10" xr:uid="{00000000-0005-0000-0000-000007000000}"/>
    <cellStyle name="Comma  - Style8" xfId="11" xr:uid="{00000000-0005-0000-0000-000008000000}"/>
    <cellStyle name="Comma 2" xfId="12" xr:uid="{00000000-0005-0000-0000-000009000000}"/>
    <cellStyle name="Comma 3" xfId="13" xr:uid="{00000000-0005-0000-0000-00000A000000}"/>
    <cellStyle name="Comma 4" xfId="14" xr:uid="{00000000-0005-0000-0000-00000B000000}"/>
    <cellStyle name="Comma 5" xfId="3" xr:uid="{00000000-0005-0000-0000-00000C000000}"/>
    <cellStyle name="Comma 6" xfId="67" xr:uid="{00000000-0005-0000-0000-00000D000000}"/>
    <cellStyle name="Comma 7" xfId="75" xr:uid="{00000000-0005-0000-0000-00000E000000}"/>
    <cellStyle name="Comma 8" xfId="70" xr:uid="{00000000-0005-0000-0000-00000F000000}"/>
    <cellStyle name="Comma 9" xfId="72" xr:uid="{00000000-0005-0000-0000-000010000000}"/>
    <cellStyle name="Comma0 - Modelo1" xfId="15" xr:uid="{00000000-0005-0000-0000-000011000000}"/>
    <cellStyle name="Comma0 - Style1" xfId="16" xr:uid="{00000000-0005-0000-0000-000012000000}"/>
    <cellStyle name="Comma1 - Modelo2" xfId="17" xr:uid="{00000000-0005-0000-0000-000013000000}"/>
    <cellStyle name="Comma1 - Style2" xfId="18" xr:uid="{00000000-0005-0000-0000-000014000000}"/>
    <cellStyle name="Currency" xfId="78" builtinId="4"/>
    <cellStyle name="Date" xfId="19" xr:uid="{00000000-0005-0000-0000-000015000000}"/>
    <cellStyle name="Dia" xfId="20" xr:uid="{00000000-0005-0000-0000-000016000000}"/>
    <cellStyle name="Emphasis 1" xfId="21" xr:uid="{00000000-0005-0000-0000-000017000000}"/>
    <cellStyle name="Emphasis 2" xfId="22" xr:uid="{00000000-0005-0000-0000-000018000000}"/>
    <cellStyle name="Emphasis 3" xfId="23" xr:uid="{00000000-0005-0000-0000-000019000000}"/>
    <cellStyle name="Encabez1" xfId="24" xr:uid="{00000000-0005-0000-0000-00001A000000}"/>
    <cellStyle name="Encabez2" xfId="25" xr:uid="{00000000-0005-0000-0000-00001B000000}"/>
    <cellStyle name="F2" xfId="26" xr:uid="{00000000-0005-0000-0000-00001C000000}"/>
    <cellStyle name="F3" xfId="27" xr:uid="{00000000-0005-0000-0000-00001D000000}"/>
    <cellStyle name="F4" xfId="28" xr:uid="{00000000-0005-0000-0000-00001E000000}"/>
    <cellStyle name="F5" xfId="29" xr:uid="{00000000-0005-0000-0000-00001F000000}"/>
    <cellStyle name="F6" xfId="30" xr:uid="{00000000-0005-0000-0000-000020000000}"/>
    <cellStyle name="F7" xfId="31" xr:uid="{00000000-0005-0000-0000-000021000000}"/>
    <cellStyle name="F8" xfId="32" xr:uid="{00000000-0005-0000-0000-000022000000}"/>
    <cellStyle name="Fijo" xfId="33" xr:uid="{00000000-0005-0000-0000-000023000000}"/>
    <cellStyle name="Financiero" xfId="34" xr:uid="{00000000-0005-0000-0000-000024000000}"/>
    <cellStyle name="Fixed" xfId="35" xr:uid="{00000000-0005-0000-0000-000025000000}"/>
    <cellStyle name="Grey" xfId="36" xr:uid="{00000000-0005-0000-0000-000026000000}"/>
    <cellStyle name="Header1" xfId="37" xr:uid="{00000000-0005-0000-0000-000027000000}"/>
    <cellStyle name="Header2" xfId="38" xr:uid="{00000000-0005-0000-0000-000028000000}"/>
    <cellStyle name="Input [yellow]" xfId="39" xr:uid="{00000000-0005-0000-0000-000029000000}"/>
    <cellStyle name="Millares [0]_10 AVERIAS MASIVAS + ANT" xfId="40" xr:uid="{00000000-0005-0000-0000-00002A000000}"/>
    <cellStyle name="Millares_10 AVERIAS MASIVAS + ANT" xfId="41" xr:uid="{00000000-0005-0000-0000-00002B000000}"/>
    <cellStyle name="Moneda [0]_10 AVERIAS MASIVAS + ANT" xfId="42" xr:uid="{00000000-0005-0000-0000-00002C000000}"/>
    <cellStyle name="Moneda_10 AVERIAS MASIVAS + ANT" xfId="43" xr:uid="{00000000-0005-0000-0000-00002D000000}"/>
    <cellStyle name="Monetario" xfId="44" xr:uid="{00000000-0005-0000-0000-00002E000000}"/>
    <cellStyle name="no dec" xfId="45" xr:uid="{00000000-0005-0000-0000-00002F000000}"/>
    <cellStyle name="Normal" xfId="0" builtinId="0"/>
    <cellStyle name="Normal - Style1" xfId="46" xr:uid="{00000000-0005-0000-0000-000031000000}"/>
    <cellStyle name="Normal 10" xfId="2" xr:uid="{00000000-0005-0000-0000-000032000000}"/>
    <cellStyle name="Normal 11" xfId="66" xr:uid="{00000000-0005-0000-0000-000033000000}"/>
    <cellStyle name="Normal 12" xfId="76" xr:uid="{00000000-0005-0000-0000-000034000000}"/>
    <cellStyle name="Normal 13" xfId="69" xr:uid="{00000000-0005-0000-0000-000035000000}"/>
    <cellStyle name="Normal 14" xfId="73" xr:uid="{00000000-0005-0000-0000-000036000000}"/>
    <cellStyle name="Normal 2" xfId="47" xr:uid="{00000000-0005-0000-0000-000037000000}"/>
    <cellStyle name="Normal 3" xfId="48" xr:uid="{00000000-0005-0000-0000-000038000000}"/>
    <cellStyle name="Normal 4" xfId="59" xr:uid="{00000000-0005-0000-0000-000039000000}"/>
    <cellStyle name="Normal 5" xfId="60" xr:uid="{00000000-0005-0000-0000-00003A000000}"/>
    <cellStyle name="Normal 5 2" xfId="63" xr:uid="{00000000-0005-0000-0000-00003B000000}"/>
    <cellStyle name="Normal 6" xfId="61" xr:uid="{00000000-0005-0000-0000-00003C000000}"/>
    <cellStyle name="Normal 7" xfId="62" xr:uid="{00000000-0005-0000-0000-00003D000000}"/>
    <cellStyle name="Normal 8" xfId="64" xr:uid="{00000000-0005-0000-0000-00003E000000}"/>
    <cellStyle name="Normal 9" xfId="65" xr:uid="{00000000-0005-0000-0000-00003F000000}"/>
    <cellStyle name="ParaBirimi [0]_PLDT" xfId="49" xr:uid="{00000000-0005-0000-0000-000040000000}"/>
    <cellStyle name="ParaBirimi_PLDT" xfId="50" xr:uid="{00000000-0005-0000-0000-000041000000}"/>
    <cellStyle name="Percent [2]" xfId="51" xr:uid="{00000000-0005-0000-0000-000042000000}"/>
    <cellStyle name="Percent 2" xfId="52" xr:uid="{00000000-0005-0000-0000-000043000000}"/>
    <cellStyle name="Percent 3" xfId="58" xr:uid="{00000000-0005-0000-0000-000044000000}"/>
    <cellStyle name="Percent 4" xfId="77" xr:uid="{00000000-0005-0000-0000-000045000000}"/>
    <cellStyle name="Percent 5" xfId="68" xr:uid="{00000000-0005-0000-0000-000046000000}"/>
    <cellStyle name="Percent 6" xfId="74" xr:uid="{00000000-0005-0000-0000-000047000000}"/>
    <cellStyle name="Percent 7" xfId="71" xr:uid="{00000000-0005-0000-0000-000048000000}"/>
    <cellStyle name="Porcentaje" xfId="53" xr:uid="{00000000-0005-0000-0000-000049000000}"/>
    <cellStyle name="RM" xfId="54" xr:uid="{00000000-0005-0000-0000-00004A000000}"/>
    <cellStyle name="Sheet Title" xfId="55" xr:uid="{00000000-0005-0000-0000-00004B000000}"/>
    <cellStyle name="Style 1" xfId="56" xr:uid="{00000000-0005-0000-0000-00004C000000}"/>
    <cellStyle name="Text" xfId="57" xr:uid="{00000000-0005-0000-0000-00004D000000}"/>
  </cellStyles>
  <dxfs count="0"/>
  <tableStyles count="0" defaultTableStyle="TableStyleMedium9" defaultPivotStyle="PivotStyleLight16"/>
  <colors>
    <mruColors>
      <color rgb="FFFDD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44"/>
  <sheetViews>
    <sheetView showGridLines="0" showRowColHeaders="0" tabSelected="1" topLeftCell="A22" zoomScale="85" zoomScaleNormal="85" workbookViewId="0">
      <selection activeCell="E49" sqref="E49"/>
    </sheetView>
  </sheetViews>
  <sheetFormatPr defaultRowHeight="14.25"/>
  <cols>
    <col min="1" max="1" width="26.85546875" style="1" bestFit="1" customWidth="1"/>
    <col min="2" max="2" width="10.7109375" style="1" bestFit="1" customWidth="1"/>
    <col min="3" max="3" width="1.7109375" style="1" customWidth="1"/>
    <col min="4" max="4" width="20.140625" style="12" bestFit="1" customWidth="1"/>
    <col min="5" max="5" width="1.7109375" style="1" customWidth="1"/>
    <col min="6" max="6" width="10.7109375" style="1" bestFit="1" customWidth="1"/>
    <col min="7" max="7" width="1.7109375" style="1" customWidth="1"/>
    <col min="8" max="8" width="20.140625" style="12" bestFit="1" customWidth="1"/>
    <col min="9" max="9" width="1.7109375" style="1" customWidth="1"/>
    <col min="10" max="10" width="10.7109375" style="1" bestFit="1" customWidth="1"/>
    <col min="11" max="11" width="1.7109375" style="1" customWidth="1"/>
    <col min="12" max="12" width="20.140625" style="12" bestFit="1" customWidth="1"/>
    <col min="13" max="13" width="1.7109375" style="1" customWidth="1"/>
    <col min="14" max="14" width="10.7109375" style="1" bestFit="1" customWidth="1"/>
    <col min="15" max="15" width="1.7109375" style="1" customWidth="1"/>
    <col min="16" max="16" width="20.140625" style="1" bestFit="1" customWidth="1"/>
    <col min="17" max="17" width="1.7109375" style="1" customWidth="1"/>
    <col min="18" max="18" width="10.7109375" style="1" bestFit="1" customWidth="1"/>
    <col min="19" max="19" width="1.7109375" style="1" customWidth="1"/>
    <col min="20" max="20" width="23.140625" style="1" bestFit="1" customWidth="1"/>
    <col min="21" max="21" width="1.7109375" style="1" customWidth="1"/>
    <col min="22" max="16384" width="9.140625" style="1"/>
  </cols>
  <sheetData>
    <row r="3" spans="1:20">
      <c r="B3" s="20" t="s">
        <v>3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0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>
      <c r="B5" s="19" t="s">
        <v>8</v>
      </c>
      <c r="C5" s="19"/>
      <c r="D5" s="19"/>
      <c r="F5" s="19" t="s">
        <v>9</v>
      </c>
      <c r="G5" s="19"/>
      <c r="H5" s="19"/>
      <c r="J5" s="19" t="s">
        <v>10</v>
      </c>
      <c r="K5" s="19"/>
      <c r="L5" s="19"/>
      <c r="N5" s="19" t="s">
        <v>11</v>
      </c>
      <c r="O5" s="19"/>
      <c r="P5" s="19"/>
      <c r="R5" s="19" t="s">
        <v>12</v>
      </c>
      <c r="S5" s="19"/>
      <c r="T5" s="19"/>
    </row>
    <row r="6" spans="1:20">
      <c r="B6" s="2" t="s">
        <v>4</v>
      </c>
      <c r="C6" s="2"/>
      <c r="D6" s="3" t="s">
        <v>5</v>
      </c>
      <c r="F6" s="2" t="s">
        <v>4</v>
      </c>
      <c r="G6" s="2"/>
      <c r="H6" s="3" t="s">
        <v>5</v>
      </c>
      <c r="J6" s="2" t="s">
        <v>4</v>
      </c>
      <c r="K6" s="2"/>
      <c r="L6" s="3" t="s">
        <v>5</v>
      </c>
      <c r="N6" s="2" t="s">
        <v>4</v>
      </c>
      <c r="O6" s="2"/>
      <c r="P6" s="3" t="s">
        <v>5</v>
      </c>
      <c r="R6" s="2" t="s">
        <v>4</v>
      </c>
      <c r="S6" s="2"/>
      <c r="T6" s="3" t="s">
        <v>5</v>
      </c>
    </row>
    <row r="7" spans="1:20">
      <c r="A7" s="1">
        <v>1</v>
      </c>
      <c r="B7" s="4">
        <v>41583</v>
      </c>
      <c r="C7" s="4"/>
      <c r="D7" s="16">
        <v>753620</v>
      </c>
      <c r="F7" s="4">
        <v>41583</v>
      </c>
      <c r="H7" s="5">
        <v>1081161</v>
      </c>
      <c r="J7" s="4">
        <v>41583</v>
      </c>
      <c r="L7" s="5">
        <v>1081161</v>
      </c>
      <c r="N7" s="4">
        <v>41583</v>
      </c>
      <c r="P7" s="6">
        <v>1014495</v>
      </c>
      <c r="R7" s="4">
        <v>41583</v>
      </c>
      <c r="T7" s="5">
        <v>124622585</v>
      </c>
    </row>
    <row r="8" spans="1:20">
      <c r="A8" s="1">
        <v>2</v>
      </c>
      <c r="B8" s="4">
        <v>41640</v>
      </c>
      <c r="C8" s="4"/>
      <c r="D8" s="16">
        <v>376810</v>
      </c>
      <c r="F8" s="4">
        <v>41640</v>
      </c>
      <c r="H8" s="5">
        <v>540581</v>
      </c>
      <c r="J8" s="4">
        <v>41640</v>
      </c>
      <c r="L8" s="5">
        <v>540581</v>
      </c>
      <c r="N8" s="4">
        <v>41640</v>
      </c>
      <c r="P8" s="6">
        <v>507247</v>
      </c>
      <c r="R8" s="4">
        <v>41640</v>
      </c>
      <c r="T8" s="5">
        <v>55932971</v>
      </c>
    </row>
    <row r="9" spans="1:20">
      <c r="A9" s="1">
        <v>3</v>
      </c>
      <c r="B9" s="4">
        <v>41821</v>
      </c>
      <c r="C9" s="4"/>
      <c r="D9" s="5">
        <v>1130435</v>
      </c>
      <c r="F9" s="4">
        <v>41821</v>
      </c>
      <c r="H9" s="5">
        <v>1621739</v>
      </c>
      <c r="J9" s="4">
        <v>41821</v>
      </c>
      <c r="L9" s="5">
        <v>1621739</v>
      </c>
      <c r="N9" s="4">
        <v>41821</v>
      </c>
      <c r="P9" s="6">
        <v>1521739</v>
      </c>
      <c r="R9" s="4">
        <v>41821</v>
      </c>
      <c r="T9" s="5">
        <v>180555556</v>
      </c>
    </row>
    <row r="10" spans="1:20">
      <c r="A10" s="1">
        <v>4</v>
      </c>
      <c r="B10" s="4">
        <v>42005</v>
      </c>
      <c r="C10" s="4"/>
      <c r="D10" s="5">
        <v>1130435</v>
      </c>
      <c r="F10" s="4">
        <v>42005</v>
      </c>
      <c r="H10" s="5">
        <v>1621739</v>
      </c>
      <c r="J10" s="4">
        <v>42005</v>
      </c>
      <c r="L10" s="5">
        <v>1621739</v>
      </c>
      <c r="N10" s="4">
        <v>42005</v>
      </c>
      <c r="P10" s="6">
        <v>1521739</v>
      </c>
      <c r="R10" s="4">
        <v>42005</v>
      </c>
      <c r="T10" s="5">
        <v>180555556</v>
      </c>
    </row>
    <row r="11" spans="1:20">
      <c r="A11" s="1">
        <v>5</v>
      </c>
      <c r="B11" s="4">
        <v>42186</v>
      </c>
      <c r="C11" s="4"/>
      <c r="D11" s="5">
        <v>1130435</v>
      </c>
      <c r="F11" s="4">
        <v>42186</v>
      </c>
      <c r="H11" s="5">
        <v>1621739</v>
      </c>
      <c r="J11" s="4">
        <v>42186</v>
      </c>
      <c r="L11" s="5">
        <v>1621739</v>
      </c>
      <c r="N11" s="4">
        <v>42186</v>
      </c>
      <c r="P11" s="6">
        <v>1521739</v>
      </c>
      <c r="R11" s="4">
        <v>42186</v>
      </c>
      <c r="T11" s="5">
        <v>180555556</v>
      </c>
    </row>
    <row r="12" spans="1:20">
      <c r="A12" s="1">
        <v>6</v>
      </c>
      <c r="B12" s="4">
        <v>42370</v>
      </c>
      <c r="C12" s="4"/>
      <c r="D12" s="5">
        <v>1130435</v>
      </c>
      <c r="F12" s="4">
        <v>42370</v>
      </c>
      <c r="H12" s="5">
        <v>1621739</v>
      </c>
      <c r="J12" s="4">
        <v>42370</v>
      </c>
      <c r="L12" s="5">
        <v>1621739</v>
      </c>
      <c r="N12" s="4">
        <v>42370</v>
      </c>
      <c r="P12" s="6">
        <v>1521739</v>
      </c>
      <c r="R12" s="4">
        <v>42370</v>
      </c>
      <c r="T12" s="5">
        <v>180555556</v>
      </c>
    </row>
    <row r="13" spans="1:20">
      <c r="A13" s="1">
        <v>7</v>
      </c>
      <c r="B13" s="4">
        <v>42552</v>
      </c>
      <c r="C13" s="4"/>
      <c r="D13" s="5">
        <v>1130435</v>
      </c>
      <c r="F13" s="4">
        <v>42552</v>
      </c>
      <c r="H13" s="5">
        <v>1621739</v>
      </c>
      <c r="J13" s="4">
        <v>42552</v>
      </c>
      <c r="L13" s="5">
        <v>1621739</v>
      </c>
      <c r="N13" s="4">
        <v>42552</v>
      </c>
      <c r="P13" s="6">
        <v>1521739</v>
      </c>
      <c r="R13" s="4">
        <v>42552</v>
      </c>
      <c r="T13" s="5">
        <v>180555556</v>
      </c>
    </row>
    <row r="14" spans="1:20">
      <c r="A14" s="1">
        <v>8</v>
      </c>
      <c r="B14" s="4">
        <v>42736</v>
      </c>
      <c r="C14" s="4"/>
      <c r="D14" s="5">
        <v>1130435</v>
      </c>
      <c r="F14" s="4">
        <v>42736</v>
      </c>
      <c r="H14" s="5">
        <v>1621739</v>
      </c>
      <c r="J14" s="4">
        <v>42736</v>
      </c>
      <c r="L14" s="5">
        <v>1621739</v>
      </c>
      <c r="N14" s="4">
        <v>42736</v>
      </c>
      <c r="P14" s="6">
        <v>1521739</v>
      </c>
      <c r="R14" s="4">
        <v>42736</v>
      </c>
      <c r="T14" s="5">
        <v>180555556</v>
      </c>
    </row>
    <row r="15" spans="1:20">
      <c r="A15" s="1">
        <v>9</v>
      </c>
      <c r="B15" s="4">
        <v>42917</v>
      </c>
      <c r="C15" s="4"/>
      <c r="D15" s="5">
        <v>1130435</v>
      </c>
      <c r="F15" s="4">
        <v>42917</v>
      </c>
      <c r="H15" s="5">
        <v>1621739</v>
      </c>
      <c r="J15" s="4">
        <v>42917</v>
      </c>
      <c r="L15" s="5">
        <v>1621739</v>
      </c>
      <c r="N15" s="4">
        <v>42917</v>
      </c>
      <c r="P15" s="6">
        <v>1521739</v>
      </c>
      <c r="R15" s="4">
        <v>42917</v>
      </c>
      <c r="T15" s="5">
        <v>180555556</v>
      </c>
    </row>
    <row r="16" spans="1:20">
      <c r="A16" s="1">
        <v>10</v>
      </c>
      <c r="B16" s="4">
        <v>43101</v>
      </c>
      <c r="C16" s="4"/>
      <c r="D16" s="5">
        <v>1130435</v>
      </c>
      <c r="F16" s="4">
        <v>43101</v>
      </c>
      <c r="H16" s="5">
        <v>1621739</v>
      </c>
      <c r="J16" s="4">
        <v>43101</v>
      </c>
      <c r="L16" s="5">
        <v>1621739</v>
      </c>
      <c r="N16" s="4">
        <v>43101</v>
      </c>
      <c r="P16" s="6">
        <v>1521739</v>
      </c>
      <c r="R16" s="4">
        <v>43101</v>
      </c>
      <c r="T16" s="5">
        <v>180555556</v>
      </c>
    </row>
    <row r="17" spans="1:20">
      <c r="A17" s="1">
        <v>11</v>
      </c>
      <c r="B17" s="4">
        <v>43282</v>
      </c>
      <c r="C17" s="4"/>
      <c r="D17" s="5">
        <v>1130435</v>
      </c>
      <c r="F17" s="4">
        <v>43282</v>
      </c>
      <c r="H17" s="5">
        <v>1621739</v>
      </c>
      <c r="J17" s="4">
        <v>43282</v>
      </c>
      <c r="L17" s="5">
        <v>1621739</v>
      </c>
      <c r="N17" s="4">
        <v>43282</v>
      </c>
      <c r="P17" s="6">
        <v>1521739</v>
      </c>
      <c r="R17" s="4">
        <v>43282</v>
      </c>
      <c r="T17" s="5">
        <v>180555556</v>
      </c>
    </row>
    <row r="18" spans="1:20">
      <c r="A18" s="1">
        <v>12</v>
      </c>
      <c r="B18" s="4">
        <v>43466</v>
      </c>
      <c r="C18" s="4"/>
      <c r="D18" s="5">
        <v>1130435</v>
      </c>
      <c r="F18" s="4">
        <v>43466</v>
      </c>
      <c r="H18" s="5">
        <v>1621739</v>
      </c>
      <c r="J18" s="4">
        <v>43466</v>
      </c>
      <c r="L18" s="5">
        <v>1621739</v>
      </c>
      <c r="N18" s="4">
        <v>43466</v>
      </c>
      <c r="P18" s="6">
        <v>1521739</v>
      </c>
      <c r="R18" s="4">
        <v>43466</v>
      </c>
      <c r="T18" s="5">
        <v>180555556</v>
      </c>
    </row>
    <row r="19" spans="1:20">
      <c r="A19" s="1">
        <v>13</v>
      </c>
      <c r="B19" s="4">
        <v>43647</v>
      </c>
      <c r="C19" s="4"/>
      <c r="D19" s="5">
        <v>1130435</v>
      </c>
      <c r="F19" s="4">
        <v>43647</v>
      </c>
      <c r="H19" s="5">
        <v>1621739</v>
      </c>
      <c r="J19" s="4">
        <v>43647</v>
      </c>
      <c r="L19" s="5">
        <v>1621739</v>
      </c>
      <c r="N19" s="4">
        <v>43647</v>
      </c>
      <c r="P19" s="6">
        <v>1521739</v>
      </c>
      <c r="R19" s="4">
        <v>43647</v>
      </c>
      <c r="T19" s="5">
        <v>180555556</v>
      </c>
    </row>
    <row r="20" spans="1:20">
      <c r="A20" s="1">
        <v>14</v>
      </c>
      <c r="B20" s="4">
        <v>43831</v>
      </c>
      <c r="C20" s="4"/>
      <c r="D20" s="5">
        <v>1130435</v>
      </c>
      <c r="F20" s="4">
        <v>43831</v>
      </c>
      <c r="H20" s="5">
        <v>1621739</v>
      </c>
      <c r="J20" s="4">
        <v>43831</v>
      </c>
      <c r="L20" s="5">
        <v>1621739</v>
      </c>
      <c r="N20" s="4">
        <v>43831</v>
      </c>
      <c r="P20" s="6">
        <v>1521739</v>
      </c>
      <c r="R20" s="4">
        <v>43831</v>
      </c>
      <c r="T20" s="5">
        <v>180555556</v>
      </c>
    </row>
    <row r="21" spans="1:20">
      <c r="A21" s="1">
        <v>15</v>
      </c>
      <c r="B21" s="4">
        <v>44013</v>
      </c>
      <c r="C21" s="4"/>
      <c r="D21" s="5">
        <v>1130435</v>
      </c>
      <c r="F21" s="4">
        <v>44013</v>
      </c>
      <c r="H21" s="5">
        <v>1621739</v>
      </c>
      <c r="J21" s="4">
        <v>44013</v>
      </c>
      <c r="L21" s="5">
        <v>1621739</v>
      </c>
      <c r="N21" s="4">
        <v>44013</v>
      </c>
      <c r="P21" s="6">
        <v>1521739</v>
      </c>
      <c r="R21" s="4">
        <v>44013</v>
      </c>
      <c r="T21" s="5">
        <v>180555556</v>
      </c>
    </row>
    <row r="22" spans="1:20">
      <c r="A22" s="1">
        <v>16</v>
      </c>
      <c r="B22" s="4">
        <v>44197</v>
      </c>
      <c r="C22" s="4"/>
      <c r="D22" s="5">
        <v>1130435</v>
      </c>
      <c r="F22" s="4">
        <v>44197</v>
      </c>
      <c r="H22" s="5">
        <v>1621739</v>
      </c>
      <c r="J22" s="4">
        <v>44197</v>
      </c>
      <c r="L22" s="5">
        <v>1621739</v>
      </c>
      <c r="N22" s="4">
        <v>44197</v>
      </c>
      <c r="P22" s="6">
        <v>1521739</v>
      </c>
      <c r="R22" s="4">
        <v>44197</v>
      </c>
      <c r="T22" s="5">
        <v>180555556</v>
      </c>
    </row>
    <row r="23" spans="1:20">
      <c r="A23" s="1">
        <v>17</v>
      </c>
      <c r="B23" s="4">
        <v>44378</v>
      </c>
      <c r="C23" s="7"/>
      <c r="D23" s="5">
        <v>1130435</v>
      </c>
      <c r="F23" s="4">
        <v>44378</v>
      </c>
      <c r="H23" s="5">
        <v>1621739</v>
      </c>
      <c r="J23" s="4">
        <v>44378</v>
      </c>
      <c r="L23" s="5">
        <v>1621739</v>
      </c>
      <c r="N23" s="4">
        <v>44378</v>
      </c>
      <c r="P23" s="6">
        <v>1521739</v>
      </c>
      <c r="R23" s="4">
        <v>44378</v>
      </c>
      <c r="T23" s="5">
        <v>180555556</v>
      </c>
    </row>
    <row r="24" spans="1:20">
      <c r="A24" s="1">
        <v>18</v>
      </c>
      <c r="B24" s="4">
        <v>44562</v>
      </c>
      <c r="C24" s="4"/>
      <c r="D24" s="5">
        <v>1130435</v>
      </c>
      <c r="F24" s="4">
        <v>44562</v>
      </c>
      <c r="H24" s="5">
        <v>1621739</v>
      </c>
      <c r="J24" s="4">
        <v>44562</v>
      </c>
      <c r="L24" s="5">
        <v>1621739</v>
      </c>
      <c r="N24" s="4">
        <v>44562</v>
      </c>
      <c r="P24" s="6">
        <v>1521739</v>
      </c>
      <c r="R24" s="4">
        <v>44562</v>
      </c>
      <c r="T24" s="5">
        <v>180555556</v>
      </c>
    </row>
    <row r="25" spans="1:20">
      <c r="A25" s="1">
        <v>19</v>
      </c>
      <c r="B25" s="4">
        <v>44743</v>
      </c>
      <c r="C25" s="4"/>
      <c r="D25" s="5">
        <v>1130435</v>
      </c>
      <c r="F25" s="4">
        <v>44743</v>
      </c>
      <c r="H25" s="5">
        <v>1621739</v>
      </c>
      <c r="J25" s="4">
        <v>44743</v>
      </c>
      <c r="L25" s="5">
        <v>1621739</v>
      </c>
      <c r="N25" s="4">
        <v>44743</v>
      </c>
      <c r="P25" s="6">
        <v>1521739</v>
      </c>
      <c r="R25" s="4">
        <v>44686</v>
      </c>
      <c r="T25" s="5">
        <v>180555556</v>
      </c>
    </row>
    <row r="26" spans="1:20">
      <c r="A26" s="1">
        <v>20</v>
      </c>
      <c r="B26" s="4">
        <v>44927</v>
      </c>
      <c r="C26" s="4"/>
      <c r="D26" s="5">
        <v>1130435</v>
      </c>
      <c r="F26" s="4">
        <v>44927</v>
      </c>
      <c r="H26" s="5">
        <v>1621739</v>
      </c>
      <c r="J26" s="4">
        <v>44927</v>
      </c>
      <c r="L26" s="5">
        <v>1621739</v>
      </c>
      <c r="N26" s="4">
        <v>44927</v>
      </c>
      <c r="P26" s="6">
        <v>1521739</v>
      </c>
      <c r="T26" s="5">
        <v>0</v>
      </c>
    </row>
    <row r="27" spans="1:20">
      <c r="A27" s="1">
        <v>21</v>
      </c>
      <c r="B27" s="4">
        <v>45108</v>
      </c>
      <c r="C27" s="4"/>
      <c r="D27" s="5">
        <v>1130435</v>
      </c>
      <c r="F27" s="4">
        <v>45108</v>
      </c>
      <c r="H27" s="5">
        <v>1621739</v>
      </c>
      <c r="J27" s="4">
        <v>45108</v>
      </c>
      <c r="L27" s="5">
        <v>1621739</v>
      </c>
      <c r="N27" s="4">
        <v>45108</v>
      </c>
      <c r="P27" s="6">
        <v>1521739</v>
      </c>
      <c r="T27" s="5">
        <v>0</v>
      </c>
    </row>
    <row r="28" spans="1:20">
      <c r="A28" s="1">
        <v>22</v>
      </c>
      <c r="B28" s="4">
        <v>45292</v>
      </c>
      <c r="C28" s="4"/>
      <c r="D28" s="5">
        <v>1130435</v>
      </c>
      <c r="F28" s="4">
        <v>45292</v>
      </c>
      <c r="H28" s="5">
        <v>1621739</v>
      </c>
      <c r="J28" s="4">
        <v>45292</v>
      </c>
      <c r="L28" s="5">
        <v>1621739</v>
      </c>
      <c r="N28" s="4">
        <v>45292</v>
      </c>
      <c r="P28" s="6">
        <v>1521739</v>
      </c>
      <c r="T28" s="5">
        <v>0</v>
      </c>
    </row>
    <row r="29" spans="1:20">
      <c r="A29" s="1">
        <v>23</v>
      </c>
      <c r="B29" s="4">
        <v>45474</v>
      </c>
      <c r="C29" s="4"/>
      <c r="D29" s="5">
        <v>1130435</v>
      </c>
      <c r="F29" s="4">
        <v>45474</v>
      </c>
      <c r="H29" s="5">
        <v>1621739</v>
      </c>
      <c r="J29" s="4">
        <v>45474</v>
      </c>
      <c r="L29" s="5">
        <v>1621739</v>
      </c>
      <c r="N29" s="4">
        <v>45474</v>
      </c>
      <c r="P29" s="6">
        <v>1521739</v>
      </c>
      <c r="T29" s="5">
        <v>0</v>
      </c>
    </row>
    <row r="30" spans="1:20">
      <c r="A30" s="1">
        <v>24</v>
      </c>
      <c r="B30" s="4">
        <v>45601</v>
      </c>
      <c r="C30" s="4"/>
      <c r="D30" s="5">
        <v>1130435</v>
      </c>
      <c r="F30" s="4">
        <v>45601</v>
      </c>
      <c r="H30" s="5">
        <v>1621739</v>
      </c>
      <c r="J30" s="4">
        <v>45601</v>
      </c>
      <c r="L30" s="5">
        <v>1621739</v>
      </c>
      <c r="N30" s="4">
        <v>45601</v>
      </c>
      <c r="P30" s="6">
        <v>1521739</v>
      </c>
      <c r="T30" s="5">
        <v>0</v>
      </c>
    </row>
    <row r="31" spans="1:20" ht="15" thickBot="1">
      <c r="D31" s="8">
        <f>SUM(D7:D30)</f>
        <v>26000000</v>
      </c>
      <c r="H31" s="8">
        <f>SUM(H7:H30)</f>
        <v>37300000</v>
      </c>
      <c r="L31" s="8">
        <f>SUM(L7:L30)</f>
        <v>37300000</v>
      </c>
      <c r="P31" s="9">
        <f>SUM(P7:P30)</f>
        <v>35000000</v>
      </c>
      <c r="T31" s="8">
        <f>SUM(T7:T30)-8</f>
        <v>3250000000</v>
      </c>
    </row>
    <row r="32" spans="1:20" ht="15" thickTop="1">
      <c r="D32" s="10"/>
      <c r="H32" s="10"/>
      <c r="L32" s="10"/>
      <c r="P32" s="10"/>
      <c r="T32" s="10"/>
    </row>
    <row r="33" spans="1:2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>
      <c r="A34" s="11" t="s">
        <v>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s="1" t="s">
        <v>0</v>
      </c>
      <c r="B35" s="21"/>
      <c r="C35" s="21"/>
      <c r="D35" s="12">
        <f>+D42</f>
        <v>111121739.13043478</v>
      </c>
      <c r="F35" s="21"/>
      <c r="G35" s="21"/>
      <c r="H35" s="12">
        <f>+H42</f>
        <v>159416956.52173913</v>
      </c>
      <c r="J35" s="21"/>
      <c r="K35" s="21"/>
      <c r="L35" s="12">
        <f>+L42</f>
        <v>159416956.52173913</v>
      </c>
      <c r="N35" s="21"/>
      <c r="O35" s="21"/>
      <c r="P35" s="12">
        <f>+P42</f>
        <v>149586956.52173913</v>
      </c>
      <c r="R35" s="21"/>
      <c r="S35" s="21"/>
      <c r="T35" s="12">
        <f>+T42</f>
        <v>180555555.55555555</v>
      </c>
    </row>
    <row r="36" spans="1:21">
      <c r="A36" s="1" t="s">
        <v>1</v>
      </c>
      <c r="B36" s="21"/>
      <c r="C36" s="21"/>
      <c r="D36" s="12">
        <f>+D40-D35</f>
        <v>2444678260.869565</v>
      </c>
      <c r="F36" s="21"/>
      <c r="G36" s="21"/>
      <c r="H36" s="12">
        <f>+H40-H35</f>
        <v>3507173043.478261</v>
      </c>
      <c r="J36" s="21"/>
      <c r="K36" s="21"/>
      <c r="L36" s="12">
        <f>+L40-L35</f>
        <v>3507173043.478261</v>
      </c>
      <c r="N36" s="21"/>
      <c r="O36" s="21"/>
      <c r="P36" s="12">
        <f>+P40-P35</f>
        <v>3290913043.478261</v>
      </c>
      <c r="R36" s="21"/>
      <c r="S36" s="21"/>
      <c r="T36" s="12">
        <f>+T40-T35</f>
        <v>3069444444.4444447</v>
      </c>
    </row>
    <row r="37" spans="1:21" ht="15.75" thickBot="1">
      <c r="A37" s="13" t="s">
        <v>2</v>
      </c>
      <c r="B37" s="21"/>
      <c r="C37" s="21"/>
      <c r="D37" s="14">
        <f>SUM(D35:D36)</f>
        <v>2555800000</v>
      </c>
      <c r="F37" s="21"/>
      <c r="G37" s="21"/>
      <c r="H37" s="14">
        <f>SUM(H35:H36)</f>
        <v>3666590000</v>
      </c>
      <c r="J37" s="21"/>
      <c r="K37" s="21"/>
      <c r="L37" s="14">
        <f>SUM(L35:L36)</f>
        <v>3666590000</v>
      </c>
      <c r="N37" s="21"/>
      <c r="O37" s="21"/>
      <c r="P37" s="14">
        <f>SUM(P35:P36)</f>
        <v>3440500000</v>
      </c>
      <c r="R37" s="21"/>
      <c r="S37" s="21"/>
      <c r="T37" s="14">
        <f>SUM(T35:T36)</f>
        <v>3250000000</v>
      </c>
    </row>
    <row r="38" spans="1:21" ht="15" thickTop="1"/>
    <row r="40" spans="1:21">
      <c r="A40" s="1" t="s">
        <v>6</v>
      </c>
      <c r="D40" s="17">
        <v>2555800000</v>
      </c>
      <c r="E40" s="18"/>
      <c r="F40" s="18"/>
      <c r="G40" s="18"/>
      <c r="H40" s="17">
        <v>3666590000</v>
      </c>
      <c r="I40" s="18"/>
      <c r="J40" s="18"/>
      <c r="K40" s="18"/>
      <c r="L40" s="17">
        <v>3666590000</v>
      </c>
      <c r="M40" s="18"/>
      <c r="N40" s="18"/>
      <c r="O40" s="18"/>
      <c r="P40" s="17">
        <v>3440500000</v>
      </c>
      <c r="Q40" s="18"/>
      <c r="R40" s="18"/>
      <c r="S40" s="18"/>
      <c r="T40" s="17">
        <v>3250000000</v>
      </c>
    </row>
    <row r="41" spans="1:21">
      <c r="D41" s="12">
        <f>D40/23</f>
        <v>111121739.13043478</v>
      </c>
      <c r="H41" s="12">
        <f>H40/23</f>
        <v>159416956.52173913</v>
      </c>
      <c r="L41" s="12">
        <f>L40/23</f>
        <v>159416956.52173913</v>
      </c>
      <c r="P41" s="12">
        <f>P40/23</f>
        <v>149586956.52173913</v>
      </c>
      <c r="T41" s="12">
        <f>T40/18</f>
        <v>180555555.55555555</v>
      </c>
    </row>
    <row r="42" spans="1:21">
      <c r="A42" s="1" t="s">
        <v>7</v>
      </c>
      <c r="D42" s="12">
        <f>+D41*(D7+D8)/(D7+D8)</f>
        <v>111121739.13043478</v>
      </c>
      <c r="H42" s="12">
        <f>+H41*(H7+H8)/(H7+H8)</f>
        <v>159416956.52173913</v>
      </c>
      <c r="L42" s="12">
        <f>+L41*(L7+L8)/(L7+L8)</f>
        <v>159416956.52173913</v>
      </c>
      <c r="P42" s="12">
        <f>+P41*(P7+P8)/(P7+P8)</f>
        <v>149586956.52173913</v>
      </c>
      <c r="T42" s="12">
        <f>+T41*(T7+T8)/(T7+T8)</f>
        <v>180555555.55555555</v>
      </c>
    </row>
    <row r="44" spans="1:21">
      <c r="T44" s="15">
        <f>T42/2</f>
        <v>90277777.777777776</v>
      </c>
    </row>
  </sheetData>
  <mergeCells count="12">
    <mergeCell ref="N5:P5"/>
    <mergeCell ref="R5:T5"/>
    <mergeCell ref="B3:T4"/>
    <mergeCell ref="A33:U33"/>
    <mergeCell ref="B35:C37"/>
    <mergeCell ref="F35:G37"/>
    <mergeCell ref="J35:K37"/>
    <mergeCell ref="N35:O37"/>
    <mergeCell ref="R35:S37"/>
    <mergeCell ref="B5:D5"/>
    <mergeCell ref="F5:H5"/>
    <mergeCell ref="J5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Laraib Energy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 Apriliyandi</dc:creator>
  <cp:lastModifiedBy>Reno Apriliyandi</cp:lastModifiedBy>
  <dcterms:created xsi:type="dcterms:W3CDTF">2013-01-21T07:08:39Z</dcterms:created>
  <dcterms:modified xsi:type="dcterms:W3CDTF">2025-02-28T18:29:27Z</dcterms:modified>
</cp:coreProperties>
</file>