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c85033b78382a/Renan/Engenharia Civil/Desenvolvimentos/microEMMARM/V0.1.b-Synercrete23/microEMMARM/"/>
    </mc:Choice>
  </mc:AlternateContent>
  <xr:revisionPtr revIDLastSave="1002" documentId="8_{86A78C6C-D731-48C4-8717-58738CD12A42}" xr6:coauthVersionLast="47" xr6:coauthVersionMax="47" xr10:uidLastSave="{57983DB4-F183-45EB-876F-DC6D3CD87693}"/>
  <bookViews>
    <workbookView xWindow="-108" yWindow="-108" windowWidth="23256" windowHeight="12576" xr2:uid="{EEE622B9-4FE7-45D5-9A84-4C4AC2911A7C}"/>
  </bookViews>
  <sheets>
    <sheet name="BOM and cost" sheetId="5" r:id="rId1"/>
    <sheet name="BOM and cost - minimal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6" l="1"/>
  <c r="Q43" i="6" s="1"/>
  <c r="P42" i="6"/>
  <c r="Q42" i="6" s="1"/>
  <c r="L42" i="6"/>
  <c r="H42" i="6"/>
  <c r="Q41" i="6"/>
  <c r="P41" i="6"/>
  <c r="Q40" i="6"/>
  <c r="P40" i="6"/>
  <c r="Q39" i="6"/>
  <c r="P39" i="6"/>
  <c r="P38" i="6"/>
  <c r="Q38" i="6" s="1"/>
  <c r="Q37" i="6"/>
  <c r="P37" i="6"/>
  <c r="Q36" i="6"/>
  <c r="P36" i="6"/>
  <c r="Q35" i="6"/>
  <c r="P35" i="6"/>
  <c r="P34" i="6"/>
  <c r="Q34" i="6" s="1"/>
  <c r="Q33" i="6"/>
  <c r="P33" i="6"/>
  <c r="Q32" i="6"/>
  <c r="P32" i="6"/>
  <c r="Q31" i="6"/>
  <c r="P31" i="6"/>
  <c r="P30" i="6"/>
  <c r="Q30" i="6" s="1"/>
  <c r="Q29" i="6"/>
  <c r="P29" i="6"/>
  <c r="Q28" i="6"/>
  <c r="P28" i="6"/>
  <c r="Q27" i="6"/>
  <c r="P27" i="6"/>
  <c r="P26" i="6"/>
  <c r="Q26" i="6" s="1"/>
  <c r="P25" i="6"/>
  <c r="A25" i="6"/>
  <c r="Q25" i="6" s="1"/>
  <c r="P24" i="6"/>
  <c r="Q24" i="6" s="1"/>
  <c r="P23" i="6"/>
  <c r="Q23" i="6" s="1"/>
  <c r="Q22" i="6"/>
  <c r="P22" i="6"/>
  <c r="P21" i="6"/>
  <c r="Q21" i="6" s="1"/>
  <c r="Q20" i="6"/>
  <c r="P20" i="6"/>
  <c r="P19" i="6"/>
  <c r="Q19" i="6" s="1"/>
  <c r="Q18" i="6"/>
  <c r="P18" i="6"/>
  <c r="Q17" i="6"/>
  <c r="P17" i="6"/>
  <c r="Q16" i="6"/>
  <c r="P16" i="6"/>
  <c r="P15" i="6"/>
  <c r="Q15" i="6" s="1"/>
  <c r="Q14" i="6"/>
  <c r="P14" i="6"/>
  <c r="Q13" i="6"/>
  <c r="P13" i="6"/>
  <c r="Q12" i="6"/>
  <c r="P12" i="6"/>
  <c r="H12" i="6"/>
  <c r="P11" i="6"/>
  <c r="Q11" i="6" s="1"/>
  <c r="P10" i="6"/>
  <c r="Q10" i="6" s="1"/>
  <c r="P9" i="6"/>
  <c r="Q9" i="6" s="1"/>
  <c r="Q8" i="6"/>
  <c r="P8" i="6"/>
  <c r="P7" i="6"/>
  <c r="Q7" i="6" s="1"/>
  <c r="P6" i="6"/>
  <c r="Q6" i="6" s="1"/>
  <c r="P5" i="6"/>
  <c r="Q5" i="6" s="1"/>
  <c r="Q4" i="6"/>
  <c r="P4" i="6"/>
  <c r="H42" i="5"/>
  <c r="P42" i="5" s="1"/>
  <c r="Q42" i="5" s="1"/>
  <c r="L42" i="5"/>
  <c r="P16" i="5"/>
  <c r="Q16" i="5" s="1"/>
  <c r="H12" i="5"/>
  <c r="P12" i="5" s="1"/>
  <c r="Q12" i="5" s="1"/>
  <c r="P36" i="5"/>
  <c r="Q36" i="5" s="1"/>
  <c r="P37" i="5"/>
  <c r="Q37" i="5" s="1"/>
  <c r="P38" i="5"/>
  <c r="Q38" i="5" s="1"/>
  <c r="P39" i="5"/>
  <c r="Q39" i="5" s="1"/>
  <c r="P40" i="5"/>
  <c r="Q40" i="5" s="1"/>
  <c r="P43" i="5"/>
  <c r="Q43" i="5" s="1"/>
  <c r="P41" i="5"/>
  <c r="Q41" i="5" s="1"/>
  <c r="P35" i="5"/>
  <c r="Q35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3" i="5"/>
  <c r="Q13" i="5" s="1"/>
  <c r="P14" i="5"/>
  <c r="Q14" i="5" s="1"/>
  <c r="P15" i="5"/>
  <c r="Q15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A25" i="5"/>
  <c r="Q44" i="6" l="1"/>
  <c r="Q25" i="5"/>
  <c r="B4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tc={AD725C64-75A7-46EC-ABF6-990D62887BAC}</author>
    <author>tc={595AD521-3E87-423A-BFE5-FC0946B329FE}</author>
    <author>tc={9280E69A-BC84-41D8-9033-9C1DE87EEBE4}</author>
  </authors>
  <commentList>
    <comment ref="C1" authorId="0" shapeId="0" xr:uid="{AD725C64-75A7-46EC-ABF6-990D62887BAC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"RefDoc" folder to access these files</t>
      </text>
    </comment>
    <comment ref="Q1" authorId="1" shapeId="0" xr:uid="{595AD521-3E87-423A-BFE5-FC0946B329FE}">
      <text>
        <t>[Threaded comment]
Your version of Excel allows you to read this threaded comment; however, any edits to it will get removed if the file is opened in a newer version of Excel. Learn more: https://go.microsoft.com/fwlink/?linkid=870924
Comment:
    Mauser</t>
      </text>
    </comment>
    <comment ref="P2" authorId="2" shapeId="0" xr:uid="{9280E69A-BC84-41D8-9033-9C1DE87EEBE4}">
      <text>
        <t>[Threaded comment]
Your version of Excel allows you to read this threaded comment; however, any edits to it will get removed if the file is opened in a newer version of Excel. Learn more: https://go.microsoft.com/fwlink/?linkid=870924
Comment:
    Mauser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tc={243EBCCF-A36D-4A87-8D8F-3FBA4F31B614}</author>
    <author>tc={B2CB3692-50E1-4291-B178-7C75C4862BD3}</author>
  </authors>
  <commentList>
    <comment ref="Q1" authorId="0" shapeId="0" xr:uid="{243EBCCF-A36D-4A87-8D8F-3FBA4F31B614}">
      <text>
        <t>[Threaded comment]
Your version of Excel allows you to read this threaded comment; however, any edits to it will get removed if the file is opened in a newer version of Excel. Learn more: https://go.microsoft.com/fwlink/?linkid=870924
Comment:
    Mauser</t>
      </text>
    </comment>
    <comment ref="P2" authorId="1" shapeId="0" xr:uid="{B2CB3692-50E1-4291-B178-7C75C4862BD3}">
      <text>
        <t>[Threaded comment]
Your version of Excel allows you to read this threaded comment; however, any edits to it will get removed if the file is opened in a newer version of Excel. Learn more: https://go.microsoft.com/fwlink/?linkid=870924
Comment:
    Mauser</t>
      </text>
    </comment>
  </commentList>
</comments>
</file>

<file path=xl/sharedStrings.xml><?xml version="1.0" encoding="utf-8"?>
<sst xmlns="http://schemas.openxmlformats.org/spreadsheetml/2006/main" count="833" uniqueCount="249">
  <si>
    <t>Description</t>
  </si>
  <si>
    <t>DC input jack</t>
  </si>
  <si>
    <t>LM7805</t>
  </si>
  <si>
    <t>16MHz crystal</t>
  </si>
  <si>
    <t>22pf ceramic capacitor</t>
  </si>
  <si>
    <t>ADS1115 module</t>
  </si>
  <si>
    <t>DS3231 module</t>
  </si>
  <si>
    <t>10kΩ resistor</t>
  </si>
  <si>
    <t>220Ω resistor</t>
  </si>
  <si>
    <t>4.7kΩ resistor</t>
  </si>
  <si>
    <t>PCB push button</t>
  </si>
  <si>
    <t>Quantity</t>
  </si>
  <si>
    <t>Quotations per unit</t>
  </si>
  <si>
    <t>MCCFR0W8J0103A20</t>
  </si>
  <si>
    <t>https://pt.farnell.com/multicomp-pro/mccfr0w8j0103a20/carbon-film-resistor-10kohm-125mw/dp/1128067?st=10%20k%20resistor</t>
  </si>
  <si>
    <t>ECA1EAK100X</t>
  </si>
  <si>
    <t>MCRH100V104M5X11</t>
  </si>
  <si>
    <t>https://pt.farnell.com/multicomp/mcrh100v104m5x11/cap-0-1-f-100v-20/dp/1902938</t>
  </si>
  <si>
    <t>A-16.000-18</t>
  </si>
  <si>
    <t>https://pt.farnell.com/raltron/a-16-000-18/crystal-16mhz-18pf-hc-49u/dp/1385933?st=16%20mhz%20crystal</t>
  </si>
  <si>
    <t>Link</t>
  </si>
  <si>
    <t>28-pin microprocessor socket</t>
  </si>
  <si>
    <t>1-2199298-9</t>
  </si>
  <si>
    <t>CFR25J220R</t>
  </si>
  <si>
    <t>https://pt.farnell.com/te-connectivity/cfr25j220r/res-220r-5-330mw-axial-carbon/dp/2329643?st=220%20resistor</t>
  </si>
  <si>
    <t>S220K25SL0N63L6R</t>
  </si>
  <si>
    <t>https://pt.farnell.com/vishay/s220k25sl0n63l6r/cap-22pf-1-kv-10-sl/dp/2860152</t>
  </si>
  <si>
    <t>LR0204F4K7</t>
  </si>
  <si>
    <t>https://pt.farnell.com/te-connectivity/lr0204f4k7/res-4k7-1-250mw-axial-metal-film/dp/2329947</t>
  </si>
  <si>
    <t>microSD card module</t>
  </si>
  <si>
    <t>16X2 LCD screen I2C module</t>
  </si>
  <si>
    <t>DCJ200-10-A-K1-K</t>
  </si>
  <si>
    <t>MC7805ACTG</t>
  </si>
  <si>
    <t>https://pt.farnell.com/on-semiconductor/mc7805actg/ic-v-reg-5-0v-7805-to-220-3/dp/9664505?ost=lm7805&amp;iscrfnonsku=true</t>
  </si>
  <si>
    <t>22-23-2031</t>
  </si>
  <si>
    <t>https://pt.farnell.com/molex/22-23-2031/connector-header-3pos-1row-2-54mm/dp/1462950?MER=sy-me-pd-mi-alte</t>
  </si>
  <si>
    <t>22-23-2021</t>
  </si>
  <si>
    <t>https://pt.farnell.com/molex/22-23-2021/connector-header-2pos-1row-2-54mm/dp/1462926?MER=TARG-MER-PDP-RECO-STM71168</t>
  </si>
  <si>
    <t>22-23-2041</t>
  </si>
  <si>
    <t>https://pt.farnell.com/molex/22-23-2041/connector-header-4pos-1row-2-54mm/dp/1462920?MER=TARG-MER-PDP-RECO-STM71168</t>
  </si>
  <si>
    <t>22-23-2051</t>
  </si>
  <si>
    <t>https://pt.farnell.com/molex/22-23-2051/connector-header-5pos-1row-2-54mm/dp/1462952?st=pin%20header,%20signal,%20wire-to-board,%202.54%20mm</t>
  </si>
  <si>
    <t>22-23-2061</t>
  </si>
  <si>
    <t>https://pt.farnell.com/molex/22-23-2061/connector-header-6pos-1row-2-54mm/dp/1462922?st=pin%20header,%20signal,%20wire-to-board,%202.54%20mm</t>
  </si>
  <si>
    <t>22-01-3027</t>
  </si>
  <si>
    <t>https://pt.farnell.com/molex/22-01-3027/connector-rcpt-2pos-1row-2-54mm/dp/1462825</t>
  </si>
  <si>
    <t>https://pt.farnell.com/molex/22-01-2037/connector-rcpt-3pos-1row-2-54mm/dp/1462834</t>
  </si>
  <si>
    <t>22-01-2037</t>
  </si>
  <si>
    <t>22-01-2047</t>
  </si>
  <si>
    <t>https://pt.farnell.com/molex/22-01-2047/connector-rcpt-4pos-1row-2-54mm/dp/1462809</t>
  </si>
  <si>
    <t>22-01-3057</t>
  </si>
  <si>
    <t>https://pt.farnell.com/molex/22-01-3057/connector-rcpt-5pos-1row-2-54mm/dp/1462874</t>
  </si>
  <si>
    <t>22-01-3067</t>
  </si>
  <si>
    <t>https://pt.farnell.com/molex/22-01-3067/connector-rcpt-6pos-1row-2-54mm/dp/1654529</t>
  </si>
  <si>
    <t>KK crimp terminals</t>
  </si>
  <si>
    <t>08-51-0108</t>
  </si>
  <si>
    <t>https://pt.farnell.com/molex/08-51-0108/contact-socket-30-22awg-crimp/dp/3103147?st=kk%202759</t>
  </si>
  <si>
    <t>Molex 3 pins 180° header</t>
  </si>
  <si>
    <t>Molex 2 pins 180° header</t>
  </si>
  <si>
    <t>Molex 4 pins 180° header</t>
  </si>
  <si>
    <t>Molex 5 pins 180° header</t>
  </si>
  <si>
    <t>Molex 6 pins 180° header</t>
  </si>
  <si>
    <t>Molex 2 pins 180° receptacle</t>
  </si>
  <si>
    <t>Molex 3 pins 180° receptacle</t>
  </si>
  <si>
    <t>Molex 4 pins 180° receptacle</t>
  </si>
  <si>
    <t>Molex 5 pins 180° receptacle</t>
  </si>
  <si>
    <t>Molex 6 pins 180° receptacle</t>
  </si>
  <si>
    <t>0.1uF electrolytic capacitor</t>
  </si>
  <si>
    <t>10 uF electrolytic capacitor</t>
  </si>
  <si>
    <t>https://pt.farnell.com/apem/phap5-30va2b3t2n2/tactile-switch-0-05a-12vdc-260gf/dp/3796573?st=push%20button%20pcb%20tht</t>
  </si>
  <si>
    <t>PHAP5-30VA2B3T2N2</t>
  </si>
  <si>
    <t>Momentary (On)-Off panel pushbutton</t>
  </si>
  <si>
    <t>MCPS25B-3</t>
  </si>
  <si>
    <t>https://pt.farnell.com/multicomp/mcps25b-3/pushbutton-switch-spst-1a-250v/dp/2913862</t>
  </si>
  <si>
    <t>Self-locking On-Off panel pushbutton</t>
  </si>
  <si>
    <t>MCPS25A-3</t>
  </si>
  <si>
    <t>https://pt.farnell.com/multicomp/mcps25a-3/pushbutton-switch-spst-1a-250v/dp/2913866?ost=mcps25a-3</t>
  </si>
  <si>
    <t>MJ-355W</t>
  </si>
  <si>
    <t xml:space="preserve">Audio jack for panel, 3 contacts, 3.5 mm </t>
  </si>
  <si>
    <t>https://pt.farnell.com/multicomp-pro/mj-355w/socket-3-5mm-jack-pk5/dp/1267384?st=PANEL</t>
  </si>
  <si>
    <t>PSG01593</t>
  </si>
  <si>
    <t>https://pt.farnell.com/pro-signal/psg01593/plug-multipole-panel-4way/dp/1280759?st=circular%20panel%20connector</t>
  </si>
  <si>
    <t>PSG01590</t>
  </si>
  <si>
    <t>https://pt.farnell.com/pro-signal/psg01590/circular-connector-receptacle/dp/1280756?MER=sy-me-pd-mi-acce</t>
  </si>
  <si>
    <t>PSG01594</t>
  </si>
  <si>
    <t>Circular connector, panel mount, at least 3 ways</t>
  </si>
  <si>
    <t>Circular connector, cable mount, at least 3 ways</t>
  </si>
  <si>
    <t>Circular connector, panel mount, at least 5 ways</t>
  </si>
  <si>
    <t>https://pt.farnell.com/pro-signal/psg01594/plug-multipole-5way/dp/1280760?st=circular%20panel%20connector</t>
  </si>
  <si>
    <t>LED 5mm</t>
  </si>
  <si>
    <t>Panel LED holder, 5mm</t>
  </si>
  <si>
    <t>CLP127BLK</t>
  </si>
  <si>
    <t>https://pt.farnell.com/vcc-visual-communications-company/clp127blk/led-mounting-clip/dp/2293486</t>
  </si>
  <si>
    <t>C503B-RAN-CZ0C0AA1</t>
  </si>
  <si>
    <t>https://pt.farnell.com/cree/c503b-ran-cz0c0aa1/led-5mm-red-32-9cd-624nm/dp/2840473?st=led%20red%205mm</t>
  </si>
  <si>
    <t>ATMega328p</t>
  </si>
  <si>
    <t>ATMEGA328P-PU</t>
  </si>
  <si>
    <t>https://pt.farnell.com/microchip/atmega328p-pu/mcu-8bit-atmega-20mhz-dip-28/dp/1715487?st=atmega328p</t>
  </si>
  <si>
    <t>https://www.digikey.pt/pt/products/detail/adafruit-industries-llc/1085/5761229</t>
  </si>
  <si>
    <t>DS3231+AT24C32 module</t>
  </si>
  <si>
    <t>https://mauser.pt/catalog/product_info.php?products_id=096-8833</t>
  </si>
  <si>
    <t>PCB wafer</t>
  </si>
  <si>
    <t>Total</t>
  </si>
  <si>
    <t>ADXL 335 breakout board</t>
  </si>
  <si>
    <t>Farnell</t>
  </si>
  <si>
    <t>Digikey</t>
  </si>
  <si>
    <t>Mauser</t>
  </si>
  <si>
    <t>DHT 22 module</t>
  </si>
  <si>
    <t>JOY-IT KY-053</t>
  </si>
  <si>
    <t>https://mauser.pt/catalog/product_info.php?cPath=1667_2604_2204&amp;products_id=096-7616</t>
  </si>
  <si>
    <t>Reference document</t>
  </si>
  <si>
    <t>ADAFRUIT 1085</t>
  </si>
  <si>
    <t>Distrelec</t>
  </si>
  <si>
    <t>https://www.distrelec.biz/en/ads1115-16-bit-adc-board-adafruit-1085/p/30091131?utm_source=octopart&amp;utm_medium=comparison-engines&amp;utm_campaign=price-comparison&amp;ext_cid=ceoctaqzzen-na</t>
  </si>
  <si>
    <t>https://www.ptrobotics.com/conversores/6540-microsd-card-adapter-w-level-shifters.html</t>
  </si>
  <si>
    <t>Unit price</t>
  </si>
  <si>
    <t>Manufacter Part. No.</t>
  </si>
  <si>
    <t>Price 1</t>
  </si>
  <si>
    <t>Retail</t>
  </si>
  <si>
    <t>Price 2</t>
  </si>
  <si>
    <t>Price 13</t>
  </si>
  <si>
    <t>Average unit price</t>
  </si>
  <si>
    <t>PTRobotics</t>
  </si>
  <si>
    <t>EF16A0036OK</t>
  </si>
  <si>
    <t>Electrofun</t>
  </si>
  <si>
    <t>https://www.electrofun.pt/display/display-lcd-i2c</t>
  </si>
  <si>
    <t>LCD01100</t>
  </si>
  <si>
    <t>bot'n'roll</t>
  </si>
  <si>
    <t>https://www.botnroll.com/pt/lcds-e-displays/2989-display-i2c-lcd1602-16x2-c-driver-p-funduino-azul.html</t>
  </si>
  <si>
    <t>ARD01051</t>
  </si>
  <si>
    <t>https://www.botnroll.com/pt/arduino-acessorios/4152-m-dulo-leitor-cart-es-micro-sd-interface-spi.html</t>
  </si>
  <si>
    <t>ARD01039</t>
  </si>
  <si>
    <t>https://www.botnroll.com/pt/arduino-acessorios/1614-modulo-rtc-ds3231.html</t>
  </si>
  <si>
    <t>DFR0229</t>
  </si>
  <si>
    <t>DFRobot</t>
  </si>
  <si>
    <t>https://www.digikey.pt/pt/products/detail/dfrobot/DFR0229/6588460</t>
  </si>
  <si>
    <t>PTR006540</t>
  </si>
  <si>
    <t>https://www.electrofun.pt/comunicacao/modulo-rtc-ds3231-relogio?utm_campaign=efshopping&amp;utm_source=google&amp;utm_medium=cpc&amp;utm_source=google&amp;utm_medium=shopping&amp;utm_campaign=roas&amp;gclid=CjwKCAiAmuKbBhA2EiwAxQnt7zzsX3PW1tTG8f9NJOHm9RZea6LbsGf31QytlYxKWxiH4QJDmnxmERoCl6wQAvD_BwE</t>
  </si>
  <si>
    <t>EF16B0024BG</t>
  </si>
  <si>
    <t>PTR005097</t>
  </si>
  <si>
    <t>https://www.ptrobotics.com/lcd-alfanumerico/5097-16x2-i2c-lcd-module.html?gclid=CjwKCAiAmuKbBhA2EiwAxQnt74Qd9YWPgskYE4oxC54W8BUqJ0_jDiu7xGeGTpY7lemmcpvHl-PHqhoCGZ8QAvD_BwE</t>
  </si>
  <si>
    <t>PTR004892</t>
  </si>
  <si>
    <t>https://www.ptrobotics.com/acelerometros/4892-gy-61-adxl335-triple-axis-accelerometer-module.html?gclid=CjwKCAiAmuKbBhA2EiwAxQnt74uSt2MTOgx0ArmnkW2s37cLb_31sZvDcv-IqMbGrn4tMXgOASQTxRoCfsQQAvD_BwE</t>
  </si>
  <si>
    <t>36a, 36b</t>
  </si>
  <si>
    <t>EF18B0289BG</t>
  </si>
  <si>
    <t>https://www.electrofun.pt/sensores-arduino/modulo-acelerometro-3-eixos-adxl335?utm_campaign=efshopping&amp;utm_source=google&amp;utm_medium=cpc&amp;utm_source=google&amp;utm_medium=shopping&amp;utm_campaign=roas&amp;gclid=CjwKCAiAmuKbBhA2EiwAxQnt70yws_hnJR_heor4zTCi23pI0JpdyR2v8vYWPGQx3NjdCty1EfEofxoCyGIQAvD_BwE</t>
  </si>
  <si>
    <t>https://www.botnroll.com/pt/acelerometros/228-sen-09269-acelerometro-de-3-eixos-analogico.html</t>
  </si>
  <si>
    <t>SEN01002</t>
  </si>
  <si>
    <t>SEN06002</t>
  </si>
  <si>
    <t>https://www.botnroll.com/pt/temperatura/325-sensor-de-temperatura-e-humidade-rht03.html</t>
  </si>
  <si>
    <t>Average total price</t>
  </si>
  <si>
    <t>EF16A0052OK</t>
  </si>
  <si>
    <t>https://www.electrofun.pt/sensores-arduino/sensor-humidade-temperatura-dht22</t>
  </si>
  <si>
    <t>PTR002332</t>
  </si>
  <si>
    <t>https://www.ptrobotics.com/atmosfericos/2332-dht22-temperature-humidity-sensor.html</t>
  </si>
  <si>
    <t>24 AWG cables (meter)</t>
  </si>
  <si>
    <t>PP002606</t>
  </si>
  <si>
    <t>https://pt.farnell.com/pro-power/pp002606/ribbon-cable-6cond-24awg-per-m/dp/3050572?st=24%20awg</t>
  </si>
  <si>
    <t>Newark</t>
  </si>
  <si>
    <t xml:space="preserve">element14 </t>
  </si>
  <si>
    <t>Values converted from dollars to euros with a rate 1 USD = 0.967 EUR</t>
  </si>
  <si>
    <t>https://sg.element14.com/panasonic/eca1eak100x/cap-10-f-25v-20/dp/8766754</t>
  </si>
  <si>
    <t>https://sg.element14.com/multicomp/mcrh100v104m5x11/cap-0-1-f-100v-20/dp/1902938</t>
  </si>
  <si>
    <t>https://sg.element14.com/multicomp-pro/mccfr0w8j0103a20/carbon-film-resistor-10kohm-125mw/dp/1128067</t>
  </si>
  <si>
    <t>https://sg.element14.com/raltron/a-16-000-18/crystal-16mhz-18pf-hc-49u/dp/1385933</t>
  </si>
  <si>
    <t>https://www.digikey.pt/en/products/detail/1-2199298-9/A120353-ND/5022045</t>
  </si>
  <si>
    <t>https://www.newark.com/raltron/a-16-000-18/crystal-16mhz-18pf-hc-49u/dp/18M8537</t>
  </si>
  <si>
    <t>https://www.newark.com/multicomp-pro/mccfr0w8j0103a20/carbon-film-resistor-10kohm-125mw/dp/58K5083</t>
  </si>
  <si>
    <t>https://www.newark.com/panasonic/eca1eak100x/aluminum-electrolytic-capacitor/dp/38K1156</t>
  </si>
  <si>
    <t>https://www.newark.com/multicomp/mcrh100v104m5x11/aluminium-electrolytic-capacitor/dp/55T0578</t>
  </si>
  <si>
    <t>https://pt.farnell.com/te-connectivity/1-2199298-9/ic-socket-dip-28pos-th/dp/2445626?st=28%20pin%20socket</t>
  </si>
  <si>
    <t>https://pt.farnell.com/panasonic/eca1eak100x/cap-10-f-25v-20/dp/8766754</t>
  </si>
  <si>
    <t>TE connectivity</t>
  </si>
  <si>
    <t>https://www.te.com/usa-en/product-1-2199298-9.html?te_bu=Cor&amp;te_type=srch&amp;te_campaign=oct_usa_cor-oct-usa-srch-smbmktg-fy23-octopart-feed_sma-2210_1&amp;elqCampaignId=147303</t>
  </si>
  <si>
    <t>TME</t>
  </si>
  <si>
    <t>Microchip</t>
  </si>
  <si>
    <t>https://www.tme.eu/en/details/atmega328p-pu/8-bit-avr-family/microchip-atmel</t>
  </si>
  <si>
    <t>https://www.microchipdirect.com/product/ATMEGA328P-PU?productLoaded=true</t>
  </si>
  <si>
    <t>TE Store</t>
  </si>
  <si>
    <t>https://www.digikey.pt/en/products/detail/CFR25J220R/A141517CT-ND/9648730</t>
  </si>
  <si>
    <t>https://www.te.com/usa-en/product-5-1623930-4.html</t>
  </si>
  <si>
    <t>Mouser</t>
  </si>
  <si>
    <t>https://www.digikey.pt/en/products/detail/S220K25SL0N63L6R/1270PH-ND/2356806</t>
  </si>
  <si>
    <t>https://pt.mouser.com/ProductDetail/Vishay-BC-Components/S220K25SL0N63L6R</t>
  </si>
  <si>
    <t>Avnet</t>
  </si>
  <si>
    <t>https://www.te.com/usa-en/product-1622247-1.html</t>
  </si>
  <si>
    <t>https://www.avnet.com/shop/us/products/te-connectivity/lr0204f4k7-3074457345645031254</t>
  </si>
  <si>
    <t>https://www.avnet.com/shop/us/products/te-connectivity/lr0204f4k7-3074457345645031254?CMP=EMA_Octopart_inventoryfeed_VSE</t>
  </si>
  <si>
    <t>https://sg.element14.com/gct-global-connector-technology/dcj200-10-a-k1-k/dc-power-jack-5a-20vdc-black/dp/2673246</t>
  </si>
  <si>
    <t>https://www.newark.com/gct-global-connector-technology/dcj200-10-a-k1-k/dc-power-jack-5a-20vdc-black/dp/75Y6644</t>
  </si>
  <si>
    <t>https://www.digikey.pt/en/products/detail/MC7805ACTG/MC7805ACTGOS-ND/1481210</t>
  </si>
  <si>
    <t>https://pt.mouser.com/ProductDetail/onsemi/MC7805ACTG?qs=%252B9%2Fcbd0IE0S3%2FunkJ%2FONRg%3D%3D</t>
  </si>
  <si>
    <t>https://pt.mouser.com/ProductDetail/Molex/22-23-2021?qs=ILqg114nvd4YKlRlbo3yMg%3D%3D</t>
  </si>
  <si>
    <t>https://www.digikey.pt/en/products/detail/0022232021/900-0022232021-ND/26667</t>
  </si>
  <si>
    <t>https://www.avnet.com/shop/us/products/molex/22-01-3027-3074457345643196670</t>
  </si>
  <si>
    <t>https://pt.mouser.com/ProductDetail/Molex/22-01-3027?qs=cRUT3GdJqnwywyFd19%252BSsA%3D%3D</t>
  </si>
  <si>
    <t>https://www.digikey.pt/en/products/detail/0022232031/WM4201-ND/26669</t>
  </si>
  <si>
    <t>https://www.avnet.com/shop/us/products/molex/22-23-2031-3074457345626470039</t>
  </si>
  <si>
    <t>https://www.digikey.pt/en/products/detail/0022012037/WM2012-ND/171992</t>
  </si>
  <si>
    <t>https://www.avnet.com/shop/us/products/molex/22-01-2037-3074457345643196726</t>
  </si>
  <si>
    <t>https://www.digikey.pt/en/products/detail/0022232041/WM4202-ND/26671</t>
  </si>
  <si>
    <t>https://pt.mouser.com/ProductDetail/Molex/22-23-2041?qs=ILqg114nvd5W6e%252BaZws1Xg%3D%3D</t>
  </si>
  <si>
    <t>Heilind</t>
  </si>
  <si>
    <t>https://estore.heilind.de/?page=item-search-results&amp;query=22-01-2047</t>
  </si>
  <si>
    <t>https://www.avnet.com/shop/us/products/molex/22-01-2047-3074457345626398365</t>
  </si>
  <si>
    <t>https://pt.mouser.com/ProductDetail/Molex/22-23-2051?qs=ILqg114nvd59B%2FNFe4wunQ%3D%3D</t>
  </si>
  <si>
    <t>https://www.digikey.pt/en/products/detail/0022232051/WM4203-ND/26673</t>
  </si>
  <si>
    <t>https://estore.heilind.de/?page=item-search-results&amp;query=22-01-3057</t>
  </si>
  <si>
    <t>https://pt.mouser.com/ProductDetail/Molex/22-01-3057?qs=dvxwXVM4mZX5H9Q4idh0EQ%3D%3D</t>
  </si>
  <si>
    <t>https://www.distrelec.biz/en/kk-254-through-hole-pcb-straight-contacts-rows-54mm-pitch-molex-22-23-2061/p/30065097</t>
  </si>
  <si>
    <t>https://www.digikey.pt/en/products/detail/0022232061/WM4204-ND/26675</t>
  </si>
  <si>
    <t>https://pt.mouser.com/ProductDetail/Molex/22-01-3067?qs=cRUT3GdJqnx%252BQBgba2oxqQ%3D%3D</t>
  </si>
  <si>
    <t>https://www.digikey.pt/en/products/detail/0022013067/WM2004-ND/26439</t>
  </si>
  <si>
    <t>https://www.newark.com/molex/08-51-0108/contact-socket-30-22awg-crimp/dp/03AH3780</t>
  </si>
  <si>
    <t>https://www.digikey.pt/en/products/detail/0008510108/WM19393CT-ND/8638483</t>
  </si>
  <si>
    <t>https://www.distrelec.biz/en/tactile-switch-phap5-30-no-6n-6mm-apem-phap5-30va2b3t2n2/p/30251924</t>
  </si>
  <si>
    <t>TTI Europe</t>
  </si>
  <si>
    <t>https://www.ttieurope.com/content/ttieurope/en/apps/part-detail.html</t>
  </si>
  <si>
    <t>https://sg.element14.com/multicomp/mcps25b-3/pushbutton-switch-spst-1a-250v/dp/2913862</t>
  </si>
  <si>
    <t>https://www.newark.com/multicomp-pro/mcps25b-3/pushbutton-switch-spst-1a-250v/dp/69AC6100</t>
  </si>
  <si>
    <t>https://www.newark.com/multicomp-pro/mcps25a-3/pushbutton-switch-spst-1a-250v/dp/69AC6096</t>
  </si>
  <si>
    <t>https://sg.element14.com/multicomp/mcps25a-3/pushbutton-switch-spst-1a-250v/dp/2913866</t>
  </si>
  <si>
    <t>https://www.newark.com/pro-signal/mj-355w/connector-rca-phono-jack-3-position/dp/26M1581</t>
  </si>
  <si>
    <t>https://www.distrelec.biz/en/jack-panel-socket-vertical-mm-poles-marushin-electric-mj-355w/p/14270112</t>
  </si>
  <si>
    <t>https://sg.element14.com/pro-signal/psg01593/plug-multipole-panel-4way/dp/1280759</t>
  </si>
  <si>
    <t>https://www.newark.com/pro-signal/psg01593/product-range/dp/24M6405</t>
  </si>
  <si>
    <t>https://sg.element14.com/pro-signal/psg01590/circular-connector-receptacle/dp/1280756</t>
  </si>
  <si>
    <t>element14</t>
  </si>
  <si>
    <t>https://www.newark.com/pro-signal/psg01590/product-range/dp/26M2076</t>
  </si>
  <si>
    <t>https://sg.element14.com/pro-signal/psg01594/plug-multipole-5way/dp/1280760</t>
  </si>
  <si>
    <t>https://www.newark.com/pro-signal/psg01594/circular-connector-plug-5-pin/dp/24M6406</t>
  </si>
  <si>
    <t>https://www.digikey.pt/en/products/detail/C503B-RAN-CZ0C0AA1/C503B-RAN-CZ0C0AA1-ND/6561758</t>
  </si>
  <si>
    <t>https://pt.mouser.com/ProductDetail/Cree-LED/C503B-RAN-CZ0C0AA1</t>
  </si>
  <si>
    <t>https://www.digikey.pt/en/products/detail/CLP_127_BLK/CLP_127_BLK-ND/4515445</t>
  </si>
  <si>
    <t>https://eu.mouser.com/ProductDetail/VCC/CLP_127_BLK</t>
  </si>
  <si>
    <t>https://sg.element14.com/pro-power/pp002606/ribbon-cable-6cond-24awg-per-m/dp/3050572</t>
  </si>
  <si>
    <t>CAB01054</t>
  </si>
  <si>
    <t>https://www.botnroll.com/pt/multicondutores/2743-flat-cable-colorido-1-27mm-14x28awg-1metro.html</t>
  </si>
  <si>
    <t>External box (3D printed)</t>
  </si>
  <si>
    <t>See schematics</t>
  </si>
  <si>
    <t>-</t>
  </si>
  <si>
    <t>JLCPCB</t>
  </si>
  <si>
    <t>https://jlcpcb.com/?_ga=2.233859930.596803965.1669117591-1780557897.1669117591</t>
  </si>
  <si>
    <t>PCBWay</t>
  </si>
  <si>
    <t>https://www.pcbway.com/</t>
  </si>
  <si>
    <t>See model</t>
  </si>
  <si>
    <t>PCBGoGo</t>
  </si>
  <si>
    <t>https://www.pcbgogo.com/</t>
  </si>
  <si>
    <t>In-house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</si>
</sst>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Fill="1" applyBorder="1"/>
    <xf numFmtId="0" fontId="2" fillId="0" borderId="3" xfId="1" applyBorder="1"/>
    <xf numFmtId="49" fontId="0" fillId="0" borderId="3" xfId="0" applyNumberFormat="1" applyBorder="1"/>
    <xf numFmtId="14" fontId="0" fillId="0" borderId="3" xfId="0" applyNumberFormat="1" applyBorder="1"/>
    <xf numFmtId="49" fontId="0" fillId="0" borderId="5" xfId="0" applyNumberFormat="1" applyFill="1" applyBorder="1"/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fill" vertical="center" wrapText="1"/>
    </xf>
    <xf numFmtId="0" fontId="2" fillId="0" borderId="3" xfId="1" applyBorder="1" applyAlignment="1">
      <alignment horizontal="fill"/>
    </xf>
    <xf numFmtId="0" fontId="2" fillId="0" borderId="0" xfId="1" applyAlignment="1">
      <alignment horizontal="fill"/>
    </xf>
    <xf numFmtId="0" fontId="0" fillId="0" borderId="3" xfId="0" applyBorder="1" applyAlignment="1">
      <alignment horizontal="fill"/>
    </xf>
    <xf numFmtId="0" fontId="0" fillId="0" borderId="0" xfId="0" applyAlignment="1">
      <alignment horizontal="fill"/>
    </xf>
    <xf numFmtId="0" fontId="2" fillId="0" borderId="4" xfId="1" applyBorder="1" applyAlignment="1">
      <alignment horizontal="fill"/>
    </xf>
    <xf numFmtId="0" fontId="0" fillId="0" borderId="4" xfId="0" applyBorder="1" applyAlignment="1">
      <alignment horizontal="fill"/>
    </xf>
    <xf numFmtId="0" fontId="0" fillId="0" borderId="4" xfId="0" applyFont="1" applyBorder="1"/>
    <xf numFmtId="49" fontId="0" fillId="0" borderId="3" xfId="0" applyNumberFormat="1" applyFill="1" applyBorder="1"/>
    <xf numFmtId="164" fontId="0" fillId="0" borderId="3" xfId="0" applyNumberFormat="1" applyFill="1" applyBorder="1" applyAlignment="1">
      <alignment horizontal="left"/>
    </xf>
    <xf numFmtId="165" fontId="1" fillId="0" borderId="3" xfId="0" applyNumberFormat="1" applyFont="1" applyBorder="1"/>
    <xf numFmtId="165" fontId="0" fillId="0" borderId="3" xfId="0" applyNumberFormat="1" applyBorder="1"/>
    <xf numFmtId="165" fontId="0" fillId="0" borderId="3" xfId="0" applyNumberFormat="1" applyFont="1" applyBorder="1"/>
    <xf numFmtId="165" fontId="0" fillId="0" borderId="5" xfId="0" applyNumberFormat="1" applyFill="1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0" fillId="0" borderId="3" xfId="0" applyNumberFormat="1" applyFill="1" applyBorder="1" applyAlignment="1">
      <alignment horizontal="left"/>
    </xf>
    <xf numFmtId="164" fontId="0" fillId="0" borderId="4" xfId="0" applyNumberFormat="1" applyFill="1" applyBorder="1" applyAlignment="1">
      <alignment horizontal="left"/>
    </xf>
    <xf numFmtId="49" fontId="0" fillId="0" borderId="4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nan Ribeiro" id="{A8B285C8-34D9-489C-946C-B504E5C45235}" userId="f1cc85033b78382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01T01:52:56.07" personId="{A8B285C8-34D9-489C-946C-B504E5C45235}" id="{AD725C64-75A7-46EC-ABF6-990D62887BAC}">
    <text>See "RefDoc" folder to access these files</text>
  </threadedComment>
  <threadedComment ref="Q1" dT="2022-11-19T15:22:56.47" personId="{A8B285C8-34D9-489C-946C-B504E5C45235}" id="{595AD521-3E87-423A-BFE5-FC0946B329FE}">
    <text>Mauser</text>
  </threadedComment>
  <threadedComment ref="P2" dT="2022-11-19T15:22:56.47" personId="{A8B285C8-34D9-489C-946C-B504E5C45235}" id="{9280E69A-BC84-41D8-9033-9C1DE87EEBE4}">
    <text>Mauser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" dT="2022-11-19T15:22:56.47" personId="{A8B285C8-34D9-489C-946C-B504E5C45235}" id="{243EBCCF-A36D-4A87-8D8F-3FBA4F31B614}">
    <text>Mauser</text>
  </threadedComment>
  <threadedComment ref="P2" dT="2022-11-19T15:22:56.47" personId="{A8B285C8-34D9-489C-946C-B504E5C45235}" id="{B2CB3692-50E1-4291-B178-7C75C4862BD3}">
    <text>Mauser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t.farnell.com/pro-signal/psg01593/plug-multipole-panel-4way/dp/1280759?st=circular%20panel%20connector" TargetMode="External"/><Relationship Id="rId117" Type="http://schemas.openxmlformats.org/officeDocument/2006/relationships/hyperlink" Target="https://www.pcbway.com/" TargetMode="External"/><Relationship Id="rId21" Type="http://schemas.openxmlformats.org/officeDocument/2006/relationships/hyperlink" Target="https://pt.farnell.com/molex/08-51-0108/contact-socket-30-22awg-crimp/dp/3103147?st=kk%202759" TargetMode="External"/><Relationship Id="rId42" Type="http://schemas.openxmlformats.org/officeDocument/2006/relationships/hyperlink" Target="https://www.electrofun.pt/comunicacao/modulo-rtc-ds3231-relogio?utm_campaign=efshopping&amp;utm_source=google&amp;utm_medium=cpc&amp;utm_source=google&amp;utm_medium=shopping&amp;utm_campaign=roas&amp;gclid=CjwKCAiAmuKbBhA2EiwAxQnt7zzsX3PW1tTG8f9NJOHm9RZea6LbsGf31QytlYxKWxiH4QJDmnxmERoCl6wQAvD_BwE" TargetMode="External"/><Relationship Id="rId47" Type="http://schemas.openxmlformats.org/officeDocument/2006/relationships/hyperlink" Target="https://www.botnroll.com/pt/temperatura/325-sensor-de-temperatura-e-humidade-rht03.html" TargetMode="External"/><Relationship Id="rId63" Type="http://schemas.openxmlformats.org/officeDocument/2006/relationships/hyperlink" Target="https://www.digikey.pt/en/products/detail/CFR25J220R/A141517CT-ND/9648730" TargetMode="External"/><Relationship Id="rId68" Type="http://schemas.openxmlformats.org/officeDocument/2006/relationships/hyperlink" Target="https://www.avnet.com/shop/us/products/te-connectivity/lr0204f4k7-3074457345645031254" TargetMode="External"/><Relationship Id="rId84" Type="http://schemas.openxmlformats.org/officeDocument/2006/relationships/hyperlink" Target="https://www.avnet.com/shop/us/products/molex/22-01-2047-3074457345626398365" TargetMode="External"/><Relationship Id="rId89" Type="http://schemas.openxmlformats.org/officeDocument/2006/relationships/hyperlink" Target="https://www.distrelec.biz/en/kk-254-through-hole-pcb-straight-contacts-rows-54mm-pitch-molex-22-23-2061/p/30065097" TargetMode="External"/><Relationship Id="rId112" Type="http://schemas.openxmlformats.org/officeDocument/2006/relationships/hyperlink" Target="https://eu.mouser.com/ProductDetail/VCC/CLP_127_BLK" TargetMode="External"/><Relationship Id="rId16" Type="http://schemas.openxmlformats.org/officeDocument/2006/relationships/hyperlink" Target="https://pt.farnell.com/molex/22-01-3027/connector-rcpt-2pos-1row-2-54mm/dp/1462825" TargetMode="External"/><Relationship Id="rId107" Type="http://schemas.openxmlformats.org/officeDocument/2006/relationships/hyperlink" Target="https://sg.element14.com/pro-signal/psg01594/plug-multipole-5way/dp/1280760" TargetMode="External"/><Relationship Id="rId11" Type="http://schemas.openxmlformats.org/officeDocument/2006/relationships/hyperlink" Target="https://pt.farnell.com/molex/22-23-2031/connector-header-3pos-1row-2-54mm/dp/1462950?MER=sy-me-pd-mi-alte" TargetMode="External"/><Relationship Id="rId32" Type="http://schemas.openxmlformats.org/officeDocument/2006/relationships/hyperlink" Target="https://www.digikey.pt/pt/products/detail/adafruit-industries-llc/1085/5761229" TargetMode="External"/><Relationship Id="rId37" Type="http://schemas.openxmlformats.org/officeDocument/2006/relationships/hyperlink" Target="https://www.electrofun.pt/display/display-lcd-i2c" TargetMode="External"/><Relationship Id="rId53" Type="http://schemas.openxmlformats.org/officeDocument/2006/relationships/hyperlink" Target="https://www.newark.com/panasonic/eca1eak100x/aluminum-electrolytic-capacitor/dp/38K1156" TargetMode="External"/><Relationship Id="rId58" Type="http://schemas.openxmlformats.org/officeDocument/2006/relationships/hyperlink" Target="https://sg.element14.com/raltron/a-16-000-18/crystal-16mhz-18pf-hc-49u/dp/1385933" TargetMode="External"/><Relationship Id="rId74" Type="http://schemas.openxmlformats.org/officeDocument/2006/relationships/hyperlink" Target="https://www.digikey.pt/en/products/detail/0022232021/900-0022232021-ND/26667" TargetMode="External"/><Relationship Id="rId79" Type="http://schemas.openxmlformats.org/officeDocument/2006/relationships/hyperlink" Target="https://www.digikey.pt/en/products/detail/0022012037/WM2012-ND/171992" TargetMode="External"/><Relationship Id="rId102" Type="http://schemas.openxmlformats.org/officeDocument/2006/relationships/hyperlink" Target="https://www.distrelec.biz/en/jack-panel-socket-vertical-mm-poles-marushin-electric-mj-355w/p/14270112" TargetMode="External"/><Relationship Id="rId5" Type="http://schemas.openxmlformats.org/officeDocument/2006/relationships/hyperlink" Target="https://pt.farnell.com/te-connectivity/1-2199298-9/ic-socket-dip-28pos-th/dp/2445626?st=28%20pin%20socket" TargetMode="External"/><Relationship Id="rId90" Type="http://schemas.openxmlformats.org/officeDocument/2006/relationships/hyperlink" Target="https://www.digikey.pt/en/products/detail/0022232061/WM4204-ND/26675" TargetMode="External"/><Relationship Id="rId95" Type="http://schemas.openxmlformats.org/officeDocument/2006/relationships/hyperlink" Target="https://www.distrelec.biz/en/tactile-switch-phap5-30-no-6n-6mm-apem-phap5-30va2b3t2n2/p/30251924" TargetMode="External"/><Relationship Id="rId22" Type="http://schemas.openxmlformats.org/officeDocument/2006/relationships/hyperlink" Target="https://pt.farnell.com/apem/phap5-30va2b3t2n2/tactile-switch-0-05a-12vdc-260gf/dp/3796573?st=push%20button%20pcb%20tht" TargetMode="External"/><Relationship Id="rId27" Type="http://schemas.openxmlformats.org/officeDocument/2006/relationships/hyperlink" Target="https://pt.farnell.com/pro-signal/psg01590/circular-connector-receptacle/dp/1280756?MER=sy-me-pd-mi-acce" TargetMode="External"/><Relationship Id="rId43" Type="http://schemas.openxmlformats.org/officeDocument/2006/relationships/hyperlink" Target="https://www.ptrobotics.com/lcd-alfanumerico/5097-16x2-i2c-lcd-module.html?gclid=CjwKCAiAmuKbBhA2EiwAxQnt74Qd9YWPgskYE4oxC54W8BUqJ0_jDiu7xGeGTpY7lemmcpvHl-PHqhoCGZ8QAvD_BwE" TargetMode="External"/><Relationship Id="rId48" Type="http://schemas.openxmlformats.org/officeDocument/2006/relationships/hyperlink" Target="https://www.electrofun.pt/sensores-arduino/sensor-humidade-temperatura-dht22" TargetMode="External"/><Relationship Id="rId64" Type="http://schemas.openxmlformats.org/officeDocument/2006/relationships/hyperlink" Target="https://www.te.com/usa-en/product-5-1623930-4.html" TargetMode="External"/><Relationship Id="rId69" Type="http://schemas.openxmlformats.org/officeDocument/2006/relationships/hyperlink" Target="https://www.newark.com/gct-global-connector-technology/dcj200-10-a-k1-k/dc-power-jack-5a-20vdc-black/dp/75Y6644" TargetMode="External"/><Relationship Id="rId113" Type="http://schemas.openxmlformats.org/officeDocument/2006/relationships/hyperlink" Target="https://eu.mouser.com/ProductDetail/VCC/CLP_127_BLK" TargetMode="External"/><Relationship Id="rId118" Type="http://schemas.openxmlformats.org/officeDocument/2006/relationships/hyperlink" Target="https://www.pcbgogo.com/" TargetMode="External"/><Relationship Id="rId80" Type="http://schemas.openxmlformats.org/officeDocument/2006/relationships/hyperlink" Target="https://www.avnet.com/shop/us/products/molex/22-01-2037-3074457345643196726" TargetMode="External"/><Relationship Id="rId85" Type="http://schemas.openxmlformats.org/officeDocument/2006/relationships/hyperlink" Target="https://pt.mouser.com/ProductDetail/Molex/22-23-2051?qs=ILqg114nvd59B%2FNFe4wunQ%3D%3D" TargetMode="External"/><Relationship Id="rId12" Type="http://schemas.openxmlformats.org/officeDocument/2006/relationships/hyperlink" Target="https://pt.farnell.com/molex/22-23-2021/connector-header-2pos-1row-2-54mm/dp/1462926?MER=TARG-MER-PDP-RECO-STM71168" TargetMode="External"/><Relationship Id="rId17" Type="http://schemas.openxmlformats.org/officeDocument/2006/relationships/hyperlink" Target="https://pt.farnell.com/molex/22-01-2037/connector-rcpt-3pos-1row-2-54mm/dp/1462834" TargetMode="External"/><Relationship Id="rId33" Type="http://schemas.openxmlformats.org/officeDocument/2006/relationships/hyperlink" Target="https://mauser.pt/catalog/product_info.php?cPath=1667_2604_2204&amp;products_id=096-7616" TargetMode="External"/><Relationship Id="rId38" Type="http://schemas.openxmlformats.org/officeDocument/2006/relationships/hyperlink" Target="https://www.botnroll.com/pt/lcds-e-displays/2989-display-i2c-lcd1602-16x2-c-driver-p-funduino-azul.html" TargetMode="External"/><Relationship Id="rId59" Type="http://schemas.openxmlformats.org/officeDocument/2006/relationships/hyperlink" Target="https://www.digikey.pt/en/products/detail/1-2199298-9/A120353-ND/5022045" TargetMode="External"/><Relationship Id="rId103" Type="http://schemas.openxmlformats.org/officeDocument/2006/relationships/hyperlink" Target="https://sg.element14.com/pro-signal/psg01593/plug-multipole-panel-4way/dp/1280759" TargetMode="External"/><Relationship Id="rId108" Type="http://schemas.openxmlformats.org/officeDocument/2006/relationships/hyperlink" Target="https://www.newark.com/pro-signal/psg01594/circular-connector-plug-5-pin/dp/24M6406" TargetMode="External"/><Relationship Id="rId54" Type="http://schemas.openxmlformats.org/officeDocument/2006/relationships/hyperlink" Target="https://sg.element14.com/panasonic/eca1eak100x/cap-10-f-25v-20/dp/8766754" TargetMode="External"/><Relationship Id="rId70" Type="http://schemas.openxmlformats.org/officeDocument/2006/relationships/hyperlink" Target="https://sg.element14.com/gct-global-connector-technology/dcj200-10-a-k1-k/dc-power-jack-5a-20vdc-black/dp/2673246" TargetMode="External"/><Relationship Id="rId75" Type="http://schemas.openxmlformats.org/officeDocument/2006/relationships/hyperlink" Target="https://www.avnet.com/shop/us/products/molex/22-01-3027-3074457345643196670" TargetMode="External"/><Relationship Id="rId91" Type="http://schemas.openxmlformats.org/officeDocument/2006/relationships/hyperlink" Target="https://pt.mouser.com/ProductDetail/Molex/22-01-3067?qs=cRUT3GdJqnx%252BQBgba2oxqQ%3D%3D" TargetMode="External"/><Relationship Id="rId96" Type="http://schemas.openxmlformats.org/officeDocument/2006/relationships/hyperlink" Target="https://www.ttieurope.com/content/ttieurope/en/apps/part-detail.html" TargetMode="External"/><Relationship Id="rId1" Type="http://schemas.openxmlformats.org/officeDocument/2006/relationships/hyperlink" Target="https://pt.farnell.com/multicomp-pro/mccfr0w8j0103a20/carbon-film-resistor-10kohm-125mw/dp/1128067?st=10%20k%20resistor" TargetMode="External"/><Relationship Id="rId6" Type="http://schemas.openxmlformats.org/officeDocument/2006/relationships/hyperlink" Target="https://pt.farnell.com/te-connectivity/cfr25j220r/res-220r-5-330mw-axial-carbon/dp/2329643?st=220%20resistor" TargetMode="External"/><Relationship Id="rId23" Type="http://schemas.openxmlformats.org/officeDocument/2006/relationships/hyperlink" Target="https://pt.farnell.com/multicomp/mcps25b-3/pushbutton-switch-spst-1a-250v/dp/2913862" TargetMode="External"/><Relationship Id="rId28" Type="http://schemas.openxmlformats.org/officeDocument/2006/relationships/hyperlink" Target="https://pt.farnell.com/pro-signal/psg01594/plug-multipole-5way/dp/1280760?st=circular%20panel%20connector" TargetMode="External"/><Relationship Id="rId49" Type="http://schemas.openxmlformats.org/officeDocument/2006/relationships/hyperlink" Target="https://www.ptrobotics.com/atmosfericos/2332-dht22-temperature-humidity-sensor.html" TargetMode="External"/><Relationship Id="rId114" Type="http://schemas.openxmlformats.org/officeDocument/2006/relationships/hyperlink" Target="https://sg.element14.com/pro-power/pp002606/ribbon-cable-6cond-24awg-per-m/dp/3050572" TargetMode="External"/><Relationship Id="rId119" Type="http://schemas.openxmlformats.org/officeDocument/2006/relationships/printerSettings" Target="../printerSettings/printerSettings1.bin"/><Relationship Id="rId44" Type="http://schemas.openxmlformats.org/officeDocument/2006/relationships/hyperlink" Target="https://www.ptrobotics.com/acelerometros/4892-gy-61-adxl335-triple-axis-accelerometer-module.html?gclid=CjwKCAiAmuKbBhA2EiwAxQnt74uSt2MTOgx0ArmnkW2s37cLb_31sZvDcv-IqMbGrn4tMXgOASQTxRoCfsQQAvD_BwE" TargetMode="External"/><Relationship Id="rId60" Type="http://schemas.openxmlformats.org/officeDocument/2006/relationships/hyperlink" Target="https://www.te.com/usa-en/product-1-2199298-9.html?te_bu=Cor&amp;te_type=srch&amp;te_campaign=oct_usa_cor-oct-usa-srch-smbmktg-fy23-octopart-feed_sma-2210_1&amp;elqCampaignId=147303" TargetMode="External"/><Relationship Id="rId65" Type="http://schemas.openxmlformats.org/officeDocument/2006/relationships/hyperlink" Target="https://www.digikey.pt/en/products/detail/S220K25SL0N63L6R/1270PH-ND/2356806" TargetMode="External"/><Relationship Id="rId81" Type="http://schemas.openxmlformats.org/officeDocument/2006/relationships/hyperlink" Target="https://www.digikey.pt/en/products/detail/0022232041/WM4202-ND/26671" TargetMode="External"/><Relationship Id="rId86" Type="http://schemas.openxmlformats.org/officeDocument/2006/relationships/hyperlink" Target="https://www.digikey.pt/en/products/detail/0022232051/WM4203-ND/26673" TargetMode="External"/><Relationship Id="rId4" Type="http://schemas.openxmlformats.org/officeDocument/2006/relationships/hyperlink" Target="https://pt.farnell.com/raltron/a-16-000-18/crystal-16mhz-18pf-hc-49u/dp/1385933?st=16%20mhz%20crystal" TargetMode="External"/><Relationship Id="rId9" Type="http://schemas.openxmlformats.org/officeDocument/2006/relationships/hyperlink" Target="https://www.avnet.com/shop/us/products/te-connectivity/lr0204f4k7-3074457345645031254?CMP=EMA_Octopart_inventoryfeed_VSE" TargetMode="External"/><Relationship Id="rId13" Type="http://schemas.openxmlformats.org/officeDocument/2006/relationships/hyperlink" Target="https://pt.farnell.com/molex/22-23-2041/connector-header-4pos-1row-2-54mm/dp/1462920?MER=TARG-MER-PDP-RECO-STM71168" TargetMode="External"/><Relationship Id="rId18" Type="http://schemas.openxmlformats.org/officeDocument/2006/relationships/hyperlink" Target="https://pt.farnell.com/molex/22-01-2047/connector-rcpt-4pos-1row-2-54mm/dp/1462809" TargetMode="External"/><Relationship Id="rId39" Type="http://schemas.openxmlformats.org/officeDocument/2006/relationships/hyperlink" Target="https://www.botnroll.com/pt/arduino-acessorios/4152-m-dulo-leitor-cart-es-micro-sd-interface-spi.html" TargetMode="External"/><Relationship Id="rId109" Type="http://schemas.openxmlformats.org/officeDocument/2006/relationships/hyperlink" Target="https://www.digikey.pt/en/products/detail/C503B-RAN-CZ0C0AA1/C503B-RAN-CZ0C0AA1-ND/6561758" TargetMode="External"/><Relationship Id="rId34" Type="http://schemas.openxmlformats.org/officeDocument/2006/relationships/hyperlink" Target="https://www.distrelec.biz/en/ads1115-16-bit-adc-board-adafruit-1085/p/30091131?utm_source=octopart&amp;utm_medium=comparison-engines&amp;utm_campaign=price-comparison&amp;ext_cid=ceoctaqzzen-na" TargetMode="External"/><Relationship Id="rId50" Type="http://schemas.openxmlformats.org/officeDocument/2006/relationships/hyperlink" Target="https://pt.farnell.com/pro-power/pp002606/ribbon-cable-6cond-24awg-per-m/dp/3050572?st=24%20awg" TargetMode="External"/><Relationship Id="rId55" Type="http://schemas.openxmlformats.org/officeDocument/2006/relationships/hyperlink" Target="https://www.newark.com/multicomp-pro/mccfr0w8j0103a20/carbon-film-resistor-10kohm-125mw/dp/58K5083" TargetMode="External"/><Relationship Id="rId76" Type="http://schemas.openxmlformats.org/officeDocument/2006/relationships/hyperlink" Target="https://pt.mouser.com/ProductDetail/Molex/22-01-3027?qs=cRUT3GdJqnwywyFd19%252BSsA%3D%3D" TargetMode="External"/><Relationship Id="rId97" Type="http://schemas.openxmlformats.org/officeDocument/2006/relationships/hyperlink" Target="https://sg.element14.com/multicomp/mcps25b-3/pushbutton-switch-spst-1a-250v/dp/2913862" TargetMode="External"/><Relationship Id="rId104" Type="http://schemas.openxmlformats.org/officeDocument/2006/relationships/hyperlink" Target="https://www.newark.com/pro-signal/psg01593/product-range/dp/24M6405" TargetMode="External"/><Relationship Id="rId120" Type="http://schemas.openxmlformats.org/officeDocument/2006/relationships/vmlDrawing" Target="../drawings/vmlDrawing1.vml"/><Relationship Id="rId7" Type="http://schemas.openxmlformats.org/officeDocument/2006/relationships/hyperlink" Target="https://pt.farnell.com/vishay/s220k25sl0n63l6r/cap-22pf-1-kv-10-sl/dp/2860152" TargetMode="External"/><Relationship Id="rId71" Type="http://schemas.openxmlformats.org/officeDocument/2006/relationships/hyperlink" Target="https://www.digikey.pt/en/products/detail/MC7805ACTG/MC7805ACTGOS-ND/1481210" TargetMode="External"/><Relationship Id="rId92" Type="http://schemas.openxmlformats.org/officeDocument/2006/relationships/hyperlink" Target="https://www.digikey.pt/en/products/detail/0022013067/WM2004-ND/26439" TargetMode="External"/><Relationship Id="rId2" Type="http://schemas.openxmlformats.org/officeDocument/2006/relationships/hyperlink" Target="https://pt.farnell.com/panasonic/eca1eak100x/cap-10-f-25v-20/dp/8766754" TargetMode="External"/><Relationship Id="rId29" Type="http://schemas.openxmlformats.org/officeDocument/2006/relationships/hyperlink" Target="https://pt.farnell.com/vcc-visual-communications-company/clp127blk/led-mounting-clip/dp/2293486" TargetMode="External"/><Relationship Id="rId24" Type="http://schemas.openxmlformats.org/officeDocument/2006/relationships/hyperlink" Target="https://pt.farnell.com/multicomp/mcps25a-3/pushbutton-switch-spst-1a-250v/dp/2913866?ost=mcps25a-3" TargetMode="External"/><Relationship Id="rId40" Type="http://schemas.openxmlformats.org/officeDocument/2006/relationships/hyperlink" Target="https://www.botnroll.com/pt/arduino-acessorios/1614-modulo-rtc-ds3231.html" TargetMode="External"/><Relationship Id="rId45" Type="http://schemas.openxmlformats.org/officeDocument/2006/relationships/hyperlink" Target="https://www.electrofun.pt/sensores-arduino/modulo-acelerometro-3-eixos-adxl335?utm_campaign=efshopping&amp;utm_source=google&amp;utm_medium=cpc&amp;utm_source=google&amp;utm_medium=shopping&amp;utm_campaign=roas&amp;gclid=CjwKCAiAmuKbBhA2EiwAxQnt70yws_hnJR_heor4zTCi23pI0JpdyR2v8vYWPGQx3NjdCty1EfEofxoCyGIQAvD_BwE" TargetMode="External"/><Relationship Id="rId66" Type="http://schemas.openxmlformats.org/officeDocument/2006/relationships/hyperlink" Target="https://pt.mouser.com/ProductDetail/Vishay-BC-Components/S220K25SL0N63L6R" TargetMode="External"/><Relationship Id="rId87" Type="http://schemas.openxmlformats.org/officeDocument/2006/relationships/hyperlink" Target="https://estore.heilind.de/?page=item-search-results&amp;query=22-01-3057" TargetMode="External"/><Relationship Id="rId110" Type="http://schemas.openxmlformats.org/officeDocument/2006/relationships/hyperlink" Target="https://pt.mouser.com/ProductDetail/Cree-LED/C503B-RAN-CZ0C0AA1" TargetMode="External"/><Relationship Id="rId115" Type="http://schemas.openxmlformats.org/officeDocument/2006/relationships/hyperlink" Target="https://www.botnroll.com/pt/multicondutores/2743-flat-cable-colorido-1-27mm-14x28awg-1metro.html" TargetMode="External"/><Relationship Id="rId61" Type="http://schemas.openxmlformats.org/officeDocument/2006/relationships/hyperlink" Target="https://www.tme.eu/en/details/atmega328p-pu/8-bit-avr-family/microchip-atmel" TargetMode="External"/><Relationship Id="rId82" Type="http://schemas.openxmlformats.org/officeDocument/2006/relationships/hyperlink" Target="https://pt.mouser.com/ProductDetail/Molex/22-23-2041?qs=ILqg114nvd5W6e%252BaZws1Xg%3D%3D" TargetMode="External"/><Relationship Id="rId19" Type="http://schemas.openxmlformats.org/officeDocument/2006/relationships/hyperlink" Target="https://pt.farnell.com/molex/22-01-3057/connector-rcpt-5pos-1row-2-54mm/dp/1462874" TargetMode="External"/><Relationship Id="rId14" Type="http://schemas.openxmlformats.org/officeDocument/2006/relationships/hyperlink" Target="https://pt.farnell.com/molex/22-23-2051/connector-header-5pos-1row-2-54mm/dp/1462952?st=pin%20header,%20signal,%20wire-to-board,%202.54%20mm" TargetMode="External"/><Relationship Id="rId30" Type="http://schemas.openxmlformats.org/officeDocument/2006/relationships/hyperlink" Target="https://pt.farnell.com/cree/c503b-ran-cz0c0aa1/led-5mm-red-32-9cd-624nm/dp/2840473?st=led%20red%205mm" TargetMode="External"/><Relationship Id="rId35" Type="http://schemas.openxmlformats.org/officeDocument/2006/relationships/hyperlink" Target="https://mauser.pt/catalog/product_info.php?products_id=096-8833" TargetMode="External"/><Relationship Id="rId56" Type="http://schemas.openxmlformats.org/officeDocument/2006/relationships/hyperlink" Target="https://sg.element14.com/multicomp-pro/mccfr0w8j0103a20/carbon-film-resistor-10kohm-125mw/dp/1128067" TargetMode="External"/><Relationship Id="rId77" Type="http://schemas.openxmlformats.org/officeDocument/2006/relationships/hyperlink" Target="https://www.digikey.pt/en/products/detail/0022232031/WM4201-ND/26669" TargetMode="External"/><Relationship Id="rId100" Type="http://schemas.openxmlformats.org/officeDocument/2006/relationships/hyperlink" Target="https://sg.element14.com/multicomp/mcps25a-3/pushbutton-switch-spst-1a-250v/dp/2913866" TargetMode="External"/><Relationship Id="rId105" Type="http://schemas.openxmlformats.org/officeDocument/2006/relationships/hyperlink" Target="https://sg.element14.com/pro-signal/psg01590/circular-connector-receptacle/dp/1280756" TargetMode="External"/><Relationship Id="rId8" Type="http://schemas.openxmlformats.org/officeDocument/2006/relationships/hyperlink" Target="https://pt.farnell.com/te-connectivity/lr0204f4k7/res-4k7-1-250mw-axial-metal-film/dp/2329947" TargetMode="External"/><Relationship Id="rId51" Type="http://schemas.openxmlformats.org/officeDocument/2006/relationships/hyperlink" Target="https://sg.element14.com/multicomp/mcrh100v104m5x11/cap-0-1-f-100v-20/dp/1902938" TargetMode="External"/><Relationship Id="rId72" Type="http://schemas.openxmlformats.org/officeDocument/2006/relationships/hyperlink" Target="https://pt.mouser.com/ProductDetail/onsemi/MC7805ACTG?qs=%252B9%2Fcbd0IE0S3%2FunkJ%2FONRg%3D%3D" TargetMode="External"/><Relationship Id="rId93" Type="http://schemas.openxmlformats.org/officeDocument/2006/relationships/hyperlink" Target="https://www.newark.com/molex/08-51-0108/contact-socket-30-22awg-crimp/dp/03AH3780" TargetMode="External"/><Relationship Id="rId98" Type="http://schemas.openxmlformats.org/officeDocument/2006/relationships/hyperlink" Target="https://www.newark.com/multicomp-pro/mcps25b-3/pushbutton-switch-spst-1a-250v/dp/69AC6100" TargetMode="External"/><Relationship Id="rId121" Type="http://schemas.openxmlformats.org/officeDocument/2006/relationships/comments" Target="../comments1.xml"/><Relationship Id="rId3" Type="http://schemas.openxmlformats.org/officeDocument/2006/relationships/hyperlink" Target="https://pt.farnell.com/multicomp/mcrh100v104m5x11/cap-0-1-f-100v-20/dp/1902938" TargetMode="External"/><Relationship Id="rId25" Type="http://schemas.openxmlformats.org/officeDocument/2006/relationships/hyperlink" Target="https://pt.farnell.com/multicomp-pro/mj-355w/socket-3-5mm-jack-pk5/dp/1267384?st=PANEL" TargetMode="External"/><Relationship Id="rId46" Type="http://schemas.openxmlformats.org/officeDocument/2006/relationships/hyperlink" Target="https://www.botnroll.com/pt/acelerometros/228-sen-09269-acelerometro-de-3-eixos-analogico.html" TargetMode="External"/><Relationship Id="rId67" Type="http://schemas.openxmlformats.org/officeDocument/2006/relationships/hyperlink" Target="https://www.te.com/usa-en/product-1622247-1.html" TargetMode="External"/><Relationship Id="rId116" Type="http://schemas.openxmlformats.org/officeDocument/2006/relationships/hyperlink" Target="https://jlcpcb.com/?_ga=2.233859930.596803965.1669117591-1780557897.1669117591" TargetMode="External"/><Relationship Id="rId20" Type="http://schemas.openxmlformats.org/officeDocument/2006/relationships/hyperlink" Target="https://pt.farnell.com/molex/22-01-3067/connector-rcpt-6pos-1row-2-54mm/dp/1654529" TargetMode="External"/><Relationship Id="rId41" Type="http://schemas.openxmlformats.org/officeDocument/2006/relationships/hyperlink" Target="https://www.digikey.pt/pt/products/detail/dfrobot/DFR0229/6588460" TargetMode="External"/><Relationship Id="rId62" Type="http://schemas.openxmlformats.org/officeDocument/2006/relationships/hyperlink" Target="https://www.microchipdirect.com/product/ATMEGA328P-PU?productLoaded=true" TargetMode="External"/><Relationship Id="rId83" Type="http://schemas.openxmlformats.org/officeDocument/2006/relationships/hyperlink" Target="https://estore.heilind.de/?page=item-search-results&amp;query=22-01-2047" TargetMode="External"/><Relationship Id="rId88" Type="http://schemas.openxmlformats.org/officeDocument/2006/relationships/hyperlink" Target="https://pt.mouser.com/ProductDetail/Molex/22-01-3057?qs=dvxwXVM4mZX5H9Q4idh0EQ%3D%3D" TargetMode="External"/><Relationship Id="rId111" Type="http://schemas.openxmlformats.org/officeDocument/2006/relationships/hyperlink" Target="https://www.digikey.pt/en/products/detail/CLP_127_BLK/CLP_127_BLK-ND/4515445" TargetMode="External"/><Relationship Id="rId15" Type="http://schemas.openxmlformats.org/officeDocument/2006/relationships/hyperlink" Target="https://pt.farnell.com/molex/22-23-2061/connector-header-6pos-1row-2-54mm/dp/1462922?st=pin%20header,%20signal,%20wire-to-board,%202.54%20mm" TargetMode="External"/><Relationship Id="rId36" Type="http://schemas.openxmlformats.org/officeDocument/2006/relationships/hyperlink" Target="https://www.ptrobotics.com/conversores/6540-microsd-card-adapter-w-level-shifters.html" TargetMode="External"/><Relationship Id="rId57" Type="http://schemas.openxmlformats.org/officeDocument/2006/relationships/hyperlink" Target="https://www.newark.com/raltron/a-16-000-18/crystal-16mhz-18pf-hc-49u/dp/18M8537" TargetMode="External"/><Relationship Id="rId106" Type="http://schemas.openxmlformats.org/officeDocument/2006/relationships/hyperlink" Target="https://www.newark.com/pro-signal/psg01590/product-range/dp/26M2076" TargetMode="External"/><Relationship Id="rId10" Type="http://schemas.openxmlformats.org/officeDocument/2006/relationships/hyperlink" Target="https://pt.farnell.com/on-semiconductor/mc7805actg/ic-v-reg-5-0v-7805-to-220-3/dp/9664505?ost=lm7805&amp;iscrfnonsku=true" TargetMode="External"/><Relationship Id="rId31" Type="http://schemas.openxmlformats.org/officeDocument/2006/relationships/hyperlink" Target="https://pt.farnell.com/microchip/atmega328p-pu/mcu-8bit-atmega-20mhz-dip-28/dp/1715487?st=atmega328p" TargetMode="External"/><Relationship Id="rId52" Type="http://schemas.openxmlformats.org/officeDocument/2006/relationships/hyperlink" Target="https://www.newark.com/multicomp/mcrh100v104m5x11/aluminium-electrolytic-capacitor/dp/55T0578" TargetMode="External"/><Relationship Id="rId73" Type="http://schemas.openxmlformats.org/officeDocument/2006/relationships/hyperlink" Target="https://pt.mouser.com/ProductDetail/Molex/22-23-2021?qs=ILqg114nvd4YKlRlbo3yMg%3D%3D" TargetMode="External"/><Relationship Id="rId78" Type="http://schemas.openxmlformats.org/officeDocument/2006/relationships/hyperlink" Target="https://www.avnet.com/shop/us/products/molex/22-23-2031-3074457345626470039" TargetMode="External"/><Relationship Id="rId94" Type="http://schemas.openxmlformats.org/officeDocument/2006/relationships/hyperlink" Target="https://www.digikey.pt/en/products/detail/0008510108/WM19393CT-ND/8638483" TargetMode="External"/><Relationship Id="rId99" Type="http://schemas.openxmlformats.org/officeDocument/2006/relationships/hyperlink" Target="https://www.newark.com/multicomp-pro/mcps25a-3/pushbutton-switch-spst-1a-250v/dp/69AC6096" TargetMode="External"/><Relationship Id="rId101" Type="http://schemas.openxmlformats.org/officeDocument/2006/relationships/hyperlink" Target="https://www.newark.com/pro-signal/mj-355w/connector-rca-phono-jack-3-position/dp/26M1581" TargetMode="External"/><Relationship Id="rId122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t.farnell.com/pro-signal/psg01593/plug-multipole-panel-4way/dp/1280759?st=circular%20panel%20connector" TargetMode="External"/><Relationship Id="rId117" Type="http://schemas.openxmlformats.org/officeDocument/2006/relationships/hyperlink" Target="https://www.pcbway.com/" TargetMode="External"/><Relationship Id="rId21" Type="http://schemas.openxmlformats.org/officeDocument/2006/relationships/hyperlink" Target="https://pt.farnell.com/molex/08-51-0108/contact-socket-30-22awg-crimp/dp/3103147?st=kk%202759" TargetMode="External"/><Relationship Id="rId42" Type="http://schemas.openxmlformats.org/officeDocument/2006/relationships/hyperlink" Target="https://www.electrofun.pt/comunicacao/modulo-rtc-ds3231-relogio?utm_campaign=efshopping&amp;utm_source=google&amp;utm_medium=cpc&amp;utm_source=google&amp;utm_medium=shopping&amp;utm_campaign=roas&amp;gclid=CjwKCAiAmuKbBhA2EiwAxQnt7zzsX3PW1tTG8f9NJOHm9RZea6LbsGf31QytlYxKWxiH4QJDmnxmERoCl6wQAvD_BwE" TargetMode="External"/><Relationship Id="rId47" Type="http://schemas.openxmlformats.org/officeDocument/2006/relationships/hyperlink" Target="https://www.botnroll.com/pt/temperatura/325-sensor-de-temperatura-e-humidade-rht03.html" TargetMode="External"/><Relationship Id="rId63" Type="http://schemas.openxmlformats.org/officeDocument/2006/relationships/hyperlink" Target="https://www.digikey.pt/en/products/detail/CFR25J220R/A141517CT-ND/9648730" TargetMode="External"/><Relationship Id="rId68" Type="http://schemas.openxmlformats.org/officeDocument/2006/relationships/hyperlink" Target="https://www.avnet.com/shop/us/products/te-connectivity/lr0204f4k7-3074457345645031254" TargetMode="External"/><Relationship Id="rId84" Type="http://schemas.openxmlformats.org/officeDocument/2006/relationships/hyperlink" Target="https://www.avnet.com/shop/us/products/molex/22-01-2047-3074457345626398365" TargetMode="External"/><Relationship Id="rId89" Type="http://schemas.openxmlformats.org/officeDocument/2006/relationships/hyperlink" Target="https://www.distrelec.biz/en/kk-254-through-hole-pcb-straight-contacts-rows-54mm-pitch-molex-22-23-2061/p/30065097" TargetMode="External"/><Relationship Id="rId112" Type="http://schemas.openxmlformats.org/officeDocument/2006/relationships/hyperlink" Target="https://eu.mouser.com/ProductDetail/VCC/CLP_127_BLK" TargetMode="External"/><Relationship Id="rId16" Type="http://schemas.openxmlformats.org/officeDocument/2006/relationships/hyperlink" Target="https://pt.farnell.com/molex/22-01-3027/connector-rcpt-2pos-1row-2-54mm/dp/1462825" TargetMode="External"/><Relationship Id="rId107" Type="http://schemas.openxmlformats.org/officeDocument/2006/relationships/hyperlink" Target="https://sg.element14.com/pro-signal/psg01594/plug-multipole-5way/dp/1280760" TargetMode="External"/><Relationship Id="rId11" Type="http://schemas.openxmlformats.org/officeDocument/2006/relationships/hyperlink" Target="https://pt.farnell.com/molex/22-23-2031/connector-header-3pos-1row-2-54mm/dp/1462950?MER=sy-me-pd-mi-alte" TargetMode="External"/><Relationship Id="rId32" Type="http://schemas.openxmlformats.org/officeDocument/2006/relationships/hyperlink" Target="https://www.digikey.pt/pt/products/detail/adafruit-industries-llc/1085/5761229" TargetMode="External"/><Relationship Id="rId37" Type="http://schemas.openxmlformats.org/officeDocument/2006/relationships/hyperlink" Target="https://www.electrofun.pt/display/display-lcd-i2c" TargetMode="External"/><Relationship Id="rId53" Type="http://schemas.openxmlformats.org/officeDocument/2006/relationships/hyperlink" Target="https://www.newark.com/panasonic/eca1eak100x/aluminum-electrolytic-capacitor/dp/38K1156" TargetMode="External"/><Relationship Id="rId58" Type="http://schemas.openxmlformats.org/officeDocument/2006/relationships/hyperlink" Target="https://sg.element14.com/raltron/a-16-000-18/crystal-16mhz-18pf-hc-49u/dp/1385933" TargetMode="External"/><Relationship Id="rId74" Type="http://schemas.openxmlformats.org/officeDocument/2006/relationships/hyperlink" Target="https://www.digikey.pt/en/products/detail/0022232021/900-0022232021-ND/26667" TargetMode="External"/><Relationship Id="rId79" Type="http://schemas.openxmlformats.org/officeDocument/2006/relationships/hyperlink" Target="https://www.digikey.pt/en/products/detail/0022012037/WM2012-ND/171992" TargetMode="External"/><Relationship Id="rId102" Type="http://schemas.openxmlformats.org/officeDocument/2006/relationships/hyperlink" Target="https://www.distrelec.biz/en/jack-panel-socket-vertical-mm-poles-marushin-electric-mj-355w/p/14270112" TargetMode="External"/><Relationship Id="rId5" Type="http://schemas.openxmlformats.org/officeDocument/2006/relationships/hyperlink" Target="https://pt.farnell.com/te-connectivity/1-2199298-9/ic-socket-dip-28pos-th/dp/2445626?st=28%20pin%20socket" TargetMode="External"/><Relationship Id="rId90" Type="http://schemas.openxmlformats.org/officeDocument/2006/relationships/hyperlink" Target="https://www.digikey.pt/en/products/detail/0022232061/WM4204-ND/26675" TargetMode="External"/><Relationship Id="rId95" Type="http://schemas.openxmlformats.org/officeDocument/2006/relationships/hyperlink" Target="https://www.distrelec.biz/en/tactile-switch-phap5-30-no-6n-6mm-apem-phap5-30va2b3t2n2/p/30251924" TargetMode="External"/><Relationship Id="rId22" Type="http://schemas.openxmlformats.org/officeDocument/2006/relationships/hyperlink" Target="https://pt.farnell.com/apem/phap5-30va2b3t2n2/tactile-switch-0-05a-12vdc-260gf/dp/3796573?st=push%20button%20pcb%20tht" TargetMode="External"/><Relationship Id="rId27" Type="http://schemas.openxmlformats.org/officeDocument/2006/relationships/hyperlink" Target="https://pt.farnell.com/pro-signal/psg01590/circular-connector-receptacle/dp/1280756?MER=sy-me-pd-mi-acce" TargetMode="External"/><Relationship Id="rId43" Type="http://schemas.openxmlformats.org/officeDocument/2006/relationships/hyperlink" Target="https://www.ptrobotics.com/lcd-alfanumerico/5097-16x2-i2c-lcd-module.html?gclid=CjwKCAiAmuKbBhA2EiwAxQnt74Qd9YWPgskYE4oxC54W8BUqJ0_jDiu7xGeGTpY7lemmcpvHl-PHqhoCGZ8QAvD_BwE" TargetMode="External"/><Relationship Id="rId48" Type="http://schemas.openxmlformats.org/officeDocument/2006/relationships/hyperlink" Target="https://www.electrofun.pt/sensores-arduino/sensor-humidade-temperatura-dht22" TargetMode="External"/><Relationship Id="rId64" Type="http://schemas.openxmlformats.org/officeDocument/2006/relationships/hyperlink" Target="https://www.te.com/usa-en/product-5-1623930-4.html" TargetMode="External"/><Relationship Id="rId69" Type="http://schemas.openxmlformats.org/officeDocument/2006/relationships/hyperlink" Target="https://www.newark.com/gct-global-connector-technology/dcj200-10-a-k1-k/dc-power-jack-5a-20vdc-black/dp/75Y6644" TargetMode="External"/><Relationship Id="rId113" Type="http://schemas.openxmlformats.org/officeDocument/2006/relationships/hyperlink" Target="https://eu.mouser.com/ProductDetail/VCC/CLP_127_BLK" TargetMode="External"/><Relationship Id="rId118" Type="http://schemas.openxmlformats.org/officeDocument/2006/relationships/hyperlink" Target="https://www.pcbgogo.com/" TargetMode="External"/><Relationship Id="rId80" Type="http://schemas.openxmlformats.org/officeDocument/2006/relationships/hyperlink" Target="https://www.avnet.com/shop/us/products/molex/22-01-2037-3074457345643196726" TargetMode="External"/><Relationship Id="rId85" Type="http://schemas.openxmlformats.org/officeDocument/2006/relationships/hyperlink" Target="https://pt.mouser.com/ProductDetail/Molex/22-23-2051?qs=ILqg114nvd59B%2FNFe4wunQ%3D%3D" TargetMode="External"/><Relationship Id="rId12" Type="http://schemas.openxmlformats.org/officeDocument/2006/relationships/hyperlink" Target="https://pt.farnell.com/molex/22-23-2021/connector-header-2pos-1row-2-54mm/dp/1462926?MER=TARG-MER-PDP-RECO-STM71168" TargetMode="External"/><Relationship Id="rId17" Type="http://schemas.openxmlformats.org/officeDocument/2006/relationships/hyperlink" Target="https://pt.farnell.com/molex/22-01-2037/connector-rcpt-3pos-1row-2-54mm/dp/1462834" TargetMode="External"/><Relationship Id="rId33" Type="http://schemas.openxmlformats.org/officeDocument/2006/relationships/hyperlink" Target="https://mauser.pt/catalog/product_info.php?cPath=1667_2604_2204&amp;products_id=096-7616" TargetMode="External"/><Relationship Id="rId38" Type="http://schemas.openxmlformats.org/officeDocument/2006/relationships/hyperlink" Target="https://www.botnroll.com/pt/lcds-e-displays/2989-display-i2c-lcd1602-16x2-c-driver-p-funduino-azul.html" TargetMode="External"/><Relationship Id="rId59" Type="http://schemas.openxmlformats.org/officeDocument/2006/relationships/hyperlink" Target="https://www.digikey.pt/en/products/detail/1-2199298-9/A120353-ND/5022045" TargetMode="External"/><Relationship Id="rId103" Type="http://schemas.openxmlformats.org/officeDocument/2006/relationships/hyperlink" Target="https://sg.element14.com/pro-signal/psg01593/plug-multipole-panel-4way/dp/1280759" TargetMode="External"/><Relationship Id="rId108" Type="http://schemas.openxmlformats.org/officeDocument/2006/relationships/hyperlink" Target="https://www.newark.com/pro-signal/psg01594/circular-connector-plug-5-pin/dp/24M6406" TargetMode="External"/><Relationship Id="rId54" Type="http://schemas.openxmlformats.org/officeDocument/2006/relationships/hyperlink" Target="https://sg.element14.com/panasonic/eca1eak100x/cap-10-f-25v-20/dp/8766754" TargetMode="External"/><Relationship Id="rId70" Type="http://schemas.openxmlformats.org/officeDocument/2006/relationships/hyperlink" Target="https://sg.element14.com/gct-global-connector-technology/dcj200-10-a-k1-k/dc-power-jack-5a-20vdc-black/dp/2673246" TargetMode="External"/><Relationship Id="rId75" Type="http://schemas.openxmlformats.org/officeDocument/2006/relationships/hyperlink" Target="https://www.avnet.com/shop/us/products/molex/22-01-3027-3074457345643196670" TargetMode="External"/><Relationship Id="rId91" Type="http://schemas.openxmlformats.org/officeDocument/2006/relationships/hyperlink" Target="https://pt.mouser.com/ProductDetail/Molex/22-01-3067?qs=cRUT3GdJqnx%252BQBgba2oxqQ%3D%3D" TargetMode="External"/><Relationship Id="rId96" Type="http://schemas.openxmlformats.org/officeDocument/2006/relationships/hyperlink" Target="https://www.ttieurope.com/content/ttieurope/en/apps/part-detail.html" TargetMode="External"/><Relationship Id="rId1" Type="http://schemas.openxmlformats.org/officeDocument/2006/relationships/hyperlink" Target="https://pt.farnell.com/multicomp-pro/mccfr0w8j0103a20/carbon-film-resistor-10kohm-125mw/dp/1128067?st=10%20k%20resistor" TargetMode="External"/><Relationship Id="rId6" Type="http://schemas.openxmlformats.org/officeDocument/2006/relationships/hyperlink" Target="https://pt.farnell.com/te-connectivity/cfr25j220r/res-220r-5-330mw-axial-carbon/dp/2329643?st=220%20resistor" TargetMode="External"/><Relationship Id="rId23" Type="http://schemas.openxmlformats.org/officeDocument/2006/relationships/hyperlink" Target="https://pt.farnell.com/multicomp/mcps25b-3/pushbutton-switch-spst-1a-250v/dp/2913862" TargetMode="External"/><Relationship Id="rId28" Type="http://schemas.openxmlformats.org/officeDocument/2006/relationships/hyperlink" Target="https://pt.farnell.com/pro-signal/psg01594/plug-multipole-5way/dp/1280760?st=circular%20panel%20connector" TargetMode="External"/><Relationship Id="rId49" Type="http://schemas.openxmlformats.org/officeDocument/2006/relationships/hyperlink" Target="https://www.ptrobotics.com/atmosfericos/2332-dht22-temperature-humidity-sensor.html" TargetMode="External"/><Relationship Id="rId114" Type="http://schemas.openxmlformats.org/officeDocument/2006/relationships/hyperlink" Target="https://sg.element14.com/pro-power/pp002606/ribbon-cable-6cond-24awg-per-m/dp/3050572" TargetMode="External"/><Relationship Id="rId119" Type="http://schemas.openxmlformats.org/officeDocument/2006/relationships/printerSettings" Target="../printerSettings/printerSettings2.bin"/><Relationship Id="rId44" Type="http://schemas.openxmlformats.org/officeDocument/2006/relationships/hyperlink" Target="https://www.ptrobotics.com/acelerometros/4892-gy-61-adxl335-triple-axis-accelerometer-module.html?gclid=CjwKCAiAmuKbBhA2EiwAxQnt74uSt2MTOgx0ArmnkW2s37cLb_31sZvDcv-IqMbGrn4tMXgOASQTxRoCfsQQAvD_BwE" TargetMode="External"/><Relationship Id="rId60" Type="http://schemas.openxmlformats.org/officeDocument/2006/relationships/hyperlink" Target="https://www.te.com/usa-en/product-1-2199298-9.html?te_bu=Cor&amp;te_type=srch&amp;te_campaign=oct_usa_cor-oct-usa-srch-smbmktg-fy23-octopart-feed_sma-2210_1&amp;elqCampaignId=147303" TargetMode="External"/><Relationship Id="rId65" Type="http://schemas.openxmlformats.org/officeDocument/2006/relationships/hyperlink" Target="https://www.digikey.pt/en/products/detail/S220K25SL0N63L6R/1270PH-ND/2356806" TargetMode="External"/><Relationship Id="rId81" Type="http://schemas.openxmlformats.org/officeDocument/2006/relationships/hyperlink" Target="https://www.digikey.pt/en/products/detail/0022232041/WM4202-ND/26671" TargetMode="External"/><Relationship Id="rId86" Type="http://schemas.openxmlformats.org/officeDocument/2006/relationships/hyperlink" Target="https://www.digikey.pt/en/products/detail/0022232051/WM4203-ND/26673" TargetMode="External"/><Relationship Id="rId4" Type="http://schemas.openxmlformats.org/officeDocument/2006/relationships/hyperlink" Target="https://pt.farnell.com/raltron/a-16-000-18/crystal-16mhz-18pf-hc-49u/dp/1385933?st=16%20mhz%20crystal" TargetMode="External"/><Relationship Id="rId9" Type="http://schemas.openxmlformats.org/officeDocument/2006/relationships/hyperlink" Target="https://www.avnet.com/shop/us/products/te-connectivity/lr0204f4k7-3074457345645031254?CMP=EMA_Octopart_inventoryfeed_VSE" TargetMode="External"/><Relationship Id="rId13" Type="http://schemas.openxmlformats.org/officeDocument/2006/relationships/hyperlink" Target="https://pt.farnell.com/molex/22-23-2041/connector-header-4pos-1row-2-54mm/dp/1462920?MER=TARG-MER-PDP-RECO-STM71168" TargetMode="External"/><Relationship Id="rId18" Type="http://schemas.openxmlformats.org/officeDocument/2006/relationships/hyperlink" Target="https://pt.farnell.com/molex/22-01-2047/connector-rcpt-4pos-1row-2-54mm/dp/1462809" TargetMode="External"/><Relationship Id="rId39" Type="http://schemas.openxmlformats.org/officeDocument/2006/relationships/hyperlink" Target="https://www.botnroll.com/pt/arduino-acessorios/4152-m-dulo-leitor-cart-es-micro-sd-interface-spi.html" TargetMode="External"/><Relationship Id="rId109" Type="http://schemas.openxmlformats.org/officeDocument/2006/relationships/hyperlink" Target="https://www.digikey.pt/en/products/detail/C503B-RAN-CZ0C0AA1/C503B-RAN-CZ0C0AA1-ND/6561758" TargetMode="External"/><Relationship Id="rId34" Type="http://schemas.openxmlformats.org/officeDocument/2006/relationships/hyperlink" Target="https://www.distrelec.biz/en/ads1115-16-bit-adc-board-adafruit-1085/p/30091131?utm_source=octopart&amp;utm_medium=comparison-engines&amp;utm_campaign=price-comparison&amp;ext_cid=ceoctaqzzen-na" TargetMode="External"/><Relationship Id="rId50" Type="http://schemas.openxmlformats.org/officeDocument/2006/relationships/hyperlink" Target="https://pt.farnell.com/pro-power/pp002606/ribbon-cable-6cond-24awg-per-m/dp/3050572?st=24%20awg" TargetMode="External"/><Relationship Id="rId55" Type="http://schemas.openxmlformats.org/officeDocument/2006/relationships/hyperlink" Target="https://www.newark.com/multicomp-pro/mccfr0w8j0103a20/carbon-film-resistor-10kohm-125mw/dp/58K5083" TargetMode="External"/><Relationship Id="rId76" Type="http://schemas.openxmlformats.org/officeDocument/2006/relationships/hyperlink" Target="https://pt.mouser.com/ProductDetail/Molex/22-01-3027?qs=cRUT3GdJqnwywyFd19%252BSsA%3D%3D" TargetMode="External"/><Relationship Id="rId97" Type="http://schemas.openxmlformats.org/officeDocument/2006/relationships/hyperlink" Target="https://sg.element14.com/multicomp/mcps25b-3/pushbutton-switch-spst-1a-250v/dp/2913862" TargetMode="External"/><Relationship Id="rId104" Type="http://schemas.openxmlformats.org/officeDocument/2006/relationships/hyperlink" Target="https://www.newark.com/pro-signal/psg01593/product-range/dp/24M6405" TargetMode="External"/><Relationship Id="rId120" Type="http://schemas.openxmlformats.org/officeDocument/2006/relationships/vmlDrawing" Target="../drawings/vmlDrawing2.vml"/><Relationship Id="rId7" Type="http://schemas.openxmlformats.org/officeDocument/2006/relationships/hyperlink" Target="https://pt.farnell.com/vishay/s220k25sl0n63l6r/cap-22pf-1-kv-10-sl/dp/2860152" TargetMode="External"/><Relationship Id="rId71" Type="http://schemas.openxmlformats.org/officeDocument/2006/relationships/hyperlink" Target="https://www.digikey.pt/en/products/detail/MC7805ACTG/MC7805ACTGOS-ND/1481210" TargetMode="External"/><Relationship Id="rId92" Type="http://schemas.openxmlformats.org/officeDocument/2006/relationships/hyperlink" Target="https://www.digikey.pt/en/products/detail/0022013067/WM2004-ND/26439" TargetMode="External"/><Relationship Id="rId2" Type="http://schemas.openxmlformats.org/officeDocument/2006/relationships/hyperlink" Target="https://pt.farnell.com/panasonic/eca1eak100x/cap-10-f-25v-20/dp/8766754" TargetMode="External"/><Relationship Id="rId29" Type="http://schemas.openxmlformats.org/officeDocument/2006/relationships/hyperlink" Target="https://pt.farnell.com/vcc-visual-communications-company/clp127blk/led-mounting-clip/dp/2293486" TargetMode="External"/><Relationship Id="rId24" Type="http://schemas.openxmlformats.org/officeDocument/2006/relationships/hyperlink" Target="https://pt.farnell.com/multicomp/mcps25a-3/pushbutton-switch-spst-1a-250v/dp/2913866?ost=mcps25a-3" TargetMode="External"/><Relationship Id="rId40" Type="http://schemas.openxmlformats.org/officeDocument/2006/relationships/hyperlink" Target="https://www.botnroll.com/pt/arduino-acessorios/1614-modulo-rtc-ds3231.html" TargetMode="External"/><Relationship Id="rId45" Type="http://schemas.openxmlformats.org/officeDocument/2006/relationships/hyperlink" Target="https://www.electrofun.pt/sensores-arduino/modulo-acelerometro-3-eixos-adxl335?utm_campaign=efshopping&amp;utm_source=google&amp;utm_medium=cpc&amp;utm_source=google&amp;utm_medium=shopping&amp;utm_campaign=roas&amp;gclid=CjwKCAiAmuKbBhA2EiwAxQnt70yws_hnJR_heor4zTCi23pI0JpdyR2v8vYWPGQx3NjdCty1EfEofxoCyGIQAvD_BwE" TargetMode="External"/><Relationship Id="rId66" Type="http://schemas.openxmlformats.org/officeDocument/2006/relationships/hyperlink" Target="https://pt.mouser.com/ProductDetail/Vishay-BC-Components/S220K25SL0N63L6R" TargetMode="External"/><Relationship Id="rId87" Type="http://schemas.openxmlformats.org/officeDocument/2006/relationships/hyperlink" Target="https://estore.heilind.de/?page=item-search-results&amp;query=22-01-3057" TargetMode="External"/><Relationship Id="rId110" Type="http://schemas.openxmlformats.org/officeDocument/2006/relationships/hyperlink" Target="https://pt.mouser.com/ProductDetail/Cree-LED/C503B-RAN-CZ0C0AA1" TargetMode="External"/><Relationship Id="rId115" Type="http://schemas.openxmlformats.org/officeDocument/2006/relationships/hyperlink" Target="https://www.botnroll.com/pt/multicondutores/2743-flat-cable-colorido-1-27mm-14x28awg-1metro.html" TargetMode="External"/><Relationship Id="rId61" Type="http://schemas.openxmlformats.org/officeDocument/2006/relationships/hyperlink" Target="https://www.tme.eu/en/details/atmega328p-pu/8-bit-avr-family/microchip-atmel" TargetMode="External"/><Relationship Id="rId82" Type="http://schemas.openxmlformats.org/officeDocument/2006/relationships/hyperlink" Target="https://pt.mouser.com/ProductDetail/Molex/22-23-2041?qs=ILqg114nvd5W6e%252BaZws1Xg%3D%3D" TargetMode="External"/><Relationship Id="rId19" Type="http://schemas.openxmlformats.org/officeDocument/2006/relationships/hyperlink" Target="https://pt.farnell.com/molex/22-01-3057/connector-rcpt-5pos-1row-2-54mm/dp/1462874" TargetMode="External"/><Relationship Id="rId14" Type="http://schemas.openxmlformats.org/officeDocument/2006/relationships/hyperlink" Target="https://pt.farnell.com/molex/22-23-2051/connector-header-5pos-1row-2-54mm/dp/1462952?st=pin%20header,%20signal,%20wire-to-board,%202.54%20mm" TargetMode="External"/><Relationship Id="rId30" Type="http://schemas.openxmlformats.org/officeDocument/2006/relationships/hyperlink" Target="https://pt.farnell.com/cree/c503b-ran-cz0c0aa1/led-5mm-red-32-9cd-624nm/dp/2840473?st=led%20red%205mm" TargetMode="External"/><Relationship Id="rId35" Type="http://schemas.openxmlformats.org/officeDocument/2006/relationships/hyperlink" Target="https://mauser.pt/catalog/product_info.php?products_id=096-8833" TargetMode="External"/><Relationship Id="rId56" Type="http://schemas.openxmlformats.org/officeDocument/2006/relationships/hyperlink" Target="https://sg.element14.com/multicomp-pro/mccfr0w8j0103a20/carbon-film-resistor-10kohm-125mw/dp/1128067" TargetMode="External"/><Relationship Id="rId77" Type="http://schemas.openxmlformats.org/officeDocument/2006/relationships/hyperlink" Target="https://www.digikey.pt/en/products/detail/0022232031/WM4201-ND/26669" TargetMode="External"/><Relationship Id="rId100" Type="http://schemas.openxmlformats.org/officeDocument/2006/relationships/hyperlink" Target="https://sg.element14.com/multicomp/mcps25a-3/pushbutton-switch-spst-1a-250v/dp/2913866" TargetMode="External"/><Relationship Id="rId105" Type="http://schemas.openxmlformats.org/officeDocument/2006/relationships/hyperlink" Target="https://sg.element14.com/pro-signal/psg01590/circular-connector-receptacle/dp/1280756" TargetMode="External"/><Relationship Id="rId8" Type="http://schemas.openxmlformats.org/officeDocument/2006/relationships/hyperlink" Target="https://pt.farnell.com/te-connectivity/lr0204f4k7/res-4k7-1-250mw-axial-metal-film/dp/2329947" TargetMode="External"/><Relationship Id="rId51" Type="http://schemas.openxmlformats.org/officeDocument/2006/relationships/hyperlink" Target="https://sg.element14.com/multicomp/mcrh100v104m5x11/cap-0-1-f-100v-20/dp/1902938" TargetMode="External"/><Relationship Id="rId72" Type="http://schemas.openxmlformats.org/officeDocument/2006/relationships/hyperlink" Target="https://pt.mouser.com/ProductDetail/onsemi/MC7805ACTG?qs=%252B9%2Fcbd0IE0S3%2FunkJ%2FONRg%3D%3D" TargetMode="External"/><Relationship Id="rId93" Type="http://schemas.openxmlformats.org/officeDocument/2006/relationships/hyperlink" Target="https://www.newark.com/molex/08-51-0108/contact-socket-30-22awg-crimp/dp/03AH3780" TargetMode="External"/><Relationship Id="rId98" Type="http://schemas.openxmlformats.org/officeDocument/2006/relationships/hyperlink" Target="https://www.newark.com/multicomp-pro/mcps25b-3/pushbutton-switch-spst-1a-250v/dp/69AC6100" TargetMode="External"/><Relationship Id="rId121" Type="http://schemas.openxmlformats.org/officeDocument/2006/relationships/comments" Target="../comments2.xml"/><Relationship Id="rId3" Type="http://schemas.openxmlformats.org/officeDocument/2006/relationships/hyperlink" Target="https://pt.farnell.com/multicomp/mcrh100v104m5x11/cap-0-1-f-100v-20/dp/1902938" TargetMode="External"/><Relationship Id="rId25" Type="http://schemas.openxmlformats.org/officeDocument/2006/relationships/hyperlink" Target="https://pt.farnell.com/multicomp-pro/mj-355w/socket-3-5mm-jack-pk5/dp/1267384?st=PANEL" TargetMode="External"/><Relationship Id="rId46" Type="http://schemas.openxmlformats.org/officeDocument/2006/relationships/hyperlink" Target="https://www.botnroll.com/pt/acelerometros/228-sen-09269-acelerometro-de-3-eixos-analogico.html" TargetMode="External"/><Relationship Id="rId67" Type="http://schemas.openxmlformats.org/officeDocument/2006/relationships/hyperlink" Target="https://www.te.com/usa-en/product-1622247-1.html" TargetMode="External"/><Relationship Id="rId116" Type="http://schemas.openxmlformats.org/officeDocument/2006/relationships/hyperlink" Target="https://jlcpcb.com/?_ga=2.233859930.596803965.1669117591-1780557897.1669117591" TargetMode="External"/><Relationship Id="rId20" Type="http://schemas.openxmlformats.org/officeDocument/2006/relationships/hyperlink" Target="https://pt.farnell.com/molex/22-01-3067/connector-rcpt-6pos-1row-2-54mm/dp/1654529" TargetMode="External"/><Relationship Id="rId41" Type="http://schemas.openxmlformats.org/officeDocument/2006/relationships/hyperlink" Target="https://www.digikey.pt/pt/products/detail/dfrobot/DFR0229/6588460" TargetMode="External"/><Relationship Id="rId62" Type="http://schemas.openxmlformats.org/officeDocument/2006/relationships/hyperlink" Target="https://www.microchipdirect.com/product/ATMEGA328P-PU?productLoaded=true" TargetMode="External"/><Relationship Id="rId83" Type="http://schemas.openxmlformats.org/officeDocument/2006/relationships/hyperlink" Target="https://estore.heilind.de/?page=item-search-results&amp;query=22-01-2047" TargetMode="External"/><Relationship Id="rId88" Type="http://schemas.openxmlformats.org/officeDocument/2006/relationships/hyperlink" Target="https://pt.mouser.com/ProductDetail/Molex/22-01-3057?qs=dvxwXVM4mZX5H9Q4idh0EQ%3D%3D" TargetMode="External"/><Relationship Id="rId111" Type="http://schemas.openxmlformats.org/officeDocument/2006/relationships/hyperlink" Target="https://www.digikey.pt/en/products/detail/CLP_127_BLK/CLP_127_BLK-ND/4515445" TargetMode="External"/><Relationship Id="rId15" Type="http://schemas.openxmlformats.org/officeDocument/2006/relationships/hyperlink" Target="https://pt.farnell.com/molex/22-23-2061/connector-header-6pos-1row-2-54mm/dp/1462922?st=pin%20header,%20signal,%20wire-to-board,%202.54%20mm" TargetMode="External"/><Relationship Id="rId36" Type="http://schemas.openxmlformats.org/officeDocument/2006/relationships/hyperlink" Target="https://www.ptrobotics.com/conversores/6540-microsd-card-adapter-w-level-shifters.html" TargetMode="External"/><Relationship Id="rId57" Type="http://schemas.openxmlformats.org/officeDocument/2006/relationships/hyperlink" Target="https://www.newark.com/raltron/a-16-000-18/crystal-16mhz-18pf-hc-49u/dp/18M8537" TargetMode="External"/><Relationship Id="rId106" Type="http://schemas.openxmlformats.org/officeDocument/2006/relationships/hyperlink" Target="https://www.newark.com/pro-signal/psg01590/product-range/dp/26M2076" TargetMode="External"/><Relationship Id="rId10" Type="http://schemas.openxmlformats.org/officeDocument/2006/relationships/hyperlink" Target="https://pt.farnell.com/on-semiconductor/mc7805actg/ic-v-reg-5-0v-7805-to-220-3/dp/9664505?ost=lm7805&amp;iscrfnonsku=true" TargetMode="External"/><Relationship Id="rId31" Type="http://schemas.openxmlformats.org/officeDocument/2006/relationships/hyperlink" Target="https://pt.farnell.com/microchip/atmega328p-pu/mcu-8bit-atmega-20mhz-dip-28/dp/1715487?st=atmega328p" TargetMode="External"/><Relationship Id="rId52" Type="http://schemas.openxmlformats.org/officeDocument/2006/relationships/hyperlink" Target="https://www.newark.com/multicomp/mcrh100v104m5x11/aluminium-electrolytic-capacitor/dp/55T0578" TargetMode="External"/><Relationship Id="rId73" Type="http://schemas.openxmlformats.org/officeDocument/2006/relationships/hyperlink" Target="https://pt.mouser.com/ProductDetail/Molex/22-23-2021?qs=ILqg114nvd4YKlRlbo3yMg%3D%3D" TargetMode="External"/><Relationship Id="rId78" Type="http://schemas.openxmlformats.org/officeDocument/2006/relationships/hyperlink" Target="https://www.avnet.com/shop/us/products/molex/22-23-2031-3074457345626470039" TargetMode="External"/><Relationship Id="rId94" Type="http://schemas.openxmlformats.org/officeDocument/2006/relationships/hyperlink" Target="https://www.digikey.pt/en/products/detail/0008510108/WM19393CT-ND/8638483" TargetMode="External"/><Relationship Id="rId99" Type="http://schemas.openxmlformats.org/officeDocument/2006/relationships/hyperlink" Target="https://www.newark.com/multicomp-pro/mcps25a-3/pushbutton-switch-spst-1a-250v/dp/69AC6096" TargetMode="External"/><Relationship Id="rId101" Type="http://schemas.openxmlformats.org/officeDocument/2006/relationships/hyperlink" Target="https://www.newark.com/pro-signal/mj-355w/connector-rca-phono-jack-3-position/dp/26M1581" TargetMode="External"/><Relationship Id="rId122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AB69-FBF6-4A2D-9DEE-FDD3C8C31195}">
  <dimension ref="A1:Q45"/>
  <sheetViews>
    <sheetView tabSelected="1" zoomScale="70" zoomScaleNormal="70" workbookViewId="0">
      <selection activeCell="E12" sqref="E12"/>
    </sheetView>
  </sheetViews>
  <sheetFormatPr defaultRowHeight="14.4" x14ac:dyDescent="0.3"/>
  <cols>
    <col min="1" max="1" width="13.6640625" customWidth="1"/>
    <col min="2" max="2" width="25" bestFit="1" customWidth="1"/>
    <col min="3" max="3" width="12.88671875" customWidth="1"/>
    <col min="4" max="6" width="13.21875" customWidth="1"/>
    <col min="7" max="7" width="13.21875" style="19" customWidth="1"/>
    <col min="8" max="10" width="13.21875" customWidth="1"/>
    <col min="11" max="11" width="13.21875" style="19" customWidth="1"/>
    <col min="12" max="14" width="13.21875" customWidth="1"/>
    <col min="15" max="15" width="13.21875" style="19" customWidth="1"/>
    <col min="16" max="16" width="9.44140625" customWidth="1"/>
  </cols>
  <sheetData>
    <row r="1" spans="1:17" ht="14.4" customHeight="1" x14ac:dyDescent="0.3">
      <c r="A1" s="29" t="s">
        <v>11</v>
      </c>
      <c r="B1" s="29" t="s">
        <v>0</v>
      </c>
      <c r="C1" s="30" t="s">
        <v>110</v>
      </c>
      <c r="D1" s="41" t="s">
        <v>12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8" t="s">
        <v>150</v>
      </c>
    </row>
    <row r="2" spans="1:17" x14ac:dyDescent="0.3">
      <c r="A2" s="29"/>
      <c r="B2" s="29"/>
      <c r="C2" s="31"/>
      <c r="D2" s="39" t="s">
        <v>117</v>
      </c>
      <c r="E2" s="39"/>
      <c r="F2" s="39"/>
      <c r="G2" s="39"/>
      <c r="H2" s="39" t="s">
        <v>119</v>
      </c>
      <c r="I2" s="39"/>
      <c r="J2" s="39"/>
      <c r="K2" s="39"/>
      <c r="L2" s="39" t="s">
        <v>120</v>
      </c>
      <c r="M2" s="39"/>
      <c r="N2" s="39"/>
      <c r="O2" s="39"/>
      <c r="P2" s="40" t="s">
        <v>121</v>
      </c>
      <c r="Q2" s="38"/>
    </row>
    <row r="3" spans="1:17" ht="28.8" x14ac:dyDescent="0.3">
      <c r="A3" s="29"/>
      <c r="B3" s="29"/>
      <c r="C3" s="32"/>
      <c r="D3" s="14" t="s">
        <v>115</v>
      </c>
      <c r="E3" s="14" t="s">
        <v>116</v>
      </c>
      <c r="F3" s="14" t="s">
        <v>118</v>
      </c>
      <c r="G3" s="15" t="s">
        <v>20</v>
      </c>
      <c r="H3" s="14" t="s">
        <v>115</v>
      </c>
      <c r="I3" s="14" t="s">
        <v>116</v>
      </c>
      <c r="J3" s="14" t="s">
        <v>118</v>
      </c>
      <c r="K3" s="15" t="s">
        <v>20</v>
      </c>
      <c r="L3" s="14" t="s">
        <v>115</v>
      </c>
      <c r="M3" s="14" t="s">
        <v>116</v>
      </c>
      <c r="N3" s="14" t="s">
        <v>118</v>
      </c>
      <c r="O3" s="15" t="s">
        <v>20</v>
      </c>
      <c r="P3" s="40"/>
      <c r="Q3" s="38"/>
    </row>
    <row r="4" spans="1:17" x14ac:dyDescent="0.3">
      <c r="A4" s="5">
        <v>3</v>
      </c>
      <c r="B4" s="5" t="s">
        <v>67</v>
      </c>
      <c r="C4" s="5">
        <v>1</v>
      </c>
      <c r="D4" s="26">
        <v>6.4000000000000001E-2</v>
      </c>
      <c r="E4" s="10" t="s">
        <v>16</v>
      </c>
      <c r="F4" s="10" t="s">
        <v>104</v>
      </c>
      <c r="G4" s="16" t="s">
        <v>17</v>
      </c>
      <c r="H4" s="25">
        <v>0.22800000000000001</v>
      </c>
      <c r="I4" s="10" t="s">
        <v>16</v>
      </c>
      <c r="J4" s="5" t="s">
        <v>158</v>
      </c>
      <c r="K4" s="16" t="s">
        <v>169</v>
      </c>
      <c r="L4" s="25">
        <v>3.4000000000000002E-2</v>
      </c>
      <c r="M4" s="10" t="s">
        <v>16</v>
      </c>
      <c r="N4" s="5" t="s">
        <v>159</v>
      </c>
      <c r="O4" s="16" t="s">
        <v>162</v>
      </c>
      <c r="P4" s="26">
        <f>AVERAGE(D4,H4,L4)</f>
        <v>0.10866666666666669</v>
      </c>
      <c r="Q4" s="24">
        <f>A4*P4</f>
        <v>0.32600000000000007</v>
      </c>
    </row>
    <row r="5" spans="1:17" x14ac:dyDescent="0.3">
      <c r="A5" s="5">
        <v>2</v>
      </c>
      <c r="B5" s="5" t="s">
        <v>68</v>
      </c>
      <c r="C5" s="5">
        <v>2</v>
      </c>
      <c r="D5" s="26">
        <v>0.157</v>
      </c>
      <c r="E5" s="10" t="s">
        <v>15</v>
      </c>
      <c r="F5" s="10" t="s">
        <v>104</v>
      </c>
      <c r="G5" s="16" t="s">
        <v>171</v>
      </c>
      <c r="H5" s="25">
        <v>0.254</v>
      </c>
      <c r="I5" s="10" t="s">
        <v>15</v>
      </c>
      <c r="J5" s="5" t="s">
        <v>158</v>
      </c>
      <c r="K5" s="16" t="s">
        <v>168</v>
      </c>
      <c r="L5" s="25">
        <v>0.25800000000000001</v>
      </c>
      <c r="M5" s="10" t="s">
        <v>15</v>
      </c>
      <c r="N5" s="5" t="s">
        <v>159</v>
      </c>
      <c r="O5" s="16" t="s">
        <v>161</v>
      </c>
      <c r="P5" s="26">
        <f t="shared" ref="P5:P41" si="0">AVERAGE(D5,H5,L5)</f>
        <v>0.223</v>
      </c>
      <c r="Q5" s="24">
        <f t="shared" ref="Q5:Q41" si="1">A5*P5</f>
        <v>0.44600000000000001</v>
      </c>
    </row>
    <row r="6" spans="1:17" x14ac:dyDescent="0.3">
      <c r="A6" s="5">
        <v>3</v>
      </c>
      <c r="B6" s="5" t="s">
        <v>7</v>
      </c>
      <c r="C6" s="5">
        <v>3</v>
      </c>
      <c r="D6" s="26">
        <v>5.7799999999999997E-2</v>
      </c>
      <c r="E6" s="10" t="s">
        <v>13</v>
      </c>
      <c r="F6" s="10" t="s">
        <v>104</v>
      </c>
      <c r="G6" s="16" t="s">
        <v>14</v>
      </c>
      <c r="H6" s="25">
        <v>6.0000000000000001E-3</v>
      </c>
      <c r="I6" s="10" t="s">
        <v>13</v>
      </c>
      <c r="J6" s="5" t="s">
        <v>158</v>
      </c>
      <c r="K6" s="16" t="s">
        <v>167</v>
      </c>
      <c r="L6" s="25">
        <v>8.9999999999999993E-3</v>
      </c>
      <c r="M6" s="10" t="s">
        <v>22</v>
      </c>
      <c r="N6" s="5" t="s">
        <v>159</v>
      </c>
      <c r="O6" s="16" t="s">
        <v>163</v>
      </c>
      <c r="P6" s="26">
        <f t="shared" si="0"/>
        <v>2.4266666666666662E-2</v>
      </c>
      <c r="Q6" s="24">
        <f t="shared" si="1"/>
        <v>7.279999999999999E-2</v>
      </c>
    </row>
    <row r="7" spans="1:17" x14ac:dyDescent="0.3">
      <c r="A7" s="5">
        <v>1</v>
      </c>
      <c r="B7" s="5" t="s">
        <v>3</v>
      </c>
      <c r="C7" s="5">
        <v>4</v>
      </c>
      <c r="D7" s="26">
        <v>0.47599999999999998</v>
      </c>
      <c r="E7" s="10" t="s">
        <v>18</v>
      </c>
      <c r="F7" s="10" t="s">
        <v>104</v>
      </c>
      <c r="G7" s="16" t="s">
        <v>19</v>
      </c>
      <c r="H7" s="25">
        <v>0.42599999999999999</v>
      </c>
      <c r="I7" s="10" t="s">
        <v>18</v>
      </c>
      <c r="J7" s="5" t="s">
        <v>158</v>
      </c>
      <c r="K7" s="16" t="s">
        <v>166</v>
      </c>
      <c r="L7" s="25">
        <v>0.42799999999999999</v>
      </c>
      <c r="M7" s="10" t="s">
        <v>18</v>
      </c>
      <c r="N7" s="5" t="s">
        <v>159</v>
      </c>
      <c r="O7" s="16" t="s">
        <v>164</v>
      </c>
      <c r="P7" s="26">
        <f t="shared" si="0"/>
        <v>0.4433333333333333</v>
      </c>
      <c r="Q7" s="24">
        <f t="shared" si="1"/>
        <v>0.4433333333333333</v>
      </c>
    </row>
    <row r="8" spans="1:17" x14ac:dyDescent="0.3">
      <c r="A8" s="5">
        <v>1</v>
      </c>
      <c r="B8" s="5" t="s">
        <v>21</v>
      </c>
      <c r="C8" s="5">
        <v>5</v>
      </c>
      <c r="D8" s="26">
        <v>0.59699999999999998</v>
      </c>
      <c r="E8" s="10" t="s">
        <v>22</v>
      </c>
      <c r="F8" s="10" t="s">
        <v>104</v>
      </c>
      <c r="G8" s="16" t="s">
        <v>170</v>
      </c>
      <c r="H8" s="26">
        <v>0.89</v>
      </c>
      <c r="I8" s="10" t="s">
        <v>22</v>
      </c>
      <c r="J8" s="9" t="s">
        <v>105</v>
      </c>
      <c r="K8" s="16" t="s">
        <v>165</v>
      </c>
      <c r="L8" s="25">
        <v>0.69599999999999995</v>
      </c>
      <c r="M8" s="10" t="s">
        <v>22</v>
      </c>
      <c r="N8" s="5" t="s">
        <v>172</v>
      </c>
      <c r="O8" s="16" t="s">
        <v>173</v>
      </c>
      <c r="P8" s="26">
        <f t="shared" si="0"/>
        <v>0.72766666666666657</v>
      </c>
      <c r="Q8" s="24">
        <f t="shared" si="1"/>
        <v>0.72766666666666657</v>
      </c>
    </row>
    <row r="9" spans="1:17" x14ac:dyDescent="0.3">
      <c r="A9" s="5">
        <v>1</v>
      </c>
      <c r="B9" s="5" t="s">
        <v>95</v>
      </c>
      <c r="C9" s="5">
        <v>29</v>
      </c>
      <c r="D9" s="26">
        <v>3.39</v>
      </c>
      <c r="E9" s="10" t="s">
        <v>96</v>
      </c>
      <c r="F9" s="10" t="s">
        <v>104</v>
      </c>
      <c r="G9" s="16" t="s">
        <v>97</v>
      </c>
      <c r="H9" s="26">
        <v>2.8</v>
      </c>
      <c r="I9" s="10" t="s">
        <v>96</v>
      </c>
      <c r="J9" s="9" t="s">
        <v>174</v>
      </c>
      <c r="K9" s="16" t="s">
        <v>176</v>
      </c>
      <c r="L9" s="25">
        <v>2.61</v>
      </c>
      <c r="M9" s="5" t="s">
        <v>96</v>
      </c>
      <c r="N9" s="5" t="s">
        <v>175</v>
      </c>
      <c r="O9" s="16" t="s">
        <v>177</v>
      </c>
      <c r="P9" s="26">
        <f t="shared" si="0"/>
        <v>2.9333333333333331</v>
      </c>
      <c r="Q9" s="24">
        <f t="shared" si="1"/>
        <v>2.9333333333333331</v>
      </c>
    </row>
    <row r="10" spans="1:17" x14ac:dyDescent="0.3">
      <c r="A10" s="5">
        <v>4</v>
      </c>
      <c r="B10" s="5" t="s">
        <v>8</v>
      </c>
      <c r="C10" s="5">
        <v>6</v>
      </c>
      <c r="D10" s="26">
        <v>1.2E-2</v>
      </c>
      <c r="E10" s="10" t="s">
        <v>23</v>
      </c>
      <c r="F10" s="10" t="s">
        <v>104</v>
      </c>
      <c r="G10" s="16" t="s">
        <v>24</v>
      </c>
      <c r="H10" s="25">
        <v>3.9E-2</v>
      </c>
      <c r="I10" s="10" t="s">
        <v>23</v>
      </c>
      <c r="J10" s="9" t="s">
        <v>178</v>
      </c>
      <c r="K10" s="16" t="s">
        <v>180</v>
      </c>
      <c r="L10" s="26">
        <v>0.1</v>
      </c>
      <c r="M10" s="5" t="s">
        <v>23</v>
      </c>
      <c r="N10" s="5" t="s">
        <v>105</v>
      </c>
      <c r="O10" s="16" t="s">
        <v>179</v>
      </c>
      <c r="P10" s="26">
        <f t="shared" si="0"/>
        <v>5.0333333333333341E-2</v>
      </c>
      <c r="Q10" s="24">
        <f t="shared" si="1"/>
        <v>0.20133333333333336</v>
      </c>
    </row>
    <row r="11" spans="1:17" x14ac:dyDescent="0.3">
      <c r="A11" s="5">
        <v>2</v>
      </c>
      <c r="B11" s="5" t="s">
        <v>4</v>
      </c>
      <c r="C11" s="5">
        <v>7</v>
      </c>
      <c r="D11" s="26">
        <v>0.30599999999999999</v>
      </c>
      <c r="E11" s="10" t="s">
        <v>25</v>
      </c>
      <c r="F11" s="10" t="s">
        <v>104</v>
      </c>
      <c r="G11" s="16" t="s">
        <v>26</v>
      </c>
      <c r="H11" s="26">
        <v>0.46</v>
      </c>
      <c r="I11" s="10" t="s">
        <v>25</v>
      </c>
      <c r="J11" s="9" t="s">
        <v>181</v>
      </c>
      <c r="K11" s="16" t="s">
        <v>183</v>
      </c>
      <c r="L11" s="26">
        <v>0.41</v>
      </c>
      <c r="M11" s="5" t="s">
        <v>25</v>
      </c>
      <c r="N11" s="5" t="s">
        <v>105</v>
      </c>
      <c r="O11" s="16" t="s">
        <v>182</v>
      </c>
      <c r="P11" s="26">
        <f t="shared" si="0"/>
        <v>0.39199999999999996</v>
      </c>
      <c r="Q11" s="24">
        <f t="shared" si="1"/>
        <v>0.78399999999999992</v>
      </c>
    </row>
    <row r="12" spans="1:17" x14ac:dyDescent="0.3">
      <c r="A12" s="5">
        <v>2</v>
      </c>
      <c r="B12" s="5" t="s">
        <v>9</v>
      </c>
      <c r="C12" s="5">
        <v>8</v>
      </c>
      <c r="D12" s="26">
        <v>1.4E-2</v>
      </c>
      <c r="E12" s="10" t="s">
        <v>27</v>
      </c>
      <c r="F12" s="10" t="s">
        <v>104</v>
      </c>
      <c r="G12" s="16" t="s">
        <v>28</v>
      </c>
      <c r="H12" s="25">
        <f>0.06*0.967</f>
        <v>5.8019999999999995E-2</v>
      </c>
      <c r="I12" s="10" t="s">
        <v>27</v>
      </c>
      <c r="J12" s="9" t="s">
        <v>178</v>
      </c>
      <c r="K12" s="16" t="s">
        <v>185</v>
      </c>
      <c r="L12" s="25">
        <v>4.2999999999999997E-2</v>
      </c>
      <c r="M12" s="5" t="s">
        <v>27</v>
      </c>
      <c r="N12" s="5" t="s">
        <v>184</v>
      </c>
      <c r="O12" s="16" t="s">
        <v>186</v>
      </c>
      <c r="P12" s="26">
        <f t="shared" si="0"/>
        <v>3.8339999999999999E-2</v>
      </c>
      <c r="Q12" s="24">
        <f t="shared" si="1"/>
        <v>7.6679999999999998E-2</v>
      </c>
    </row>
    <row r="13" spans="1:17" x14ac:dyDescent="0.3">
      <c r="A13" s="5">
        <v>1</v>
      </c>
      <c r="B13" s="5" t="s">
        <v>1</v>
      </c>
      <c r="C13" s="5">
        <v>9</v>
      </c>
      <c r="D13" s="26">
        <v>0.59899999999999998</v>
      </c>
      <c r="E13" s="10" t="s">
        <v>31</v>
      </c>
      <c r="F13" s="10" t="s">
        <v>104</v>
      </c>
      <c r="G13" s="16" t="s">
        <v>187</v>
      </c>
      <c r="H13" s="25">
        <v>0.86299999999999999</v>
      </c>
      <c r="I13" s="10" t="s">
        <v>31</v>
      </c>
      <c r="J13" s="9" t="s">
        <v>158</v>
      </c>
      <c r="K13" s="16" t="s">
        <v>189</v>
      </c>
      <c r="L13" s="25">
        <v>0.63900000000000001</v>
      </c>
      <c r="M13" s="5" t="s">
        <v>31</v>
      </c>
      <c r="N13" s="5" t="s">
        <v>159</v>
      </c>
      <c r="O13" s="16" t="s">
        <v>188</v>
      </c>
      <c r="P13" s="26">
        <f t="shared" si="0"/>
        <v>0.70033333333333336</v>
      </c>
      <c r="Q13" s="24">
        <f t="shared" si="1"/>
        <v>0.70033333333333336</v>
      </c>
    </row>
    <row r="14" spans="1:17" x14ac:dyDescent="0.3">
      <c r="A14" s="5">
        <v>1</v>
      </c>
      <c r="B14" s="5" t="s">
        <v>2</v>
      </c>
      <c r="C14" s="5">
        <v>10</v>
      </c>
      <c r="D14" s="26">
        <v>0.95699999999999996</v>
      </c>
      <c r="E14" s="10" t="s">
        <v>32</v>
      </c>
      <c r="F14" s="10" t="s">
        <v>104</v>
      </c>
      <c r="G14" s="16" t="s">
        <v>33</v>
      </c>
      <c r="H14" s="26">
        <v>0.86</v>
      </c>
      <c r="I14" s="10" t="s">
        <v>32</v>
      </c>
      <c r="J14" s="9" t="s">
        <v>105</v>
      </c>
      <c r="K14" s="16" t="s">
        <v>190</v>
      </c>
      <c r="L14" s="26">
        <v>0.87</v>
      </c>
      <c r="M14" s="5" t="s">
        <v>32</v>
      </c>
      <c r="N14" s="5" t="s">
        <v>181</v>
      </c>
      <c r="O14" s="16" t="s">
        <v>191</v>
      </c>
      <c r="P14" s="26">
        <f t="shared" si="0"/>
        <v>0.89566666666666661</v>
      </c>
      <c r="Q14" s="24">
        <f t="shared" si="1"/>
        <v>0.89566666666666661</v>
      </c>
    </row>
    <row r="15" spans="1:17" x14ac:dyDescent="0.3">
      <c r="A15" s="5">
        <v>12</v>
      </c>
      <c r="B15" s="5" t="s">
        <v>58</v>
      </c>
      <c r="C15" s="5">
        <v>11</v>
      </c>
      <c r="D15" s="26">
        <v>0.22</v>
      </c>
      <c r="E15" s="10" t="s">
        <v>36</v>
      </c>
      <c r="F15" s="10" t="s">
        <v>104</v>
      </c>
      <c r="G15" s="16" t="s">
        <v>37</v>
      </c>
      <c r="H15" s="26">
        <v>0.18</v>
      </c>
      <c r="I15" s="10" t="s">
        <v>36</v>
      </c>
      <c r="J15" s="9" t="s">
        <v>181</v>
      </c>
      <c r="K15" s="16" t="s">
        <v>192</v>
      </c>
      <c r="L15" s="26">
        <v>0.21</v>
      </c>
      <c r="M15" s="10" t="s">
        <v>36</v>
      </c>
      <c r="N15" s="5" t="s">
        <v>105</v>
      </c>
      <c r="O15" s="16" t="s">
        <v>193</v>
      </c>
      <c r="P15" s="26">
        <f t="shared" si="0"/>
        <v>0.20333333333333334</v>
      </c>
      <c r="Q15" s="24">
        <f t="shared" si="1"/>
        <v>2.44</v>
      </c>
    </row>
    <row r="16" spans="1:17" x14ac:dyDescent="0.3">
      <c r="A16" s="5">
        <v>12</v>
      </c>
      <c r="B16" s="5" t="s">
        <v>62</v>
      </c>
      <c r="C16" s="5">
        <v>15</v>
      </c>
      <c r="D16" s="26">
        <v>0.16</v>
      </c>
      <c r="E16" s="10" t="s">
        <v>44</v>
      </c>
      <c r="F16" s="10" t="s">
        <v>104</v>
      </c>
      <c r="G16" s="16" t="s">
        <v>45</v>
      </c>
      <c r="H16" s="25">
        <v>0.158</v>
      </c>
      <c r="I16" s="10" t="s">
        <v>44</v>
      </c>
      <c r="J16" s="9" t="s">
        <v>184</v>
      </c>
      <c r="K16" s="16" t="s">
        <v>194</v>
      </c>
      <c r="L16" s="26">
        <v>0.22</v>
      </c>
      <c r="M16" s="10" t="s">
        <v>44</v>
      </c>
      <c r="N16" s="5" t="s">
        <v>181</v>
      </c>
      <c r="O16" s="16" t="s">
        <v>195</v>
      </c>
      <c r="P16" s="26">
        <f>AVERAGE(D16,H16,L16)</f>
        <v>0.17933333333333334</v>
      </c>
      <c r="Q16" s="24">
        <f t="shared" si="1"/>
        <v>2.1520000000000001</v>
      </c>
    </row>
    <row r="17" spans="1:17" x14ac:dyDescent="0.3">
      <c r="A17" s="5">
        <v>5</v>
      </c>
      <c r="B17" s="5" t="s">
        <v>57</v>
      </c>
      <c r="C17" s="5">
        <v>12</v>
      </c>
      <c r="D17" s="26">
        <v>0.28000000000000003</v>
      </c>
      <c r="E17" s="10" t="s">
        <v>34</v>
      </c>
      <c r="F17" s="10" t="s">
        <v>104</v>
      </c>
      <c r="G17" s="16" t="s">
        <v>35</v>
      </c>
      <c r="H17" s="26">
        <v>0.27</v>
      </c>
      <c r="I17" s="10" t="s">
        <v>34</v>
      </c>
      <c r="J17" s="9" t="s">
        <v>105</v>
      </c>
      <c r="K17" s="16" t="s">
        <v>196</v>
      </c>
      <c r="L17" s="25">
        <v>0.128</v>
      </c>
      <c r="M17" s="10" t="s">
        <v>34</v>
      </c>
      <c r="N17" s="5" t="s">
        <v>184</v>
      </c>
      <c r="O17" s="16" t="s">
        <v>197</v>
      </c>
      <c r="P17" s="26">
        <f t="shared" si="0"/>
        <v>0.22600000000000001</v>
      </c>
      <c r="Q17" s="24">
        <f t="shared" si="1"/>
        <v>1.1300000000000001</v>
      </c>
    </row>
    <row r="18" spans="1:17" x14ac:dyDescent="0.3">
      <c r="A18" s="5">
        <v>5</v>
      </c>
      <c r="B18" s="5" t="s">
        <v>63</v>
      </c>
      <c r="C18" s="5">
        <v>16</v>
      </c>
      <c r="D18" s="26">
        <v>0.17</v>
      </c>
      <c r="E18" s="10" t="s">
        <v>47</v>
      </c>
      <c r="F18" s="10" t="s">
        <v>104</v>
      </c>
      <c r="G18" s="16" t="s">
        <v>46</v>
      </c>
      <c r="H18" s="26">
        <v>0.16</v>
      </c>
      <c r="I18" s="10" t="s">
        <v>47</v>
      </c>
      <c r="J18" s="9" t="s">
        <v>105</v>
      </c>
      <c r="K18" s="16" t="s">
        <v>198</v>
      </c>
      <c r="L18" s="25">
        <v>0.191</v>
      </c>
      <c r="M18" s="11">
        <v>50062</v>
      </c>
      <c r="N18" s="5" t="s">
        <v>184</v>
      </c>
      <c r="O18" s="16" t="s">
        <v>199</v>
      </c>
      <c r="P18" s="26">
        <f t="shared" si="0"/>
        <v>0.17366666666666666</v>
      </c>
      <c r="Q18" s="24">
        <f t="shared" si="1"/>
        <v>0.86833333333333329</v>
      </c>
    </row>
    <row r="19" spans="1:17" x14ac:dyDescent="0.3">
      <c r="A19" s="5">
        <v>2</v>
      </c>
      <c r="B19" s="5" t="s">
        <v>59</v>
      </c>
      <c r="C19" s="5">
        <v>13</v>
      </c>
      <c r="D19" s="26">
        <v>0.57999999999999996</v>
      </c>
      <c r="E19" s="10" t="s">
        <v>38</v>
      </c>
      <c r="F19" s="10" t="s">
        <v>104</v>
      </c>
      <c r="G19" s="16" t="s">
        <v>39</v>
      </c>
      <c r="H19" s="26">
        <v>0.33</v>
      </c>
      <c r="I19" s="10" t="s">
        <v>38</v>
      </c>
      <c r="J19" s="9" t="s">
        <v>181</v>
      </c>
      <c r="K19" s="16" t="s">
        <v>201</v>
      </c>
      <c r="L19" s="26">
        <v>0.36</v>
      </c>
      <c r="M19" s="5" t="s">
        <v>38</v>
      </c>
      <c r="N19" s="5" t="s">
        <v>105</v>
      </c>
      <c r="O19" s="16" t="s">
        <v>200</v>
      </c>
      <c r="P19" s="26">
        <f t="shared" si="0"/>
        <v>0.42333333333333334</v>
      </c>
      <c r="Q19" s="24">
        <f t="shared" si="1"/>
        <v>0.84666666666666668</v>
      </c>
    </row>
    <row r="20" spans="1:17" x14ac:dyDescent="0.3">
      <c r="A20" s="5">
        <v>2</v>
      </c>
      <c r="B20" s="5" t="s">
        <v>64</v>
      </c>
      <c r="C20" s="5">
        <v>17</v>
      </c>
      <c r="D20" s="26">
        <v>0.23</v>
      </c>
      <c r="E20" s="10" t="s">
        <v>48</v>
      </c>
      <c r="F20" s="10" t="s">
        <v>104</v>
      </c>
      <c r="G20" s="16" t="s">
        <v>49</v>
      </c>
      <c r="H20" s="26">
        <v>5.4210000000000001E-2</v>
      </c>
      <c r="I20" s="10" t="s">
        <v>48</v>
      </c>
      <c r="J20" s="9" t="s">
        <v>202</v>
      </c>
      <c r="K20" s="16" t="s">
        <v>203</v>
      </c>
      <c r="L20" s="25">
        <v>9.7000000000000003E-2</v>
      </c>
      <c r="M20" s="10" t="s">
        <v>48</v>
      </c>
      <c r="N20" s="5" t="s">
        <v>184</v>
      </c>
      <c r="O20" s="16" t="s">
        <v>204</v>
      </c>
      <c r="P20" s="26">
        <f t="shared" si="0"/>
        <v>0.12707000000000002</v>
      </c>
      <c r="Q20" s="24">
        <f t="shared" si="1"/>
        <v>0.25414000000000003</v>
      </c>
    </row>
    <row r="21" spans="1:17" x14ac:dyDescent="0.3">
      <c r="A21" s="5">
        <v>1</v>
      </c>
      <c r="B21" s="5" t="s">
        <v>60</v>
      </c>
      <c r="C21" s="5">
        <v>14</v>
      </c>
      <c r="D21" s="26">
        <v>0.45</v>
      </c>
      <c r="E21" s="10" t="s">
        <v>40</v>
      </c>
      <c r="F21" s="10" t="s">
        <v>104</v>
      </c>
      <c r="G21" s="16" t="s">
        <v>41</v>
      </c>
      <c r="H21" s="26">
        <v>0.42</v>
      </c>
      <c r="I21" s="10" t="s">
        <v>40</v>
      </c>
      <c r="J21" s="9" t="s">
        <v>105</v>
      </c>
      <c r="K21" s="16" t="s">
        <v>206</v>
      </c>
      <c r="L21" s="26">
        <v>0.41</v>
      </c>
      <c r="M21" s="10" t="s">
        <v>40</v>
      </c>
      <c r="N21" s="5" t="s">
        <v>181</v>
      </c>
      <c r="O21" s="16" t="s">
        <v>205</v>
      </c>
      <c r="P21" s="26">
        <f t="shared" si="0"/>
        <v>0.42666666666666669</v>
      </c>
      <c r="Q21" s="24">
        <f t="shared" si="1"/>
        <v>0.42666666666666669</v>
      </c>
    </row>
    <row r="22" spans="1:17" x14ac:dyDescent="0.3">
      <c r="A22" s="5">
        <v>1</v>
      </c>
      <c r="B22" s="5" t="s">
        <v>65</v>
      </c>
      <c r="C22" s="5">
        <v>18</v>
      </c>
      <c r="D22" s="26">
        <v>0.28999999999999998</v>
      </c>
      <c r="E22" s="10" t="s">
        <v>50</v>
      </c>
      <c r="F22" s="10" t="s">
        <v>104</v>
      </c>
      <c r="G22" s="16" t="s">
        <v>51</v>
      </c>
      <c r="H22" s="26">
        <v>0.18</v>
      </c>
      <c r="I22" s="10" t="s">
        <v>50</v>
      </c>
      <c r="J22" s="9" t="s">
        <v>181</v>
      </c>
      <c r="K22" s="16" t="s">
        <v>208</v>
      </c>
      <c r="L22" s="26">
        <v>6.9830000000000003E-2</v>
      </c>
      <c r="M22" s="10" t="s">
        <v>50</v>
      </c>
      <c r="N22" s="5" t="s">
        <v>202</v>
      </c>
      <c r="O22" s="16" t="s">
        <v>207</v>
      </c>
      <c r="P22" s="26">
        <f t="shared" si="0"/>
        <v>0.17994333333333334</v>
      </c>
      <c r="Q22" s="24">
        <f t="shared" si="1"/>
        <v>0.17994333333333334</v>
      </c>
    </row>
    <row r="23" spans="1:17" x14ac:dyDescent="0.3">
      <c r="A23" s="5">
        <v>2</v>
      </c>
      <c r="B23" s="5" t="s">
        <v>61</v>
      </c>
      <c r="C23" s="5">
        <v>34</v>
      </c>
      <c r="D23" s="26">
        <v>0.69</v>
      </c>
      <c r="E23" s="10" t="s">
        <v>42</v>
      </c>
      <c r="F23" s="10" t="s">
        <v>104</v>
      </c>
      <c r="G23" s="16" t="s">
        <v>43</v>
      </c>
      <c r="H23" s="26">
        <v>0.46</v>
      </c>
      <c r="I23" s="10" t="s">
        <v>42</v>
      </c>
      <c r="J23" s="9" t="s">
        <v>105</v>
      </c>
      <c r="K23" s="16" t="s">
        <v>210</v>
      </c>
      <c r="L23" s="26">
        <v>0.26800000000000002</v>
      </c>
      <c r="M23" s="10" t="s">
        <v>42</v>
      </c>
      <c r="N23" s="5" t="s">
        <v>112</v>
      </c>
      <c r="O23" s="16" t="s">
        <v>209</v>
      </c>
      <c r="P23" s="26">
        <f t="shared" si="0"/>
        <v>0.47266666666666662</v>
      </c>
      <c r="Q23" s="24">
        <f t="shared" si="1"/>
        <v>0.94533333333333325</v>
      </c>
    </row>
    <row r="24" spans="1:17" x14ac:dyDescent="0.3">
      <c r="A24" s="5">
        <v>2</v>
      </c>
      <c r="B24" s="5" t="s">
        <v>66</v>
      </c>
      <c r="C24" s="5">
        <v>19</v>
      </c>
      <c r="D24" s="26">
        <v>0.44</v>
      </c>
      <c r="E24" s="10" t="s">
        <v>52</v>
      </c>
      <c r="F24" s="10" t="s">
        <v>104</v>
      </c>
      <c r="G24" s="16" t="s">
        <v>53</v>
      </c>
      <c r="H24" s="26">
        <v>0.47</v>
      </c>
      <c r="I24" s="10" t="s">
        <v>52</v>
      </c>
      <c r="J24" s="9" t="s">
        <v>105</v>
      </c>
      <c r="K24" s="16" t="s">
        <v>212</v>
      </c>
      <c r="L24" s="26">
        <v>0.46</v>
      </c>
      <c r="M24" s="10" t="s">
        <v>52</v>
      </c>
      <c r="N24" s="5" t="s">
        <v>181</v>
      </c>
      <c r="O24" s="16" t="s">
        <v>211</v>
      </c>
      <c r="P24" s="26">
        <f t="shared" si="0"/>
        <v>0.45666666666666661</v>
      </c>
      <c r="Q24" s="24">
        <f t="shared" si="1"/>
        <v>0.91333333333333322</v>
      </c>
    </row>
    <row r="25" spans="1:17" x14ac:dyDescent="0.3">
      <c r="A25" s="5">
        <f>A15*2+A17*3+A19*4+A21*5+A23*6</f>
        <v>64</v>
      </c>
      <c r="B25" s="5" t="s">
        <v>54</v>
      </c>
      <c r="C25" s="5">
        <v>20</v>
      </c>
      <c r="D25" s="26">
        <v>9.1600000000000001E-2</v>
      </c>
      <c r="E25" s="10" t="s">
        <v>55</v>
      </c>
      <c r="F25" s="10" t="s">
        <v>104</v>
      </c>
      <c r="G25" s="16" t="s">
        <v>56</v>
      </c>
      <c r="H25" s="25">
        <v>5.6000000000000001E-2</v>
      </c>
      <c r="I25" s="10" t="s">
        <v>55</v>
      </c>
      <c r="J25" s="9" t="s">
        <v>158</v>
      </c>
      <c r="K25" s="16" t="s">
        <v>213</v>
      </c>
      <c r="L25" s="26">
        <v>0.1</v>
      </c>
      <c r="M25" s="5" t="s">
        <v>55</v>
      </c>
      <c r="N25" s="5" t="s">
        <v>105</v>
      </c>
      <c r="O25" s="16" t="s">
        <v>214</v>
      </c>
      <c r="P25" s="26">
        <f t="shared" si="0"/>
        <v>8.2533333333333334E-2</v>
      </c>
      <c r="Q25" s="24">
        <f t="shared" si="1"/>
        <v>5.2821333333333333</v>
      </c>
    </row>
    <row r="26" spans="1:17" x14ac:dyDescent="0.3">
      <c r="A26" s="5">
        <v>1</v>
      </c>
      <c r="B26" s="5" t="s">
        <v>10</v>
      </c>
      <c r="C26" s="5">
        <v>33</v>
      </c>
      <c r="D26" s="26">
        <v>0.13800000000000001</v>
      </c>
      <c r="E26" s="10" t="s">
        <v>70</v>
      </c>
      <c r="F26" s="10" t="s">
        <v>104</v>
      </c>
      <c r="G26" s="16" t="s">
        <v>69</v>
      </c>
      <c r="H26" s="26">
        <v>0.14280000000000001</v>
      </c>
      <c r="I26" s="10" t="s">
        <v>70</v>
      </c>
      <c r="J26" s="9" t="s">
        <v>112</v>
      </c>
      <c r="K26" s="16" t="s">
        <v>215</v>
      </c>
      <c r="L26" s="26">
        <v>0.10299999999999999</v>
      </c>
      <c r="M26" s="10" t="s">
        <v>70</v>
      </c>
      <c r="N26" s="5" t="s">
        <v>216</v>
      </c>
      <c r="O26" s="16" t="s">
        <v>217</v>
      </c>
      <c r="P26" s="26">
        <f t="shared" si="0"/>
        <v>0.12793333333333334</v>
      </c>
      <c r="Q26" s="24">
        <f t="shared" si="1"/>
        <v>0.12793333333333334</v>
      </c>
    </row>
    <row r="27" spans="1:17" x14ac:dyDescent="0.3">
      <c r="A27" s="5">
        <v>4</v>
      </c>
      <c r="B27" s="5" t="s">
        <v>71</v>
      </c>
      <c r="C27" s="5">
        <v>21</v>
      </c>
      <c r="D27" s="26">
        <v>1.03</v>
      </c>
      <c r="E27" s="10" t="s">
        <v>72</v>
      </c>
      <c r="F27" s="10" t="s">
        <v>104</v>
      </c>
      <c r="G27" s="16" t="s">
        <v>73</v>
      </c>
      <c r="H27" s="25">
        <v>1.43</v>
      </c>
      <c r="I27" s="10" t="s">
        <v>72</v>
      </c>
      <c r="J27" s="10" t="s">
        <v>158</v>
      </c>
      <c r="K27" s="16" t="s">
        <v>219</v>
      </c>
      <c r="L27" s="25">
        <v>1.2130000000000001</v>
      </c>
      <c r="M27" s="10" t="s">
        <v>72</v>
      </c>
      <c r="N27" s="5" t="s">
        <v>159</v>
      </c>
      <c r="O27" s="16" t="s">
        <v>218</v>
      </c>
      <c r="P27" s="26">
        <f t="shared" si="0"/>
        <v>1.2243333333333333</v>
      </c>
      <c r="Q27" s="24">
        <f t="shared" si="1"/>
        <v>4.8973333333333331</v>
      </c>
    </row>
    <row r="28" spans="1:17" x14ac:dyDescent="0.3">
      <c r="A28" s="5">
        <v>1</v>
      </c>
      <c r="B28" s="5" t="s">
        <v>74</v>
      </c>
      <c r="C28" s="5">
        <v>22</v>
      </c>
      <c r="D28" s="26">
        <v>1.03</v>
      </c>
      <c r="E28" s="10" t="s">
        <v>75</v>
      </c>
      <c r="F28" s="10" t="s">
        <v>104</v>
      </c>
      <c r="G28" s="16" t="s">
        <v>76</v>
      </c>
      <c r="H28" s="26">
        <v>1.43</v>
      </c>
      <c r="I28" s="10" t="s">
        <v>75</v>
      </c>
      <c r="J28" s="10" t="s">
        <v>158</v>
      </c>
      <c r="K28" s="9" t="s">
        <v>220</v>
      </c>
      <c r="L28" s="25">
        <v>1.2130000000000001</v>
      </c>
      <c r="M28" s="10" t="s">
        <v>75</v>
      </c>
      <c r="N28" s="5" t="s">
        <v>159</v>
      </c>
      <c r="O28" s="16" t="s">
        <v>221</v>
      </c>
      <c r="P28" s="26">
        <f t="shared" si="0"/>
        <v>1.2243333333333333</v>
      </c>
      <c r="Q28" s="24">
        <f t="shared" si="1"/>
        <v>1.2243333333333333</v>
      </c>
    </row>
    <row r="29" spans="1:17" x14ac:dyDescent="0.3">
      <c r="A29" s="5">
        <v>5</v>
      </c>
      <c r="B29" s="5" t="s">
        <v>78</v>
      </c>
      <c r="C29" s="5">
        <v>23</v>
      </c>
      <c r="D29" s="26">
        <v>0.77100000000000002</v>
      </c>
      <c r="E29" s="10" t="s">
        <v>77</v>
      </c>
      <c r="F29" s="10" t="s">
        <v>104</v>
      </c>
      <c r="G29" s="16" t="s">
        <v>79</v>
      </c>
      <c r="H29" s="25">
        <v>4.55</v>
      </c>
      <c r="I29" s="10" t="s">
        <v>77</v>
      </c>
      <c r="J29" s="10" t="s">
        <v>158</v>
      </c>
      <c r="K29" s="16" t="s">
        <v>222</v>
      </c>
      <c r="L29" s="26">
        <v>1.71</v>
      </c>
      <c r="M29" s="10" t="s">
        <v>77</v>
      </c>
      <c r="N29" s="5" t="s">
        <v>112</v>
      </c>
      <c r="O29" s="16" t="s">
        <v>223</v>
      </c>
      <c r="P29" s="26">
        <f t="shared" si="0"/>
        <v>2.3436666666666666</v>
      </c>
      <c r="Q29" s="24">
        <f t="shared" si="1"/>
        <v>11.718333333333334</v>
      </c>
    </row>
    <row r="30" spans="1:17" x14ac:dyDescent="0.3">
      <c r="A30" s="5">
        <v>4</v>
      </c>
      <c r="B30" s="5" t="s">
        <v>85</v>
      </c>
      <c r="C30" s="5">
        <v>24</v>
      </c>
      <c r="D30" s="26">
        <v>1.58</v>
      </c>
      <c r="E30" s="10" t="s">
        <v>80</v>
      </c>
      <c r="F30" s="10" t="s">
        <v>104</v>
      </c>
      <c r="G30" s="16" t="s">
        <v>81</v>
      </c>
      <c r="H30" s="25">
        <v>1.8380000000000001</v>
      </c>
      <c r="I30" s="10" t="s">
        <v>80</v>
      </c>
      <c r="J30" s="10" t="s">
        <v>158</v>
      </c>
      <c r="K30" s="16" t="s">
        <v>225</v>
      </c>
      <c r="L30" s="26">
        <v>1.093</v>
      </c>
      <c r="M30" s="10" t="s">
        <v>80</v>
      </c>
      <c r="N30" s="5" t="s">
        <v>159</v>
      </c>
      <c r="O30" s="16" t="s">
        <v>224</v>
      </c>
      <c r="P30" s="26">
        <f t="shared" si="0"/>
        <v>1.5036666666666667</v>
      </c>
      <c r="Q30" s="24">
        <f t="shared" si="1"/>
        <v>6.0146666666666668</v>
      </c>
    </row>
    <row r="31" spans="1:17" x14ac:dyDescent="0.3">
      <c r="A31" s="5">
        <v>4</v>
      </c>
      <c r="B31" s="5" t="s">
        <v>86</v>
      </c>
      <c r="C31" s="5">
        <v>25</v>
      </c>
      <c r="D31" s="26">
        <v>1.58</v>
      </c>
      <c r="E31" s="10" t="s">
        <v>82</v>
      </c>
      <c r="F31" s="10" t="s">
        <v>104</v>
      </c>
      <c r="G31" s="16" t="s">
        <v>83</v>
      </c>
      <c r="H31" s="25">
        <v>1.095</v>
      </c>
      <c r="I31" s="10" t="s">
        <v>82</v>
      </c>
      <c r="J31" s="10" t="s">
        <v>227</v>
      </c>
      <c r="K31" s="16" t="s">
        <v>226</v>
      </c>
      <c r="L31" s="25">
        <v>1.841</v>
      </c>
      <c r="M31" s="10" t="s">
        <v>82</v>
      </c>
      <c r="N31" s="5" t="s">
        <v>158</v>
      </c>
      <c r="O31" s="9" t="s">
        <v>228</v>
      </c>
      <c r="P31" s="26">
        <f t="shared" si="0"/>
        <v>1.5053333333333334</v>
      </c>
      <c r="Q31" s="24">
        <f t="shared" si="1"/>
        <v>6.0213333333333336</v>
      </c>
    </row>
    <row r="32" spans="1:17" x14ac:dyDescent="0.3">
      <c r="A32" s="5">
        <v>1</v>
      </c>
      <c r="B32" s="5" t="s">
        <v>87</v>
      </c>
      <c r="C32" s="5">
        <v>26</v>
      </c>
      <c r="D32" s="26">
        <v>1.06</v>
      </c>
      <c r="E32" s="10" t="s">
        <v>84</v>
      </c>
      <c r="F32" s="10" t="s">
        <v>104</v>
      </c>
      <c r="G32" s="16" t="s">
        <v>88</v>
      </c>
      <c r="H32" s="25">
        <v>0.70199999999999996</v>
      </c>
      <c r="I32" s="10" t="s">
        <v>84</v>
      </c>
      <c r="J32" s="10" t="s">
        <v>227</v>
      </c>
      <c r="K32" s="16" t="s">
        <v>229</v>
      </c>
      <c r="L32" s="25">
        <v>1.1279999999999999</v>
      </c>
      <c r="M32" s="10" t="s">
        <v>84</v>
      </c>
      <c r="N32" s="5" t="s">
        <v>158</v>
      </c>
      <c r="O32" s="16" t="s">
        <v>230</v>
      </c>
      <c r="P32" s="26">
        <f t="shared" si="0"/>
        <v>0.96333333333333326</v>
      </c>
      <c r="Q32" s="24">
        <f t="shared" si="1"/>
        <v>0.96333333333333326</v>
      </c>
    </row>
    <row r="33" spans="1:17" x14ac:dyDescent="0.3">
      <c r="A33" s="5">
        <v>1</v>
      </c>
      <c r="B33" s="5" t="s">
        <v>89</v>
      </c>
      <c r="C33" s="5">
        <v>27</v>
      </c>
      <c r="D33" s="26">
        <v>0.16600000000000001</v>
      </c>
      <c r="E33" s="10" t="s">
        <v>93</v>
      </c>
      <c r="F33" s="10" t="s">
        <v>104</v>
      </c>
      <c r="G33" s="16" t="s">
        <v>94</v>
      </c>
      <c r="H33" s="27">
        <v>0.15</v>
      </c>
      <c r="I33" s="10" t="s">
        <v>93</v>
      </c>
      <c r="J33" s="10" t="s">
        <v>105</v>
      </c>
      <c r="K33" s="16" t="s">
        <v>231</v>
      </c>
      <c r="L33" s="25">
        <v>0.15</v>
      </c>
      <c r="M33" s="10" t="s">
        <v>93</v>
      </c>
      <c r="N33" s="5" t="s">
        <v>181</v>
      </c>
      <c r="O33" s="16" t="s">
        <v>232</v>
      </c>
      <c r="P33" s="26">
        <f t="shared" si="0"/>
        <v>0.15533333333333332</v>
      </c>
      <c r="Q33" s="24">
        <f t="shared" si="1"/>
        <v>0.15533333333333332</v>
      </c>
    </row>
    <row r="34" spans="1:17" x14ac:dyDescent="0.3">
      <c r="A34" s="5">
        <v>1</v>
      </c>
      <c r="B34" s="5" t="s">
        <v>90</v>
      </c>
      <c r="C34" s="5">
        <v>28</v>
      </c>
      <c r="D34" s="26">
        <v>0.63</v>
      </c>
      <c r="E34" s="10" t="s">
        <v>91</v>
      </c>
      <c r="F34" s="10" t="s">
        <v>104</v>
      </c>
      <c r="G34" s="16" t="s">
        <v>92</v>
      </c>
      <c r="H34" s="26">
        <v>0.62</v>
      </c>
      <c r="I34" s="10" t="s">
        <v>91</v>
      </c>
      <c r="J34" s="10" t="s">
        <v>105</v>
      </c>
      <c r="K34" s="16" t="s">
        <v>233</v>
      </c>
      <c r="L34" s="26">
        <v>0.56999999999999995</v>
      </c>
      <c r="M34" s="10" t="s">
        <v>91</v>
      </c>
      <c r="N34" s="5" t="s">
        <v>181</v>
      </c>
      <c r="O34" s="9" t="s">
        <v>234</v>
      </c>
      <c r="P34" s="26">
        <f t="shared" si="0"/>
        <v>0.60666666666666658</v>
      </c>
      <c r="Q34" s="24">
        <f t="shared" si="1"/>
        <v>0.60666666666666658</v>
      </c>
    </row>
    <row r="35" spans="1:17" x14ac:dyDescent="0.3">
      <c r="A35" s="5">
        <v>1</v>
      </c>
      <c r="B35" s="5" t="s">
        <v>5</v>
      </c>
      <c r="C35" s="5">
        <v>30</v>
      </c>
      <c r="D35" s="26">
        <v>15.16</v>
      </c>
      <c r="E35" s="5" t="s">
        <v>111</v>
      </c>
      <c r="F35" s="23" t="s">
        <v>105</v>
      </c>
      <c r="G35" s="16" t="s">
        <v>98</v>
      </c>
      <c r="H35" s="26">
        <v>9.5</v>
      </c>
      <c r="I35" s="5" t="s">
        <v>108</v>
      </c>
      <c r="J35" s="7" t="s">
        <v>106</v>
      </c>
      <c r="K35" s="16" t="s">
        <v>109</v>
      </c>
      <c r="L35" s="26">
        <v>15.73</v>
      </c>
      <c r="M35" s="5" t="s">
        <v>111</v>
      </c>
      <c r="N35" s="5" t="s">
        <v>112</v>
      </c>
      <c r="O35" s="16" t="s">
        <v>113</v>
      </c>
      <c r="P35" s="26">
        <f t="shared" si="0"/>
        <v>13.463333333333333</v>
      </c>
      <c r="Q35" s="24">
        <f t="shared" si="1"/>
        <v>13.463333333333333</v>
      </c>
    </row>
    <row r="36" spans="1:17" x14ac:dyDescent="0.3">
      <c r="A36" s="5">
        <v>1</v>
      </c>
      <c r="B36" s="5" t="s">
        <v>6</v>
      </c>
      <c r="C36" s="5">
        <v>31</v>
      </c>
      <c r="D36" s="26">
        <v>8.1999999999999993</v>
      </c>
      <c r="E36" s="5" t="s">
        <v>99</v>
      </c>
      <c r="F36" s="10" t="s">
        <v>106</v>
      </c>
      <c r="G36" s="16" t="s">
        <v>100</v>
      </c>
      <c r="H36" s="26">
        <v>5.6</v>
      </c>
      <c r="I36" s="10" t="s">
        <v>131</v>
      </c>
      <c r="J36" s="5" t="s">
        <v>127</v>
      </c>
      <c r="K36" s="16" t="s">
        <v>132</v>
      </c>
      <c r="L36" s="26">
        <v>7.82</v>
      </c>
      <c r="M36" s="5" t="s">
        <v>138</v>
      </c>
      <c r="N36" s="5" t="s">
        <v>124</v>
      </c>
      <c r="O36" s="16" t="s">
        <v>137</v>
      </c>
      <c r="P36" s="26">
        <f t="shared" si="0"/>
        <v>7.2066666666666661</v>
      </c>
      <c r="Q36" s="24">
        <f t="shared" si="1"/>
        <v>7.2066666666666661</v>
      </c>
    </row>
    <row r="37" spans="1:17" x14ac:dyDescent="0.3">
      <c r="A37" s="5">
        <v>1</v>
      </c>
      <c r="B37" s="5" t="s">
        <v>29</v>
      </c>
      <c r="C37" s="5">
        <v>32</v>
      </c>
      <c r="D37" s="26">
        <v>4.49</v>
      </c>
      <c r="E37" s="5" t="s">
        <v>136</v>
      </c>
      <c r="F37" s="10" t="s">
        <v>122</v>
      </c>
      <c r="G37" s="16" t="s">
        <v>114</v>
      </c>
      <c r="H37" s="26">
        <v>2.95</v>
      </c>
      <c r="I37" s="10" t="s">
        <v>129</v>
      </c>
      <c r="J37" s="5" t="s">
        <v>127</v>
      </c>
      <c r="K37" s="16" t="s">
        <v>130</v>
      </c>
      <c r="L37" s="26">
        <v>6.48</v>
      </c>
      <c r="M37" s="5" t="s">
        <v>133</v>
      </c>
      <c r="N37" s="5" t="s">
        <v>134</v>
      </c>
      <c r="O37" s="16" t="s">
        <v>135</v>
      </c>
      <c r="P37" s="26">
        <f t="shared" si="0"/>
        <v>4.6400000000000006</v>
      </c>
      <c r="Q37" s="24">
        <f t="shared" si="1"/>
        <v>4.6400000000000006</v>
      </c>
    </row>
    <row r="38" spans="1:17" x14ac:dyDescent="0.3">
      <c r="A38" s="5">
        <v>1</v>
      </c>
      <c r="B38" s="5" t="s">
        <v>30</v>
      </c>
      <c r="C38" s="5">
        <v>35</v>
      </c>
      <c r="D38" s="26">
        <v>8.2899999999999991</v>
      </c>
      <c r="E38" s="10" t="s">
        <v>123</v>
      </c>
      <c r="F38" s="23" t="s">
        <v>124</v>
      </c>
      <c r="G38" s="16" t="s">
        <v>125</v>
      </c>
      <c r="H38" s="26">
        <v>7.9</v>
      </c>
      <c r="I38" s="10" t="s">
        <v>126</v>
      </c>
      <c r="J38" s="5" t="s">
        <v>127</v>
      </c>
      <c r="K38" s="16" t="s">
        <v>128</v>
      </c>
      <c r="L38" s="26">
        <v>8.18</v>
      </c>
      <c r="M38" s="5" t="s">
        <v>139</v>
      </c>
      <c r="N38" s="5" t="s">
        <v>122</v>
      </c>
      <c r="O38" s="16" t="s">
        <v>140</v>
      </c>
      <c r="P38" s="26">
        <f t="shared" si="0"/>
        <v>8.1233333333333331</v>
      </c>
      <c r="Q38" s="24">
        <f t="shared" si="1"/>
        <v>8.1233333333333331</v>
      </c>
    </row>
    <row r="39" spans="1:17" x14ac:dyDescent="0.3">
      <c r="A39" s="5">
        <v>4</v>
      </c>
      <c r="B39" s="5" t="s">
        <v>103</v>
      </c>
      <c r="C39" s="13" t="s">
        <v>143</v>
      </c>
      <c r="D39" s="26">
        <v>14.7</v>
      </c>
      <c r="E39" s="10" t="s">
        <v>141</v>
      </c>
      <c r="F39" s="10" t="s">
        <v>122</v>
      </c>
      <c r="G39" s="16" t="s">
        <v>142</v>
      </c>
      <c r="H39" s="26">
        <v>12.02</v>
      </c>
      <c r="I39" s="10" t="s">
        <v>144</v>
      </c>
      <c r="J39" s="5" t="s">
        <v>124</v>
      </c>
      <c r="K39" s="16" t="s">
        <v>145</v>
      </c>
      <c r="L39" s="26">
        <v>18.350000000000001</v>
      </c>
      <c r="M39" s="5" t="s">
        <v>147</v>
      </c>
      <c r="N39" s="5" t="s">
        <v>127</v>
      </c>
      <c r="O39" s="16" t="s">
        <v>146</v>
      </c>
      <c r="P39" s="26">
        <f t="shared" si="0"/>
        <v>15.023333333333333</v>
      </c>
      <c r="Q39" s="24">
        <f t="shared" si="1"/>
        <v>60.093333333333334</v>
      </c>
    </row>
    <row r="40" spans="1:17" x14ac:dyDescent="0.3">
      <c r="A40" s="5">
        <v>1</v>
      </c>
      <c r="B40" s="5" t="s">
        <v>107</v>
      </c>
      <c r="C40" s="5">
        <v>37</v>
      </c>
      <c r="D40" s="26">
        <v>10.95</v>
      </c>
      <c r="E40" s="10" t="s">
        <v>153</v>
      </c>
      <c r="F40" s="10" t="s">
        <v>122</v>
      </c>
      <c r="G40" s="16" t="s">
        <v>154</v>
      </c>
      <c r="H40" s="26">
        <v>9.4</v>
      </c>
      <c r="I40" s="10" t="s">
        <v>151</v>
      </c>
      <c r="J40" s="5" t="s">
        <v>124</v>
      </c>
      <c r="K40" s="16" t="s">
        <v>152</v>
      </c>
      <c r="L40" s="26">
        <v>11.6</v>
      </c>
      <c r="M40" s="5" t="s">
        <v>148</v>
      </c>
      <c r="N40" s="5" t="s">
        <v>127</v>
      </c>
      <c r="O40" s="16" t="s">
        <v>149</v>
      </c>
      <c r="P40" s="26">
        <f t="shared" si="0"/>
        <v>10.65</v>
      </c>
      <c r="Q40" s="24">
        <f t="shared" si="1"/>
        <v>10.65</v>
      </c>
    </row>
    <row r="41" spans="1:17" x14ac:dyDescent="0.3">
      <c r="A41" s="7">
        <v>5</v>
      </c>
      <c r="B41" s="7" t="s">
        <v>155</v>
      </c>
      <c r="C41" s="7">
        <v>38</v>
      </c>
      <c r="D41" s="26">
        <v>1.71</v>
      </c>
      <c r="E41" s="10" t="s">
        <v>156</v>
      </c>
      <c r="F41" s="10" t="s">
        <v>104</v>
      </c>
      <c r="G41" s="16" t="s">
        <v>157</v>
      </c>
      <c r="H41" s="25">
        <v>1.9319999999999999</v>
      </c>
      <c r="I41" s="10" t="s">
        <v>156</v>
      </c>
      <c r="J41" s="5" t="s">
        <v>227</v>
      </c>
      <c r="K41" s="16" t="s">
        <v>235</v>
      </c>
      <c r="L41" s="26">
        <v>1.2</v>
      </c>
      <c r="M41" s="5" t="s">
        <v>236</v>
      </c>
      <c r="N41" s="5" t="s">
        <v>127</v>
      </c>
      <c r="O41" s="16" t="s">
        <v>237</v>
      </c>
      <c r="P41" s="26">
        <f t="shared" si="0"/>
        <v>1.6139999999999999</v>
      </c>
      <c r="Q41" s="24">
        <f t="shared" si="1"/>
        <v>8.07</v>
      </c>
    </row>
    <row r="42" spans="1:17" x14ac:dyDescent="0.3">
      <c r="A42" s="7">
        <v>1</v>
      </c>
      <c r="B42" s="7" t="s">
        <v>101</v>
      </c>
      <c r="C42" s="7" t="s">
        <v>239</v>
      </c>
      <c r="D42" s="26">
        <v>23.11</v>
      </c>
      <c r="E42" s="10" t="s">
        <v>240</v>
      </c>
      <c r="F42" s="10" t="s">
        <v>241</v>
      </c>
      <c r="G42" s="16" t="s">
        <v>242</v>
      </c>
      <c r="H42" s="26">
        <f>(1+27.82)*0.967</f>
        <v>27.868939999999998</v>
      </c>
      <c r="I42" s="10" t="s">
        <v>240</v>
      </c>
      <c r="J42" s="5" t="s">
        <v>243</v>
      </c>
      <c r="K42" s="16" t="s">
        <v>244</v>
      </c>
      <c r="L42" s="26">
        <f>(1+28)*0.967</f>
        <v>28.042999999999999</v>
      </c>
      <c r="M42" s="5" t="s">
        <v>240</v>
      </c>
      <c r="N42" s="5" t="s">
        <v>246</v>
      </c>
      <c r="O42" s="16" t="s">
        <v>247</v>
      </c>
      <c r="P42" s="26">
        <f>AVERAGE(D42,H42,L42)</f>
        <v>26.340646666666668</v>
      </c>
      <c r="Q42" s="24">
        <f>A42*P42</f>
        <v>26.340646666666668</v>
      </c>
    </row>
    <row r="43" spans="1:17" x14ac:dyDescent="0.3">
      <c r="A43" s="7">
        <v>1</v>
      </c>
      <c r="B43" s="7" t="s">
        <v>238</v>
      </c>
      <c r="C43" s="7" t="s">
        <v>245</v>
      </c>
      <c r="D43" s="26">
        <v>1.61</v>
      </c>
      <c r="E43" s="35" t="s">
        <v>248</v>
      </c>
      <c r="F43" s="36"/>
      <c r="G43" s="36"/>
      <c r="H43" s="36"/>
      <c r="I43" s="36"/>
      <c r="J43" s="36"/>
      <c r="K43" s="36"/>
      <c r="L43" s="36"/>
      <c r="M43" s="36"/>
      <c r="N43" s="36"/>
      <c r="O43" s="37"/>
      <c r="P43" s="26">
        <f>AVERAGE(D43,H43,L43)</f>
        <v>1.61</v>
      </c>
      <c r="Q43" s="24">
        <f>A43*P43</f>
        <v>1.61</v>
      </c>
    </row>
    <row r="44" spans="1:17" x14ac:dyDescent="0.3">
      <c r="A44" s="2" t="s">
        <v>102</v>
      </c>
      <c r="B44" s="33">
        <f>SUM(Q4:Q43)</f>
        <v>194.97227666666666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4"/>
    </row>
    <row r="45" spans="1:17" x14ac:dyDescent="0.3">
      <c r="A45" s="1" t="s">
        <v>160</v>
      </c>
    </row>
  </sheetData>
  <mergeCells count="11">
    <mergeCell ref="A1:A3"/>
    <mergeCell ref="B1:B3"/>
    <mergeCell ref="C1:C3"/>
    <mergeCell ref="B44:Q44"/>
    <mergeCell ref="E43:O43"/>
    <mergeCell ref="Q1:Q3"/>
    <mergeCell ref="D2:G2"/>
    <mergeCell ref="H2:K2"/>
    <mergeCell ref="L2:O2"/>
    <mergeCell ref="P2:P3"/>
    <mergeCell ref="D1:P1"/>
  </mergeCells>
  <hyperlinks>
    <hyperlink ref="G6" r:id="rId1" xr:uid="{FD0D2E62-D9AC-454F-914E-C6B17660D33C}"/>
    <hyperlink ref="G5" r:id="rId2" xr:uid="{E0333A01-0281-48C9-971A-FB440E28D12F}"/>
    <hyperlink ref="G4" r:id="rId3" xr:uid="{10A79033-15CF-490A-89B4-5966CA929194}"/>
    <hyperlink ref="G7" r:id="rId4" xr:uid="{FB5DAB0C-6BF9-453D-8BF3-19708ADE6000}"/>
    <hyperlink ref="G8" r:id="rId5" xr:uid="{D3F03B2F-0573-4045-9276-510D3E147B48}"/>
    <hyperlink ref="G10" r:id="rId6" xr:uid="{2C8B982E-9EA8-4178-A4FF-065A3B8C9B54}"/>
    <hyperlink ref="G11" r:id="rId7" xr:uid="{89CBF6FA-D867-4AD3-96ED-088F9EC2A3C1}"/>
    <hyperlink ref="G12" r:id="rId8" xr:uid="{99E2D497-53A6-4DD0-9278-1BAF54B16E32}"/>
    <hyperlink ref="G13" r:id="rId9" xr:uid="{02AF3A85-2984-4CF0-895F-82D96C546656}"/>
    <hyperlink ref="G14" r:id="rId10" xr:uid="{AF17BCF6-B005-44BF-BE4B-0C10E7F2FF10}"/>
    <hyperlink ref="G17" r:id="rId11" xr:uid="{72FDF183-51C3-4313-A796-E73A393DFEF7}"/>
    <hyperlink ref="G15" r:id="rId12" xr:uid="{685AA00E-7A57-4B0F-BC5D-144EB599C12C}"/>
    <hyperlink ref="G19" r:id="rId13" xr:uid="{83E8DA8D-B643-42A8-B89A-EB0846F46131}"/>
    <hyperlink ref="G21" r:id="rId14" xr:uid="{E01ED697-169B-4079-8190-599EF4647507}"/>
    <hyperlink ref="G23" r:id="rId15" xr:uid="{39E2A09D-FC83-46DF-8A53-8DE5613D306C}"/>
    <hyperlink ref="G16" r:id="rId16" xr:uid="{1A0B3501-D8D7-49C0-B130-503F10F3F72F}"/>
    <hyperlink ref="G18" r:id="rId17" xr:uid="{D22F7D42-FAC2-4F42-95DE-03C18BCD2242}"/>
    <hyperlink ref="G20" r:id="rId18" xr:uid="{DB759BBC-A75E-49B4-812F-F2D168B83325}"/>
    <hyperlink ref="G22" r:id="rId19" xr:uid="{8FC732D3-6278-41A1-9D6D-5B7FE3F3FE13}"/>
    <hyperlink ref="G24" r:id="rId20" xr:uid="{BCB83244-2C20-41C8-9B72-FE5D00E0210C}"/>
    <hyperlink ref="G25" r:id="rId21" xr:uid="{239953FE-3B49-4853-B05E-DEBF6806D11E}"/>
    <hyperlink ref="G26" r:id="rId22" xr:uid="{4C1D1F10-01A6-4125-BFC6-7A436839057A}"/>
    <hyperlink ref="G27" r:id="rId23" xr:uid="{775946E9-148D-415D-B5F9-3677F3CE2290}"/>
    <hyperlink ref="G28" r:id="rId24" xr:uid="{CBCC197F-B47B-4EC5-9041-BCF91684DFFD}"/>
    <hyperlink ref="G29" r:id="rId25" xr:uid="{87054B09-0881-4FF4-A3E0-E98FF1CEA166}"/>
    <hyperlink ref="G30" r:id="rId26" xr:uid="{00A0C9BB-B49F-41A4-9E56-1A69B3889DFD}"/>
    <hyperlink ref="G31" r:id="rId27" xr:uid="{E8F75530-F801-484B-8B0A-BFEB9E8D16A6}"/>
    <hyperlink ref="G32" r:id="rId28" xr:uid="{F49EA9A5-31F6-4572-AE16-8EF00DC7C4FE}"/>
    <hyperlink ref="G34" r:id="rId29" xr:uid="{EA50E6C8-2A8E-4CB1-8F6F-0F080B9720A7}"/>
    <hyperlink ref="G33" r:id="rId30" xr:uid="{514AA0B8-08EF-40D6-94A0-85C24FF15A72}"/>
    <hyperlink ref="G9" r:id="rId31" xr:uid="{D4236988-FDA4-4E03-ABFE-E69E6A26A777}"/>
    <hyperlink ref="G35" r:id="rId32" xr:uid="{563CDFFF-515B-49CF-8247-D0F96458A961}"/>
    <hyperlink ref="K35" r:id="rId33" xr:uid="{DAFFC096-BC0D-4F85-BB3D-2AA10081ACB0}"/>
    <hyperlink ref="O35" r:id="rId34" xr:uid="{44526213-FA88-4AAD-9765-C0782196EC9A}"/>
    <hyperlink ref="G36" r:id="rId35" xr:uid="{A6B172E0-8F53-47AF-99D6-1F8822160B75}"/>
    <hyperlink ref="G37" r:id="rId36" xr:uid="{993B5976-3677-40FD-A7FB-94132155A858}"/>
    <hyperlink ref="G38" r:id="rId37" xr:uid="{55A73BC0-F47D-4433-A597-5DAABF2AC651}"/>
    <hyperlink ref="K38" r:id="rId38" xr:uid="{2BBBE3DF-EF59-41A8-B71B-D228FCE7BE2D}"/>
    <hyperlink ref="K37" r:id="rId39" xr:uid="{9926603A-6A80-4D6B-A691-788C81B57F7E}"/>
    <hyperlink ref="K36" r:id="rId40" xr:uid="{2B7D025F-30CB-4761-81A9-2003BF5EE2CF}"/>
    <hyperlink ref="O37" r:id="rId41" xr:uid="{D4648DDC-0750-4416-A6C3-4EB6B5FE32AC}"/>
    <hyperlink ref="O36" r:id="rId42" display="https://www.electrofun.pt/comunicacao/modulo-rtc-ds3231-relogio?utm_campaign=efshopping&amp;utm_source=google&amp;utm_medium=cpc&amp;utm_source=google&amp;utm_medium=shopping&amp;utm_campaign=roas&amp;gclid=CjwKCAiAmuKbBhA2EiwAxQnt7zzsX3PW1tTG8f9NJOHm9RZea6LbsGf31QytlYxKWxiH4QJDmnxmERoCl6wQAvD_BwE" xr:uid="{F36EB5EE-CC48-418C-BD22-9FD21C3017BC}"/>
    <hyperlink ref="O38" r:id="rId43" xr:uid="{B2B040CA-DC09-4927-BF09-966147360483}"/>
    <hyperlink ref="G39" r:id="rId44" xr:uid="{D1A19338-97DE-4150-9D86-AA6E8FE85F97}"/>
    <hyperlink ref="K39" r:id="rId45" display="https://www.electrofun.pt/sensores-arduino/modulo-acelerometro-3-eixos-adxl335?utm_campaign=efshopping&amp;utm_source=google&amp;utm_medium=cpc&amp;utm_source=google&amp;utm_medium=shopping&amp;utm_campaign=roas&amp;gclid=CjwKCAiAmuKbBhA2EiwAxQnt70yws_hnJR_heor4zTCi23pI0JpdyR2v8vYWPGQx3NjdCty1EfEofxoCyGIQAvD_BwE" xr:uid="{2D12205D-A604-4CA0-B1A7-E7718FF936E7}"/>
    <hyperlink ref="O39" r:id="rId46" xr:uid="{6612CDA8-B244-459F-AEC8-9C029F11CC92}"/>
    <hyperlink ref="O40" r:id="rId47" xr:uid="{23E24D99-5EB2-41A2-9006-55F1C9D208F8}"/>
    <hyperlink ref="K40" r:id="rId48" xr:uid="{F290F073-D153-4AF9-977F-F9C7CC4DDD3C}"/>
    <hyperlink ref="G40" r:id="rId49" xr:uid="{EAAC0529-3B8E-42B0-93F6-7FBF5BFECE55}"/>
    <hyperlink ref="G41" r:id="rId50" xr:uid="{6413CED6-C9F8-404D-8BD0-8190BA3C647C}"/>
    <hyperlink ref="O4" r:id="rId51" xr:uid="{E45FBF39-20A2-4509-8AEE-C1A208D2F777}"/>
    <hyperlink ref="K4" r:id="rId52" xr:uid="{502FFBE0-E1F0-4B7D-BCB8-4D77AE532D96}"/>
    <hyperlink ref="K5" r:id="rId53" xr:uid="{D19C4DD2-C9C4-4F34-B02B-1D5C8C5BE07A}"/>
    <hyperlink ref="O5" r:id="rId54" xr:uid="{91F7CC51-9EFC-4E5D-981F-20BCE58E5DD0}"/>
    <hyperlink ref="K6" r:id="rId55" xr:uid="{A2382D60-E75E-4209-9F16-53B7D852FB40}"/>
    <hyperlink ref="O6" r:id="rId56" xr:uid="{953D1321-CD04-4295-B451-3389E2994408}"/>
    <hyperlink ref="K7" r:id="rId57" xr:uid="{38DA6B78-BB28-41C2-8382-D04A1B015C30}"/>
    <hyperlink ref="O7" r:id="rId58" xr:uid="{B6443E81-9A57-490A-A15E-B6F3746AB18D}"/>
    <hyperlink ref="K8" r:id="rId59" xr:uid="{66378828-6249-40D7-B389-D106606BCB3E}"/>
    <hyperlink ref="O8" r:id="rId60" xr:uid="{D83F9045-C08F-4004-BB63-6DFEBD3A9FA9}"/>
    <hyperlink ref="K9" r:id="rId61" xr:uid="{F7DE50CD-A3E2-4D9C-B913-CE200C716B9C}"/>
    <hyperlink ref="O9" r:id="rId62" xr:uid="{F15D10D3-3DEF-4C59-B4D0-9963F6FE8338}"/>
    <hyperlink ref="O10" r:id="rId63" xr:uid="{D626B9A5-3F3D-4CA9-9029-316AD251296C}"/>
    <hyperlink ref="K10" r:id="rId64" xr:uid="{7E928C7E-BE82-4916-8698-D87A1ED7EF4E}"/>
    <hyperlink ref="O11" r:id="rId65" xr:uid="{E225556A-7654-4C62-832E-4AF0F29744DA}"/>
    <hyperlink ref="K11" r:id="rId66" xr:uid="{D5BDB066-B04A-44E9-AD2B-D4D2110B166F}"/>
    <hyperlink ref="K12" r:id="rId67" xr:uid="{F742F455-8C7C-4C13-95D4-3E6AB772481C}"/>
    <hyperlink ref="O12" r:id="rId68" xr:uid="{837A26E5-5680-4F89-A726-8F5ADE8A81BB}"/>
    <hyperlink ref="K13" r:id="rId69" xr:uid="{EB793537-695E-42A1-9AF7-A18070B818CC}"/>
    <hyperlink ref="O13" r:id="rId70" xr:uid="{174EC43A-7AE2-4A88-8496-3280C660B2C5}"/>
    <hyperlink ref="K14" r:id="rId71" xr:uid="{D34862E1-3593-41EC-B5AC-9A4216290814}"/>
    <hyperlink ref="O14" r:id="rId72" xr:uid="{9E61C49E-8B97-4156-B150-17423515014F}"/>
    <hyperlink ref="K15" r:id="rId73" xr:uid="{5CF1A7F0-5611-4CEE-860B-4A4088F5F642}"/>
    <hyperlink ref="O15" r:id="rId74" xr:uid="{19F19162-9571-482E-B570-F798EC527B80}"/>
    <hyperlink ref="K16" r:id="rId75" xr:uid="{F3FC8A7D-CBB8-41B0-8855-8FE0E8903D8F}"/>
    <hyperlink ref="O16" r:id="rId76" xr:uid="{E3F27C62-8094-4EC1-887D-EB69A6110AA5}"/>
    <hyperlink ref="K17" r:id="rId77" xr:uid="{05A2235A-0B82-411D-8809-693A065A63B4}"/>
    <hyperlink ref="O17" r:id="rId78" xr:uid="{7CF6DB8B-EF25-4BDF-BC9C-1C2DE6FBAB49}"/>
    <hyperlink ref="K18" r:id="rId79" xr:uid="{D54A0B2F-FC07-40A1-A737-1F3C5F4CDCC7}"/>
    <hyperlink ref="O18" r:id="rId80" xr:uid="{78E83DB8-7BB8-4108-B059-49FC97902B84}"/>
    <hyperlink ref="O19" r:id="rId81" xr:uid="{20CFBEDD-B7F0-4923-9B80-DE98909A2EBB}"/>
    <hyperlink ref="K19" r:id="rId82" xr:uid="{696D1800-BF60-4F8B-81D1-6123B1AF99D1}"/>
    <hyperlink ref="K20" r:id="rId83" xr:uid="{2C161B0C-C746-4BFE-B150-1002A98BEA54}"/>
    <hyperlink ref="O20" r:id="rId84" xr:uid="{3DD91C3D-6F59-4719-9D5D-65A9B124AA41}"/>
    <hyperlink ref="O21" r:id="rId85" xr:uid="{FD28868D-303E-426B-A5A2-FF4D36641AB1}"/>
    <hyperlink ref="K21" r:id="rId86" xr:uid="{E932C963-B048-4CB7-B947-851E3902D2EF}"/>
    <hyperlink ref="O22" r:id="rId87" xr:uid="{1EF1F594-1B89-4D56-B74E-B50430DDF678}"/>
    <hyperlink ref="K22" r:id="rId88" xr:uid="{3A422BE2-6407-41BA-9544-8B07D8453899}"/>
    <hyperlink ref="O23" r:id="rId89" xr:uid="{6B730D43-31ED-49AF-BF83-682BA8DD33F7}"/>
    <hyperlink ref="K23" r:id="rId90" xr:uid="{61F1F18C-DF7E-47D8-B5EE-CE2DED485839}"/>
    <hyperlink ref="O24" r:id="rId91" xr:uid="{641F82FB-AF42-46EF-ABC4-F8F070AB48D2}"/>
    <hyperlink ref="K24" r:id="rId92" xr:uid="{B5991308-4C39-4D51-A96F-FD546B5EB2A6}"/>
    <hyperlink ref="K25" r:id="rId93" xr:uid="{7CACF06E-7EBA-4A0F-B400-EA7A5B76D439}"/>
    <hyperlink ref="O25" r:id="rId94" xr:uid="{77A6DF01-C63C-45A6-953E-44BD1422C4DA}"/>
    <hyperlink ref="K26" r:id="rId95" xr:uid="{1347EDD2-EFA5-489D-B11C-B5C36B909771}"/>
    <hyperlink ref="O26" r:id="rId96" xr:uid="{B403A9F1-3C49-4FEB-A4BD-DBE29A857D9C}"/>
    <hyperlink ref="O27" r:id="rId97" xr:uid="{3C28670E-925B-4B28-A989-535615F386F0}"/>
    <hyperlink ref="K27" r:id="rId98" xr:uid="{A4F188C2-09BF-4929-8BAC-50C423D6124C}"/>
    <hyperlink ref="K28" r:id="rId99" xr:uid="{19F2A2B2-AC41-4844-8D66-54BB8D81F382}"/>
    <hyperlink ref="O28" r:id="rId100" xr:uid="{9F910BD6-2220-44DF-851B-E2B2D6BD57B4}"/>
    <hyperlink ref="K29" r:id="rId101" xr:uid="{9D77948A-662F-4158-8C33-F13F14C020A1}"/>
    <hyperlink ref="O29" r:id="rId102" xr:uid="{93809783-658B-4323-B9E7-A2AB31E6E461}"/>
    <hyperlink ref="O30" r:id="rId103" xr:uid="{90A34D37-25E1-4003-981D-34BC7EE8FEF6}"/>
    <hyperlink ref="K30" r:id="rId104" xr:uid="{B207FE57-1E49-4672-BC57-DD223F01BCEB}"/>
    <hyperlink ref="K31" r:id="rId105" xr:uid="{E8DB89F2-6F2B-479C-BF1A-55A721BEF47A}"/>
    <hyperlink ref="O31" r:id="rId106" xr:uid="{5027D5DF-9B8C-439C-8702-DB78D0EAAE27}"/>
    <hyperlink ref="K32" r:id="rId107" xr:uid="{7A4D828B-5DFB-47EA-B9E8-223CC6F4E5FC}"/>
    <hyperlink ref="O32" r:id="rId108" xr:uid="{FF5F0104-B913-4B8B-A4E7-F90F2AB56068}"/>
    <hyperlink ref="K33" r:id="rId109" xr:uid="{B8E9EB46-EA97-465C-BEB6-A66547C1ECC1}"/>
    <hyperlink ref="O33" r:id="rId110" xr:uid="{A6E64ADE-4AB3-4A4E-8653-74B0AC250235}"/>
    <hyperlink ref="K34" r:id="rId111" xr:uid="{A267D9A7-F5BC-4CF9-B07A-9B6BCE51B05E}"/>
    <hyperlink ref="N34" r:id="rId112" display="https://eu.mouser.com/ProductDetail/VCC/CLP_127_BLK" xr:uid="{67E6B7E7-3C53-4226-86EC-CC62686E822D}"/>
    <hyperlink ref="O34" r:id="rId113" xr:uid="{990B9719-D482-4DFC-AB3B-FC9075B439AB}"/>
    <hyperlink ref="K41" r:id="rId114" xr:uid="{1E28CA21-2F9F-4835-9D58-744B6BC8DA3C}"/>
    <hyperlink ref="O41" r:id="rId115" xr:uid="{65BBB038-4B11-429C-8455-CE2EA052E10A}"/>
    <hyperlink ref="G42" r:id="rId116" xr:uid="{A5FFA77F-9051-4EF9-98A4-4AC07951A633}"/>
    <hyperlink ref="K42" r:id="rId117" xr:uid="{9E0390C6-AB80-4C1B-B92E-2E4CA8434F3E}"/>
    <hyperlink ref="O42" r:id="rId118" xr:uid="{03F8DF46-9E6D-4C4B-93DA-36DF61D6CB7D}"/>
  </hyperlinks>
  <pageMargins left="0.7" right="0.7" top="0.75" bottom="0.75" header="0.3" footer="0.3"/>
  <pageSetup paperSize="9" orientation="portrait" r:id="rId119"/>
  <legacyDrawing r:id="rId1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9C26-AAA6-49EF-8997-68E1E361C2A5}">
  <dimension ref="A1:Q45"/>
  <sheetViews>
    <sheetView topLeftCell="A12" zoomScale="55" zoomScaleNormal="55" workbookViewId="0">
      <selection activeCell="F48" sqref="F48"/>
    </sheetView>
  </sheetViews>
  <sheetFormatPr defaultRowHeight="14.4" x14ac:dyDescent="0.3"/>
  <cols>
    <col min="1" max="1" width="13.6640625" customWidth="1"/>
    <col min="2" max="2" width="25" bestFit="1" customWidth="1"/>
    <col min="3" max="3" width="12.88671875" customWidth="1"/>
    <col min="4" max="6" width="13.21875" customWidth="1"/>
    <col min="7" max="7" width="13.21875" style="19" customWidth="1"/>
    <col min="8" max="10" width="13.21875" customWidth="1"/>
    <col min="11" max="11" width="13.21875" style="19" customWidth="1"/>
    <col min="12" max="14" width="13.21875" customWidth="1"/>
    <col min="15" max="15" width="13.21875" style="19" customWidth="1"/>
    <col min="16" max="16" width="9.44140625" customWidth="1"/>
    <col min="17" max="17" width="10" bestFit="1" customWidth="1"/>
  </cols>
  <sheetData>
    <row r="1" spans="1:17" ht="14.4" customHeight="1" x14ac:dyDescent="0.3">
      <c r="A1" s="29" t="s">
        <v>11</v>
      </c>
      <c r="B1" s="29" t="s">
        <v>0</v>
      </c>
      <c r="C1" s="30" t="s">
        <v>110</v>
      </c>
      <c r="D1" s="41" t="s">
        <v>12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 t="s">
        <v>150</v>
      </c>
    </row>
    <row r="2" spans="1:17" x14ac:dyDescent="0.3">
      <c r="A2" s="29"/>
      <c r="B2" s="29"/>
      <c r="C2" s="31"/>
      <c r="D2" s="39" t="s">
        <v>117</v>
      </c>
      <c r="E2" s="39"/>
      <c r="F2" s="39"/>
      <c r="G2" s="39"/>
      <c r="H2" s="39" t="s">
        <v>119</v>
      </c>
      <c r="I2" s="39"/>
      <c r="J2" s="39"/>
      <c r="K2" s="39"/>
      <c r="L2" s="39" t="s">
        <v>120</v>
      </c>
      <c r="M2" s="39"/>
      <c r="N2" s="39"/>
      <c r="O2" s="39"/>
      <c r="P2" s="40" t="s">
        <v>121</v>
      </c>
      <c r="Q2" s="43"/>
    </row>
    <row r="3" spans="1:17" ht="28.8" x14ac:dyDescent="0.3">
      <c r="A3" s="29"/>
      <c r="B3" s="29"/>
      <c r="C3" s="32"/>
      <c r="D3" s="14" t="s">
        <v>115</v>
      </c>
      <c r="E3" s="14" t="s">
        <v>116</v>
      </c>
      <c r="F3" s="14" t="s">
        <v>118</v>
      </c>
      <c r="G3" s="15" t="s">
        <v>20</v>
      </c>
      <c r="H3" s="14" t="s">
        <v>115</v>
      </c>
      <c r="I3" s="14" t="s">
        <v>116</v>
      </c>
      <c r="J3" s="14" t="s">
        <v>118</v>
      </c>
      <c r="K3" s="15" t="s">
        <v>20</v>
      </c>
      <c r="L3" s="14" t="s">
        <v>115</v>
      </c>
      <c r="M3" s="14" t="s">
        <v>116</v>
      </c>
      <c r="N3" s="14" t="s">
        <v>118</v>
      </c>
      <c r="O3" s="15" t="s">
        <v>20</v>
      </c>
      <c r="P3" s="40"/>
      <c r="Q3" s="43"/>
    </row>
    <row r="4" spans="1:17" x14ac:dyDescent="0.3">
      <c r="A4" s="5">
        <v>3</v>
      </c>
      <c r="B4" s="5" t="s">
        <v>67</v>
      </c>
      <c r="C4" s="5">
        <v>1</v>
      </c>
      <c r="D4" s="5">
        <v>6.4000000000000001E-2</v>
      </c>
      <c r="E4" s="10" t="s">
        <v>16</v>
      </c>
      <c r="F4" s="10" t="s">
        <v>104</v>
      </c>
      <c r="G4" s="16" t="s">
        <v>17</v>
      </c>
      <c r="H4" s="4">
        <v>0.22800000000000001</v>
      </c>
      <c r="I4" s="10" t="s">
        <v>16</v>
      </c>
      <c r="J4" s="5" t="s">
        <v>158</v>
      </c>
      <c r="K4" s="20" t="s">
        <v>169</v>
      </c>
      <c r="L4" s="3">
        <v>3.4000000000000002E-2</v>
      </c>
      <c r="M4" s="10" t="s">
        <v>16</v>
      </c>
      <c r="N4" s="5" t="s">
        <v>159</v>
      </c>
      <c r="O4" s="20" t="s">
        <v>162</v>
      </c>
      <c r="P4" s="5">
        <f>AVERAGE(D4,H4,L4)</f>
        <v>0.10866666666666669</v>
      </c>
      <c r="Q4">
        <f>A4*P4</f>
        <v>0.32600000000000007</v>
      </c>
    </row>
    <row r="5" spans="1:17" x14ac:dyDescent="0.3">
      <c r="A5" s="5">
        <v>2</v>
      </c>
      <c r="B5" s="5" t="s">
        <v>68</v>
      </c>
      <c r="C5" s="5">
        <v>2</v>
      </c>
      <c r="D5" s="5">
        <v>0.157</v>
      </c>
      <c r="E5" s="10" t="s">
        <v>15</v>
      </c>
      <c r="F5" s="10" t="s">
        <v>104</v>
      </c>
      <c r="G5" s="16" t="s">
        <v>171</v>
      </c>
      <c r="H5" s="4">
        <v>0.254</v>
      </c>
      <c r="I5" s="10" t="s">
        <v>15</v>
      </c>
      <c r="J5" s="5" t="s">
        <v>158</v>
      </c>
      <c r="K5" s="20" t="s">
        <v>168</v>
      </c>
      <c r="L5" s="3">
        <v>0.25800000000000001</v>
      </c>
      <c r="M5" s="10" t="s">
        <v>15</v>
      </c>
      <c r="N5" s="5" t="s">
        <v>159</v>
      </c>
      <c r="O5" s="20" t="s">
        <v>161</v>
      </c>
      <c r="P5" s="5">
        <f t="shared" ref="P5:P41" si="0">AVERAGE(D5,H5,L5)</f>
        <v>0.223</v>
      </c>
      <c r="Q5">
        <f t="shared" ref="Q5:Q41" si="1">A5*P5</f>
        <v>0.44600000000000001</v>
      </c>
    </row>
    <row r="6" spans="1:17" x14ac:dyDescent="0.3">
      <c r="A6" s="5">
        <v>3</v>
      </c>
      <c r="B6" s="5" t="s">
        <v>7</v>
      </c>
      <c r="C6" s="5">
        <v>3</v>
      </c>
      <c r="D6" s="5">
        <v>5.7799999999999997E-2</v>
      </c>
      <c r="E6" s="10" t="s">
        <v>13</v>
      </c>
      <c r="F6" s="10" t="s">
        <v>104</v>
      </c>
      <c r="G6" s="16" t="s">
        <v>14</v>
      </c>
      <c r="H6" s="4">
        <v>6.0000000000000001E-3</v>
      </c>
      <c r="I6" s="10" t="s">
        <v>13</v>
      </c>
      <c r="J6" s="5" t="s">
        <v>158</v>
      </c>
      <c r="K6" s="20" t="s">
        <v>167</v>
      </c>
      <c r="L6" s="3">
        <v>8.9999999999999993E-3</v>
      </c>
      <c r="M6" s="10" t="s">
        <v>22</v>
      </c>
      <c r="N6" s="5" t="s">
        <v>159</v>
      </c>
      <c r="O6" s="20" t="s">
        <v>163</v>
      </c>
      <c r="P6" s="5">
        <f t="shared" si="0"/>
        <v>2.4266666666666662E-2</v>
      </c>
      <c r="Q6">
        <f t="shared" si="1"/>
        <v>7.279999999999999E-2</v>
      </c>
    </row>
    <row r="7" spans="1:17" x14ac:dyDescent="0.3">
      <c r="A7" s="5">
        <v>1</v>
      </c>
      <c r="B7" s="5" t="s">
        <v>3</v>
      </c>
      <c r="C7" s="5">
        <v>4</v>
      </c>
      <c r="D7" s="5">
        <v>0.47599999999999998</v>
      </c>
      <c r="E7" s="10" t="s">
        <v>18</v>
      </c>
      <c r="F7" s="10" t="s">
        <v>104</v>
      </c>
      <c r="G7" s="16" t="s">
        <v>19</v>
      </c>
      <c r="H7" s="4">
        <v>0.42599999999999999</v>
      </c>
      <c r="I7" s="10" t="s">
        <v>18</v>
      </c>
      <c r="J7" s="5" t="s">
        <v>158</v>
      </c>
      <c r="K7" s="20" t="s">
        <v>166</v>
      </c>
      <c r="L7" s="3">
        <v>0.42799999999999999</v>
      </c>
      <c r="M7" s="10" t="s">
        <v>18</v>
      </c>
      <c r="N7" s="5" t="s">
        <v>159</v>
      </c>
      <c r="O7" s="20" t="s">
        <v>164</v>
      </c>
      <c r="P7" s="5">
        <f t="shared" si="0"/>
        <v>0.4433333333333333</v>
      </c>
      <c r="Q7">
        <f t="shared" si="1"/>
        <v>0.4433333333333333</v>
      </c>
    </row>
    <row r="8" spans="1:17" x14ac:dyDescent="0.3">
      <c r="A8" s="5">
        <v>1</v>
      </c>
      <c r="B8" s="5" t="s">
        <v>21</v>
      </c>
      <c r="C8" s="5">
        <v>5</v>
      </c>
      <c r="D8" s="5">
        <v>0.59699999999999998</v>
      </c>
      <c r="E8" s="10" t="s">
        <v>22</v>
      </c>
      <c r="F8" s="10" t="s">
        <v>104</v>
      </c>
      <c r="G8" s="16" t="s">
        <v>170</v>
      </c>
      <c r="H8" s="6">
        <v>0.89</v>
      </c>
      <c r="I8" s="10" t="s">
        <v>22</v>
      </c>
      <c r="J8" s="9" t="s">
        <v>105</v>
      </c>
      <c r="K8" s="20" t="s">
        <v>165</v>
      </c>
      <c r="L8" s="3">
        <v>0.69599999999999995</v>
      </c>
      <c r="M8" s="10" t="s">
        <v>22</v>
      </c>
      <c r="N8" s="5" t="s">
        <v>172</v>
      </c>
      <c r="O8" s="20" t="s">
        <v>173</v>
      </c>
      <c r="P8" s="5">
        <f t="shared" si="0"/>
        <v>0.72766666666666657</v>
      </c>
      <c r="Q8">
        <f t="shared" si="1"/>
        <v>0.72766666666666657</v>
      </c>
    </row>
    <row r="9" spans="1:17" x14ac:dyDescent="0.3">
      <c r="A9" s="5">
        <v>1</v>
      </c>
      <c r="B9" s="5" t="s">
        <v>95</v>
      </c>
      <c r="C9" s="5">
        <v>29</v>
      </c>
      <c r="D9" s="5">
        <v>3.39</v>
      </c>
      <c r="E9" s="10" t="s">
        <v>96</v>
      </c>
      <c r="F9" s="10" t="s">
        <v>104</v>
      </c>
      <c r="G9" s="16" t="s">
        <v>97</v>
      </c>
      <c r="H9" s="6">
        <v>2.8</v>
      </c>
      <c r="I9" s="10" t="s">
        <v>96</v>
      </c>
      <c r="J9" s="9" t="s">
        <v>174</v>
      </c>
      <c r="K9" s="20" t="s">
        <v>176</v>
      </c>
      <c r="L9" s="3">
        <v>2.61</v>
      </c>
      <c r="M9" s="5" t="s">
        <v>96</v>
      </c>
      <c r="N9" s="5" t="s">
        <v>175</v>
      </c>
      <c r="O9" s="20" t="s">
        <v>177</v>
      </c>
      <c r="P9" s="5">
        <f t="shared" si="0"/>
        <v>2.9333333333333331</v>
      </c>
      <c r="Q9">
        <f t="shared" si="1"/>
        <v>2.9333333333333331</v>
      </c>
    </row>
    <row r="10" spans="1:17" x14ac:dyDescent="0.3">
      <c r="A10" s="5">
        <v>4</v>
      </c>
      <c r="B10" s="5" t="s">
        <v>8</v>
      </c>
      <c r="C10" s="5">
        <v>6</v>
      </c>
      <c r="D10" s="5">
        <v>1.2E-2</v>
      </c>
      <c r="E10" s="10" t="s">
        <v>23</v>
      </c>
      <c r="F10" s="10" t="s">
        <v>104</v>
      </c>
      <c r="G10" s="16" t="s">
        <v>24</v>
      </c>
      <c r="H10" s="4">
        <v>3.9E-2</v>
      </c>
      <c r="I10" s="10" t="s">
        <v>23</v>
      </c>
      <c r="J10" s="9" t="s">
        <v>178</v>
      </c>
      <c r="K10" s="20" t="s">
        <v>180</v>
      </c>
      <c r="L10" s="5">
        <v>0.1</v>
      </c>
      <c r="M10" s="5" t="s">
        <v>23</v>
      </c>
      <c r="N10" s="5" t="s">
        <v>105</v>
      </c>
      <c r="O10" s="20" t="s">
        <v>179</v>
      </c>
      <c r="P10" s="5">
        <f t="shared" si="0"/>
        <v>5.0333333333333341E-2</v>
      </c>
      <c r="Q10">
        <f t="shared" si="1"/>
        <v>0.20133333333333336</v>
      </c>
    </row>
    <row r="11" spans="1:17" x14ac:dyDescent="0.3">
      <c r="A11" s="5">
        <v>2</v>
      </c>
      <c r="B11" s="5" t="s">
        <v>4</v>
      </c>
      <c r="C11" s="5">
        <v>7</v>
      </c>
      <c r="D11" s="5">
        <v>0.30599999999999999</v>
      </c>
      <c r="E11" s="10" t="s">
        <v>25</v>
      </c>
      <c r="F11" s="10" t="s">
        <v>104</v>
      </c>
      <c r="G11" s="16" t="s">
        <v>26</v>
      </c>
      <c r="H11" s="6">
        <v>0.46</v>
      </c>
      <c r="I11" s="10" t="s">
        <v>25</v>
      </c>
      <c r="J11" s="9" t="s">
        <v>181</v>
      </c>
      <c r="K11" s="20" t="s">
        <v>183</v>
      </c>
      <c r="L11" s="5">
        <v>0.41</v>
      </c>
      <c r="M11" s="5" t="s">
        <v>25</v>
      </c>
      <c r="N11" s="5" t="s">
        <v>105</v>
      </c>
      <c r="O11" s="20" t="s">
        <v>182</v>
      </c>
      <c r="P11" s="5">
        <f t="shared" si="0"/>
        <v>0.39199999999999996</v>
      </c>
      <c r="Q11">
        <f t="shared" si="1"/>
        <v>0.78399999999999992</v>
      </c>
    </row>
    <row r="12" spans="1:17" x14ac:dyDescent="0.3">
      <c r="A12" s="5">
        <v>2</v>
      </c>
      <c r="B12" s="5" t="s">
        <v>9</v>
      </c>
      <c r="C12" s="5">
        <v>8</v>
      </c>
      <c r="D12" s="5">
        <v>1.4E-2</v>
      </c>
      <c r="E12" s="10" t="s">
        <v>27</v>
      </c>
      <c r="F12" s="10" t="s">
        <v>104</v>
      </c>
      <c r="G12" s="16" t="s">
        <v>28</v>
      </c>
      <c r="H12" s="4">
        <f>0.06*0.967</f>
        <v>5.8019999999999995E-2</v>
      </c>
      <c r="I12" s="10" t="s">
        <v>27</v>
      </c>
      <c r="J12" s="9" t="s">
        <v>178</v>
      </c>
      <c r="K12" s="20" t="s">
        <v>185</v>
      </c>
      <c r="L12" s="3">
        <v>4.2999999999999997E-2</v>
      </c>
      <c r="M12" s="5" t="s">
        <v>27</v>
      </c>
      <c r="N12" s="5" t="s">
        <v>184</v>
      </c>
      <c r="O12" s="20" t="s">
        <v>186</v>
      </c>
      <c r="P12" s="5">
        <f t="shared" si="0"/>
        <v>3.8339999999999999E-2</v>
      </c>
      <c r="Q12">
        <f t="shared" si="1"/>
        <v>7.6679999999999998E-2</v>
      </c>
    </row>
    <row r="13" spans="1:17" x14ac:dyDescent="0.3">
      <c r="A13" s="5">
        <v>1</v>
      </c>
      <c r="B13" s="5" t="s">
        <v>1</v>
      </c>
      <c r="C13" s="5">
        <v>9</v>
      </c>
      <c r="D13" s="5">
        <v>0.59899999999999998</v>
      </c>
      <c r="E13" s="10" t="s">
        <v>31</v>
      </c>
      <c r="F13" s="10" t="s">
        <v>104</v>
      </c>
      <c r="G13" s="16" t="s">
        <v>187</v>
      </c>
      <c r="H13" s="4">
        <v>0.86299999999999999</v>
      </c>
      <c r="I13" s="10" t="s">
        <v>31</v>
      </c>
      <c r="J13" s="9" t="s">
        <v>158</v>
      </c>
      <c r="K13" s="20" t="s">
        <v>189</v>
      </c>
      <c r="L13" s="3">
        <v>0.63900000000000001</v>
      </c>
      <c r="M13" s="5" t="s">
        <v>31</v>
      </c>
      <c r="N13" s="5" t="s">
        <v>159</v>
      </c>
      <c r="O13" s="20" t="s">
        <v>188</v>
      </c>
      <c r="P13" s="5">
        <f t="shared" si="0"/>
        <v>0.70033333333333336</v>
      </c>
      <c r="Q13">
        <f t="shared" si="1"/>
        <v>0.70033333333333336</v>
      </c>
    </row>
    <row r="14" spans="1:17" x14ac:dyDescent="0.3">
      <c r="A14" s="5">
        <v>1</v>
      </c>
      <c r="B14" s="5" t="s">
        <v>2</v>
      </c>
      <c r="C14" s="5">
        <v>10</v>
      </c>
      <c r="D14" s="5">
        <v>0.95699999999999996</v>
      </c>
      <c r="E14" s="10" t="s">
        <v>32</v>
      </c>
      <c r="F14" s="10" t="s">
        <v>104</v>
      </c>
      <c r="G14" s="16" t="s">
        <v>33</v>
      </c>
      <c r="H14" s="6">
        <v>0.86</v>
      </c>
      <c r="I14" s="10" t="s">
        <v>32</v>
      </c>
      <c r="J14" s="9" t="s">
        <v>105</v>
      </c>
      <c r="K14" s="20" t="s">
        <v>190</v>
      </c>
      <c r="L14" s="5">
        <v>0.87</v>
      </c>
      <c r="M14" s="5" t="s">
        <v>32</v>
      </c>
      <c r="N14" s="5" t="s">
        <v>181</v>
      </c>
      <c r="O14" s="20" t="s">
        <v>191</v>
      </c>
      <c r="P14" s="5">
        <f t="shared" si="0"/>
        <v>0.89566666666666661</v>
      </c>
      <c r="Q14">
        <f t="shared" si="1"/>
        <v>0.89566666666666661</v>
      </c>
    </row>
    <row r="15" spans="1:17" x14ac:dyDescent="0.3">
      <c r="A15" s="5">
        <v>12</v>
      </c>
      <c r="B15" s="5" t="s">
        <v>58</v>
      </c>
      <c r="C15" s="5">
        <v>11</v>
      </c>
      <c r="D15" s="5">
        <v>0.22</v>
      </c>
      <c r="E15" s="10" t="s">
        <v>36</v>
      </c>
      <c r="F15" s="10" t="s">
        <v>104</v>
      </c>
      <c r="G15" s="16" t="s">
        <v>37</v>
      </c>
      <c r="H15" s="6">
        <v>0.18</v>
      </c>
      <c r="I15" s="10" t="s">
        <v>36</v>
      </c>
      <c r="J15" s="9" t="s">
        <v>181</v>
      </c>
      <c r="K15" s="20" t="s">
        <v>192</v>
      </c>
      <c r="L15" s="5">
        <v>0.21</v>
      </c>
      <c r="M15" s="10" t="s">
        <v>36</v>
      </c>
      <c r="N15" s="5" t="s">
        <v>105</v>
      </c>
      <c r="O15" s="20" t="s">
        <v>193</v>
      </c>
      <c r="P15" s="5">
        <f t="shared" si="0"/>
        <v>0.20333333333333334</v>
      </c>
      <c r="Q15">
        <f t="shared" si="1"/>
        <v>2.44</v>
      </c>
    </row>
    <row r="16" spans="1:17" x14ac:dyDescent="0.3">
      <c r="A16" s="5">
        <v>12</v>
      </c>
      <c r="B16" s="5" t="s">
        <v>62</v>
      </c>
      <c r="C16" s="5">
        <v>15</v>
      </c>
      <c r="D16" s="5">
        <v>0.16</v>
      </c>
      <c r="E16" s="10" t="s">
        <v>44</v>
      </c>
      <c r="F16" s="10" t="s">
        <v>104</v>
      </c>
      <c r="G16" s="16" t="s">
        <v>45</v>
      </c>
      <c r="H16" s="4">
        <v>0.158</v>
      </c>
      <c r="I16" s="10" t="s">
        <v>44</v>
      </c>
      <c r="J16" s="9" t="s">
        <v>184</v>
      </c>
      <c r="K16" s="20" t="s">
        <v>194</v>
      </c>
      <c r="L16" s="5">
        <v>0.22</v>
      </c>
      <c r="M16" s="10" t="s">
        <v>44</v>
      </c>
      <c r="N16" s="5" t="s">
        <v>181</v>
      </c>
      <c r="O16" s="20" t="s">
        <v>195</v>
      </c>
      <c r="P16" s="5">
        <f>AVERAGE(D16,H16,L16)</f>
        <v>0.17933333333333334</v>
      </c>
      <c r="Q16">
        <f t="shared" si="1"/>
        <v>2.1520000000000001</v>
      </c>
    </row>
    <row r="17" spans="1:17" x14ac:dyDescent="0.3">
      <c r="A17" s="5">
        <v>5</v>
      </c>
      <c r="B17" s="5" t="s">
        <v>57</v>
      </c>
      <c r="C17" s="5">
        <v>12</v>
      </c>
      <c r="D17" s="5">
        <v>0.28000000000000003</v>
      </c>
      <c r="E17" s="10" t="s">
        <v>34</v>
      </c>
      <c r="F17" s="10" t="s">
        <v>104</v>
      </c>
      <c r="G17" s="16" t="s">
        <v>35</v>
      </c>
      <c r="H17" s="6">
        <v>0.27</v>
      </c>
      <c r="I17" s="10" t="s">
        <v>34</v>
      </c>
      <c r="J17" s="9" t="s">
        <v>105</v>
      </c>
      <c r="K17" s="20" t="s">
        <v>196</v>
      </c>
      <c r="L17" s="3">
        <v>0.128</v>
      </c>
      <c r="M17" s="10" t="s">
        <v>34</v>
      </c>
      <c r="N17" s="5" t="s">
        <v>184</v>
      </c>
      <c r="O17" s="20" t="s">
        <v>197</v>
      </c>
      <c r="P17" s="5">
        <f t="shared" si="0"/>
        <v>0.22600000000000001</v>
      </c>
      <c r="Q17">
        <f t="shared" si="1"/>
        <v>1.1300000000000001</v>
      </c>
    </row>
    <row r="18" spans="1:17" x14ac:dyDescent="0.3">
      <c r="A18" s="5">
        <v>5</v>
      </c>
      <c r="B18" s="5" t="s">
        <v>63</v>
      </c>
      <c r="C18" s="5">
        <v>16</v>
      </c>
      <c r="D18" s="5">
        <v>0.17</v>
      </c>
      <c r="E18" s="10" t="s">
        <v>47</v>
      </c>
      <c r="F18" s="10" t="s">
        <v>104</v>
      </c>
      <c r="G18" s="16" t="s">
        <v>46</v>
      </c>
      <c r="H18" s="6">
        <v>0.16</v>
      </c>
      <c r="I18" s="10" t="s">
        <v>47</v>
      </c>
      <c r="J18" s="9" t="s">
        <v>105</v>
      </c>
      <c r="K18" s="20" t="s">
        <v>198</v>
      </c>
      <c r="L18" s="3">
        <v>0.191</v>
      </c>
      <c r="M18" s="11">
        <v>50062</v>
      </c>
      <c r="N18" s="5" t="s">
        <v>184</v>
      </c>
      <c r="O18" s="20" t="s">
        <v>199</v>
      </c>
      <c r="P18" s="5">
        <f t="shared" si="0"/>
        <v>0.17366666666666666</v>
      </c>
      <c r="Q18">
        <f t="shared" si="1"/>
        <v>0.86833333333333329</v>
      </c>
    </row>
    <row r="19" spans="1:17" x14ac:dyDescent="0.3">
      <c r="A19" s="5">
        <v>2</v>
      </c>
      <c r="B19" s="5" t="s">
        <v>59</v>
      </c>
      <c r="C19" s="5">
        <v>13</v>
      </c>
      <c r="D19" s="5">
        <v>0.57999999999999996</v>
      </c>
      <c r="E19" s="10" t="s">
        <v>38</v>
      </c>
      <c r="F19" s="10" t="s">
        <v>104</v>
      </c>
      <c r="G19" s="16" t="s">
        <v>39</v>
      </c>
      <c r="H19" s="6">
        <v>0.33</v>
      </c>
      <c r="I19" s="10" t="s">
        <v>38</v>
      </c>
      <c r="J19" s="9" t="s">
        <v>181</v>
      </c>
      <c r="K19" s="20" t="s">
        <v>201</v>
      </c>
      <c r="L19" s="5">
        <v>0.36</v>
      </c>
      <c r="M19" s="5" t="s">
        <v>38</v>
      </c>
      <c r="N19" s="5" t="s">
        <v>105</v>
      </c>
      <c r="O19" s="20" t="s">
        <v>200</v>
      </c>
      <c r="P19" s="5">
        <f t="shared" si="0"/>
        <v>0.42333333333333334</v>
      </c>
      <c r="Q19">
        <f t="shared" si="1"/>
        <v>0.84666666666666668</v>
      </c>
    </row>
    <row r="20" spans="1:17" x14ac:dyDescent="0.3">
      <c r="A20" s="5">
        <v>2</v>
      </c>
      <c r="B20" s="5" t="s">
        <v>64</v>
      </c>
      <c r="C20" s="5">
        <v>17</v>
      </c>
      <c r="D20" s="5">
        <v>0.23</v>
      </c>
      <c r="E20" s="10" t="s">
        <v>48</v>
      </c>
      <c r="F20" s="10" t="s">
        <v>104</v>
      </c>
      <c r="G20" s="16" t="s">
        <v>49</v>
      </c>
      <c r="H20" s="6">
        <v>5.4210000000000001E-2</v>
      </c>
      <c r="I20" s="10" t="s">
        <v>48</v>
      </c>
      <c r="J20" s="9" t="s">
        <v>202</v>
      </c>
      <c r="K20" s="20" t="s">
        <v>203</v>
      </c>
      <c r="L20" s="3">
        <v>9.7000000000000003E-2</v>
      </c>
      <c r="M20" s="10" t="s">
        <v>48</v>
      </c>
      <c r="N20" s="5" t="s">
        <v>184</v>
      </c>
      <c r="O20" s="20" t="s">
        <v>204</v>
      </c>
      <c r="P20" s="5">
        <f t="shared" si="0"/>
        <v>0.12707000000000002</v>
      </c>
      <c r="Q20">
        <f t="shared" si="1"/>
        <v>0.25414000000000003</v>
      </c>
    </row>
    <row r="21" spans="1:17" x14ac:dyDescent="0.3">
      <c r="A21" s="5">
        <v>1</v>
      </c>
      <c r="B21" s="5" t="s">
        <v>60</v>
      </c>
      <c r="C21" s="5">
        <v>14</v>
      </c>
      <c r="D21" s="5">
        <v>0.45</v>
      </c>
      <c r="E21" s="10" t="s">
        <v>40</v>
      </c>
      <c r="F21" s="10" t="s">
        <v>104</v>
      </c>
      <c r="G21" s="16" t="s">
        <v>41</v>
      </c>
      <c r="H21" s="6">
        <v>0.42</v>
      </c>
      <c r="I21" s="10" t="s">
        <v>40</v>
      </c>
      <c r="J21" s="9" t="s">
        <v>105</v>
      </c>
      <c r="K21" s="20" t="s">
        <v>206</v>
      </c>
      <c r="L21" s="5">
        <v>0.41</v>
      </c>
      <c r="M21" s="10" t="s">
        <v>40</v>
      </c>
      <c r="N21" s="5" t="s">
        <v>181</v>
      </c>
      <c r="O21" s="20" t="s">
        <v>205</v>
      </c>
      <c r="P21" s="5">
        <f t="shared" si="0"/>
        <v>0.42666666666666669</v>
      </c>
      <c r="Q21">
        <f t="shared" si="1"/>
        <v>0.42666666666666669</v>
      </c>
    </row>
    <row r="22" spans="1:17" x14ac:dyDescent="0.3">
      <c r="A22" s="5">
        <v>1</v>
      </c>
      <c r="B22" s="5" t="s">
        <v>65</v>
      </c>
      <c r="C22" s="5">
        <v>18</v>
      </c>
      <c r="D22" s="5">
        <v>0.28999999999999998</v>
      </c>
      <c r="E22" s="10" t="s">
        <v>50</v>
      </c>
      <c r="F22" s="10" t="s">
        <v>104</v>
      </c>
      <c r="G22" s="16" t="s">
        <v>51</v>
      </c>
      <c r="H22" s="6">
        <v>0.18</v>
      </c>
      <c r="I22" s="10" t="s">
        <v>50</v>
      </c>
      <c r="J22" s="9" t="s">
        <v>181</v>
      </c>
      <c r="K22" s="20" t="s">
        <v>208</v>
      </c>
      <c r="L22" s="5">
        <v>6.9830000000000003E-2</v>
      </c>
      <c r="M22" s="10" t="s">
        <v>50</v>
      </c>
      <c r="N22" s="5" t="s">
        <v>202</v>
      </c>
      <c r="O22" s="20" t="s">
        <v>207</v>
      </c>
      <c r="P22" s="5">
        <f t="shared" si="0"/>
        <v>0.17994333333333334</v>
      </c>
      <c r="Q22">
        <f t="shared" si="1"/>
        <v>0.17994333333333334</v>
      </c>
    </row>
    <row r="23" spans="1:17" x14ac:dyDescent="0.3">
      <c r="A23" s="5">
        <v>2</v>
      </c>
      <c r="B23" s="5" t="s">
        <v>61</v>
      </c>
      <c r="C23" s="5">
        <v>34</v>
      </c>
      <c r="D23" s="5">
        <v>0.69</v>
      </c>
      <c r="E23" s="10" t="s">
        <v>42</v>
      </c>
      <c r="F23" s="10" t="s">
        <v>104</v>
      </c>
      <c r="G23" s="16" t="s">
        <v>43</v>
      </c>
      <c r="H23" s="6">
        <v>0.46</v>
      </c>
      <c r="I23" s="10" t="s">
        <v>42</v>
      </c>
      <c r="J23" s="9" t="s">
        <v>105</v>
      </c>
      <c r="K23" s="20" t="s">
        <v>210</v>
      </c>
      <c r="L23" s="5">
        <v>0.26800000000000002</v>
      </c>
      <c r="M23" s="10" t="s">
        <v>42</v>
      </c>
      <c r="N23" s="5" t="s">
        <v>112</v>
      </c>
      <c r="O23" s="20" t="s">
        <v>209</v>
      </c>
      <c r="P23" s="5">
        <f t="shared" si="0"/>
        <v>0.47266666666666662</v>
      </c>
      <c r="Q23">
        <f t="shared" si="1"/>
        <v>0.94533333333333325</v>
      </c>
    </row>
    <row r="24" spans="1:17" x14ac:dyDescent="0.3">
      <c r="A24" s="5">
        <v>2</v>
      </c>
      <c r="B24" s="5" t="s">
        <v>66</v>
      </c>
      <c r="C24" s="5">
        <v>19</v>
      </c>
      <c r="D24" s="5">
        <v>0.44</v>
      </c>
      <c r="E24" s="10" t="s">
        <v>52</v>
      </c>
      <c r="F24" s="10" t="s">
        <v>104</v>
      </c>
      <c r="G24" s="16" t="s">
        <v>53</v>
      </c>
      <c r="H24" s="6">
        <v>0.47</v>
      </c>
      <c r="I24" s="10" t="s">
        <v>52</v>
      </c>
      <c r="J24" s="9" t="s">
        <v>105</v>
      </c>
      <c r="K24" s="20" t="s">
        <v>212</v>
      </c>
      <c r="L24" s="5">
        <v>0.46</v>
      </c>
      <c r="M24" s="10" t="s">
        <v>52</v>
      </c>
      <c r="N24" s="5" t="s">
        <v>181</v>
      </c>
      <c r="O24" s="20" t="s">
        <v>211</v>
      </c>
      <c r="P24" s="5">
        <f t="shared" si="0"/>
        <v>0.45666666666666661</v>
      </c>
      <c r="Q24">
        <f t="shared" si="1"/>
        <v>0.91333333333333322</v>
      </c>
    </row>
    <row r="25" spans="1:17" x14ac:dyDescent="0.3">
      <c r="A25" s="5">
        <f>A15*2+A17*3+A19*4+A21*5+A23*6</f>
        <v>64</v>
      </c>
      <c r="B25" s="5" t="s">
        <v>54</v>
      </c>
      <c r="C25" s="5">
        <v>20</v>
      </c>
      <c r="D25" s="5">
        <v>9.1600000000000001E-2</v>
      </c>
      <c r="E25" s="10" t="s">
        <v>55</v>
      </c>
      <c r="F25" s="10" t="s">
        <v>104</v>
      </c>
      <c r="G25" s="16" t="s">
        <v>56</v>
      </c>
      <c r="H25" s="4">
        <v>5.6000000000000001E-2</v>
      </c>
      <c r="I25" s="10" t="s">
        <v>55</v>
      </c>
      <c r="J25" s="9" t="s">
        <v>158</v>
      </c>
      <c r="K25" s="20" t="s">
        <v>213</v>
      </c>
      <c r="L25" s="5">
        <v>0.1</v>
      </c>
      <c r="M25" s="5" t="s">
        <v>55</v>
      </c>
      <c r="N25" s="5" t="s">
        <v>105</v>
      </c>
      <c r="O25" s="20" t="s">
        <v>214</v>
      </c>
      <c r="P25" s="5">
        <f t="shared" si="0"/>
        <v>8.2533333333333334E-2</v>
      </c>
      <c r="Q25">
        <f t="shared" si="1"/>
        <v>5.2821333333333333</v>
      </c>
    </row>
    <row r="26" spans="1:17" x14ac:dyDescent="0.3">
      <c r="A26" s="5">
        <v>1</v>
      </c>
      <c r="B26" s="5" t="s">
        <v>10</v>
      </c>
      <c r="C26" s="5">
        <v>33</v>
      </c>
      <c r="D26" s="5">
        <v>0.13800000000000001</v>
      </c>
      <c r="E26" s="10" t="s">
        <v>70</v>
      </c>
      <c r="F26" s="10" t="s">
        <v>104</v>
      </c>
      <c r="G26" s="16" t="s">
        <v>69</v>
      </c>
      <c r="H26" s="6">
        <v>0.14280000000000001</v>
      </c>
      <c r="I26" s="10" t="s">
        <v>70</v>
      </c>
      <c r="J26" s="9" t="s">
        <v>112</v>
      </c>
      <c r="K26" s="20" t="s">
        <v>215</v>
      </c>
      <c r="L26" s="5">
        <v>0.10299999999999999</v>
      </c>
      <c r="M26" s="10" t="s">
        <v>70</v>
      </c>
      <c r="N26" s="5" t="s">
        <v>216</v>
      </c>
      <c r="O26" s="20" t="s">
        <v>217</v>
      </c>
      <c r="P26" s="5">
        <f t="shared" si="0"/>
        <v>0.12793333333333334</v>
      </c>
      <c r="Q26">
        <f t="shared" si="1"/>
        <v>0.12793333333333334</v>
      </c>
    </row>
    <row r="27" spans="1:17" x14ac:dyDescent="0.3">
      <c r="A27" s="5">
        <v>4</v>
      </c>
      <c r="B27" s="5" t="s">
        <v>71</v>
      </c>
      <c r="C27" s="5">
        <v>21</v>
      </c>
      <c r="D27" s="5">
        <v>1.03</v>
      </c>
      <c r="E27" s="10" t="s">
        <v>72</v>
      </c>
      <c r="F27" s="10" t="s">
        <v>104</v>
      </c>
      <c r="G27" s="16" t="s">
        <v>73</v>
      </c>
      <c r="H27" s="4">
        <v>1.43</v>
      </c>
      <c r="I27" s="10" t="s">
        <v>72</v>
      </c>
      <c r="J27" s="10" t="s">
        <v>158</v>
      </c>
      <c r="K27" s="20" t="s">
        <v>219</v>
      </c>
      <c r="L27" s="3">
        <v>1.2130000000000001</v>
      </c>
      <c r="M27" s="10" t="s">
        <v>72</v>
      </c>
      <c r="N27" s="5" t="s">
        <v>159</v>
      </c>
      <c r="O27" s="20" t="s">
        <v>218</v>
      </c>
      <c r="P27" s="5">
        <f t="shared" si="0"/>
        <v>1.2243333333333333</v>
      </c>
      <c r="Q27">
        <f t="shared" si="1"/>
        <v>4.8973333333333331</v>
      </c>
    </row>
    <row r="28" spans="1:17" x14ac:dyDescent="0.3">
      <c r="A28" s="5">
        <v>1</v>
      </c>
      <c r="B28" s="5" t="s">
        <v>74</v>
      </c>
      <c r="C28" s="5">
        <v>22</v>
      </c>
      <c r="D28" s="5">
        <v>1.03</v>
      </c>
      <c r="E28" s="10" t="s">
        <v>75</v>
      </c>
      <c r="F28" s="10" t="s">
        <v>104</v>
      </c>
      <c r="G28" s="16" t="s">
        <v>76</v>
      </c>
      <c r="H28" s="6">
        <v>1.43</v>
      </c>
      <c r="I28" s="10" t="s">
        <v>75</v>
      </c>
      <c r="J28" s="10" t="s">
        <v>158</v>
      </c>
      <c r="K28" s="9" t="s">
        <v>220</v>
      </c>
      <c r="L28" s="3">
        <v>1.2130000000000001</v>
      </c>
      <c r="M28" s="10" t="s">
        <v>75</v>
      </c>
      <c r="N28" s="5" t="s">
        <v>159</v>
      </c>
      <c r="O28" s="20" t="s">
        <v>221</v>
      </c>
      <c r="P28" s="5">
        <f t="shared" si="0"/>
        <v>1.2243333333333333</v>
      </c>
      <c r="Q28">
        <f t="shared" si="1"/>
        <v>1.2243333333333333</v>
      </c>
    </row>
    <row r="29" spans="1:17" x14ac:dyDescent="0.3">
      <c r="A29" s="5">
        <v>0</v>
      </c>
      <c r="B29" s="5" t="s">
        <v>78</v>
      </c>
      <c r="C29" s="5">
        <v>23</v>
      </c>
      <c r="D29" s="5">
        <v>0.77100000000000002</v>
      </c>
      <c r="E29" s="10" t="s">
        <v>77</v>
      </c>
      <c r="F29" s="10" t="s">
        <v>104</v>
      </c>
      <c r="G29" s="16" t="s">
        <v>79</v>
      </c>
      <c r="H29" s="4">
        <v>4.55</v>
      </c>
      <c r="I29" s="10" t="s">
        <v>77</v>
      </c>
      <c r="J29" s="10" t="s">
        <v>158</v>
      </c>
      <c r="K29" s="20" t="s">
        <v>222</v>
      </c>
      <c r="L29" s="5">
        <v>1.71</v>
      </c>
      <c r="M29" s="10" t="s">
        <v>77</v>
      </c>
      <c r="N29" s="5" t="s">
        <v>112</v>
      </c>
      <c r="O29" s="20" t="s">
        <v>223</v>
      </c>
      <c r="P29" s="5">
        <f t="shared" si="0"/>
        <v>2.3436666666666666</v>
      </c>
      <c r="Q29">
        <f t="shared" si="1"/>
        <v>0</v>
      </c>
    </row>
    <row r="30" spans="1:17" x14ac:dyDescent="0.3">
      <c r="A30" s="5">
        <v>1</v>
      </c>
      <c r="B30" s="5" t="s">
        <v>85</v>
      </c>
      <c r="C30" s="5">
        <v>24</v>
      </c>
      <c r="D30" s="5">
        <v>1.58</v>
      </c>
      <c r="E30" s="10" t="s">
        <v>80</v>
      </c>
      <c r="F30" s="10" t="s">
        <v>104</v>
      </c>
      <c r="G30" s="16" t="s">
        <v>81</v>
      </c>
      <c r="H30" s="4">
        <v>1.8380000000000001</v>
      </c>
      <c r="I30" s="10" t="s">
        <v>80</v>
      </c>
      <c r="J30" s="10" t="s">
        <v>158</v>
      </c>
      <c r="K30" s="20" t="s">
        <v>225</v>
      </c>
      <c r="L30" s="5">
        <v>1.093</v>
      </c>
      <c r="M30" s="10" t="s">
        <v>80</v>
      </c>
      <c r="N30" s="5" t="s">
        <v>159</v>
      </c>
      <c r="O30" s="20" t="s">
        <v>224</v>
      </c>
      <c r="P30" s="5">
        <f t="shared" si="0"/>
        <v>1.5036666666666667</v>
      </c>
      <c r="Q30">
        <f t="shared" si="1"/>
        <v>1.5036666666666667</v>
      </c>
    </row>
    <row r="31" spans="1:17" x14ac:dyDescent="0.3">
      <c r="A31" s="5">
        <v>1</v>
      </c>
      <c r="B31" s="5" t="s">
        <v>86</v>
      </c>
      <c r="C31" s="5">
        <v>25</v>
      </c>
      <c r="D31" s="5">
        <v>1.58</v>
      </c>
      <c r="E31" s="10" t="s">
        <v>82</v>
      </c>
      <c r="F31" s="10" t="s">
        <v>104</v>
      </c>
      <c r="G31" s="16" t="s">
        <v>83</v>
      </c>
      <c r="H31" s="4">
        <v>1.095</v>
      </c>
      <c r="I31" s="10" t="s">
        <v>82</v>
      </c>
      <c r="J31" s="10" t="s">
        <v>227</v>
      </c>
      <c r="K31" s="20" t="s">
        <v>226</v>
      </c>
      <c r="L31" s="3">
        <v>1.841</v>
      </c>
      <c r="M31" s="10" t="s">
        <v>82</v>
      </c>
      <c r="N31" s="5" t="s">
        <v>158</v>
      </c>
      <c r="O31" s="9" t="s">
        <v>228</v>
      </c>
      <c r="P31" s="5">
        <f t="shared" si="0"/>
        <v>1.5053333333333334</v>
      </c>
      <c r="Q31">
        <f t="shared" si="1"/>
        <v>1.5053333333333334</v>
      </c>
    </row>
    <row r="32" spans="1:17" x14ac:dyDescent="0.3">
      <c r="A32" s="5">
        <v>0</v>
      </c>
      <c r="B32" s="5" t="s">
        <v>87</v>
      </c>
      <c r="C32" s="5">
        <v>26</v>
      </c>
      <c r="D32" s="5">
        <v>1.06</v>
      </c>
      <c r="E32" s="10" t="s">
        <v>84</v>
      </c>
      <c r="F32" s="10" t="s">
        <v>104</v>
      </c>
      <c r="G32" s="16" t="s">
        <v>88</v>
      </c>
      <c r="H32" s="4">
        <v>0.70199999999999996</v>
      </c>
      <c r="I32" s="10" t="s">
        <v>84</v>
      </c>
      <c r="J32" s="10" t="s">
        <v>227</v>
      </c>
      <c r="K32" s="20" t="s">
        <v>229</v>
      </c>
      <c r="L32" s="3">
        <v>1.1279999999999999</v>
      </c>
      <c r="M32" s="10" t="s">
        <v>84</v>
      </c>
      <c r="N32" s="5" t="s">
        <v>158</v>
      </c>
      <c r="O32" s="20" t="s">
        <v>230</v>
      </c>
      <c r="P32" s="5">
        <f t="shared" si="0"/>
        <v>0.96333333333333326</v>
      </c>
      <c r="Q32">
        <f t="shared" si="1"/>
        <v>0</v>
      </c>
    </row>
    <row r="33" spans="1:17" x14ac:dyDescent="0.3">
      <c r="A33" s="5">
        <v>1</v>
      </c>
      <c r="B33" s="5" t="s">
        <v>89</v>
      </c>
      <c r="C33" s="5">
        <v>27</v>
      </c>
      <c r="D33" s="5">
        <v>0.16600000000000001</v>
      </c>
      <c r="E33" s="10" t="s">
        <v>93</v>
      </c>
      <c r="F33" s="10" t="s">
        <v>104</v>
      </c>
      <c r="G33" s="16" t="s">
        <v>94</v>
      </c>
      <c r="H33" s="22">
        <v>0.15</v>
      </c>
      <c r="I33" s="10" t="s">
        <v>93</v>
      </c>
      <c r="J33" s="10" t="s">
        <v>105</v>
      </c>
      <c r="K33" s="16" t="s">
        <v>231</v>
      </c>
      <c r="L33" s="4">
        <v>0.15</v>
      </c>
      <c r="M33" s="10" t="s">
        <v>93</v>
      </c>
      <c r="N33" s="5" t="s">
        <v>181</v>
      </c>
      <c r="O33" s="20" t="s">
        <v>232</v>
      </c>
      <c r="P33" s="5">
        <f t="shared" si="0"/>
        <v>0.15533333333333332</v>
      </c>
      <c r="Q33">
        <f t="shared" si="1"/>
        <v>0.15533333333333332</v>
      </c>
    </row>
    <row r="34" spans="1:17" x14ac:dyDescent="0.3">
      <c r="A34" s="5">
        <v>1</v>
      </c>
      <c r="B34" s="5" t="s">
        <v>90</v>
      </c>
      <c r="C34" s="5">
        <v>28</v>
      </c>
      <c r="D34" s="5">
        <v>0.63</v>
      </c>
      <c r="E34" s="10" t="s">
        <v>91</v>
      </c>
      <c r="F34" s="10" t="s">
        <v>104</v>
      </c>
      <c r="G34" s="16" t="s">
        <v>92</v>
      </c>
      <c r="H34" s="6">
        <v>0.62</v>
      </c>
      <c r="I34" s="10" t="s">
        <v>91</v>
      </c>
      <c r="J34" s="10" t="s">
        <v>105</v>
      </c>
      <c r="K34" s="16" t="s">
        <v>233</v>
      </c>
      <c r="L34" s="6">
        <v>0.56999999999999995</v>
      </c>
      <c r="M34" s="10" t="s">
        <v>91</v>
      </c>
      <c r="N34" s="5" t="s">
        <v>181</v>
      </c>
      <c r="O34" s="9" t="s">
        <v>234</v>
      </c>
      <c r="P34" s="5">
        <f t="shared" si="0"/>
        <v>0.60666666666666658</v>
      </c>
      <c r="Q34">
        <f t="shared" si="1"/>
        <v>0.60666666666666658</v>
      </c>
    </row>
    <row r="35" spans="1:17" x14ac:dyDescent="0.3">
      <c r="A35" s="5">
        <v>1</v>
      </c>
      <c r="B35" s="5" t="s">
        <v>5</v>
      </c>
      <c r="C35" s="5">
        <v>30</v>
      </c>
      <c r="D35" s="5">
        <v>15.16</v>
      </c>
      <c r="E35" s="5" t="s">
        <v>111</v>
      </c>
      <c r="F35" s="12" t="s">
        <v>105</v>
      </c>
      <c r="G35" s="16" t="s">
        <v>98</v>
      </c>
      <c r="H35" s="5">
        <v>9.5</v>
      </c>
      <c r="I35" s="5" t="s">
        <v>108</v>
      </c>
      <c r="J35" s="8" t="s">
        <v>106</v>
      </c>
      <c r="K35" s="16" t="s">
        <v>109</v>
      </c>
      <c r="L35" s="5">
        <v>15.73</v>
      </c>
      <c r="M35" s="5" t="s">
        <v>111</v>
      </c>
      <c r="N35" s="5" t="s">
        <v>112</v>
      </c>
      <c r="O35" s="16" t="s">
        <v>113</v>
      </c>
      <c r="P35" s="5">
        <f t="shared" si="0"/>
        <v>13.463333333333333</v>
      </c>
      <c r="Q35">
        <f t="shared" si="1"/>
        <v>13.463333333333333</v>
      </c>
    </row>
    <row r="36" spans="1:17" x14ac:dyDescent="0.3">
      <c r="A36" s="5">
        <v>1</v>
      </c>
      <c r="B36" s="5" t="s">
        <v>6</v>
      </c>
      <c r="C36" s="5">
        <v>31</v>
      </c>
      <c r="D36" s="5">
        <v>8.1999999999999993</v>
      </c>
      <c r="E36" s="5" t="s">
        <v>99</v>
      </c>
      <c r="F36" s="10" t="s">
        <v>106</v>
      </c>
      <c r="G36" s="16" t="s">
        <v>100</v>
      </c>
      <c r="H36" s="6">
        <v>5.6</v>
      </c>
      <c r="I36" s="10" t="s">
        <v>131</v>
      </c>
      <c r="J36" s="5" t="s">
        <v>127</v>
      </c>
      <c r="K36" s="20" t="s">
        <v>132</v>
      </c>
      <c r="L36" s="5">
        <v>7.82</v>
      </c>
      <c r="M36" s="5" t="s">
        <v>138</v>
      </c>
      <c r="N36" s="5" t="s">
        <v>124</v>
      </c>
      <c r="O36" s="20" t="s">
        <v>137</v>
      </c>
      <c r="P36" s="5">
        <f t="shared" si="0"/>
        <v>7.2066666666666661</v>
      </c>
      <c r="Q36">
        <f t="shared" si="1"/>
        <v>7.2066666666666661</v>
      </c>
    </row>
    <row r="37" spans="1:17" x14ac:dyDescent="0.3">
      <c r="A37" s="5">
        <v>1</v>
      </c>
      <c r="B37" s="5" t="s">
        <v>29</v>
      </c>
      <c r="C37" s="5">
        <v>32</v>
      </c>
      <c r="D37" s="5">
        <v>4.49</v>
      </c>
      <c r="E37" s="5" t="s">
        <v>136</v>
      </c>
      <c r="F37" s="10" t="s">
        <v>122</v>
      </c>
      <c r="G37" s="16" t="s">
        <v>114</v>
      </c>
      <c r="H37" s="6">
        <v>2.95</v>
      </c>
      <c r="I37" s="10" t="s">
        <v>129</v>
      </c>
      <c r="J37" s="5" t="s">
        <v>127</v>
      </c>
      <c r="K37" s="20" t="s">
        <v>130</v>
      </c>
      <c r="L37" s="5">
        <v>6.48</v>
      </c>
      <c r="M37" s="5" t="s">
        <v>133</v>
      </c>
      <c r="N37" s="5" t="s">
        <v>134</v>
      </c>
      <c r="O37" s="20" t="s">
        <v>135</v>
      </c>
      <c r="P37" s="5">
        <f t="shared" si="0"/>
        <v>4.6400000000000006</v>
      </c>
      <c r="Q37">
        <f t="shared" si="1"/>
        <v>4.6400000000000006</v>
      </c>
    </row>
    <row r="38" spans="1:17" x14ac:dyDescent="0.3">
      <c r="A38" s="5">
        <v>1</v>
      </c>
      <c r="B38" s="5" t="s">
        <v>30</v>
      </c>
      <c r="C38" s="5">
        <v>35</v>
      </c>
      <c r="D38" s="5">
        <v>8.2899999999999991</v>
      </c>
      <c r="E38" s="10" t="s">
        <v>123</v>
      </c>
      <c r="F38" s="12" t="s">
        <v>124</v>
      </c>
      <c r="G38" s="17" t="s">
        <v>125</v>
      </c>
      <c r="H38" s="6">
        <v>7.9</v>
      </c>
      <c r="I38" s="10" t="s">
        <v>126</v>
      </c>
      <c r="J38" s="5" t="s">
        <v>127</v>
      </c>
      <c r="K38" s="20" t="s">
        <v>128</v>
      </c>
      <c r="L38" s="5">
        <v>8.18</v>
      </c>
      <c r="M38" s="5" t="s">
        <v>139</v>
      </c>
      <c r="N38" s="5" t="s">
        <v>122</v>
      </c>
      <c r="O38" s="20" t="s">
        <v>140</v>
      </c>
      <c r="P38" s="5">
        <f t="shared" si="0"/>
        <v>8.1233333333333331</v>
      </c>
      <c r="Q38">
        <f t="shared" si="1"/>
        <v>8.1233333333333331</v>
      </c>
    </row>
    <row r="39" spans="1:17" x14ac:dyDescent="0.3">
      <c r="A39" s="5">
        <v>1</v>
      </c>
      <c r="B39" s="5" t="s">
        <v>103</v>
      </c>
      <c r="C39" s="13" t="s">
        <v>143</v>
      </c>
      <c r="D39" s="5">
        <v>14.7</v>
      </c>
      <c r="E39" s="10" t="s">
        <v>141</v>
      </c>
      <c r="F39" s="10" t="s">
        <v>122</v>
      </c>
      <c r="G39" s="16" t="s">
        <v>142</v>
      </c>
      <c r="H39" s="6">
        <v>12.02</v>
      </c>
      <c r="I39" s="10" t="s">
        <v>144</v>
      </c>
      <c r="J39" s="5" t="s">
        <v>124</v>
      </c>
      <c r="K39" s="20" t="s">
        <v>145</v>
      </c>
      <c r="L39" s="5">
        <v>18.350000000000001</v>
      </c>
      <c r="M39" s="5" t="s">
        <v>147</v>
      </c>
      <c r="N39" s="5" t="s">
        <v>127</v>
      </c>
      <c r="O39" s="20" t="s">
        <v>146</v>
      </c>
      <c r="P39" s="5">
        <f t="shared" si="0"/>
        <v>15.023333333333333</v>
      </c>
      <c r="Q39">
        <f t="shared" si="1"/>
        <v>15.023333333333333</v>
      </c>
    </row>
    <row r="40" spans="1:17" x14ac:dyDescent="0.3">
      <c r="A40" s="5">
        <v>0</v>
      </c>
      <c r="B40" s="5" t="s">
        <v>107</v>
      </c>
      <c r="C40" s="5">
        <v>37</v>
      </c>
      <c r="D40" s="5">
        <v>10.95</v>
      </c>
      <c r="E40" s="10" t="s">
        <v>153</v>
      </c>
      <c r="F40" s="10" t="s">
        <v>122</v>
      </c>
      <c r="G40" s="16" t="s">
        <v>154</v>
      </c>
      <c r="H40" s="6">
        <v>9.4</v>
      </c>
      <c r="I40" s="10" t="s">
        <v>151</v>
      </c>
      <c r="J40" s="5" t="s">
        <v>124</v>
      </c>
      <c r="K40" s="20" t="s">
        <v>152</v>
      </c>
      <c r="L40" s="5">
        <v>11.6</v>
      </c>
      <c r="M40" s="5" t="s">
        <v>148</v>
      </c>
      <c r="N40" s="5" t="s">
        <v>127</v>
      </c>
      <c r="O40" s="20" t="s">
        <v>149</v>
      </c>
      <c r="P40" s="5">
        <f t="shared" si="0"/>
        <v>10.65</v>
      </c>
      <c r="Q40">
        <f t="shared" si="1"/>
        <v>0</v>
      </c>
    </row>
    <row r="41" spans="1:17" x14ac:dyDescent="0.3">
      <c r="A41" s="7">
        <v>5</v>
      </c>
      <c r="B41" s="7" t="s">
        <v>155</v>
      </c>
      <c r="C41" s="7">
        <v>38</v>
      </c>
      <c r="D41" s="5">
        <v>1.71</v>
      </c>
      <c r="E41" s="10" t="s">
        <v>156</v>
      </c>
      <c r="F41" s="10" t="s">
        <v>104</v>
      </c>
      <c r="G41" s="16" t="s">
        <v>157</v>
      </c>
      <c r="H41" s="4">
        <v>1.9319999999999999</v>
      </c>
      <c r="I41" s="10" t="s">
        <v>156</v>
      </c>
      <c r="J41" s="5" t="s">
        <v>227</v>
      </c>
      <c r="K41" s="20" t="s">
        <v>235</v>
      </c>
      <c r="L41" s="5">
        <v>1.2</v>
      </c>
      <c r="M41" s="5" t="s">
        <v>236</v>
      </c>
      <c r="N41" s="5" t="s">
        <v>127</v>
      </c>
      <c r="O41" s="20" t="s">
        <v>237</v>
      </c>
      <c r="P41" s="5">
        <f t="shared" si="0"/>
        <v>1.6139999999999999</v>
      </c>
      <c r="Q41">
        <f t="shared" si="1"/>
        <v>8.07</v>
      </c>
    </row>
    <row r="42" spans="1:17" x14ac:dyDescent="0.3">
      <c r="A42" s="7">
        <v>1</v>
      </c>
      <c r="B42" s="7" t="s">
        <v>101</v>
      </c>
      <c r="C42" s="7" t="s">
        <v>239</v>
      </c>
      <c r="D42" s="5">
        <v>23.11</v>
      </c>
      <c r="E42" s="10" t="s">
        <v>240</v>
      </c>
      <c r="F42" s="10" t="s">
        <v>241</v>
      </c>
      <c r="G42" s="16" t="s">
        <v>242</v>
      </c>
      <c r="H42" s="6">
        <f>(1+27.82)*0.967</f>
        <v>27.868939999999998</v>
      </c>
      <c r="I42" s="10" t="s">
        <v>240</v>
      </c>
      <c r="J42" s="5" t="s">
        <v>243</v>
      </c>
      <c r="K42" s="20" t="s">
        <v>244</v>
      </c>
      <c r="L42" s="5">
        <f>(1+28)*0.967</f>
        <v>28.042999999999999</v>
      </c>
      <c r="M42" s="5" t="s">
        <v>240</v>
      </c>
      <c r="N42" s="5" t="s">
        <v>246</v>
      </c>
      <c r="O42" s="20" t="s">
        <v>247</v>
      </c>
      <c r="P42" s="5">
        <f>AVERAGE(D42,H42,L42)</f>
        <v>26.340646666666668</v>
      </c>
      <c r="Q42">
        <f>A42*P42</f>
        <v>26.340646666666668</v>
      </c>
    </row>
    <row r="43" spans="1:17" x14ac:dyDescent="0.3">
      <c r="A43" s="7">
        <v>1</v>
      </c>
      <c r="B43" s="7" t="s">
        <v>238</v>
      </c>
      <c r="C43" s="7" t="s">
        <v>245</v>
      </c>
      <c r="D43" s="5">
        <v>1.61</v>
      </c>
      <c r="E43" s="10"/>
      <c r="F43" s="10" t="s">
        <v>248</v>
      </c>
      <c r="G43" s="18"/>
      <c r="H43" s="6"/>
      <c r="I43" s="10"/>
      <c r="J43" s="5"/>
      <c r="K43" s="21"/>
      <c r="L43" s="5">
        <v>0</v>
      </c>
      <c r="M43" s="5"/>
      <c r="N43" s="5"/>
      <c r="O43" s="21"/>
      <c r="P43" s="5">
        <f>AVERAGE(D43,H43,L43)</f>
        <v>0.80500000000000005</v>
      </c>
      <c r="Q43">
        <f>A43*P43</f>
        <v>0.80500000000000005</v>
      </c>
    </row>
    <row r="44" spans="1:17" x14ac:dyDescent="0.3">
      <c r="P44" s="8"/>
      <c r="Q44" s="28">
        <f>SUM(Q4:Q43)</f>
        <v>116.73861000000001</v>
      </c>
    </row>
    <row r="45" spans="1:17" x14ac:dyDescent="0.3">
      <c r="A45" s="1" t="s">
        <v>160</v>
      </c>
    </row>
  </sheetData>
  <mergeCells count="9">
    <mergeCell ref="A1:A3"/>
    <mergeCell ref="B1:B3"/>
    <mergeCell ref="C1:C3"/>
    <mergeCell ref="D1:P1"/>
    <mergeCell ref="Q1:Q3"/>
    <mergeCell ref="D2:G2"/>
    <mergeCell ref="H2:K2"/>
    <mergeCell ref="L2:O2"/>
    <mergeCell ref="P2:P3"/>
  </mergeCells>
  <hyperlinks>
    <hyperlink ref="G6" r:id="rId1" xr:uid="{1073765B-E1B2-4AA1-BABB-E50933CBA176}"/>
    <hyperlink ref="G5" r:id="rId2" xr:uid="{19CDB960-51F3-496B-965A-CDC7FAD577EB}"/>
    <hyperlink ref="G4" r:id="rId3" xr:uid="{37B2B77A-60B8-4667-8C34-BDEDF9A9818A}"/>
    <hyperlink ref="G7" r:id="rId4" xr:uid="{933434F2-BB06-4427-AEA2-0F6CFF0E6BF9}"/>
    <hyperlink ref="G8" r:id="rId5" xr:uid="{EBDC7C83-B282-46F5-9F2E-B916A0736E41}"/>
    <hyperlink ref="G10" r:id="rId6" xr:uid="{275EC1C7-9141-455A-8809-6274CC9E2F8F}"/>
    <hyperlink ref="G11" r:id="rId7" xr:uid="{FAF2C3D0-5BDD-4215-8BFC-65AFD43F4CBD}"/>
    <hyperlink ref="G12" r:id="rId8" xr:uid="{EF2E8B40-2A9C-47E2-A14A-8DBC619F4BD7}"/>
    <hyperlink ref="G13" r:id="rId9" xr:uid="{1D5FF787-6F28-4A6D-AC2F-75ED4312BF57}"/>
    <hyperlink ref="G14" r:id="rId10" xr:uid="{2E6667FE-3005-4AF3-8EBD-7718955982AE}"/>
    <hyperlink ref="G17" r:id="rId11" xr:uid="{7143703C-C7F7-4057-ABC1-FD9EDC350F43}"/>
    <hyperlink ref="G15" r:id="rId12" xr:uid="{BD99CB1E-E287-4D17-8B56-958ECBED89BC}"/>
    <hyperlink ref="G19" r:id="rId13" xr:uid="{F19E4951-D78C-4084-941D-621583AA2FB4}"/>
    <hyperlink ref="G21" r:id="rId14" xr:uid="{11691216-F941-433C-B6AD-A7EAAB95BC19}"/>
    <hyperlink ref="G23" r:id="rId15" xr:uid="{ABF29210-612B-4EA9-BF55-018A9E1EE204}"/>
    <hyperlink ref="G16" r:id="rId16" xr:uid="{8D6A4215-33C6-450A-B560-2796147DD455}"/>
    <hyperlink ref="G18" r:id="rId17" xr:uid="{2B55C11E-5BC9-416C-9BB9-DCEF4BCA9726}"/>
    <hyperlink ref="G20" r:id="rId18" xr:uid="{1DB1B80D-1043-4DEC-9AC7-95C51B32E6FF}"/>
    <hyperlink ref="G22" r:id="rId19" xr:uid="{EC5ACCEE-FFC1-44D1-A8EF-B6683DBB5C25}"/>
    <hyperlink ref="G24" r:id="rId20" xr:uid="{1F18C032-94E8-4543-86CA-42FDA855FE0A}"/>
    <hyperlink ref="G25" r:id="rId21" xr:uid="{BE30F44F-2603-405B-A762-75DE403701DB}"/>
    <hyperlink ref="G26" r:id="rId22" xr:uid="{ADCBF4D0-3ACB-46E7-8E09-6F2784A3E327}"/>
    <hyperlink ref="G27" r:id="rId23" xr:uid="{86590CB5-A993-4EF5-9064-7E74B6702D5D}"/>
    <hyperlink ref="G28" r:id="rId24" xr:uid="{65271E04-3F41-4AD5-B676-BD73EFAEA04C}"/>
    <hyperlink ref="G29" r:id="rId25" xr:uid="{B3E56AD6-C366-4E56-B6AF-D8819BB3D23F}"/>
    <hyperlink ref="G30" r:id="rId26" xr:uid="{E120D2C9-75E5-4D4D-B536-FBB9CD1923B9}"/>
    <hyperlink ref="G31" r:id="rId27" xr:uid="{DB10D09B-A8A8-4C16-A6B7-B9FEC3F55FEC}"/>
    <hyperlink ref="G32" r:id="rId28" xr:uid="{35789CC4-98E8-4C47-81AD-8432741A8765}"/>
    <hyperlink ref="G34" r:id="rId29" xr:uid="{040A06AF-56F1-49A1-8ADB-0135AE3C8EDD}"/>
    <hyperlink ref="G33" r:id="rId30" xr:uid="{1542D5E9-24ED-485D-B48D-9D08A39F4BDB}"/>
    <hyperlink ref="G9" r:id="rId31" xr:uid="{4B57B977-620C-4C5A-8C6C-D86CE2687E41}"/>
    <hyperlink ref="G35" r:id="rId32" xr:uid="{0CE56603-66A1-48F2-8687-E6CB77892D15}"/>
    <hyperlink ref="K35" r:id="rId33" xr:uid="{DD97D31A-738B-4F6C-B2CB-CF1B2D7E5AAC}"/>
    <hyperlink ref="O35" r:id="rId34" xr:uid="{EAE48BD6-7851-4896-A99D-E5C6C144B1A4}"/>
    <hyperlink ref="G36" r:id="rId35" xr:uid="{EA16D869-BE73-41BD-945E-821B1B27A732}"/>
    <hyperlink ref="G37" r:id="rId36" xr:uid="{74C34CEA-597C-46B5-B17F-F1DF9E8827B5}"/>
    <hyperlink ref="G38" r:id="rId37" xr:uid="{6426E7A7-010C-4E8E-8782-60342928004A}"/>
    <hyperlink ref="K38" r:id="rId38" xr:uid="{43A9AFA4-35DA-48ED-88C8-5CFA6A580F9F}"/>
    <hyperlink ref="K37" r:id="rId39" xr:uid="{0D9A6897-3C76-4BC8-B0FF-3073FEF6A3CC}"/>
    <hyperlink ref="K36" r:id="rId40" xr:uid="{9ABE97D1-7951-4AD7-B135-86967C7C4A4D}"/>
    <hyperlink ref="O37" r:id="rId41" xr:uid="{C8B5522B-D83B-4E49-9C0C-3EF27B91595A}"/>
    <hyperlink ref="O36" r:id="rId42" display="https://www.electrofun.pt/comunicacao/modulo-rtc-ds3231-relogio?utm_campaign=efshopping&amp;utm_source=google&amp;utm_medium=cpc&amp;utm_source=google&amp;utm_medium=shopping&amp;utm_campaign=roas&amp;gclid=CjwKCAiAmuKbBhA2EiwAxQnt7zzsX3PW1tTG8f9NJOHm9RZea6LbsGf31QytlYxKWxiH4QJDmnxmERoCl6wQAvD_BwE" xr:uid="{01E3B4DF-FE80-45A4-8A82-45A7288E328C}"/>
    <hyperlink ref="O38" r:id="rId43" xr:uid="{C5B4B0D8-8E9E-4E91-BA9D-9E2B469C29A5}"/>
    <hyperlink ref="G39" r:id="rId44" xr:uid="{D96BA39F-543D-4B07-8163-2B3D776462CB}"/>
    <hyperlink ref="K39" r:id="rId45" display="https://www.electrofun.pt/sensores-arduino/modulo-acelerometro-3-eixos-adxl335?utm_campaign=efshopping&amp;utm_source=google&amp;utm_medium=cpc&amp;utm_source=google&amp;utm_medium=shopping&amp;utm_campaign=roas&amp;gclid=CjwKCAiAmuKbBhA2EiwAxQnt70yws_hnJR_heor4zTCi23pI0JpdyR2v8vYWPGQx3NjdCty1EfEofxoCyGIQAvD_BwE" xr:uid="{8A0948BB-4FB2-4250-85F8-B7973FA769F9}"/>
    <hyperlink ref="O39" r:id="rId46" xr:uid="{3F1DC732-8F6A-4B78-846C-7188E7975F39}"/>
    <hyperlink ref="O40" r:id="rId47" xr:uid="{D1E9953E-1F43-4DE6-8C4E-2D57CAE9F4D1}"/>
    <hyperlink ref="K40" r:id="rId48" xr:uid="{AF3C73E4-E095-46E9-B9CE-35D03A612A7B}"/>
    <hyperlink ref="G40" r:id="rId49" xr:uid="{E927DF10-5AC0-4043-9562-881672E55F18}"/>
    <hyperlink ref="G41" r:id="rId50" xr:uid="{7BA3355C-5797-45CB-85E8-D5485B597526}"/>
    <hyperlink ref="O4" r:id="rId51" xr:uid="{9812FABD-60D9-4206-9239-85B4871FD101}"/>
    <hyperlink ref="K4" r:id="rId52" xr:uid="{75B5AA53-2DCA-4CD6-9D5E-A902CE1686A3}"/>
    <hyperlink ref="K5" r:id="rId53" xr:uid="{6E9118DA-D42A-41D9-9C78-3E7A1605B4C5}"/>
    <hyperlink ref="O5" r:id="rId54" xr:uid="{953899E9-BDD0-49B1-92C0-7E595BFD0E13}"/>
    <hyperlink ref="K6" r:id="rId55" xr:uid="{3F536049-2B11-4D33-8C7E-E02355FB19BE}"/>
    <hyperlink ref="O6" r:id="rId56" xr:uid="{8F1BC857-9571-4AE8-80D3-22A17E7F48A3}"/>
    <hyperlink ref="K7" r:id="rId57" xr:uid="{C86524B9-C61E-456D-896B-4EB1BE22B1F4}"/>
    <hyperlink ref="O7" r:id="rId58" xr:uid="{A8FABC8E-9BCF-47DD-99AF-1C85BE5DAC37}"/>
    <hyperlink ref="K8" r:id="rId59" xr:uid="{C63B4846-1CA5-432B-A681-10C71FC3FB24}"/>
    <hyperlink ref="O8" r:id="rId60" xr:uid="{4F193329-253C-46C7-A840-55169A383579}"/>
    <hyperlink ref="K9" r:id="rId61" xr:uid="{25CBF418-8852-475E-9008-D613332A50E8}"/>
    <hyperlink ref="O9" r:id="rId62" xr:uid="{0A99A1A5-7FCF-4D87-8DDD-0843781B5717}"/>
    <hyperlink ref="O10" r:id="rId63" xr:uid="{B025E9EC-BEF7-4118-9BA7-12EC5F209356}"/>
    <hyperlink ref="K10" r:id="rId64" xr:uid="{1D26B292-2DD1-4667-A748-8F92810BA40F}"/>
    <hyperlink ref="O11" r:id="rId65" xr:uid="{32AE2A65-8B6B-40F5-988C-D46FE51D4CE5}"/>
    <hyperlink ref="K11" r:id="rId66" xr:uid="{CB599774-A9DF-4807-987C-286DAE5FEBED}"/>
    <hyperlink ref="K12" r:id="rId67" xr:uid="{03DFD911-B9D9-45FB-A78E-5AC89B072D62}"/>
    <hyperlink ref="O12" r:id="rId68" xr:uid="{793DE675-8873-42A9-A82F-2505B0EBA406}"/>
    <hyperlink ref="K13" r:id="rId69" xr:uid="{685744A4-E6BF-4C6B-8D21-1CE121F6CDF1}"/>
    <hyperlink ref="O13" r:id="rId70" xr:uid="{6D5FA8A4-38E7-4265-A138-91E3EBBA31EF}"/>
    <hyperlink ref="K14" r:id="rId71" xr:uid="{22F887F5-4033-4436-871C-01A356B3124D}"/>
    <hyperlink ref="O14" r:id="rId72" xr:uid="{A04F321E-A05F-4B0D-80F9-3D8A7A2C7D15}"/>
    <hyperlink ref="K15" r:id="rId73" xr:uid="{3DA99503-7BBF-429A-8CEF-A834675D5C65}"/>
    <hyperlink ref="O15" r:id="rId74" xr:uid="{5E9F4945-BEFA-4257-A05F-649ED0395280}"/>
    <hyperlink ref="K16" r:id="rId75" xr:uid="{2297ED7A-F33F-4A31-B212-0E06A9822475}"/>
    <hyperlink ref="O16" r:id="rId76" xr:uid="{1CA27491-0CAE-45EF-B8FC-AC1F7584D4C2}"/>
    <hyperlink ref="K17" r:id="rId77" xr:uid="{CE866596-385D-4187-9567-5A4E37866BB5}"/>
    <hyperlink ref="O17" r:id="rId78" xr:uid="{B13A6F4E-6822-42FE-93D2-C883164211C8}"/>
    <hyperlink ref="K18" r:id="rId79" xr:uid="{04DCA47C-AB0F-4C44-89B1-81143BB5A3F9}"/>
    <hyperlink ref="O18" r:id="rId80" xr:uid="{CBFA0783-6054-4252-802D-28B7CDC7EE0D}"/>
    <hyperlink ref="O19" r:id="rId81" xr:uid="{43DCD033-210F-47BB-B1DD-BE35DD1F3566}"/>
    <hyperlink ref="K19" r:id="rId82" xr:uid="{E110F5CB-77E6-4992-AF8A-701B04F89BD8}"/>
    <hyperlink ref="K20" r:id="rId83" xr:uid="{98B69488-33B7-40F0-9E84-DD8C2C4E36A3}"/>
    <hyperlink ref="O20" r:id="rId84" xr:uid="{FD0E709F-B4CF-4161-AFDB-58B9E8D8F425}"/>
    <hyperlink ref="O21" r:id="rId85" xr:uid="{BD26A8C3-7BDF-4624-A3D8-AE1461A7A7CD}"/>
    <hyperlink ref="K21" r:id="rId86" xr:uid="{03FFDA9C-8F9C-4E96-800E-8C0CA42EC3AC}"/>
    <hyperlink ref="O22" r:id="rId87" xr:uid="{95440A31-DC53-4C18-B518-EA995EAC9F0F}"/>
    <hyperlink ref="K22" r:id="rId88" xr:uid="{FB9DA35F-133A-4D0B-80F8-FA02F1035789}"/>
    <hyperlink ref="O23" r:id="rId89" xr:uid="{031285DB-1D4F-48D3-9975-2DBC62B2FBF5}"/>
    <hyperlink ref="K23" r:id="rId90" xr:uid="{D8443C49-CFE0-457D-B2EF-5CAF4538AE8C}"/>
    <hyperlink ref="O24" r:id="rId91" xr:uid="{45A7012C-BD89-4EAF-BEFB-3BBBE3340822}"/>
    <hyperlink ref="K24" r:id="rId92" xr:uid="{0595C061-A712-4497-B9C2-7850AD89DE9E}"/>
    <hyperlink ref="K25" r:id="rId93" xr:uid="{E7D1BC3B-88DF-49FC-88A7-E94D170F2454}"/>
    <hyperlink ref="O25" r:id="rId94" xr:uid="{A240ED22-1721-40BD-B778-FF582CD5FD94}"/>
    <hyperlink ref="K26" r:id="rId95" xr:uid="{5CC864EE-6BBB-414A-A789-8B6DF1FA7248}"/>
    <hyperlink ref="O26" r:id="rId96" xr:uid="{C13300ED-76C9-4FFD-BD9C-C5B6BCEBA853}"/>
    <hyperlink ref="O27" r:id="rId97" xr:uid="{F64D7E73-3B6D-4711-A43C-01F92D2E430B}"/>
    <hyperlink ref="K27" r:id="rId98" xr:uid="{0CABBEA9-C7E8-4CA9-9879-F363D287A92A}"/>
    <hyperlink ref="K28" r:id="rId99" xr:uid="{11F30814-3A28-4B11-A601-5D85B5ADE196}"/>
    <hyperlink ref="O28" r:id="rId100" xr:uid="{C19B5324-6712-43C4-BCA4-60F9B96E526B}"/>
    <hyperlink ref="K29" r:id="rId101" xr:uid="{F5035624-870F-496D-9411-6B004CB80175}"/>
    <hyperlink ref="O29" r:id="rId102" xr:uid="{DA065853-5DAB-4A0F-9DEE-0494444C1D26}"/>
    <hyperlink ref="O30" r:id="rId103" xr:uid="{71A6820B-8A55-46B1-9E98-675A9CAF5A80}"/>
    <hyperlink ref="K30" r:id="rId104" xr:uid="{54F6C822-5B62-46E0-B5D0-90738813B5D9}"/>
    <hyperlink ref="K31" r:id="rId105" xr:uid="{125E557E-D2C2-4269-B29E-4D0384B507E0}"/>
    <hyperlink ref="O31" r:id="rId106" xr:uid="{FB6E05DA-6825-42EB-B369-AC9ACFF57EC7}"/>
    <hyperlink ref="K32" r:id="rId107" xr:uid="{B7795DD0-539C-4E52-926A-66F11521FB2E}"/>
    <hyperlink ref="O32" r:id="rId108" xr:uid="{784EDD93-B785-441B-B30C-839AC1D7DE29}"/>
    <hyperlink ref="K33" r:id="rId109" xr:uid="{6DAE09DC-79D4-42C7-BF8D-FD574F05F0E6}"/>
    <hyperlink ref="O33" r:id="rId110" xr:uid="{69BCE061-C346-41E9-BB28-51C359C64025}"/>
    <hyperlink ref="K34" r:id="rId111" xr:uid="{D33750CE-3FEC-4F3F-B568-00819F73DC36}"/>
    <hyperlink ref="N34" r:id="rId112" display="https://eu.mouser.com/ProductDetail/VCC/CLP_127_BLK" xr:uid="{B56A25BD-3187-4343-888C-D7D3BE8DC122}"/>
    <hyperlink ref="O34" r:id="rId113" xr:uid="{21878A58-83A6-4B42-8ABC-93F3F68B8DC1}"/>
    <hyperlink ref="K41" r:id="rId114" xr:uid="{DBDC5C60-0955-43A1-A020-176DE641579C}"/>
    <hyperlink ref="O41" r:id="rId115" xr:uid="{D85EF967-EEC7-42BC-8AFF-74CD680C66D9}"/>
    <hyperlink ref="G42" r:id="rId116" xr:uid="{635C212A-4D58-4C4D-B3AF-BBABD3AA08A9}"/>
    <hyperlink ref="K42" r:id="rId117" xr:uid="{45A64968-32A8-4AA0-B74F-720C272CAFD6}"/>
    <hyperlink ref="O42" r:id="rId118" xr:uid="{A16F7A79-AE4D-4F23-BCE7-11EEE6CBC3B5}"/>
  </hyperlinks>
  <pageMargins left="0.7" right="0.7" top="0.75" bottom="0.75" header="0.3" footer="0.3"/>
  <pageSetup paperSize="9" orientation="portrait" r:id="rId119"/>
  <legacyDrawing r:id="rId1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and cost</vt:lpstr>
      <vt:lpstr>BOM and cost - minimal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Ribeiro</dc:creator>
  <cp:lastModifiedBy>Renan Ribeiro</cp:lastModifiedBy>
  <dcterms:created xsi:type="dcterms:W3CDTF">2022-11-03T13:31:14Z</dcterms:created>
  <dcterms:modified xsi:type="dcterms:W3CDTF">2022-12-01T01:52:59Z</dcterms:modified>
</cp:coreProperties>
</file>