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Asset Register" sheetId="2" state="visible" r:id="rId2"/>
    <sheet xmlns:r="http://schemas.openxmlformats.org/officeDocument/2006/relationships" name="PM Calendar" sheetId="3" state="visible" r:id="rId3"/>
    <sheet xmlns:r="http://schemas.openxmlformats.org/officeDocument/2006/relationships" name="Downtime Log" sheetId="4" state="visible" r:id="rId4"/>
    <sheet xmlns:r="http://schemas.openxmlformats.org/officeDocument/2006/relationships" name="OEE Dashboard" sheetId="5" state="visible" r:id="rId5"/>
    <sheet xmlns:r="http://schemas.openxmlformats.org/officeDocument/2006/relationships" name="Spares &amp; Consumables"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dd/mm/yyyy"/>
    <numFmt numFmtId="165" formatCode="hh:mm"/>
    <numFmt numFmtId="166" formatCode="0.0"/>
    <numFmt numFmtId="167" formatCode="0.0%"/>
  </numFmts>
  <fonts count="19">
    <font>
      <name val="Calibri"/>
      <charset val="1"/>
      <family val="2"/>
      <color theme="1"/>
      <sz val="11"/>
    </font>
    <font>
      <name val="Arial"/>
      <family val="0"/>
      <sz val="10"/>
    </font>
    <font>
      <name val="Arial"/>
      <family val="0"/>
      <sz val="10"/>
    </font>
    <font>
      <name val="Arial"/>
      <family val="0"/>
      <sz val="10"/>
    </font>
    <font>
      <name val="Arial"/>
      <charset val="1"/>
      <family val="0"/>
      <b val="1"/>
      <color rgb="FF009FE3"/>
      <sz val="16"/>
    </font>
    <font>
      <name val="Arial"/>
      <charset val="1"/>
      <family val="0"/>
      <i val="1"/>
      <color rgb="FF5B595A"/>
      <sz val="10"/>
    </font>
    <font>
      <name val="Arial"/>
      <charset val="1"/>
      <family val="0"/>
      <b val="1"/>
      <color rgb="FF83348F"/>
      <sz val="12"/>
    </font>
    <font>
      <name val="Arial"/>
      <charset val="1"/>
      <family val="0"/>
      <sz val="10"/>
    </font>
    <font>
      <name val="Arial"/>
      <charset val="1"/>
      <family val="0"/>
      <b val="1"/>
      <color rgb="FF009FE3"/>
      <sz val="14"/>
    </font>
    <font>
      <name val="Arial"/>
      <charset val="1"/>
      <family val="0"/>
      <b val="1"/>
      <color rgb="FFFFFFFF"/>
      <sz val="10"/>
    </font>
    <font>
      <name val="Arial"/>
      <charset val="1"/>
      <family val="0"/>
      <b val="1"/>
      <sz val="10"/>
    </font>
    <font>
      <name val="Arial"/>
      <charset val="1"/>
      <family val="0"/>
      <i val="1"/>
      <color rgb="FF5B595A"/>
      <sz val="9"/>
    </font>
    <font>
      <name val="Arial"/>
      <charset val="1"/>
      <family val="0"/>
      <b val="1"/>
      <color rgb="FF009FE3"/>
      <sz val="12"/>
    </font>
    <font>
      <name val="Arial"/>
      <charset val="1"/>
      <family val="0"/>
      <b val="1"/>
      <color rgb="FF009FE3"/>
      <sz val="11"/>
    </font>
    <font>
      <name val="Calibri"/>
      <family val="2"/>
      <b val="1"/>
      <color rgb="FF000000"/>
      <sz val="18"/>
    </font>
    <font>
      <name val="Calibri"/>
      <family val="2"/>
      <color rgb="FF000000"/>
      <sz val="10"/>
    </font>
    <font>
      <name val="Calibri"/>
      <family val="2"/>
      <b val="1"/>
      <color rgb="FF000000"/>
      <sz val="10"/>
    </font>
    <font>
      <name val="Calibri"/>
      <b val="1"/>
      <color rgb="00FFFFFF"/>
      <sz val="12"/>
    </font>
    <font>
      <name val="Calibri"/>
      <b val="1"/>
      <color rgb="00FFFFFF"/>
      <sz val="11"/>
    </font>
  </fonts>
  <fills count="9">
    <fill>
      <patternFill/>
    </fill>
    <fill>
      <patternFill patternType="gray125"/>
    </fill>
    <fill>
      <patternFill patternType="solid">
        <fgColor rgb="FF009FE3"/>
        <bgColor rgb="FF008080"/>
      </patternFill>
    </fill>
    <fill>
      <patternFill patternType="solid">
        <fgColor rgb="FFFFF2CC"/>
        <bgColor rgb="FFFFEB9C"/>
      </patternFill>
    </fill>
    <fill>
      <patternFill patternType="solid">
        <fgColor rgb="FFFFEB9C"/>
        <bgColor rgb="FFFFF2CC"/>
      </patternFill>
    </fill>
    <fill>
      <patternFill patternType="solid">
        <fgColor rgb="FFC6EFCE"/>
        <bgColor rgb="FFD9D9D9"/>
      </patternFill>
    </fill>
    <fill>
      <patternFill patternType="solid">
        <fgColor rgb="FFFFC7CE"/>
        <bgColor rgb="FFD9D9D9"/>
      </patternFill>
    </fill>
    <fill>
      <patternFill patternType="solid">
        <fgColor rgb="001C1C3A"/>
      </patternFill>
    </fill>
    <fill>
      <patternFill patternType="solid">
        <fgColor rgb="0029ABE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164" fontId="7" fillId="3" borderId="1" applyAlignment="1" pivotButton="0" quotePrefix="0" xfId="0">
      <alignment horizontal="center" vertical="center" wrapText="1"/>
    </xf>
    <xf numFmtId="164" fontId="10" fillId="0" borderId="1" applyAlignment="1" pivotButton="0" quotePrefix="0" xfId="0">
      <alignment horizontal="center" vertical="center" wrapText="1"/>
    </xf>
    <xf numFmtId="0" fontId="11" fillId="0" borderId="0" applyAlignment="1" pivotButton="0" quotePrefix="0" xfId="0">
      <alignment horizontal="general" vertical="top" wrapText="1"/>
    </xf>
    <xf numFmtId="0" fontId="11" fillId="0" borderId="0" applyAlignment="1" pivotButton="0" quotePrefix="0" xfId="0">
      <alignment horizontal="general" vertical="bottom"/>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0" borderId="0" applyAlignment="1" pivotButton="0" quotePrefix="0" xfId="0">
      <alignment horizontal="general" vertical="bottom"/>
    </xf>
    <xf numFmtId="0" fontId="0" fillId="4" borderId="1" applyAlignment="1" pivotButton="0" quotePrefix="0" xfId="0">
      <alignment horizontal="center" vertical="center" wrapText="1"/>
    </xf>
    <xf numFmtId="0" fontId="7" fillId="0" borderId="0" applyAlignment="1" pivotButton="0" quotePrefix="0" xfId="0">
      <alignment horizontal="general" vertical="bottom"/>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165" fontId="7" fillId="3" borderId="1" applyAlignment="1" pivotButton="0" quotePrefix="0" xfId="0">
      <alignment horizontal="center" vertical="center" wrapText="1"/>
    </xf>
    <xf numFmtId="2" fontId="10" fillId="0" borderId="1" applyAlignment="1" pivotButton="0" quotePrefix="0" xfId="0">
      <alignment horizontal="center" vertical="center" wrapText="1"/>
    </xf>
    <xf numFmtId="0" fontId="10" fillId="0" borderId="0" applyAlignment="1" pivotButton="0" quotePrefix="0" xfId="0">
      <alignment horizontal="general" vertical="bottom"/>
    </xf>
    <xf numFmtId="166" fontId="12" fillId="0" borderId="0" applyAlignment="1" pivotButton="0" quotePrefix="0" xfId="0">
      <alignment horizontal="center" vertical="center" wrapText="1"/>
    </xf>
    <xf numFmtId="0" fontId="7" fillId="0" borderId="0" applyAlignment="1" pivotButton="0" quotePrefix="0" xfId="0">
      <alignment horizontal="general" vertical="bottom"/>
    </xf>
    <xf numFmtId="166" fontId="7" fillId="0" borderId="0" applyAlignment="1" pivotButton="0" quotePrefix="0" xfId="0">
      <alignment horizontal="center" vertical="center" wrapText="1"/>
    </xf>
    <xf numFmtId="166" fontId="10" fillId="0" borderId="1" applyAlignment="1" pivotButton="0" quotePrefix="0" xfId="0">
      <alignment horizontal="center" vertical="center" wrapText="1"/>
    </xf>
    <xf numFmtId="166" fontId="7" fillId="3" borderId="1" applyAlignment="1" pivotButton="0" quotePrefix="0" xfId="0">
      <alignment horizontal="center" vertical="center" wrapText="1"/>
    </xf>
    <xf numFmtId="167" fontId="13" fillId="0" borderId="1" applyAlignment="1" pivotButton="0" quotePrefix="0" xfId="0">
      <alignment horizontal="center" vertical="center" wrapText="1"/>
    </xf>
    <xf numFmtId="167" fontId="7" fillId="0" borderId="1" applyAlignment="1" pivotButton="0" quotePrefix="0" xfId="0">
      <alignment horizontal="center" vertical="center" wrapText="1"/>
    </xf>
    <xf numFmtId="167" fontId="10"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17" fillId="7" borderId="0" applyAlignment="1" pivotButton="0" quotePrefix="0" xfId="0">
      <alignment horizontal="center" vertical="center" wrapText="1"/>
    </xf>
    <xf numFmtId="0" fontId="0" fillId="7" borderId="0" pivotButton="0" quotePrefix="0" xfId="0"/>
    <xf numFmtId="0" fontId="18" fillId="8"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164" fontId="7" fillId="3" borderId="1" applyAlignment="1" pivotButton="0" quotePrefix="0" xfId="0">
      <alignment horizontal="center" vertical="center" wrapText="1"/>
    </xf>
    <xf numFmtId="164" fontId="10" fillId="0" borderId="1" applyAlignment="1" pivotButton="0" quotePrefix="0" xfId="0">
      <alignment horizontal="center" vertical="center" wrapText="1"/>
    </xf>
    <xf numFmtId="0" fontId="11" fillId="0" borderId="0" applyAlignment="1" pivotButton="0" quotePrefix="0" xfId="0">
      <alignment horizontal="general" vertical="top" wrapText="1"/>
    </xf>
    <xf numFmtId="0" fontId="11" fillId="0" borderId="0" applyAlignment="1" pivotButton="0" quotePrefix="0" xfId="0">
      <alignment horizontal="general" vertical="bottom"/>
    </xf>
    <xf numFmtId="0" fontId="9"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10" fillId="0" borderId="0" applyAlignment="1" pivotButton="0" quotePrefix="0" xfId="0">
      <alignment horizontal="general" vertical="bottom"/>
    </xf>
    <xf numFmtId="0" fontId="0" fillId="4" borderId="1" applyAlignment="1" pivotButton="0" quotePrefix="0" xfId="0">
      <alignment horizontal="center" vertical="center" wrapText="1"/>
    </xf>
    <xf numFmtId="0" fontId="7" fillId="0" borderId="0" applyAlignment="1" pivotButton="0" quotePrefix="0" xfId="0">
      <alignment horizontal="general" vertical="bottom"/>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165" fontId="7" fillId="3" borderId="1" applyAlignment="1" pivotButton="0" quotePrefix="0" xfId="0">
      <alignment horizontal="center" vertical="center" wrapText="1"/>
    </xf>
    <xf numFmtId="2" fontId="10" fillId="0" borderId="1" applyAlignment="1" pivotButton="0" quotePrefix="0" xfId="0">
      <alignment horizontal="center" vertical="center" wrapText="1"/>
    </xf>
    <xf numFmtId="166" fontId="12" fillId="0" borderId="0" applyAlignment="1" pivotButton="0" quotePrefix="0" xfId="0">
      <alignment horizontal="center" vertical="center" wrapText="1"/>
    </xf>
    <xf numFmtId="166" fontId="7" fillId="0" borderId="0" applyAlignment="1" pivotButton="0" quotePrefix="0" xfId="0">
      <alignment horizontal="center" vertical="center" wrapText="1"/>
    </xf>
    <xf numFmtId="166" fontId="10" fillId="0" borderId="1" applyAlignment="1" pivotButton="0" quotePrefix="0" xfId="0">
      <alignment horizontal="center" vertical="center" wrapText="1"/>
    </xf>
    <xf numFmtId="166" fontId="7" fillId="3" borderId="1" applyAlignment="1" pivotButton="0" quotePrefix="0" xfId="0">
      <alignment horizontal="center" vertical="center" wrapText="1"/>
    </xf>
    <xf numFmtId="167" fontId="13" fillId="0" borderId="1" applyAlignment="1" pivotButton="0" quotePrefix="0" xfId="0">
      <alignment horizontal="center" vertical="center" wrapText="1"/>
    </xf>
    <xf numFmtId="167" fontId="7" fillId="0" borderId="1" applyAlignment="1" pivotButton="0" quotePrefix="0" xfId="0">
      <alignment horizontal="center" vertical="center" wrapText="1"/>
    </xf>
    <xf numFmtId="167" fontId="10" fillId="0"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bgColor rgb="FFFFC7CE"/>
        </patternFill>
      </fill>
    </dxf>
    <dxf>
      <fill>
        <patternFill>
          <bgColor rgb="FFFFEB9C"/>
        </patternFill>
      </fill>
    </dxf>
    <dxf>
      <fill>
        <patternFill>
          <bgColor rgb="FFC6EFCE"/>
        </patternFill>
      </fill>
    </dxf>
    <dxf>
      <font>
        <color rgb="FF006100"/>
      </font>
    </dxf>
    <dxf>
      <font>
        <color rgb="FF9C6500"/>
      </font>
    </dxf>
    <dxf>
      <font>
        <color rgb="FF9C0006"/>
      </font>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78787"/>
      <rgbColor rgb="FF9999FF"/>
      <rgbColor rgb="FF83348F"/>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9FE3"/>
      <rgbColor rgb="FFCCFFFF"/>
      <rgbColor rgb="FFC6EFCE"/>
      <rgbColor rgb="FFFFEB9C"/>
      <rgbColor rgb="FF99CCFF"/>
      <rgbColor rgb="FFFF99CC"/>
      <rgbColor rgb="FFCC99FF"/>
      <rgbColor rgb="FFFFC7CE"/>
      <rgbColor rgb="FF4F81BD"/>
      <rgbColor rgb="FF33CCCC"/>
      <rgbColor rgb="FF99CC00"/>
      <rgbColor rgb="FFFFCC00"/>
      <rgbColor rgb="FFFF9900"/>
      <rgbColor rgb="FFFF6600"/>
      <rgbColor rgb="FF5B595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OEE by Asset (%)</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'OEE Dashboard'!E19</f>
              <strCache>
                <ptCount val="1"/>
                <pt idx="0">
                  <v>OEE %</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'OEE Dashboard'!$A$20:$A$23</f>
              <strCache>
                <ptCount val="4"/>
                <pt idx="0">
                  <v>EQ-001</v>
                </pt>
                <pt idx="1">
                  <v>EQ-002</v>
                </pt>
                <pt idx="2">
                  <v>EQ-004</v>
                </pt>
                <pt idx="3">
                  <v>EQ-005</v>
                </pt>
              </strCache>
            </strRef>
          </cat>
          <val>
            <numRef>
              <f>'OEE Dashboard'!$E$20:$E$23</f>
              <numCache>
                <formatCode>0.0%</formatCode>
                <ptCount val="4"/>
                <pt idx="0">
                  <v>0.845362903225807</v>
                </pt>
                <pt idx="1">
                  <v>0.910841836734694</v>
                </pt>
                <pt idx="2">
                  <v>0.9375</v>
                </pt>
                <pt idx="3">
                  <v>0.96875</v>
                </pt>
              </numCache>
            </numRef>
          </val>
        </ser>
        <gapWidth val="150"/>
        <overlap val="0"/>
        <axId val="44933599"/>
        <axId val="65955213"/>
      </barChart>
      <catAx>
        <axId val="44933599"/>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5955213"/>
        <crosses val="autoZero"/>
        <auto val="1"/>
        <lblAlgn val="ctr"/>
        <lblOffset val="100"/>
        <noMultiLvlLbl val="0"/>
      </catAx>
      <valAx>
        <axId val="6595521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OEE %</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493359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9.png" Id="rId2"/><Relationship Type="http://schemas.openxmlformats.org/officeDocument/2006/relationships/image" Target="/xl/media/image10.png" Id="rId3"/></Relationships>
</file>

<file path=xl/drawings/_rels/drawing6.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twoCellAnchor editAs="oneCell">
    <from>
      <col>6</col>
      <colOff>0</colOff>
      <row>15</row>
      <rowOff>96480</rowOff>
    </from>
    <to>
      <col>12</col>
      <colOff>339480</colOff>
      <row>30</row>
      <rowOff>5760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6.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filterMode="0">
    <tabColor rgb="0029ABE2"/>
    <outlinePr summaryBelow="1" summaryRight="1"/>
    <pageSetUpPr fitToPage="0"/>
  </sheetPr>
  <dimension ref="B2:B2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34" min="1" max="1"/>
    <col width="110" customWidth="1" style="34" min="2" max="2"/>
  </cols>
  <sheetData>
    <row r="1" ht="50" customHeight="1" s="35"/>
    <row r="2" ht="19.5" customHeight="1" s="35">
      <c r="B2" s="36" t="inlineStr">
        <is>
          <t>PE-04b: PLANNED MAINTENANCE SCHEDULE &amp; ASSET REGISTER</t>
        </is>
      </c>
    </row>
    <row r="3" ht="15" customHeight="1" s="35">
      <c r="B3" s="37" t="inlineStr">
        <is>
          <t>F4N Performance Excellence Toolkit — Planned Maintenance / Machine Availability</t>
        </is>
      </c>
    </row>
    <row r="5" ht="15" customHeight="1" s="35">
      <c r="B5" s="38" t="inlineStr">
        <is>
          <t>Purpose</t>
        </is>
      </c>
    </row>
    <row r="6" ht="45" customHeight="1" s="35">
      <c r="B6" s="39" t="inlineStr">
        <is>
          <t>This tool provides a working asset register and planned maintenance (PM) schedule for production equipment, enabling supply chain consultants and companies to plan, track and evidence preventive maintenance activity in line with F4N Process Excellence expectations for Planned Maintenance / Machine Availability.</t>
        </is>
      </c>
    </row>
    <row r="8" ht="15" customHeight="1" s="35">
      <c r="B8" s="38" t="inlineStr">
        <is>
          <t>How to use this workbook</t>
        </is>
      </c>
    </row>
    <row r="10" ht="15" customHeight="1" s="35">
      <c r="B10" s="38" t="inlineStr">
        <is>
          <t>1. Asset Register</t>
        </is>
      </c>
    </row>
    <row r="11" ht="30" customHeight="1" s="35">
      <c r="B11" s="39" t="inlineStr">
        <is>
          <t>List all critical production equipment. Record asset details, criticality rating, and maintenance frequency. Criticality (High/Medium/Low) should reflect impact on production if the asset fails.</t>
        </is>
      </c>
    </row>
    <row r="13" ht="15" customHeight="1" s="35">
      <c r="B13" s="38" t="inlineStr">
        <is>
          <t>2. PM Schedule</t>
        </is>
      </c>
    </row>
    <row r="14" ht="30" customHeight="1" s="35">
      <c r="B14" s="39" t="inlineStr">
        <is>
          <t>Generate a 12-month planned maintenance calendar from the Asset Register. Each asset's maintenance frequency (Daily/Weekly/Monthly/Quarterly/6-Monthly/Annual) automatically populates due dates across the year.</t>
        </is>
      </c>
    </row>
    <row r="16" ht="15" customHeight="1" s="35">
      <c r="B16" s="38" t="inlineStr">
        <is>
          <t>3. Downtime &amp; Breakdown Log</t>
        </is>
      </c>
    </row>
    <row r="17" ht="15" customHeight="1" s="35">
      <c r="B17" s="39" t="inlineStr">
        <is>
          <t>Record unplanned downtime events. The log calculates downtime hours and feeds the OEE and MTBF/MTTR summary.</t>
        </is>
      </c>
    </row>
    <row r="19" ht="15" customHeight="1" s="35">
      <c r="B19" s="38" t="inlineStr">
        <is>
          <t>4. OEE Dashboard</t>
        </is>
      </c>
    </row>
    <row r="20" ht="30" customHeight="1" s="35">
      <c r="B20" s="39" t="inlineStr">
        <is>
          <t>Calculates Overall Equipment Effectiveness (OEE = Availability x Performance x Quality) per asset and overall, with RAG status against target.</t>
        </is>
      </c>
    </row>
    <row r="22" ht="15" customHeight="1" s="35">
      <c r="B22" s="38" t="inlineStr">
        <is>
          <t>5. Spares &amp; Consumables</t>
        </is>
      </c>
    </row>
    <row r="23" ht="30" customHeight="1" s="35">
      <c r="B23" s="39" t="inlineStr">
        <is>
          <t>Track critical spares holdings, minimum stock levels and reorder triggers to avoid maintenance delays caused by parts unavailability.</t>
        </is>
      </c>
    </row>
    <row r="25" ht="15" customHeight="1" s="35">
      <c r="B25" s="38" t="inlineStr">
        <is>
          <t>Evidence for F4N Assessment</t>
        </is>
      </c>
    </row>
    <row r="26" ht="60" customHeight="1" s="35">
      <c r="B26" s="39" t="inlineStr">
        <is>
          <t>This workbook, when populated with live data, serves as direct evidence for the Planned Maintenance / Machine Availability question within the F4N Business Excellence assessment: maintenance schedules and logs, preventive maintenance records, machine downtime and availability reports, and evidence of corrective actions following equipment failure.</t>
        </is>
      </c>
    </row>
    <row r="28" ht="15" customHeight="1" s="35">
      <c r="B28" s="38" t="inlineStr">
        <is>
          <t>Colour coding</t>
        </is>
      </c>
    </row>
    <row r="29" ht="30" customHeight="1" s="35">
      <c r="B29" s="39" t="inlineStr">
        <is>
          <t>Blue cells: enter your own data. White cells: automatically calculated, do not edit. RAG status colours update automatically based on the thresholds set in each sheet.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A1:K2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4" min="1" max="1"/>
    <col width="26" customWidth="1" style="34" min="2" max="2"/>
    <col width="16" customWidth="1" style="34" min="3" max="3"/>
    <col width="18" customWidth="1" style="34" min="4" max="5"/>
    <col width="13" customWidth="1" style="34" min="6" max="6"/>
    <col width="14" customWidth="1" style="34" min="7" max="8"/>
    <col width="18" customWidth="1" style="34" min="9" max="9"/>
    <col width="13" customWidth="1" style="34" min="10" max="11"/>
  </cols>
  <sheetData>
    <row r="1" ht="50" customHeight="1" s="35">
      <c r="A1" s="40" t="inlineStr">
        <is>
          <t>ASSET REGISTER &amp; PM FREQUENCY</t>
        </is>
      </c>
    </row>
    <row r="3" ht="23.25" customHeight="1" s="35">
      <c r="A3" s="42" t="inlineStr">
        <is>
          <t>Asset ID</t>
        </is>
      </c>
      <c r="B3" s="42" t="inlineStr">
        <is>
          <t>Asset / Equipment Name</t>
        </is>
      </c>
      <c r="C3" s="42" t="inlineStr">
        <is>
          <t>Location / Area</t>
        </is>
      </c>
      <c r="D3" s="42" t="inlineStr">
        <is>
          <t>Manufacturer</t>
        </is>
      </c>
      <c r="E3" s="42" t="inlineStr">
        <is>
          <t>Model / Serial No.</t>
        </is>
      </c>
      <c r="F3" s="42" t="inlineStr">
        <is>
          <t>Date Installed</t>
        </is>
      </c>
      <c r="G3" s="42" t="inlineStr">
        <is>
          <t>Criticality (H/M/L)</t>
        </is>
      </c>
      <c r="H3" s="42" t="inlineStr">
        <is>
          <t>PM Frequency</t>
        </is>
      </c>
      <c r="I3" s="42" t="inlineStr">
        <is>
          <t>Responsible Person</t>
        </is>
      </c>
      <c r="J3" s="42" t="inlineStr">
        <is>
          <t>Last PM Date</t>
        </is>
      </c>
      <c r="K3" s="42" t="inlineStr">
        <is>
          <t>Next PM Due</t>
        </is>
      </c>
    </row>
    <row r="4" ht="15" customHeight="1" s="35">
      <c r="A4" s="43" t="inlineStr">
        <is>
          <t>EQ-001</t>
        </is>
      </c>
      <c r="B4" s="44" t="inlineStr">
        <is>
          <t>CNC Turning Centre 1</t>
        </is>
      </c>
      <c r="C4" s="44" t="inlineStr">
        <is>
          <t>Machine Shop</t>
        </is>
      </c>
      <c r="D4" s="44" t="inlineStr">
        <is>
          <t>Mazak</t>
        </is>
      </c>
      <c r="E4" s="44" t="inlineStr">
        <is>
          <t>QT-250 / SN44213</t>
        </is>
      </c>
      <c r="F4" s="45" t="inlineStr">
        <is>
          <t>2018-03-12</t>
        </is>
      </c>
      <c r="G4" s="43" t="inlineStr">
        <is>
          <t>High</t>
        </is>
      </c>
      <c r="H4" s="43" t="inlineStr">
        <is>
          <t>Weekly</t>
        </is>
      </c>
      <c r="I4" s="44" t="inlineStr">
        <is>
          <t>Maintenance Team</t>
        </is>
      </c>
      <c r="J4" s="45" t="inlineStr">
        <is>
          <t>2025-12-01</t>
        </is>
      </c>
      <c r="K4" s="46">
        <f>IF(J4="","",IF(H4="Daily",J4+1,IF(H4="Weekly",J4+7,IF(H4="Monthly",EDATE(J4,1),IF(H4="Quarterly",EDATE(J4,3),IF(H4="6-Monthly",EDATE(J4,6),IF(H4="Annual",EDATE(J4,12),"")))))))</f>
        <v/>
      </c>
    </row>
    <row r="5" ht="15" customHeight="1" s="35">
      <c r="A5" s="43" t="inlineStr">
        <is>
          <t>EQ-002</t>
        </is>
      </c>
      <c r="B5" s="44" t="inlineStr">
        <is>
          <t>5-Axis Milling Centre</t>
        </is>
      </c>
      <c r="C5" s="44" t="inlineStr">
        <is>
          <t>Machine Shop</t>
        </is>
      </c>
      <c r="D5" s="44" t="inlineStr">
        <is>
          <t>DMG Mori</t>
        </is>
      </c>
      <c r="E5" s="44" t="inlineStr">
        <is>
          <t>DMU 50 / SN98231</t>
        </is>
      </c>
      <c r="F5" s="45" t="inlineStr">
        <is>
          <t>2019-07-20</t>
        </is>
      </c>
      <c r="G5" s="43" t="inlineStr">
        <is>
          <t>High</t>
        </is>
      </c>
      <c r="H5" s="43" t="inlineStr">
        <is>
          <t>Weekly</t>
        </is>
      </c>
      <c r="I5" s="44" t="inlineStr">
        <is>
          <t>Maintenance Team</t>
        </is>
      </c>
      <c r="J5" s="45" t="inlineStr">
        <is>
          <t>2025-12-03</t>
        </is>
      </c>
      <c r="K5" s="46">
        <f>IF(J5="","",IF(H5="Daily",J5+1,IF(H5="Weekly",J5+7,IF(H5="Monthly",EDATE(J5,1),IF(H5="Quarterly",EDATE(J5,3),IF(H5="6-Monthly",EDATE(J5,6),IF(H5="Annual",EDATE(J5,12),"")))))))</f>
        <v/>
      </c>
    </row>
    <row r="6" ht="15" customHeight="1" s="35">
      <c r="A6" s="43" t="inlineStr">
        <is>
          <t>EQ-003</t>
        </is>
      </c>
      <c r="B6" s="44" t="inlineStr">
        <is>
          <t>Coordinate Measuring Machine</t>
        </is>
      </c>
      <c r="C6" s="44" t="inlineStr">
        <is>
          <t>Inspection</t>
        </is>
      </c>
      <c r="D6" s="44" t="inlineStr">
        <is>
          <t>Zeiss</t>
        </is>
      </c>
      <c r="E6" s="44" t="inlineStr">
        <is>
          <t>Contura / SN5521</t>
        </is>
      </c>
      <c r="F6" s="45" t="inlineStr">
        <is>
          <t>2020-01-15</t>
        </is>
      </c>
      <c r="G6" s="43" t="inlineStr">
        <is>
          <t>Medium</t>
        </is>
      </c>
      <c r="H6" s="43" t="inlineStr">
        <is>
          <t>Monthly</t>
        </is>
      </c>
      <c r="I6" s="44" t="inlineStr">
        <is>
          <t>Quality Team</t>
        </is>
      </c>
      <c r="J6" s="45" t="inlineStr">
        <is>
          <t>2025-11-15</t>
        </is>
      </c>
      <c r="K6" s="46">
        <f>IF(J6="","",IF(H6="Daily",J6+1,IF(H6="Weekly",J6+7,IF(H6="Monthly",EDATE(J6,1),IF(H6="Quarterly",EDATE(J6,3),IF(H6="6-Monthly",EDATE(J6,6),IF(H6="Annual",EDATE(J6,12),"")))))))</f>
        <v/>
      </c>
    </row>
    <row r="7" ht="23.25" customHeight="1" s="35">
      <c r="A7" s="43" t="inlineStr">
        <is>
          <t>EQ-004</t>
        </is>
      </c>
      <c r="B7" s="44" t="inlineStr">
        <is>
          <t>Overhead Crane (5T)</t>
        </is>
      </c>
      <c r="C7" s="44" t="inlineStr">
        <is>
          <t>Goods In / Logistics</t>
        </is>
      </c>
      <c r="D7" s="44" t="inlineStr">
        <is>
          <t>Street Crane</t>
        </is>
      </c>
      <c r="E7" s="44" t="inlineStr">
        <is>
          <t>5T / SN3312</t>
        </is>
      </c>
      <c r="F7" s="45" t="inlineStr">
        <is>
          <t>2015-09-01</t>
        </is>
      </c>
      <c r="G7" s="43" t="inlineStr">
        <is>
          <t>High</t>
        </is>
      </c>
      <c r="H7" s="43" t="inlineStr">
        <is>
          <t>Quarterly</t>
        </is>
      </c>
      <c r="I7" s="44" t="inlineStr">
        <is>
          <t>Maintenance Team</t>
        </is>
      </c>
      <c r="J7" s="45" t="inlineStr">
        <is>
          <t>2025-10-01</t>
        </is>
      </c>
      <c r="K7" s="46">
        <f>IF(J7="","",IF(H7="Daily",J7+1,IF(H7="Weekly",J7+7,IF(H7="Monthly",EDATE(J7,1),IF(H7="Quarterly",EDATE(J7,3),IF(H7="6-Monthly",EDATE(J7,6),IF(H7="Annual",EDATE(J7,12),"")))))))</f>
        <v/>
      </c>
    </row>
    <row r="8" ht="15" customHeight="1" s="35">
      <c r="A8" s="43" t="inlineStr">
        <is>
          <t>EQ-005</t>
        </is>
      </c>
      <c r="B8" s="44" t="inlineStr">
        <is>
          <t>Air Compressor</t>
        </is>
      </c>
      <c r="C8" s="44" t="inlineStr">
        <is>
          <t>Utilities</t>
        </is>
      </c>
      <c r="D8" s="44" t="inlineStr">
        <is>
          <t>Atlas Copco</t>
        </is>
      </c>
      <c r="E8" s="44" t="inlineStr">
        <is>
          <t>GA22 / SN7741</t>
        </is>
      </c>
      <c r="F8" s="45" t="inlineStr">
        <is>
          <t>2017-04-10</t>
        </is>
      </c>
      <c r="G8" s="43" t="inlineStr">
        <is>
          <t>High</t>
        </is>
      </c>
      <c r="H8" s="43" t="inlineStr">
        <is>
          <t>Monthly</t>
        </is>
      </c>
      <c r="I8" s="44" t="inlineStr">
        <is>
          <t>Maintenance Team</t>
        </is>
      </c>
      <c r="J8" s="45" t="inlineStr">
        <is>
          <t>2025-12-05</t>
        </is>
      </c>
      <c r="K8" s="46">
        <f>IF(J8="","",IF(H8="Daily",J8+1,IF(H8="Weekly",J8+7,IF(H8="Monthly",EDATE(J8,1),IF(H8="Quarterly",EDATE(J8,3),IF(H8="6-Monthly",EDATE(J8,6),IF(H8="Annual",EDATE(J8,12),"")))))))</f>
        <v/>
      </c>
    </row>
    <row r="9" ht="23.25" customHeight="1" s="35">
      <c r="A9" s="43" t="inlineStr">
        <is>
          <t>EQ-006</t>
        </is>
      </c>
      <c r="B9" s="44" t="inlineStr">
        <is>
          <t>Forklift Truck</t>
        </is>
      </c>
      <c r="C9" s="44" t="inlineStr">
        <is>
          <t>Goods In / Logistics</t>
        </is>
      </c>
      <c r="D9" s="44" t="inlineStr">
        <is>
          <t>Linde</t>
        </is>
      </c>
      <c r="E9" s="44" t="inlineStr">
        <is>
          <t>H25 / SN2290</t>
        </is>
      </c>
      <c r="F9" s="45" t="inlineStr">
        <is>
          <t>2021-02-18</t>
        </is>
      </c>
      <c r="G9" s="43" t="inlineStr">
        <is>
          <t>Medium</t>
        </is>
      </c>
      <c r="H9" s="43" t="inlineStr">
        <is>
          <t>Monthly</t>
        </is>
      </c>
      <c r="I9" s="44" t="inlineStr">
        <is>
          <t>Logistics Team</t>
        </is>
      </c>
      <c r="J9" s="45" t="inlineStr">
        <is>
          <t>2025-11-20</t>
        </is>
      </c>
      <c r="K9" s="46">
        <f>IF(J9="","",IF(H9="Daily",J9+1,IF(H9="Weekly",J9+7,IF(H9="Monthly",EDATE(J9,1),IF(H9="Quarterly",EDATE(J9,3),IF(H9="6-Monthly",EDATE(J9,6),IF(H9="Annual",EDATE(J9,12),"")))))))</f>
        <v/>
      </c>
    </row>
    <row r="10" ht="15" customHeight="1" s="35">
      <c r="A10" s="43" t="inlineStr">
        <is>
          <t>EQ-007</t>
        </is>
      </c>
      <c r="B10" s="44" t="inlineStr">
        <is>
          <t>Welding Station 1</t>
        </is>
      </c>
      <c r="C10" s="44" t="inlineStr">
        <is>
          <t>Fabrication</t>
        </is>
      </c>
      <c r="D10" s="44" t="inlineStr">
        <is>
          <t>Lincoln Electric</t>
        </is>
      </c>
      <c r="E10" s="44" t="inlineStr">
        <is>
          <t>Powertec / SN8810</t>
        </is>
      </c>
      <c r="F10" s="45" t="inlineStr">
        <is>
          <t>2019-11-05</t>
        </is>
      </c>
      <c r="G10" s="43" t="inlineStr">
        <is>
          <t>Medium</t>
        </is>
      </c>
      <c r="H10" s="43" t="inlineStr">
        <is>
          <t>Monthly</t>
        </is>
      </c>
      <c r="I10" s="44" t="inlineStr">
        <is>
          <t>Production Team</t>
        </is>
      </c>
      <c r="J10" s="45" t="inlineStr">
        <is>
          <t>2025-12-02</t>
        </is>
      </c>
      <c r="K10" s="46">
        <f>IF(J10="","",IF(H10="Daily",J10+1,IF(H10="Weekly",J10+7,IF(H10="Monthly",EDATE(J10,1),IF(H10="Quarterly",EDATE(J10,3),IF(H10="6-Monthly",EDATE(J10,6),IF(H10="Annual",EDATE(J10,12),"")))))))</f>
        <v/>
      </c>
    </row>
    <row r="11" ht="15" customHeight="1" s="35">
      <c r="A11" s="43" t="inlineStr">
        <is>
          <t>EQ-008</t>
        </is>
      </c>
      <c r="B11" s="44" t="inlineStr">
        <is>
          <t>Surface Grinder</t>
        </is>
      </c>
      <c r="C11" s="44" t="inlineStr">
        <is>
          <t>Machine Shop</t>
        </is>
      </c>
      <c r="D11" s="44" t="inlineStr">
        <is>
          <t>Jones &amp; Shipman</t>
        </is>
      </c>
      <c r="E11" s="44" t="inlineStr">
        <is>
          <t>1300X / SN3398</t>
        </is>
      </c>
      <c r="F11" s="45" t="inlineStr">
        <is>
          <t>2016-06-22</t>
        </is>
      </c>
      <c r="G11" s="43" t="inlineStr">
        <is>
          <t>Medium</t>
        </is>
      </c>
      <c r="H11" s="43" t="inlineStr">
        <is>
          <t>Quarterly</t>
        </is>
      </c>
      <c r="I11" s="44" t="inlineStr">
        <is>
          <t>Maintenance Team</t>
        </is>
      </c>
      <c r="J11" s="45" t="inlineStr">
        <is>
          <t>2025-10-15</t>
        </is>
      </c>
      <c r="K11" s="46">
        <f>IF(J11="","",IF(H11="Daily",J11+1,IF(H11="Weekly",J11+7,IF(H11="Monthly",EDATE(J11,1),IF(H11="Quarterly",EDATE(J11,3),IF(H11="6-Monthly",EDATE(J11,6),IF(H11="Annual",EDATE(J11,12),"")))))))</f>
        <v/>
      </c>
    </row>
    <row r="12" ht="15" customHeight="1" s="35">
      <c r="A12" s="43" t="n"/>
      <c r="B12" s="44" t="n"/>
      <c r="C12" s="44" t="n"/>
      <c r="D12" s="44" t="n"/>
      <c r="E12" s="44" t="n"/>
      <c r="F12" s="45" t="n"/>
      <c r="G12" s="43" t="n"/>
      <c r="H12" s="43" t="n"/>
      <c r="I12" s="44" t="n"/>
      <c r="J12" s="45" t="n"/>
      <c r="K12" s="46">
        <f>IF(J12="","",IF(H12="Daily",J12+1,IF(H12="Weekly",J12+7,IF(H12="Monthly",EDATE(J12,1),IF(H12="Quarterly",EDATE(J12,3),IF(H12="6-Monthly",EDATE(J12,6),IF(H12="Annual",EDATE(J12,12),"")))))))</f>
        <v/>
      </c>
    </row>
    <row r="13" ht="15" customHeight="1" s="35">
      <c r="A13" s="43" t="n"/>
      <c r="B13" s="44" t="n"/>
      <c r="C13" s="44" t="n"/>
      <c r="D13" s="44" t="n"/>
      <c r="E13" s="44" t="n"/>
      <c r="F13" s="45" t="n"/>
      <c r="G13" s="43" t="n"/>
      <c r="H13" s="43" t="n"/>
      <c r="I13" s="44" t="n"/>
      <c r="J13" s="45" t="n"/>
      <c r="K13" s="46">
        <f>IF(J13="","",IF(H13="Daily",J13+1,IF(H13="Weekly",J13+7,IF(H13="Monthly",EDATE(J13,1),IF(H13="Quarterly",EDATE(J13,3),IF(H13="6-Monthly",EDATE(J13,6),IF(H13="Annual",EDATE(J13,12),"")))))))</f>
        <v/>
      </c>
    </row>
    <row r="14" ht="15" customHeight="1" s="35">
      <c r="A14" s="43" t="n"/>
      <c r="B14" s="44" t="n"/>
      <c r="C14" s="44" t="n"/>
      <c r="D14" s="44" t="n"/>
      <c r="E14" s="44" t="n"/>
      <c r="F14" s="45" t="n"/>
      <c r="G14" s="43" t="n"/>
      <c r="H14" s="43" t="n"/>
      <c r="I14" s="44" t="n"/>
      <c r="J14" s="45" t="n"/>
      <c r="K14" s="46">
        <f>IF(J14="","",IF(H14="Daily",J14+1,IF(H14="Weekly",J14+7,IF(H14="Monthly",EDATE(J14,1),IF(H14="Quarterly",EDATE(J14,3),IF(H14="6-Monthly",EDATE(J14,6),IF(H14="Annual",EDATE(J14,12),"")))))))</f>
        <v/>
      </c>
    </row>
    <row r="15" ht="15" customHeight="1" s="35">
      <c r="A15" s="43" t="n"/>
      <c r="B15" s="44" t="n"/>
      <c r="C15" s="44" t="n"/>
      <c r="D15" s="44" t="n"/>
      <c r="E15" s="44" t="n"/>
      <c r="F15" s="45" t="n"/>
      <c r="G15" s="43" t="n"/>
      <c r="H15" s="43" t="n"/>
      <c r="I15" s="44" t="n"/>
      <c r="J15" s="45" t="n"/>
      <c r="K15" s="46">
        <f>IF(J15="","",IF(H15="Daily",J15+1,IF(H15="Weekly",J15+7,IF(H15="Monthly",EDATE(J15,1),IF(H15="Quarterly",EDATE(J15,3),IF(H15="6-Monthly",EDATE(J15,6),IF(H15="Annual",EDATE(J15,12),"")))))))</f>
        <v/>
      </c>
    </row>
    <row r="16" ht="15" customHeight="1" s="35">
      <c r="A16" s="43" t="n"/>
      <c r="B16" s="44" t="n"/>
      <c r="C16" s="44" t="n"/>
      <c r="D16" s="44" t="n"/>
      <c r="E16" s="44" t="n"/>
      <c r="F16" s="45" t="n"/>
      <c r="G16" s="43" t="n"/>
      <c r="H16" s="43" t="n"/>
      <c r="I16" s="44" t="n"/>
      <c r="J16" s="45" t="n"/>
      <c r="K16" s="46">
        <f>IF(J16="","",IF(H16="Daily",J16+1,IF(H16="Weekly",J16+7,IF(H16="Monthly",EDATE(J16,1),IF(H16="Quarterly",EDATE(J16,3),IF(H16="6-Monthly",EDATE(J16,6),IF(H16="Annual",EDATE(J16,12),"")))))))</f>
        <v/>
      </c>
    </row>
    <row r="17" ht="15" customHeight="1" s="35">
      <c r="A17" s="43" t="n"/>
      <c r="B17" s="44" t="n"/>
      <c r="C17" s="44" t="n"/>
      <c r="D17" s="44" t="n"/>
      <c r="E17" s="44" t="n"/>
      <c r="F17" s="45" t="n"/>
      <c r="G17" s="43" t="n"/>
      <c r="H17" s="43" t="n"/>
      <c r="I17" s="44" t="n"/>
      <c r="J17" s="45" t="n"/>
      <c r="K17" s="46">
        <f>IF(J17="","",IF(H17="Daily",J17+1,IF(H17="Weekly",J17+7,IF(H17="Monthly",EDATE(J17,1),IF(H17="Quarterly",EDATE(J17,3),IF(H17="6-Monthly",EDATE(J17,6),IF(H17="Annual",EDATE(J17,12),"")))))))</f>
        <v/>
      </c>
    </row>
    <row r="18" ht="15" customHeight="1" s="35">
      <c r="A18" s="43" t="n"/>
      <c r="B18" s="44" t="n"/>
      <c r="C18" s="44" t="n"/>
      <c r="D18" s="44" t="n"/>
      <c r="E18" s="44" t="n"/>
      <c r="F18" s="45" t="n"/>
      <c r="G18" s="43" t="n"/>
      <c r="H18" s="43" t="n"/>
      <c r="I18" s="44" t="n"/>
      <c r="J18" s="45" t="n"/>
      <c r="K18" s="46">
        <f>IF(J18="","",IF(H18="Daily",J18+1,IF(H18="Weekly",J18+7,IF(H18="Monthly",EDATE(J18,1),IF(H18="Quarterly",EDATE(J18,3),IF(H18="6-Monthly",EDATE(J18,6),IF(H18="Annual",EDATE(J18,12),"")))))))</f>
        <v/>
      </c>
    </row>
    <row r="19" ht="15" customHeight="1" s="35">
      <c r="A19" s="43" t="n"/>
      <c r="B19" s="44" t="n"/>
      <c r="C19" s="44" t="n"/>
      <c r="D19" s="44" t="n"/>
      <c r="E19" s="44" t="n"/>
      <c r="F19" s="45" t="n"/>
      <c r="G19" s="43" t="n"/>
      <c r="H19" s="43" t="n"/>
      <c r="I19" s="44" t="n"/>
      <c r="J19" s="45" t="n"/>
      <c r="K19" s="46">
        <f>IF(J19="","",IF(H19="Daily",J19+1,IF(H19="Weekly",J19+7,IF(H19="Monthly",EDATE(J19,1),IF(H19="Quarterly",EDATE(J19,3),IF(H19="6-Monthly",EDATE(J19,6),IF(H19="Annual",EDATE(J19,12),"")))))))</f>
        <v/>
      </c>
    </row>
    <row r="20" ht="15" customHeight="1" s="35">
      <c r="A20" s="43" t="n"/>
      <c r="B20" s="44" t="n"/>
      <c r="C20" s="44" t="n"/>
      <c r="D20" s="44" t="n"/>
      <c r="E20" s="44" t="n"/>
      <c r="F20" s="45" t="n"/>
      <c r="G20" s="43" t="n"/>
      <c r="H20" s="43" t="n"/>
      <c r="I20" s="44" t="n"/>
      <c r="J20" s="45" t="n"/>
      <c r="K20" s="46">
        <f>IF(J20="","",IF(H20="Daily",J20+1,IF(H20="Weekly",J20+7,IF(H20="Monthly",EDATE(J20,1),IF(H20="Quarterly",EDATE(J20,3),IF(H20="6-Monthly",EDATE(J20,6),IF(H20="Annual",EDATE(J20,12),"")))))))</f>
        <v/>
      </c>
    </row>
    <row r="21" ht="15" customHeight="1" s="35">
      <c r="A21" s="43" t="n"/>
      <c r="B21" s="44" t="n"/>
      <c r="C21" s="44" t="n"/>
      <c r="D21" s="44" t="n"/>
      <c r="E21" s="44" t="n"/>
      <c r="F21" s="45" t="n"/>
      <c r="G21" s="43" t="n"/>
      <c r="H21" s="43" t="n"/>
      <c r="I21" s="44" t="n"/>
      <c r="J21" s="45" t="n"/>
      <c r="K21" s="46">
        <f>IF(J21="","",IF(H21="Daily",J21+1,IF(H21="Weekly",J21+7,IF(H21="Monthly",EDATE(J21,1),IF(H21="Quarterly",EDATE(J21,3),IF(H21="6-Monthly",EDATE(J21,6),IF(H21="Annual",EDATE(J21,12),"")))))))</f>
        <v/>
      </c>
    </row>
    <row r="22" ht="15" customHeight="1" s="35">
      <c r="A22" s="43" t="n"/>
      <c r="B22" s="44" t="n"/>
      <c r="C22" s="44" t="n"/>
      <c r="D22" s="44" t="n"/>
      <c r="E22" s="44" t="n"/>
      <c r="F22" s="45" t="n"/>
      <c r="G22" s="43" t="n"/>
      <c r="H22" s="43" t="n"/>
      <c r="I22" s="44" t="n"/>
      <c r="J22" s="45" t="n"/>
      <c r="K22" s="46">
        <f>IF(J22="","",IF(H22="Daily",J22+1,IF(H22="Weekly",J22+7,IF(H22="Monthly",EDATE(J22,1),IF(H22="Quarterly",EDATE(J22,3),IF(H22="6-Monthly",EDATE(J22,6),IF(H22="Annual",EDATE(J22,12),"")))))))</f>
        <v/>
      </c>
    </row>
    <row r="23" ht="15" customHeight="1" s="35">
      <c r="A23" s="43" t="n"/>
      <c r="B23" s="44" t="n"/>
      <c r="C23" s="44" t="n"/>
      <c r="D23" s="44" t="n"/>
      <c r="E23" s="44" t="n"/>
      <c r="F23" s="45" t="n"/>
      <c r="G23" s="43" t="n"/>
      <c r="H23" s="43" t="n"/>
      <c r="I23" s="44" t="n"/>
      <c r="J23" s="45" t="n"/>
      <c r="K23" s="46">
        <f>IF(J23="","",IF(H23="Daily",J23+1,IF(H23="Weekly",J23+7,IF(H23="Monthly",EDATE(J23,1),IF(H23="Quarterly",EDATE(J23,3),IF(H23="6-Monthly",EDATE(J23,6),IF(H23="Annual",EDATE(J23,12),"")))))))</f>
        <v/>
      </c>
    </row>
    <row r="25" ht="15" customHeight="1" s="35">
      <c r="A25" s="47" t="inlineStr">
        <is>
          <t>Note: Next PM Due is calculated automatically from Last PM Date + PM Frequency. Update Last PM Date once a maintenance task is completed to roll the schedule forward.</t>
        </is>
      </c>
    </row>
  </sheetData>
  <mergeCells count="2">
    <mergeCell ref="A1:K1"/>
    <mergeCell ref="A25:K25"/>
  </mergeCells>
  <conditionalFormatting sqref="G4:G23">
    <cfRule type="expression" rank="0" priority="2" equalAverage="0" aboveAverage="0" dxfId="0" text="" percent="0" bottom="0">
      <formula>G4="High"</formula>
    </cfRule>
    <cfRule type="expression" rank="0" priority="3" equalAverage="0" aboveAverage="0" dxfId="1" text="" percent="0" bottom="0">
      <formula>G4="Medium"</formula>
    </cfRule>
    <cfRule type="expression" rank="0" priority="4" equalAverage="0" aboveAverage="0" dxfId="2" text="" percent="0" bottom="0">
      <formula>G4="Low"</formula>
    </cfRule>
  </conditionalFormatting>
  <conditionalFormatting sqref="K4:K23">
    <cfRule type="expression" rank="0" priority="5" equalAverage="0" aboveAverage="0" dxfId="0" text="" percent="0" bottom="0">
      <formula>AND(K4&lt;&gt;"",K4&lt;TODAY())</formula>
    </cfRule>
    <cfRule type="expression" rank="0" priority="6" equalAverage="0" aboveAverage="0" dxfId="1" text="" percent="0" bottom="0">
      <formula>AND(K4&lt;&gt;"",K4&gt;=TODAY(),K4&lt;=TODAY()+7)</formula>
    </cfRule>
    <cfRule type="expression" rank="0" priority="7" equalAverage="0" aboveAverage="0" dxfId="2" text="" percent="0" bottom="0">
      <formula>AND(K4&lt;&gt;"",K4&gt;TODAY()+7)</formula>
    </cfRule>
  </conditionalFormatting>
  <dataValidations count="2">
    <dataValidation sqref="G4:G23" showDropDown="0" showInputMessage="0" showErrorMessage="0" allowBlank="1" type="list" errorStyle="stop" operator="between">
      <formula1>"High,Medium,Low"</formula1>
      <formula2>0</formula2>
    </dataValidation>
    <dataValidation sqref="H4:H23" showDropDown="0" showInputMessage="0" showErrorMessage="0" allowBlank="1" type="list" errorStyle="stop" operator="between">
      <formula1>"Daily,Weekly,Monthly,Quarterly,6-Monthly,Annual"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A1:N23"/>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0" customWidth="1" style="34" min="1" max="1"/>
    <col width="26" customWidth="1" style="34" min="2" max="2"/>
    <col width="6" customWidth="1" style="34" min="3" max="14"/>
  </cols>
  <sheetData>
    <row r="1" ht="50" customHeight="1" s="35">
      <c r="A1" s="40" t="inlineStr">
        <is>
          <t>12-MONTH PLANNED MAINTENANCE CALENDAR</t>
        </is>
      </c>
    </row>
    <row r="2" ht="15" customHeight="1" s="35">
      <c r="A2" s="48" t="inlineStr">
        <is>
          <t>P = Planned PM activity due. Tick/initial when complete. Link Asset ID to Asset Register.</t>
        </is>
      </c>
    </row>
    <row r="4" ht="15" customHeight="1" s="35">
      <c r="A4" s="49" t="inlineStr">
        <is>
          <t>Asset ID</t>
        </is>
      </c>
      <c r="B4" s="49" t="inlineStr">
        <is>
          <t>Asset Name</t>
        </is>
      </c>
      <c r="C4" s="49" t="inlineStr">
        <is>
          <t>Jan</t>
        </is>
      </c>
      <c r="D4" s="49" t="inlineStr">
        <is>
          <t>Feb</t>
        </is>
      </c>
      <c r="E4" s="49" t="inlineStr">
        <is>
          <t>Mar</t>
        </is>
      </c>
      <c r="F4" s="49" t="inlineStr">
        <is>
          <t>Apr</t>
        </is>
      </c>
      <c r="G4" s="49" t="inlineStr">
        <is>
          <t>May</t>
        </is>
      </c>
      <c r="H4" s="49" t="inlineStr">
        <is>
          <t>Jun</t>
        </is>
      </c>
      <c r="I4" s="49" t="inlineStr">
        <is>
          <t>Jul</t>
        </is>
      </c>
      <c r="J4" s="49" t="inlineStr">
        <is>
          <t>Aug</t>
        </is>
      </c>
      <c r="K4" s="49" t="inlineStr">
        <is>
          <t>Sep</t>
        </is>
      </c>
      <c r="L4" s="49" t="inlineStr">
        <is>
          <t>Oct</t>
        </is>
      </c>
      <c r="M4" s="49" t="inlineStr">
        <is>
          <t>Nov</t>
        </is>
      </c>
      <c r="N4" s="49" t="inlineStr">
        <is>
          <t>Dec</t>
        </is>
      </c>
    </row>
    <row r="5" ht="15" customHeight="1" s="35">
      <c r="A5" s="50" t="inlineStr">
        <is>
          <t>EQ-001</t>
        </is>
      </c>
      <c r="B5" s="51" t="inlineStr">
        <is>
          <t>CNC Turning Centre 1</t>
        </is>
      </c>
      <c r="C5" s="52" t="inlineStr">
        <is>
          <t>P</t>
        </is>
      </c>
      <c r="D5" s="52" t="inlineStr">
        <is>
          <t>P</t>
        </is>
      </c>
      <c r="E5" s="52" t="inlineStr">
        <is>
          <t>P</t>
        </is>
      </c>
      <c r="F5" s="52" t="inlineStr">
        <is>
          <t>P</t>
        </is>
      </c>
      <c r="G5" s="52" t="inlineStr">
        <is>
          <t>P</t>
        </is>
      </c>
      <c r="H5" s="52" t="inlineStr">
        <is>
          <t>P</t>
        </is>
      </c>
      <c r="I5" s="52" t="inlineStr">
        <is>
          <t>P</t>
        </is>
      </c>
      <c r="J5" s="52" t="inlineStr">
        <is>
          <t>P</t>
        </is>
      </c>
      <c r="K5" s="52" t="inlineStr">
        <is>
          <t>P</t>
        </is>
      </c>
      <c r="L5" s="52" t="inlineStr">
        <is>
          <t>P</t>
        </is>
      </c>
      <c r="M5" s="52" t="inlineStr">
        <is>
          <t>P</t>
        </is>
      </c>
      <c r="N5" s="52" t="inlineStr">
        <is>
          <t>P</t>
        </is>
      </c>
    </row>
    <row r="6" ht="15" customHeight="1" s="35">
      <c r="A6" s="50" t="inlineStr">
        <is>
          <t>EQ-002</t>
        </is>
      </c>
      <c r="B6" s="51" t="inlineStr">
        <is>
          <t>5-Axis Milling Centre</t>
        </is>
      </c>
      <c r="C6" s="52" t="inlineStr">
        <is>
          <t>P</t>
        </is>
      </c>
      <c r="D6" s="52" t="inlineStr">
        <is>
          <t>P</t>
        </is>
      </c>
      <c r="E6" s="52" t="inlineStr">
        <is>
          <t>P</t>
        </is>
      </c>
      <c r="F6" s="52" t="inlineStr">
        <is>
          <t>P</t>
        </is>
      </c>
      <c r="G6" s="52" t="inlineStr">
        <is>
          <t>P</t>
        </is>
      </c>
      <c r="H6" s="52" t="inlineStr">
        <is>
          <t>P</t>
        </is>
      </c>
      <c r="I6" s="52" t="inlineStr">
        <is>
          <t>P</t>
        </is>
      </c>
      <c r="J6" s="52" t="inlineStr">
        <is>
          <t>P</t>
        </is>
      </c>
      <c r="K6" s="52" t="inlineStr">
        <is>
          <t>P</t>
        </is>
      </c>
      <c r="L6" s="52" t="inlineStr">
        <is>
          <t>P</t>
        </is>
      </c>
      <c r="M6" s="52" t="inlineStr">
        <is>
          <t>P</t>
        </is>
      </c>
      <c r="N6" s="52" t="inlineStr">
        <is>
          <t>P</t>
        </is>
      </c>
    </row>
    <row r="7" ht="15" customHeight="1" s="35">
      <c r="A7" s="50" t="inlineStr">
        <is>
          <t>EQ-003</t>
        </is>
      </c>
      <c r="B7" s="51" t="inlineStr">
        <is>
          <t>Coordinate Measuring Machine</t>
        </is>
      </c>
      <c r="C7" s="52" t="inlineStr">
        <is>
          <t>P</t>
        </is>
      </c>
      <c r="D7" s="52" t="inlineStr">
        <is>
          <t>P</t>
        </is>
      </c>
      <c r="E7" s="52" t="inlineStr">
        <is>
          <t>P</t>
        </is>
      </c>
      <c r="F7" s="52" t="inlineStr">
        <is>
          <t>P</t>
        </is>
      </c>
      <c r="G7" s="52" t="inlineStr">
        <is>
          <t>P</t>
        </is>
      </c>
      <c r="H7" s="52" t="inlineStr">
        <is>
          <t>P</t>
        </is>
      </c>
      <c r="I7" s="52" t="inlineStr">
        <is>
          <t>P</t>
        </is>
      </c>
      <c r="J7" s="52" t="inlineStr">
        <is>
          <t>P</t>
        </is>
      </c>
      <c r="K7" s="52" t="inlineStr">
        <is>
          <t>P</t>
        </is>
      </c>
      <c r="L7" s="52" t="inlineStr">
        <is>
          <t>P</t>
        </is>
      </c>
      <c r="M7" s="52" t="inlineStr">
        <is>
          <t>P</t>
        </is>
      </c>
      <c r="N7" s="52" t="inlineStr">
        <is>
          <t>P</t>
        </is>
      </c>
    </row>
    <row r="8" ht="15" customHeight="1" s="35">
      <c r="A8" s="50" t="inlineStr">
        <is>
          <t>EQ-004</t>
        </is>
      </c>
      <c r="B8" s="51" t="inlineStr">
        <is>
          <t>Overhead Crane (5T)</t>
        </is>
      </c>
      <c r="C8" s="52" t="n"/>
      <c r="D8" s="52" t="n"/>
      <c r="E8" s="52" t="inlineStr">
        <is>
          <t>P</t>
        </is>
      </c>
      <c r="F8" s="52" t="n"/>
      <c r="G8" s="52" t="n"/>
      <c r="H8" s="52" t="inlineStr">
        <is>
          <t>P</t>
        </is>
      </c>
      <c r="I8" s="52" t="n"/>
      <c r="J8" s="52" t="n"/>
      <c r="K8" s="52" t="inlineStr">
        <is>
          <t>P</t>
        </is>
      </c>
      <c r="L8" s="52" t="n"/>
      <c r="M8" s="52" t="n"/>
      <c r="N8" s="52" t="inlineStr">
        <is>
          <t>P</t>
        </is>
      </c>
    </row>
    <row r="9" ht="15" customHeight="1" s="35">
      <c r="A9" s="50" t="inlineStr">
        <is>
          <t>EQ-005</t>
        </is>
      </c>
      <c r="B9" s="51" t="inlineStr">
        <is>
          <t>Air Compressor</t>
        </is>
      </c>
      <c r="C9" s="52" t="inlineStr">
        <is>
          <t>P</t>
        </is>
      </c>
      <c r="D9" s="52" t="inlineStr">
        <is>
          <t>P</t>
        </is>
      </c>
      <c r="E9" s="52" t="inlineStr">
        <is>
          <t>P</t>
        </is>
      </c>
      <c r="F9" s="52" t="inlineStr">
        <is>
          <t>P</t>
        </is>
      </c>
      <c r="G9" s="52" t="inlineStr">
        <is>
          <t>P</t>
        </is>
      </c>
      <c r="H9" s="52" t="inlineStr">
        <is>
          <t>P</t>
        </is>
      </c>
      <c r="I9" s="52" t="inlineStr">
        <is>
          <t>P</t>
        </is>
      </c>
      <c r="J9" s="52" t="inlineStr">
        <is>
          <t>P</t>
        </is>
      </c>
      <c r="K9" s="52" t="inlineStr">
        <is>
          <t>P</t>
        </is>
      </c>
      <c r="L9" s="52" t="inlineStr">
        <is>
          <t>P</t>
        </is>
      </c>
      <c r="M9" s="52" t="inlineStr">
        <is>
          <t>P</t>
        </is>
      </c>
      <c r="N9" s="52" t="inlineStr">
        <is>
          <t>P</t>
        </is>
      </c>
    </row>
    <row r="10" ht="15" customHeight="1" s="35">
      <c r="A10" s="50" t="inlineStr">
        <is>
          <t>EQ-006</t>
        </is>
      </c>
      <c r="B10" s="51" t="inlineStr">
        <is>
          <t>Forklift Truck</t>
        </is>
      </c>
      <c r="C10" s="52" t="inlineStr">
        <is>
          <t>P</t>
        </is>
      </c>
      <c r="D10" s="52" t="inlineStr">
        <is>
          <t>P</t>
        </is>
      </c>
      <c r="E10" s="52" t="inlineStr">
        <is>
          <t>P</t>
        </is>
      </c>
      <c r="F10" s="52" t="inlineStr">
        <is>
          <t>P</t>
        </is>
      </c>
      <c r="G10" s="52" t="inlineStr">
        <is>
          <t>P</t>
        </is>
      </c>
      <c r="H10" s="52" t="inlineStr">
        <is>
          <t>P</t>
        </is>
      </c>
      <c r="I10" s="52" t="inlineStr">
        <is>
          <t>P</t>
        </is>
      </c>
      <c r="J10" s="52" t="inlineStr">
        <is>
          <t>P</t>
        </is>
      </c>
      <c r="K10" s="52" t="inlineStr">
        <is>
          <t>P</t>
        </is>
      </c>
      <c r="L10" s="52" t="inlineStr">
        <is>
          <t>P</t>
        </is>
      </c>
      <c r="M10" s="52" t="inlineStr">
        <is>
          <t>P</t>
        </is>
      </c>
      <c r="N10" s="52" t="inlineStr">
        <is>
          <t>P</t>
        </is>
      </c>
    </row>
    <row r="11" ht="15" customHeight="1" s="35">
      <c r="A11" s="50" t="inlineStr">
        <is>
          <t>EQ-007</t>
        </is>
      </c>
      <c r="B11" s="51" t="inlineStr">
        <is>
          <t>Welding Station 1</t>
        </is>
      </c>
      <c r="C11" s="52" t="inlineStr">
        <is>
          <t>P</t>
        </is>
      </c>
      <c r="D11" s="52" t="inlineStr">
        <is>
          <t>P</t>
        </is>
      </c>
      <c r="E11" s="52" t="inlineStr">
        <is>
          <t>P</t>
        </is>
      </c>
      <c r="F11" s="52" t="inlineStr">
        <is>
          <t>P</t>
        </is>
      </c>
      <c r="G11" s="52" t="inlineStr">
        <is>
          <t>P</t>
        </is>
      </c>
      <c r="H11" s="52" t="inlineStr">
        <is>
          <t>P</t>
        </is>
      </c>
      <c r="I11" s="52" t="inlineStr">
        <is>
          <t>P</t>
        </is>
      </c>
      <c r="J11" s="52" t="inlineStr">
        <is>
          <t>P</t>
        </is>
      </c>
      <c r="K11" s="52" t="inlineStr">
        <is>
          <t>P</t>
        </is>
      </c>
      <c r="L11" s="52" t="inlineStr">
        <is>
          <t>P</t>
        </is>
      </c>
      <c r="M11" s="52" t="inlineStr">
        <is>
          <t>P</t>
        </is>
      </c>
      <c r="N11" s="52" t="inlineStr">
        <is>
          <t>P</t>
        </is>
      </c>
    </row>
    <row r="12" ht="15" customHeight="1" s="35">
      <c r="A12" s="50" t="inlineStr">
        <is>
          <t>EQ-008</t>
        </is>
      </c>
      <c r="B12" s="51" t="inlineStr">
        <is>
          <t>Surface Grinder</t>
        </is>
      </c>
      <c r="C12" s="52" t="n"/>
      <c r="D12" s="52" t="n"/>
      <c r="E12" s="52" t="inlineStr">
        <is>
          <t>P</t>
        </is>
      </c>
      <c r="F12" s="52" t="n"/>
      <c r="G12" s="52" t="n"/>
      <c r="H12" s="52" t="inlineStr">
        <is>
          <t>P</t>
        </is>
      </c>
      <c r="I12" s="52" t="n"/>
      <c r="J12" s="52" t="n"/>
      <c r="K12" s="52" t="inlineStr">
        <is>
          <t>P</t>
        </is>
      </c>
      <c r="L12" s="52" t="n"/>
      <c r="M12" s="52" t="n"/>
      <c r="N12" s="52" t="inlineStr">
        <is>
          <t>P</t>
        </is>
      </c>
    </row>
    <row r="13" ht="15" customHeight="1" s="35">
      <c r="A13" s="43" t="n"/>
      <c r="B13" s="44" t="n"/>
      <c r="C13" s="53" t="n"/>
      <c r="D13" s="53" t="n"/>
      <c r="E13" s="53" t="n"/>
      <c r="F13" s="53" t="n"/>
      <c r="G13" s="53" t="n"/>
      <c r="H13" s="53" t="n"/>
      <c r="I13" s="53" t="n"/>
      <c r="J13" s="53" t="n"/>
      <c r="K13" s="53" t="n"/>
      <c r="L13" s="53" t="n"/>
      <c r="M13" s="53" t="n"/>
      <c r="N13" s="53" t="n"/>
    </row>
    <row r="14" ht="15" customHeight="1" s="35">
      <c r="A14" s="43" t="n"/>
      <c r="B14" s="44" t="n"/>
      <c r="C14" s="53" t="n"/>
      <c r="D14" s="53" t="n"/>
      <c r="E14" s="53" t="n"/>
      <c r="F14" s="53" t="n"/>
      <c r="G14" s="53" t="n"/>
      <c r="H14" s="53" t="n"/>
      <c r="I14" s="53" t="n"/>
      <c r="J14" s="53" t="n"/>
      <c r="K14" s="53" t="n"/>
      <c r="L14" s="53" t="n"/>
      <c r="M14" s="53" t="n"/>
      <c r="N14" s="53" t="n"/>
    </row>
    <row r="15" ht="15" customHeight="1" s="35">
      <c r="A15" s="43" t="n"/>
      <c r="B15" s="44" t="n"/>
      <c r="C15" s="53" t="n"/>
      <c r="D15" s="53" t="n"/>
      <c r="E15" s="53" t="n"/>
      <c r="F15" s="53" t="n"/>
      <c r="G15" s="53" t="n"/>
      <c r="H15" s="53" t="n"/>
      <c r="I15" s="53" t="n"/>
      <c r="J15" s="53" t="n"/>
      <c r="K15" s="53" t="n"/>
      <c r="L15" s="53" t="n"/>
      <c r="M15" s="53" t="n"/>
      <c r="N15" s="53" t="n"/>
    </row>
    <row r="16" ht="15" customHeight="1" s="35">
      <c r="A16" s="43" t="n"/>
      <c r="B16" s="44" t="n"/>
      <c r="C16" s="53" t="n"/>
      <c r="D16" s="53" t="n"/>
      <c r="E16" s="53" t="n"/>
      <c r="F16" s="53" t="n"/>
      <c r="G16" s="53" t="n"/>
      <c r="H16" s="53" t="n"/>
      <c r="I16" s="53" t="n"/>
      <c r="J16" s="53" t="n"/>
      <c r="K16" s="53" t="n"/>
      <c r="L16" s="53" t="n"/>
      <c r="M16" s="53" t="n"/>
      <c r="N16" s="53" t="n"/>
    </row>
    <row r="17" ht="15" customHeight="1" s="35">
      <c r="A17" s="43" t="n"/>
      <c r="B17" s="44" t="n"/>
      <c r="C17" s="53" t="n"/>
      <c r="D17" s="53" t="n"/>
      <c r="E17" s="53" t="n"/>
      <c r="F17" s="53" t="n"/>
      <c r="G17" s="53" t="n"/>
      <c r="H17" s="53" t="n"/>
      <c r="I17" s="53" t="n"/>
      <c r="J17" s="53" t="n"/>
      <c r="K17" s="53" t="n"/>
      <c r="L17" s="53" t="n"/>
      <c r="M17" s="53" t="n"/>
      <c r="N17" s="53" t="n"/>
    </row>
    <row r="18" ht="15" customHeight="1" s="35">
      <c r="A18" s="43" t="n"/>
      <c r="B18" s="44" t="n"/>
      <c r="C18" s="53" t="n"/>
      <c r="D18" s="53" t="n"/>
      <c r="E18" s="53" t="n"/>
      <c r="F18" s="53" t="n"/>
      <c r="G18" s="53" t="n"/>
      <c r="H18" s="53" t="n"/>
      <c r="I18" s="53" t="n"/>
      <c r="J18" s="53" t="n"/>
      <c r="K18" s="53" t="n"/>
      <c r="L18" s="53" t="n"/>
      <c r="M18" s="53" t="n"/>
      <c r="N18" s="53" t="n"/>
    </row>
    <row r="20" ht="15" customHeight="1" s="35">
      <c r="A20" s="54" t="inlineStr">
        <is>
          <t>Legend:</t>
        </is>
      </c>
    </row>
    <row r="21" ht="15" customHeight="1" s="35">
      <c r="A21" s="55" t="inlineStr">
        <is>
          <t>P</t>
        </is>
      </c>
      <c r="B21" s="56" t="inlineStr">
        <is>
          <t>Planned PM due this month</t>
        </is>
      </c>
    </row>
    <row r="22" ht="15" customHeight="1" s="35">
      <c r="A22" s="57" t="inlineStr">
        <is>
          <t>C</t>
        </is>
      </c>
      <c r="B22" s="56" t="inlineStr">
        <is>
          <t>PM completed</t>
        </is>
      </c>
    </row>
    <row r="23" ht="15" customHeight="1" s="35">
      <c r="A23" s="58" t="inlineStr">
        <is>
          <t>M</t>
        </is>
      </c>
      <c r="B23" s="56" t="inlineStr">
        <is>
          <t>PM missed / overdue</t>
        </is>
      </c>
    </row>
  </sheetData>
  <mergeCells count="2">
    <mergeCell ref="A2:N2"/>
    <mergeCell ref="A1:N1"/>
  </mergeCells>
  <conditionalFormatting sqref="C5:C18">
    <cfRule type="expression" rank="0" priority="2" equalAverage="0" aboveAverage="0" dxfId="2" text="" percent="0" bottom="0">
      <formula>C5="C"</formula>
    </cfRule>
    <cfRule type="expression" rank="0" priority="3" equalAverage="0" aboveAverage="0" dxfId="1" text="" percent="0" bottom="0">
      <formula>C5="P"</formula>
    </cfRule>
    <cfRule type="expression" rank="0" priority="4" equalAverage="0" aboveAverage="0" dxfId="0" text="" percent="0" bottom="0">
      <formula>C5="M"</formula>
    </cfRule>
  </conditionalFormatting>
  <conditionalFormatting sqref="D5:D18">
    <cfRule type="expression" rank="0" priority="5" equalAverage="0" aboveAverage="0" dxfId="2" text="" percent="0" bottom="0">
      <formula>D5="C"</formula>
    </cfRule>
    <cfRule type="expression" rank="0" priority="6" equalAverage="0" aboveAverage="0" dxfId="1" text="" percent="0" bottom="0">
      <formula>D5="P"</formula>
    </cfRule>
    <cfRule type="expression" rank="0" priority="7" equalAverage="0" aboveAverage="0" dxfId="0" text="" percent="0" bottom="0">
      <formula>D5="M"</formula>
    </cfRule>
  </conditionalFormatting>
  <conditionalFormatting sqref="E5:E18">
    <cfRule type="expression" rank="0" priority="8" equalAverage="0" aboveAverage="0" dxfId="2" text="" percent="0" bottom="0">
      <formula>E5="C"</formula>
    </cfRule>
    <cfRule type="expression" rank="0" priority="9" equalAverage="0" aboveAverage="0" dxfId="1" text="" percent="0" bottom="0">
      <formula>E5="P"</formula>
    </cfRule>
    <cfRule type="expression" rank="0" priority="10" equalAverage="0" aboveAverage="0" dxfId="0" text="" percent="0" bottom="0">
      <formula>E5="M"</formula>
    </cfRule>
  </conditionalFormatting>
  <conditionalFormatting sqref="F5:F18">
    <cfRule type="expression" rank="0" priority="11" equalAverage="0" aboveAverage="0" dxfId="2" text="" percent="0" bottom="0">
      <formula>F5="C"</formula>
    </cfRule>
    <cfRule type="expression" rank="0" priority="12" equalAverage="0" aboveAverage="0" dxfId="1" text="" percent="0" bottom="0">
      <formula>F5="P"</formula>
    </cfRule>
    <cfRule type="expression" rank="0" priority="13" equalAverage="0" aboveAverage="0" dxfId="0" text="" percent="0" bottom="0">
      <formula>F5="M"</formula>
    </cfRule>
  </conditionalFormatting>
  <conditionalFormatting sqref="G5:G18">
    <cfRule type="expression" rank="0" priority="14" equalAverage="0" aboveAverage="0" dxfId="2" text="" percent="0" bottom="0">
      <formula>G5="C"</formula>
    </cfRule>
    <cfRule type="expression" rank="0" priority="15" equalAverage="0" aboveAverage="0" dxfId="1" text="" percent="0" bottom="0">
      <formula>G5="P"</formula>
    </cfRule>
    <cfRule type="expression" rank="0" priority="16" equalAverage="0" aboveAverage="0" dxfId="0" text="" percent="0" bottom="0">
      <formula>G5="M"</formula>
    </cfRule>
  </conditionalFormatting>
  <conditionalFormatting sqref="H5:H18">
    <cfRule type="expression" rank="0" priority="17" equalAverage="0" aboveAverage="0" dxfId="2" text="" percent="0" bottom="0">
      <formula>H5="C"</formula>
    </cfRule>
    <cfRule type="expression" rank="0" priority="18" equalAverage="0" aboveAverage="0" dxfId="1" text="" percent="0" bottom="0">
      <formula>H5="P"</formula>
    </cfRule>
    <cfRule type="expression" rank="0" priority="19" equalAverage="0" aboveAverage="0" dxfId="0" text="" percent="0" bottom="0">
      <formula>H5="M"</formula>
    </cfRule>
  </conditionalFormatting>
  <conditionalFormatting sqref="I5:I18">
    <cfRule type="expression" rank="0" priority="20" equalAverage="0" aboveAverage="0" dxfId="2" text="" percent="0" bottom="0">
      <formula>I5="C"</formula>
    </cfRule>
    <cfRule type="expression" rank="0" priority="21" equalAverage="0" aboveAverage="0" dxfId="1" text="" percent="0" bottom="0">
      <formula>I5="P"</formula>
    </cfRule>
    <cfRule type="expression" rank="0" priority="22" equalAverage="0" aboveAverage="0" dxfId="0" text="" percent="0" bottom="0">
      <formula>I5="M"</formula>
    </cfRule>
  </conditionalFormatting>
  <conditionalFormatting sqref="J5:J18">
    <cfRule type="expression" rank="0" priority="23" equalAverage="0" aboveAverage="0" dxfId="2" text="" percent="0" bottom="0">
      <formula>J5="C"</formula>
    </cfRule>
    <cfRule type="expression" rank="0" priority="24" equalAverage="0" aboveAverage="0" dxfId="1" text="" percent="0" bottom="0">
      <formula>J5="P"</formula>
    </cfRule>
    <cfRule type="expression" rank="0" priority="25" equalAverage="0" aboveAverage="0" dxfId="0" text="" percent="0" bottom="0">
      <formula>J5="M"</formula>
    </cfRule>
  </conditionalFormatting>
  <conditionalFormatting sqref="K5:K18">
    <cfRule type="expression" rank="0" priority="26" equalAverage="0" aboveAverage="0" dxfId="2" text="" percent="0" bottom="0">
      <formula>K5="C"</formula>
    </cfRule>
    <cfRule type="expression" rank="0" priority="27" equalAverage="0" aboveAverage="0" dxfId="1" text="" percent="0" bottom="0">
      <formula>K5="P"</formula>
    </cfRule>
    <cfRule type="expression" rank="0" priority="28" equalAverage="0" aboveAverage="0" dxfId="0" text="" percent="0" bottom="0">
      <formula>K5="M"</formula>
    </cfRule>
  </conditionalFormatting>
  <conditionalFormatting sqref="L5:L18">
    <cfRule type="expression" rank="0" priority="29" equalAverage="0" aboveAverage="0" dxfId="2" text="" percent="0" bottom="0">
      <formula>L5="C"</formula>
    </cfRule>
    <cfRule type="expression" rank="0" priority="30" equalAverage="0" aboveAverage="0" dxfId="1" text="" percent="0" bottom="0">
      <formula>L5="P"</formula>
    </cfRule>
    <cfRule type="expression" rank="0" priority="31" equalAverage="0" aboveAverage="0" dxfId="0" text="" percent="0" bottom="0">
      <formula>L5="M"</formula>
    </cfRule>
  </conditionalFormatting>
  <conditionalFormatting sqref="M5:M18">
    <cfRule type="expression" rank="0" priority="32" equalAverage="0" aboveAverage="0" dxfId="2" text="" percent="0" bottom="0">
      <formula>M5="C"</formula>
    </cfRule>
    <cfRule type="expression" rank="0" priority="33" equalAverage="0" aboveAverage="0" dxfId="1" text="" percent="0" bottom="0">
      <formula>M5="P"</formula>
    </cfRule>
    <cfRule type="expression" rank="0" priority="34" equalAverage="0" aboveAverage="0" dxfId="0" text="" percent="0" bottom="0">
      <formula>M5="M"</formula>
    </cfRule>
  </conditionalFormatting>
  <conditionalFormatting sqref="N5:N18">
    <cfRule type="expression" rank="0" priority="35" equalAverage="0" aboveAverage="0" dxfId="2" text="" percent="0" bottom="0">
      <formula>N5="C"</formula>
    </cfRule>
    <cfRule type="expression" rank="0" priority="36" equalAverage="0" aboveAverage="0" dxfId="1" text="" percent="0" bottom="0">
      <formula>N5="P"</formula>
    </cfRule>
    <cfRule type="expression" rank="0" priority="37" equalAverage="0" aboveAverage="0" dxfId="0" text="" percent="0" bottom="0">
      <formula>N5="M"</formula>
    </cfRule>
  </conditionalFormatting>
  <dataValidations count="1">
    <dataValidation sqref="C5:N18" showDropDown="0" showInputMessage="0" showErrorMessage="0" allowBlank="1" type="list" errorStyle="stop" operator="between">
      <formula1>"P,C,M,"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29ABE2"/>
    <outlinePr summaryBelow="1" summaryRight="1"/>
    <pageSetUpPr fitToPage="0"/>
  </sheetPr>
  <dimension ref="A1:J3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4" min="1" max="1"/>
    <col width="10" customWidth="1" style="34" min="2" max="2"/>
    <col width="22" customWidth="1" style="34" min="3" max="3"/>
    <col width="28" customWidth="1" style="34" min="4" max="4"/>
    <col width="16" customWidth="1" style="34" min="5" max="5"/>
    <col width="11" customWidth="1" style="34" min="6" max="7"/>
    <col width="12" customWidth="1" style="34" min="8" max="8"/>
    <col width="28" customWidth="1" style="34" min="9" max="9"/>
    <col width="14" customWidth="1" style="34" min="10" max="10"/>
  </cols>
  <sheetData>
    <row r="1" ht="50" customHeight="1" s="35">
      <c r="A1" s="40" t="inlineStr">
        <is>
          <t>BREAKDOWN &amp; DOWNTIME LOG</t>
        </is>
      </c>
    </row>
    <row r="2" ht="15" customHeight="1" s="35">
      <c r="A2" s="48" t="inlineStr">
        <is>
          <t>Record every unplanned stoppage. Downtime hours and category feed the OEE Dashboard and downtime Pareto.</t>
        </is>
      </c>
    </row>
    <row r="4" ht="23.25" customHeight="1" s="35">
      <c r="A4" s="49" t="inlineStr">
        <is>
          <t>Date</t>
        </is>
      </c>
      <c r="B4" s="49" t="inlineStr">
        <is>
          <t>Asset ID</t>
        </is>
      </c>
      <c r="C4" s="49" t="inlineStr">
        <is>
          <t>Asset Name</t>
        </is>
      </c>
      <c r="D4" s="49" t="inlineStr">
        <is>
          <t>Fault / Description</t>
        </is>
      </c>
      <c r="E4" s="49" t="inlineStr">
        <is>
          <t>Category</t>
        </is>
      </c>
      <c r="F4" s="49" t="inlineStr">
        <is>
          <t>Time Down</t>
        </is>
      </c>
      <c r="G4" s="49" t="inlineStr">
        <is>
          <t>Time Up</t>
        </is>
      </c>
      <c r="H4" s="49" t="inlineStr">
        <is>
          <t>Downtime (hrs)</t>
        </is>
      </c>
      <c r="I4" s="49" t="inlineStr">
        <is>
          <t>Action Taken / Repair</t>
        </is>
      </c>
      <c r="J4" s="49" t="inlineStr">
        <is>
          <t>Logged By</t>
        </is>
      </c>
    </row>
    <row r="5" ht="34.5" customHeight="1" s="35">
      <c r="A5" s="45" t="inlineStr">
        <is>
          <t>2025-11-03</t>
        </is>
      </c>
      <c r="B5" s="43" t="inlineStr">
        <is>
          <t>EQ-001</t>
        </is>
      </c>
      <c r="C5" s="44" t="inlineStr">
        <is>
          <t>CNC Turning Centre 1</t>
        </is>
      </c>
      <c r="D5" s="44" t="inlineStr">
        <is>
          <t>Spindle bearing noise / vibration</t>
        </is>
      </c>
      <c r="E5" s="43" t="inlineStr">
        <is>
          <t>Mechanical</t>
        </is>
      </c>
      <c r="F5" s="59" t="inlineStr">
        <is>
          <t>08:15</t>
        </is>
      </c>
      <c r="G5" s="59" t="inlineStr">
        <is>
          <t>11:45</t>
        </is>
      </c>
      <c r="H5" s="60">
        <f>IF(AND(F5&lt;&gt;"",G5&lt;&gt;""),(TIMEVALUE(G5)-TIMEVALUE(F5))*24,"")</f>
        <v/>
      </c>
      <c r="I5" s="44" t="inlineStr">
        <is>
          <t>Maintenance fitted replacement spindle bearing; ran-in and re-tested OK</t>
        </is>
      </c>
      <c r="J5" s="43" t="inlineStr">
        <is>
          <t>J. Carter</t>
        </is>
      </c>
    </row>
    <row r="6" ht="23.25" customHeight="1" s="35">
      <c r="A6" s="45" t="inlineStr">
        <is>
          <t>2025-11-12</t>
        </is>
      </c>
      <c r="B6" s="43" t="inlineStr">
        <is>
          <t>EQ-005</t>
        </is>
      </c>
      <c r="C6" s="44" t="inlineStr">
        <is>
          <t>Air Compressor</t>
        </is>
      </c>
      <c r="D6" s="44" t="inlineStr">
        <is>
          <t>Compressor tripped on high temp alarm</t>
        </is>
      </c>
      <c r="E6" s="43" t="inlineStr">
        <is>
          <t>Electrical</t>
        </is>
      </c>
      <c r="F6" s="59" t="inlineStr">
        <is>
          <t>13:30</t>
        </is>
      </c>
      <c r="G6" s="59" t="inlineStr">
        <is>
          <t>14:10</t>
        </is>
      </c>
      <c r="H6" s="60">
        <f>IF(AND(F6&lt;&gt;"",G6&lt;&gt;""),(TIMEVALUE(G6)-TIMEVALUE(F6))*24,"")</f>
        <v/>
      </c>
      <c r="I6" s="44" t="inlineStr">
        <is>
          <t>Reset thermal trip, cleaned cooler fins, added to PM checklist</t>
        </is>
      </c>
      <c r="J6" s="43" t="inlineStr">
        <is>
          <t>R. Hughes</t>
        </is>
      </c>
    </row>
    <row r="7" ht="23.25" customHeight="1" s="35">
      <c r="A7" s="45" t="inlineStr">
        <is>
          <t>2025-11-20</t>
        </is>
      </c>
      <c r="B7" s="43" t="inlineStr">
        <is>
          <t>EQ-004</t>
        </is>
      </c>
      <c r="C7" s="44" t="inlineStr">
        <is>
          <t>Overhead Crane (5T)</t>
        </is>
      </c>
      <c r="D7" s="44" t="inlineStr">
        <is>
          <t>Hoist motor overheating under load</t>
        </is>
      </c>
      <c r="E7" s="43" t="inlineStr">
        <is>
          <t>Mechanical</t>
        </is>
      </c>
      <c r="F7" s="59" t="inlineStr">
        <is>
          <t>09:00</t>
        </is>
      </c>
      <c r="G7" s="59" t="inlineStr">
        <is>
          <t>12:30</t>
        </is>
      </c>
      <c r="H7" s="60">
        <f>IF(AND(F7&lt;&gt;"",G7&lt;&gt;""),(TIMEVALUE(G7)-TIMEVALUE(F7))*24,"")</f>
        <v/>
      </c>
      <c r="I7" s="44" t="inlineStr">
        <is>
          <t>Replaced hoist motor brake, lubricated gearbox</t>
        </is>
      </c>
      <c r="J7" s="43" t="inlineStr">
        <is>
          <t>J. Carter</t>
        </is>
      </c>
    </row>
    <row r="8" ht="23.25" customHeight="1" s="35">
      <c r="A8" s="45" t="inlineStr">
        <is>
          <t>2025-12-02</t>
        </is>
      </c>
      <c r="B8" s="43" t="inlineStr">
        <is>
          <t>EQ-002</t>
        </is>
      </c>
      <c r="C8" s="44" t="inlineStr">
        <is>
          <t>5-Axis Milling Centre</t>
        </is>
      </c>
      <c r="D8" s="44" t="inlineStr">
        <is>
          <t>Tool changer fault code E45</t>
        </is>
      </c>
      <c r="E8" s="43" t="inlineStr">
        <is>
          <t>Controls / PLC</t>
        </is>
      </c>
      <c r="F8" s="59" t="inlineStr">
        <is>
          <t>10:20</t>
        </is>
      </c>
      <c r="G8" s="59" t="inlineStr">
        <is>
          <t>11:05</t>
        </is>
      </c>
      <c r="H8" s="60">
        <f>IF(AND(F8&lt;&gt;"",G8&lt;&gt;""),(TIMEVALUE(G8)-TIMEVALUE(F8))*24,"")</f>
        <v/>
      </c>
      <c r="I8" s="44" t="inlineStr">
        <is>
          <t>Cleared fault, recalibrated tool changer sensor</t>
        </is>
      </c>
      <c r="J8" s="43" t="inlineStr">
        <is>
          <t>S. Naidu</t>
        </is>
      </c>
    </row>
    <row r="9" ht="15" customHeight="1" s="35">
      <c r="A9" s="45" t="n"/>
      <c r="B9" s="43" t="n"/>
      <c r="C9" s="44" t="n"/>
      <c r="D9" s="44" t="n"/>
      <c r="E9" s="43" t="n"/>
      <c r="F9" s="59" t="n"/>
      <c r="G9" s="59" t="n"/>
      <c r="H9" s="60">
        <f>IF(AND(F9&lt;&gt;"",G9&lt;&gt;""),(TIMEVALUE(G9)-TIMEVALUE(F9))*24,"")</f>
        <v/>
      </c>
      <c r="I9" s="44" t="n"/>
      <c r="J9" s="44" t="n"/>
    </row>
    <row r="10" ht="15" customHeight="1" s="35">
      <c r="A10" s="45" t="n"/>
      <c r="B10" s="43" t="n"/>
      <c r="C10" s="44" t="n"/>
      <c r="D10" s="44" t="n"/>
      <c r="E10" s="43" t="n"/>
      <c r="F10" s="59" t="n"/>
      <c r="G10" s="59" t="n"/>
      <c r="H10" s="60">
        <f>IF(AND(F10&lt;&gt;"",G10&lt;&gt;""),(TIMEVALUE(G10)-TIMEVALUE(F10))*24,"")</f>
        <v/>
      </c>
      <c r="I10" s="44" t="n"/>
      <c r="J10" s="44" t="n"/>
    </row>
    <row r="11" ht="15" customHeight="1" s="35">
      <c r="A11" s="45" t="n"/>
      <c r="B11" s="43" t="n"/>
      <c r="C11" s="44" t="n"/>
      <c r="D11" s="44" t="n"/>
      <c r="E11" s="43" t="n"/>
      <c r="F11" s="59" t="n"/>
      <c r="G11" s="59" t="n"/>
      <c r="H11" s="60">
        <f>IF(AND(F11&lt;&gt;"",G11&lt;&gt;""),(TIMEVALUE(G11)-TIMEVALUE(F11))*24,"")</f>
        <v/>
      </c>
      <c r="I11" s="44" t="n"/>
      <c r="J11" s="44" t="n"/>
    </row>
    <row r="12" ht="15" customHeight="1" s="35">
      <c r="A12" s="45" t="n"/>
      <c r="B12" s="43" t="n"/>
      <c r="C12" s="44" t="n"/>
      <c r="D12" s="44" t="n"/>
      <c r="E12" s="43" t="n"/>
      <c r="F12" s="59" t="n"/>
      <c r="G12" s="59" t="n"/>
      <c r="H12" s="60">
        <f>IF(AND(F12&lt;&gt;"",G12&lt;&gt;""),(TIMEVALUE(G12)-TIMEVALUE(F12))*24,"")</f>
        <v/>
      </c>
      <c r="I12" s="44" t="n"/>
      <c r="J12" s="44" t="n"/>
    </row>
    <row r="13" ht="15" customHeight="1" s="35">
      <c r="A13" s="45" t="n"/>
      <c r="B13" s="43" t="n"/>
      <c r="C13" s="44" t="n"/>
      <c r="D13" s="44" t="n"/>
      <c r="E13" s="43" t="n"/>
      <c r="F13" s="59" t="n"/>
      <c r="G13" s="59" t="n"/>
      <c r="H13" s="60">
        <f>IF(AND(F13&lt;&gt;"",G13&lt;&gt;""),(TIMEVALUE(G13)-TIMEVALUE(F13))*24,"")</f>
        <v/>
      </c>
      <c r="I13" s="44" t="n"/>
      <c r="J13" s="44" t="n"/>
    </row>
    <row r="14" ht="15" customHeight="1" s="35">
      <c r="A14" s="45" t="n"/>
      <c r="B14" s="43" t="n"/>
      <c r="C14" s="44" t="n"/>
      <c r="D14" s="44" t="n"/>
      <c r="E14" s="43" t="n"/>
      <c r="F14" s="59" t="n"/>
      <c r="G14" s="59" t="n"/>
      <c r="H14" s="60">
        <f>IF(AND(F14&lt;&gt;"",G14&lt;&gt;""),(TIMEVALUE(G14)-TIMEVALUE(F14))*24,"")</f>
        <v/>
      </c>
      <c r="I14" s="44" t="n"/>
      <c r="J14" s="44" t="n"/>
    </row>
    <row r="15" ht="15" customHeight="1" s="35">
      <c r="A15" s="45" t="n"/>
      <c r="B15" s="43" t="n"/>
      <c r="C15" s="44" t="n"/>
      <c r="D15" s="44" t="n"/>
      <c r="E15" s="43" t="n"/>
      <c r="F15" s="59" t="n"/>
      <c r="G15" s="59" t="n"/>
      <c r="H15" s="60">
        <f>IF(AND(F15&lt;&gt;"",G15&lt;&gt;""),(TIMEVALUE(G15)-TIMEVALUE(F15))*24,"")</f>
        <v/>
      </c>
      <c r="I15" s="44" t="n"/>
      <c r="J15" s="44" t="n"/>
    </row>
    <row r="16" ht="15" customHeight="1" s="35">
      <c r="A16" s="45" t="n"/>
      <c r="B16" s="43" t="n"/>
      <c r="C16" s="44" t="n"/>
      <c r="D16" s="44" t="n"/>
      <c r="E16" s="43" t="n"/>
      <c r="F16" s="59" t="n"/>
      <c r="G16" s="59" t="n"/>
      <c r="H16" s="60">
        <f>IF(AND(F16&lt;&gt;"",G16&lt;&gt;""),(TIMEVALUE(G16)-TIMEVALUE(F16))*24,"")</f>
        <v/>
      </c>
      <c r="I16" s="44" t="n"/>
      <c r="J16" s="44" t="n"/>
    </row>
    <row r="17" ht="15" customHeight="1" s="35">
      <c r="A17" s="45" t="n"/>
      <c r="B17" s="43" t="n"/>
      <c r="C17" s="44" t="n"/>
      <c r="D17" s="44" t="n"/>
      <c r="E17" s="43" t="n"/>
      <c r="F17" s="59" t="n"/>
      <c r="G17" s="59" t="n"/>
      <c r="H17" s="60">
        <f>IF(AND(F17&lt;&gt;"",G17&lt;&gt;""),(TIMEVALUE(G17)-TIMEVALUE(F17))*24,"")</f>
        <v/>
      </c>
      <c r="I17" s="44" t="n"/>
      <c r="J17" s="44" t="n"/>
    </row>
    <row r="18" ht="15" customHeight="1" s="35">
      <c r="A18" s="45" t="n"/>
      <c r="B18" s="43" t="n"/>
      <c r="C18" s="44" t="n"/>
      <c r="D18" s="44" t="n"/>
      <c r="E18" s="43" t="n"/>
      <c r="F18" s="59" t="n"/>
      <c r="G18" s="59" t="n"/>
      <c r="H18" s="60">
        <f>IF(AND(F18&lt;&gt;"",G18&lt;&gt;""),(TIMEVALUE(G18)-TIMEVALUE(F18))*24,"")</f>
        <v/>
      </c>
      <c r="I18" s="44" t="n"/>
      <c r="J18" s="44" t="n"/>
    </row>
    <row r="19" ht="15" customHeight="1" s="35">
      <c r="A19" s="45" t="n"/>
      <c r="B19" s="43" t="n"/>
      <c r="C19" s="44" t="n"/>
      <c r="D19" s="44" t="n"/>
      <c r="E19" s="43" t="n"/>
      <c r="F19" s="59" t="n"/>
      <c r="G19" s="59" t="n"/>
      <c r="H19" s="60">
        <f>IF(AND(F19&lt;&gt;"",G19&lt;&gt;""),(TIMEVALUE(G19)-TIMEVALUE(F19))*24,"")</f>
        <v/>
      </c>
      <c r="I19" s="44" t="n"/>
      <c r="J19" s="44" t="n"/>
    </row>
    <row r="20" ht="15" customHeight="1" s="35">
      <c r="A20" s="45" t="n"/>
      <c r="B20" s="43" t="n"/>
      <c r="C20" s="44" t="n"/>
      <c r="D20" s="44" t="n"/>
      <c r="E20" s="43" t="n"/>
      <c r="F20" s="59" t="n"/>
      <c r="G20" s="59" t="n"/>
      <c r="H20" s="60">
        <f>IF(AND(F20&lt;&gt;"",G20&lt;&gt;""),(TIMEVALUE(G20)-TIMEVALUE(F20))*24,"")</f>
        <v/>
      </c>
      <c r="I20" s="44" t="n"/>
      <c r="J20" s="44" t="n"/>
    </row>
    <row r="21" ht="15" customHeight="1" s="35">
      <c r="A21" s="45" t="n"/>
      <c r="B21" s="43" t="n"/>
      <c r="C21" s="44" t="n"/>
      <c r="D21" s="44" t="n"/>
      <c r="E21" s="43" t="n"/>
      <c r="F21" s="59" t="n"/>
      <c r="G21" s="59" t="n"/>
      <c r="H21" s="60">
        <f>IF(AND(F21&lt;&gt;"",G21&lt;&gt;""),(TIMEVALUE(G21)-TIMEVALUE(F21))*24,"")</f>
        <v/>
      </c>
      <c r="I21" s="44" t="n"/>
      <c r="J21" s="44" t="n"/>
    </row>
    <row r="22" ht="15" customHeight="1" s="35">
      <c r="A22" s="45" t="n"/>
      <c r="B22" s="43" t="n"/>
      <c r="C22" s="44" t="n"/>
      <c r="D22" s="44" t="n"/>
      <c r="E22" s="43" t="n"/>
      <c r="F22" s="59" t="n"/>
      <c r="G22" s="59" t="n"/>
      <c r="H22" s="60">
        <f>IF(AND(F22&lt;&gt;"",G22&lt;&gt;""),(TIMEVALUE(G22)-TIMEVALUE(F22))*24,"")</f>
        <v/>
      </c>
      <c r="I22" s="44" t="n"/>
      <c r="J22" s="44" t="n"/>
    </row>
    <row r="23" ht="15" customHeight="1" s="35">
      <c r="A23" s="45" t="n"/>
      <c r="B23" s="43" t="n"/>
      <c r="C23" s="44" t="n"/>
      <c r="D23" s="44" t="n"/>
      <c r="E23" s="43" t="n"/>
      <c r="F23" s="59" t="n"/>
      <c r="G23" s="59" t="n"/>
      <c r="H23" s="60">
        <f>IF(AND(F23&lt;&gt;"",G23&lt;&gt;""),(TIMEVALUE(G23)-TIMEVALUE(F23))*24,"")</f>
        <v/>
      </c>
      <c r="I23" s="44" t="n"/>
      <c r="J23" s="44" t="n"/>
    </row>
    <row r="24" ht="15" customHeight="1" s="35">
      <c r="A24" s="45" t="n"/>
      <c r="B24" s="43" t="n"/>
      <c r="C24" s="44" t="n"/>
      <c r="D24" s="44" t="n"/>
      <c r="E24" s="43" t="n"/>
      <c r="F24" s="59" t="n"/>
      <c r="G24" s="59" t="n"/>
      <c r="H24" s="60">
        <f>IF(AND(F24&lt;&gt;"",G24&lt;&gt;""),(TIMEVALUE(G24)-TIMEVALUE(F24))*24,"")</f>
        <v/>
      </c>
      <c r="I24" s="44" t="n"/>
      <c r="J24" s="44" t="n"/>
    </row>
    <row r="26" ht="15" customHeight="1" s="35">
      <c r="A26" s="54" t="inlineStr">
        <is>
          <t>TOTAL DOWNTIME (HRS, THIS LOG)</t>
        </is>
      </c>
      <c r="D26" s="61">
        <f>SUM(H5:H24)</f>
        <v/>
      </c>
    </row>
    <row r="27" ht="15" customHeight="1" s="35">
      <c r="A27" s="54" t="inlineStr">
        <is>
          <t>DOWNTIME BY CATEGORY (HRS)</t>
        </is>
      </c>
    </row>
    <row r="28" ht="15" customHeight="1" s="35">
      <c r="A28" s="56" t="inlineStr">
        <is>
          <t>Mechanical</t>
        </is>
      </c>
      <c r="D28" s="62">
        <f>SUMIF(E5:E24,A28,H5:H24)</f>
        <v/>
      </c>
    </row>
    <row r="29" ht="15" customHeight="1" s="35">
      <c r="A29" s="56" t="inlineStr">
        <is>
          <t>Electrical</t>
        </is>
      </c>
      <c r="D29" s="62">
        <f>SUMIF(E5:E24,A29,H5:H24)</f>
        <v/>
      </c>
    </row>
    <row r="30" ht="15" customHeight="1" s="35">
      <c r="A30" s="56" t="inlineStr">
        <is>
          <t>Controls / PLC</t>
        </is>
      </c>
      <c r="D30" s="62">
        <f>SUMIF(E5:E24,A30,H5:H24)</f>
        <v/>
      </c>
    </row>
    <row r="31" ht="15" customHeight="1" s="35">
      <c r="A31" s="56" t="inlineStr">
        <is>
          <t>Tooling</t>
        </is>
      </c>
      <c r="D31" s="62">
        <f>SUMIF(E5:E24,A31,H5:H24)</f>
        <v/>
      </c>
    </row>
    <row r="32" ht="15" customHeight="1" s="35">
      <c r="A32" s="56" t="inlineStr">
        <is>
          <t>Operator Error</t>
        </is>
      </c>
      <c r="D32" s="62">
        <f>SUMIF(E5:E24,A32,H5:H24)</f>
        <v/>
      </c>
    </row>
    <row r="33" ht="15" customHeight="1" s="35">
      <c r="A33" s="56" t="inlineStr">
        <is>
          <t>Material Shortage</t>
        </is>
      </c>
      <c r="D33" s="62">
        <f>SUMIF(E5:E24,A33,H5:H24)</f>
        <v/>
      </c>
    </row>
    <row r="34" ht="15" customHeight="1" s="35">
      <c r="A34" s="56" t="inlineStr">
        <is>
          <t>Other</t>
        </is>
      </c>
      <c r="D34" s="62">
        <f>SUMIF(E5:E24,A34,H5:H24)</f>
        <v/>
      </c>
    </row>
  </sheetData>
  <mergeCells count="11">
    <mergeCell ref="A28:C28"/>
    <mergeCell ref="A1:J1"/>
    <mergeCell ref="A33:C33"/>
    <mergeCell ref="A32:C32"/>
    <mergeCell ref="A2:J2"/>
    <mergeCell ref="A31:C31"/>
    <mergeCell ref="A27:C27"/>
    <mergeCell ref="A30:C30"/>
    <mergeCell ref="A34:C34"/>
    <mergeCell ref="A29:C29"/>
    <mergeCell ref="A26:C26"/>
  </mergeCells>
  <dataValidations count="2">
    <dataValidation sqref="E5:E24" showDropDown="0" showInputMessage="0" showErrorMessage="0" allowBlank="1" type="list" errorStyle="stop" operator="between">
      <formula1>"Mechanical,Electrical,Controls / PLC,Tooling,Operator Error,Material Shortage,Other"</formula1>
      <formula2>0</formula2>
    </dataValidation>
    <dataValidation sqref="B5:B24" showDropDown="0" showInputMessage="0" showErrorMessage="0" allowBlank="1" type="list" errorStyle="stop" operator="between">
      <formula1>"EQ-001,EQ-002,EQ-003,EQ-004,EQ-005,EQ-006,EQ-007,EQ-008"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tabColor rgb="0029ABE2"/>
    <outlinePr summaryBelow="1" summaryRight="1"/>
    <pageSetUpPr fitToPage="0"/>
  </sheetPr>
  <dimension ref="A1:K2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4" min="1" max="1"/>
    <col width="22" customWidth="1" style="34" min="2" max="2"/>
    <col width="10" customWidth="1" style="34" min="3" max="3"/>
    <col width="16" customWidth="1" style="34" min="4" max="4"/>
    <col width="12" customWidth="1" style="34" min="5" max="5"/>
    <col width="14" customWidth="1" style="34" min="6" max="6"/>
    <col width="18" customWidth="1" style="34" min="7" max="7"/>
    <col width="12" customWidth="1" style="34" min="8" max="9"/>
    <col width="9" customWidth="1" style="34" min="10" max="10"/>
    <col width="7" customWidth="1" style="34" min="11" max="11"/>
  </cols>
  <sheetData>
    <row r="1" ht="50" customHeight="1" s="35">
      <c r="A1" s="40" t="inlineStr">
        <is>
          <t>OEE DASHBOARD</t>
        </is>
      </c>
    </row>
    <row r="2" ht="15" customHeight="1" s="35">
      <c r="A2" s="48" t="inlineStr">
        <is>
          <t>OEE = Availability x Performance x Quality. Enter monthly production data per asset; OEE and RAG status calculate automatically. Target OEE: 85%.</t>
        </is>
      </c>
    </row>
    <row r="4" ht="34.5" customHeight="1" s="35">
      <c r="A4" s="49" t="inlineStr">
        <is>
          <t>Asset ID</t>
        </is>
      </c>
      <c r="B4" s="49" t="inlineStr">
        <is>
          <t>Asset Name</t>
        </is>
      </c>
      <c r="C4" s="49" t="inlineStr">
        <is>
          <t>Period</t>
        </is>
      </c>
      <c r="D4" s="49" t="inlineStr">
        <is>
          <t>Planned Production Time (hrs)</t>
        </is>
      </c>
      <c r="E4" s="49" t="inlineStr">
        <is>
          <t>Downtime (hrs)</t>
        </is>
      </c>
      <c r="F4" s="49" t="inlineStr">
        <is>
          <t>Actual Run Time (hrs)</t>
        </is>
      </c>
      <c r="G4" s="49" t="inlineStr">
        <is>
          <t>Ideal Cycle Time x Total Output (hrs)</t>
        </is>
      </c>
      <c r="H4" s="49" t="inlineStr">
        <is>
          <t>Total Output (units)</t>
        </is>
      </c>
      <c r="I4" s="49" t="inlineStr">
        <is>
          <t>Good Output (units)</t>
        </is>
      </c>
      <c r="J4" s="49" t="inlineStr">
        <is>
          <t>OEE %</t>
        </is>
      </c>
      <c r="K4" s="49" t="inlineStr">
        <is>
          <t>RAG</t>
        </is>
      </c>
    </row>
    <row r="5" ht="15" customHeight="1" s="35">
      <c r="A5" s="43" t="inlineStr">
        <is>
          <t>EQ-001</t>
        </is>
      </c>
      <c r="B5" s="43" t="inlineStr">
        <is>
          <t>CNC Turning Centre 1</t>
        </is>
      </c>
      <c r="C5" s="43" t="inlineStr">
        <is>
          <t>Nov-25</t>
        </is>
      </c>
      <c r="D5" s="43" t="n">
        <v>160</v>
      </c>
      <c r="E5" s="43" t="n">
        <v>3.5</v>
      </c>
      <c r="F5" s="63">
        <f>D5-E5</f>
        <v/>
      </c>
      <c r="G5" s="64" t="n">
        <v>140</v>
      </c>
      <c r="H5" s="43" t="n">
        <v>1240</v>
      </c>
      <c r="I5" s="43" t="n">
        <v>1198</v>
      </c>
      <c r="J5" s="65">
        <f>IF(OR(D5="",D5=0,F5="",F5=0),"",(F5/D5)*MIN(IF(F5=0,0,G5/F5),1)*IF(H5=0,1,I5/H5))</f>
        <v/>
      </c>
      <c r="K5" s="52">
        <f>IF(J5="","",IF(J5&gt;=0.85,"G",IF(J5&gt;=0.7,"A","R")))</f>
        <v/>
      </c>
    </row>
    <row r="6" ht="15" customHeight="1" s="35">
      <c r="A6" s="43" t="inlineStr">
        <is>
          <t>EQ-002</t>
        </is>
      </c>
      <c r="B6" s="43" t="inlineStr">
        <is>
          <t>5-Axis Milling Centre</t>
        </is>
      </c>
      <c r="C6" s="43" t="inlineStr">
        <is>
          <t>Nov-25</t>
        </is>
      </c>
      <c r="D6" s="43" t="n">
        <v>160</v>
      </c>
      <c r="E6" s="43" t="n">
        <v>1</v>
      </c>
      <c r="F6" s="63">
        <f>D6-E6</f>
        <v/>
      </c>
      <c r="G6" s="64" t="n">
        <v>148</v>
      </c>
      <c r="H6" s="43" t="n">
        <v>980</v>
      </c>
      <c r="I6" s="43" t="n">
        <v>965</v>
      </c>
      <c r="J6" s="65">
        <f>IF(OR(D6="",D6=0,F6="",F6=0),"",(F6/D6)*MIN(IF(F6=0,0,G6/F6),1)*IF(H6=0,1,I6/H6))</f>
        <v/>
      </c>
      <c r="K6" s="52">
        <f>IF(J6="","",IF(J6&gt;=0.85,"G",IF(J6&gt;=0.7,"A","R")))</f>
        <v/>
      </c>
    </row>
    <row r="7" ht="15" customHeight="1" s="35">
      <c r="A7" s="43" t="inlineStr">
        <is>
          <t>EQ-004</t>
        </is>
      </c>
      <c r="B7" s="43" t="inlineStr">
        <is>
          <t>Overhead Crane (5T)</t>
        </is>
      </c>
      <c r="C7" s="43" t="inlineStr">
        <is>
          <t>Nov-25</t>
        </is>
      </c>
      <c r="D7" s="43" t="n">
        <v>160</v>
      </c>
      <c r="E7" s="43" t="n">
        <v>3.5</v>
      </c>
      <c r="F7" s="63">
        <f>D7-E7</f>
        <v/>
      </c>
      <c r="G7" s="64" t="n">
        <v>150</v>
      </c>
      <c r="H7" s="43" t="n">
        <v>60</v>
      </c>
      <c r="I7" s="43" t="n">
        <v>60</v>
      </c>
      <c r="J7" s="65">
        <f>IF(OR(D7="",D7=0,F7="",F7=0),"",(F7/D7)*MIN(IF(F7=0,0,G7/F7),1)*IF(H7=0,1,I7/H7))</f>
        <v/>
      </c>
      <c r="K7" s="52">
        <f>IF(J7="","",IF(J7&gt;=0.85,"G",IF(J7&gt;=0.7,"A","R")))</f>
        <v/>
      </c>
    </row>
    <row r="8" ht="15" customHeight="1" s="35">
      <c r="A8" s="43" t="inlineStr">
        <is>
          <t>EQ-005</t>
        </is>
      </c>
      <c r="B8" s="43" t="inlineStr">
        <is>
          <t>Air Compressor</t>
        </is>
      </c>
      <c r="C8" s="43" t="inlineStr">
        <is>
          <t>Nov-25</t>
        </is>
      </c>
      <c r="D8" s="43" t="n">
        <v>160</v>
      </c>
      <c r="E8" s="43" t="n">
        <v>0.7</v>
      </c>
      <c r="F8" s="63">
        <f>D8-E8</f>
        <v/>
      </c>
      <c r="G8" s="64" t="n">
        <v>155</v>
      </c>
      <c r="H8" s="43" t="n">
        <v>0</v>
      </c>
      <c r="I8" s="43" t="n">
        <v>0</v>
      </c>
      <c r="J8" s="65">
        <f>IF(OR(D8="",D8=0,F8="",F8=0),"",(F8/D8)*MIN(IF(F8=0,0,G8/F8),1)*IF(H8=0,1,I8/H8))</f>
        <v/>
      </c>
      <c r="K8" s="52">
        <f>IF(J8="","",IF(J8&gt;=0.85,"G",IF(J8&gt;=0.7,"A","R")))</f>
        <v/>
      </c>
    </row>
    <row r="9" ht="15" customHeight="1" s="35">
      <c r="A9" s="43" t="n"/>
      <c r="B9" s="43" t="n"/>
      <c r="C9" s="43" t="n"/>
      <c r="D9" s="43" t="n"/>
      <c r="E9" s="43" t="n"/>
      <c r="F9" s="63">
        <f>IF(D9="","",D9-E9)</f>
        <v/>
      </c>
      <c r="G9" s="43" t="n"/>
      <c r="H9" s="43" t="n"/>
      <c r="I9" s="43" t="n"/>
      <c r="J9" s="65">
        <f>IF(OR(D9="",D9=0,F9="",F9=0),"",(F9/D9)*MIN(IF(F9=0,0,G9/F9),1)*IF(H9=0,1,I9/H9))</f>
        <v/>
      </c>
      <c r="K9" s="52">
        <f>IF(J9="","",IF(J9&gt;=0.85,"G",IF(J9&gt;=0.7,"A","R")))</f>
        <v/>
      </c>
    </row>
    <row r="10" ht="15" customHeight="1" s="35">
      <c r="A10" s="43" t="n"/>
      <c r="B10" s="43" t="n"/>
      <c r="C10" s="43" t="n"/>
      <c r="D10" s="43" t="n"/>
      <c r="E10" s="43" t="n"/>
      <c r="F10" s="63">
        <f>IF(D10="","",D10-E10)</f>
        <v/>
      </c>
      <c r="G10" s="43" t="n"/>
      <c r="H10" s="43" t="n"/>
      <c r="I10" s="43" t="n"/>
      <c r="J10" s="65">
        <f>IF(OR(D10="",D10=0,F10="",F10=0),"",(F10/D10)*MIN(IF(F10=0,0,G10/F10),1)*IF(H10=0,1,I10/H10))</f>
        <v/>
      </c>
      <c r="K10" s="52">
        <f>IF(J10="","",IF(J10&gt;=0.85,"G",IF(J10&gt;=0.7,"A","R")))</f>
        <v/>
      </c>
    </row>
    <row r="11" ht="15" customHeight="1" s="35">
      <c r="A11" s="43" t="n"/>
      <c r="B11" s="43" t="n"/>
      <c r="C11" s="43" t="n"/>
      <c r="D11" s="43" t="n"/>
      <c r="E11" s="43" t="n"/>
      <c r="F11" s="63">
        <f>IF(D11="","",D11-E11)</f>
        <v/>
      </c>
      <c r="G11" s="43" t="n"/>
      <c r="H11" s="43" t="n"/>
      <c r="I11" s="43" t="n"/>
      <c r="J11" s="65">
        <f>IF(OR(D11="",D11=0,F11="",F11=0),"",(F11/D11)*MIN(IF(F11=0,0,G11/F11),1)*IF(H11=0,1,I11/H11))</f>
        <v/>
      </c>
      <c r="K11" s="52">
        <f>IF(J11="","",IF(J11&gt;=0.85,"G",IF(J11&gt;=0.7,"A","R")))</f>
        <v/>
      </c>
    </row>
    <row r="12" ht="15" customHeight="1" s="35">
      <c r="A12" s="43" t="n"/>
      <c r="B12" s="43" t="n"/>
      <c r="C12" s="43" t="n"/>
      <c r="D12" s="43" t="n"/>
      <c r="E12" s="43" t="n"/>
      <c r="F12" s="63">
        <f>IF(D12="","",D12-E12)</f>
        <v/>
      </c>
      <c r="G12" s="43" t="n"/>
      <c r="H12" s="43" t="n"/>
      <c r="I12" s="43" t="n"/>
      <c r="J12" s="65">
        <f>IF(OR(D12="",D12=0,F12="",F12=0),"",(F12/D12)*MIN(IF(F12=0,0,G12/F12),1)*IF(H12=0,1,I12/H12))</f>
        <v/>
      </c>
      <c r="K12" s="52">
        <f>IF(J12="","",IF(J12&gt;=0.85,"G",IF(J12&gt;=0.7,"A","R")))</f>
        <v/>
      </c>
    </row>
    <row r="13" ht="15" customHeight="1" s="35">
      <c r="A13" s="43" t="n"/>
      <c r="B13" s="43" t="n"/>
      <c r="C13" s="43" t="n"/>
      <c r="D13" s="43" t="n"/>
      <c r="E13" s="43" t="n"/>
      <c r="F13" s="63">
        <f>IF(D13="","",D13-E13)</f>
        <v/>
      </c>
      <c r="G13" s="43" t="n"/>
      <c r="H13" s="43" t="n"/>
      <c r="I13" s="43" t="n"/>
      <c r="J13" s="65">
        <f>IF(OR(D13="",D13=0,F13="",F13=0),"",(F13/D13)*MIN(IF(F13=0,0,G13/F13),1)*IF(H13=0,1,I13/H13))</f>
        <v/>
      </c>
      <c r="K13" s="52">
        <f>IF(J13="","",IF(J13&gt;=0.85,"G",IF(J13&gt;=0.7,"A","R")))</f>
        <v/>
      </c>
    </row>
    <row r="14" ht="15" customHeight="1" s="35">
      <c r="A14" s="43" t="n"/>
      <c r="B14" s="43" t="n"/>
      <c r="C14" s="43" t="n"/>
      <c r="D14" s="43" t="n"/>
      <c r="E14" s="43" t="n"/>
      <c r="F14" s="63">
        <f>IF(D14="","",D14-E14)</f>
        <v/>
      </c>
      <c r="G14" s="43" t="n"/>
      <c r="H14" s="43" t="n"/>
      <c r="I14" s="43" t="n"/>
      <c r="J14" s="65">
        <f>IF(OR(D14="",D14=0,F14="",F14=0),"",(F14/D14)*MIN(IF(F14=0,0,G14/F14),1)*IF(H14=0,1,I14/H14))</f>
        <v/>
      </c>
      <c r="K14" s="52">
        <f>IF(J14="","",IF(J14&gt;=0.85,"G",IF(J14&gt;=0.7,"A","R")))</f>
        <v/>
      </c>
    </row>
    <row r="15" ht="15" customHeight="1" s="35">
      <c r="A15" s="43" t="n"/>
      <c r="B15" s="43" t="n"/>
      <c r="C15" s="43" t="n"/>
      <c r="D15" s="43" t="n"/>
      <c r="E15" s="43" t="n"/>
      <c r="F15" s="63">
        <f>IF(D15="","",D15-E15)</f>
        <v/>
      </c>
      <c r="G15" s="43" t="n"/>
      <c r="H15" s="43" t="n"/>
      <c r="I15" s="43" t="n"/>
      <c r="J15" s="65">
        <f>IF(OR(D15="",D15=0,F15="",F15=0),"",(F15/D15)*MIN(IF(F15=0,0,G15/F15),1)*IF(H15=0,1,I15/H15))</f>
        <v/>
      </c>
      <c r="K15" s="52">
        <f>IF(J15="","",IF(J15&gt;=0.85,"G",IF(J15&gt;=0.7,"A","R")))</f>
        <v/>
      </c>
    </row>
    <row r="16" ht="15" customHeight="1" s="35">
      <c r="A16" s="43" t="n"/>
      <c r="B16" s="43" t="n"/>
      <c r="C16" s="43" t="n"/>
      <c r="D16" s="43" t="n"/>
      <c r="E16" s="43" t="n"/>
      <c r="F16" s="63">
        <f>IF(D16="","",D16-E16)</f>
        <v/>
      </c>
      <c r="G16" s="43" t="n"/>
      <c r="H16" s="43" t="n"/>
      <c r="I16" s="43" t="n"/>
      <c r="J16" s="65">
        <f>IF(OR(D16="",D16=0,F16="",F16=0),"",(F16/D16)*MIN(IF(F16=0,0,G16/F16),1)*IF(H16=0,1,I16/H16))</f>
        <v/>
      </c>
      <c r="K16" s="52">
        <f>IF(J16="","",IF(J16&gt;=0.85,"G",IF(J16&gt;=0.7,"A","R")))</f>
        <v/>
      </c>
    </row>
    <row r="18" ht="15" customHeight="1" s="35">
      <c r="A18" s="54" t="inlineStr">
        <is>
          <t>OEE COMPONENT BREAKDOWN</t>
        </is>
      </c>
    </row>
    <row r="19" ht="23.25" customHeight="1" s="35">
      <c r="A19" s="49" t="inlineStr">
        <is>
          <t>Asset ID</t>
        </is>
      </c>
      <c r="B19" s="49" t="inlineStr">
        <is>
          <t>Availability %</t>
        </is>
      </c>
      <c r="C19" s="49" t="inlineStr">
        <is>
          <t>Performance %</t>
        </is>
      </c>
      <c r="D19" s="49" t="inlineStr">
        <is>
          <t>Quality %</t>
        </is>
      </c>
      <c r="E19" s="49" t="inlineStr">
        <is>
          <t>OEE %</t>
        </is>
      </c>
    </row>
    <row r="20" ht="15" customHeight="1" s="35">
      <c r="A20" s="50">
        <f>A5</f>
        <v/>
      </c>
      <c r="B20" s="66">
        <f>F5/D5</f>
        <v/>
      </c>
      <c r="C20" s="66">
        <f>MIN(G5/F5,1)</f>
        <v/>
      </c>
      <c r="D20" s="66">
        <f>IF(H5=0,1,I5/H5)</f>
        <v/>
      </c>
      <c r="E20" s="67">
        <f>J5</f>
        <v/>
      </c>
    </row>
    <row r="21" ht="15" customHeight="1" s="35">
      <c r="A21" s="50">
        <f>A6</f>
        <v/>
      </c>
      <c r="B21" s="66">
        <f>F6/D6</f>
        <v/>
      </c>
      <c r="C21" s="66">
        <f>MIN(G6/F6,1)</f>
        <v/>
      </c>
      <c r="D21" s="66">
        <f>IF(H6=0,1,I6/H6)</f>
        <v/>
      </c>
      <c r="E21" s="67">
        <f>J6</f>
        <v/>
      </c>
    </row>
    <row r="22" ht="15" customHeight="1" s="35">
      <c r="A22" s="50">
        <f>A7</f>
        <v/>
      </c>
      <c r="B22" s="66">
        <f>F7/D7</f>
        <v/>
      </c>
      <c r="C22" s="66">
        <f>MIN(G7/F7,1)</f>
        <v/>
      </c>
      <c r="D22" s="66">
        <f>IF(H7=0,1,I7/H7)</f>
        <v/>
      </c>
      <c r="E22" s="67">
        <f>J7</f>
        <v/>
      </c>
    </row>
    <row r="23" ht="15" customHeight="1" s="35">
      <c r="A23" s="50">
        <f>A8</f>
        <v/>
      </c>
      <c r="B23" s="66">
        <f>F8/D8</f>
        <v/>
      </c>
      <c r="C23" s="66">
        <f>MIN(G8/F8,1)</f>
        <v/>
      </c>
      <c r="D23" s="66">
        <f>IF(H8=0,1,I8/H8)</f>
        <v/>
      </c>
      <c r="E23" s="67">
        <f>J8</f>
        <v/>
      </c>
    </row>
  </sheetData>
  <mergeCells count="3">
    <mergeCell ref="A2:K2"/>
    <mergeCell ref="A18:C18"/>
    <mergeCell ref="A1:K1"/>
  </mergeCells>
  <conditionalFormatting sqref="K5:K16">
    <cfRule type="expression" rank="0" priority="2" equalAverage="0" aboveAverage="0" dxfId="2" text="" percent="0" bottom="0">
      <formula>K5="G"</formula>
    </cfRule>
    <cfRule type="expression" rank="0" priority="3" equalAverage="0" aboveAverage="0" dxfId="1" text="" percent="0" bottom="0">
      <formula>K5="A"</formula>
    </cfRule>
    <cfRule type="expression" rank="0" priority="4" equalAverage="0" aboveAverage="0" dxfId="0" text="" percent="0" bottom="0">
      <formula>K5="R"</formula>
    </cfRule>
  </conditionalFormatting>
  <conditionalFormatting sqref="J5:J16">
    <cfRule type="expression" rank="0" priority="5" equalAverage="0" aboveAverage="0" dxfId="3" text="" percent="0" bottom="0">
      <formula>J5&gt;=0.85</formula>
    </cfRule>
    <cfRule type="expression" rank="0" priority="6" equalAverage="0" aboveAverage="0" dxfId="4" text="" percent="0" bottom="0">
      <formula>AND(J5&lt;0.85,J5&gt;=0.7)</formula>
    </cfRule>
    <cfRule type="expression" rank="0" priority="7" equalAverage="0" aboveAverage="0" dxfId="5" text="" percent="0" bottom="0">
      <formula>AND(J5&lt;0.7,J5&gt;0)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filterMode="0">
    <tabColor rgb="0029ABE2"/>
    <outlinePr summaryBelow="1" summaryRight="1"/>
    <pageSetUpPr fitToPage="0"/>
  </sheetPr>
  <dimension ref="A1:I1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4" min="1" max="1"/>
    <col width="26" customWidth="1" style="34" min="2" max="2"/>
    <col width="12" customWidth="1" style="34" min="3" max="3"/>
    <col width="18" customWidth="1" style="34" min="4" max="4"/>
    <col width="12" customWidth="1" style="34" min="5" max="6"/>
    <col width="13" customWidth="1" style="34" min="7" max="7"/>
    <col width="12" customWidth="1" style="34" min="8" max="9"/>
  </cols>
  <sheetData>
    <row r="1" ht="50" customHeight="1" s="35">
      <c r="A1" s="40" t="inlineStr">
        <is>
          <t>CRITICAL SPARES &amp; CONSUMABLES TRACKER</t>
        </is>
      </c>
    </row>
    <row r="2" ht="15" customHeight="1" s="35">
      <c r="A2" s="48" t="inlineStr">
        <is>
          <t>Maintain minimum stock levels for spares linked to critical equipment to avoid maintenance delays.</t>
        </is>
      </c>
    </row>
    <row r="4" ht="23.25" customHeight="1" s="35">
      <c r="A4" s="49" t="inlineStr">
        <is>
          <t>Part No.</t>
        </is>
      </c>
      <c r="B4" s="49" t="inlineStr">
        <is>
          <t>Description</t>
        </is>
      </c>
      <c r="C4" s="49" t="inlineStr">
        <is>
          <t>Linked Asset ID</t>
        </is>
      </c>
      <c r="D4" s="49" t="inlineStr">
        <is>
          <t>Supplier</t>
        </is>
      </c>
      <c r="E4" s="49" t="inlineStr">
        <is>
          <t>Current Stock</t>
        </is>
      </c>
      <c r="F4" s="49" t="inlineStr">
        <is>
          <t>Min. Stock Level</t>
        </is>
      </c>
      <c r="G4" s="49" t="inlineStr">
        <is>
          <t>Reorder Status</t>
        </is>
      </c>
      <c r="H4" s="49" t="inlineStr">
        <is>
          <t>Lead Time (days)</t>
        </is>
      </c>
      <c r="I4" s="49" t="inlineStr">
        <is>
          <t>Last Ordered</t>
        </is>
      </c>
    </row>
    <row r="5" ht="15" customHeight="1" s="35">
      <c r="A5" s="43" t="inlineStr">
        <is>
          <t>BRG-2210</t>
        </is>
      </c>
      <c r="B5" s="44" t="inlineStr">
        <is>
          <t>Spindle bearing - CNC Turning</t>
        </is>
      </c>
      <c r="C5" s="43" t="inlineStr">
        <is>
          <t>EQ-001</t>
        </is>
      </c>
      <c r="D5" s="43" t="inlineStr">
        <is>
          <t>Mazak Spares UK</t>
        </is>
      </c>
      <c r="E5" s="43" t="n">
        <v>1</v>
      </c>
      <c r="F5" s="43" t="n">
        <v>2</v>
      </c>
      <c r="G5" s="52">
        <f>IF(E5&lt;=F5,"REORDER","OK")</f>
        <v/>
      </c>
      <c r="H5" s="43" t="n">
        <v>14</v>
      </c>
      <c r="I5" s="45" t="inlineStr">
        <is>
          <t>2025-10-15</t>
        </is>
      </c>
    </row>
    <row r="6" ht="15" customHeight="1" s="35">
      <c r="A6" s="43" t="inlineStr">
        <is>
          <t>FLT-AC22</t>
        </is>
      </c>
      <c r="B6" s="44" t="inlineStr">
        <is>
          <t>Compressor air filter element</t>
        </is>
      </c>
      <c r="C6" s="43" t="inlineStr">
        <is>
          <t>EQ-005</t>
        </is>
      </c>
      <c r="D6" s="43" t="inlineStr">
        <is>
          <t>Atlas Copco</t>
        </is>
      </c>
      <c r="E6" s="43" t="n">
        <v>4</v>
      </c>
      <c r="F6" s="43" t="n">
        <v>3</v>
      </c>
      <c r="G6" s="52">
        <f>IF(E6&lt;=F6,"REORDER","OK")</f>
        <v/>
      </c>
      <c r="H6" s="43" t="n">
        <v>7</v>
      </c>
      <c r="I6" s="45" t="inlineStr">
        <is>
          <t>2025-11-01</t>
        </is>
      </c>
    </row>
    <row r="7" ht="15" customHeight="1" s="35">
      <c r="A7" s="43" t="inlineStr">
        <is>
          <t>BRK-CR5T</t>
        </is>
      </c>
      <c r="B7" s="44" t="inlineStr">
        <is>
          <t>Hoist motor brake assembly</t>
        </is>
      </c>
      <c r="C7" s="43" t="inlineStr">
        <is>
          <t>EQ-004</t>
        </is>
      </c>
      <c r="D7" s="43" t="inlineStr">
        <is>
          <t>Street Crane</t>
        </is>
      </c>
      <c r="E7" s="43" t="n">
        <v>1</v>
      </c>
      <c r="F7" s="43" t="n">
        <v>1</v>
      </c>
      <c r="G7" s="52">
        <f>IF(E7&lt;=F7,"REORDER","OK")</f>
        <v/>
      </c>
      <c r="H7" s="43" t="n">
        <v>21</v>
      </c>
      <c r="I7" s="45" t="inlineStr">
        <is>
          <t>2025-11-22</t>
        </is>
      </c>
    </row>
    <row r="8" ht="15" customHeight="1" s="35">
      <c r="A8" s="43" t="inlineStr">
        <is>
          <t>BLT-DRV1</t>
        </is>
      </c>
      <c r="B8" s="44" t="inlineStr">
        <is>
          <t>Drive belt set - 5-Axis Mill</t>
        </is>
      </c>
      <c r="C8" s="43" t="inlineStr">
        <is>
          <t>EQ-002</t>
        </is>
      </c>
      <c r="D8" s="43" t="inlineStr">
        <is>
          <t>DMG Mori</t>
        </is>
      </c>
      <c r="E8" s="43" t="n">
        <v>3</v>
      </c>
      <c r="F8" s="43" t="n">
        <v>2</v>
      </c>
      <c r="G8" s="52">
        <f>IF(E8&lt;=F8,"REORDER","OK")</f>
        <v/>
      </c>
      <c r="H8" s="43" t="n">
        <v>10</v>
      </c>
      <c r="I8" s="45" t="inlineStr">
        <is>
          <t>2025-09-30</t>
        </is>
      </c>
    </row>
    <row r="9" ht="15" customHeight="1" s="35">
      <c r="A9" s="43" t="n"/>
      <c r="B9" s="44" t="n"/>
      <c r="C9" s="43" t="n"/>
      <c r="D9" s="43" t="n"/>
      <c r="E9" s="43" t="n"/>
      <c r="F9" s="43" t="n"/>
      <c r="G9" s="52">
        <f>IF(OR(E9="",F9=""),"",IF(E9&lt;=F9,"REORDER","OK"))</f>
        <v/>
      </c>
      <c r="H9" s="43" t="n"/>
      <c r="I9" s="45" t="n"/>
    </row>
    <row r="10" ht="15" customHeight="1" s="35">
      <c r="A10" s="43" t="n"/>
      <c r="B10" s="44" t="n"/>
      <c r="C10" s="43" t="n"/>
      <c r="D10" s="43" t="n"/>
      <c r="E10" s="43" t="n"/>
      <c r="F10" s="43" t="n"/>
      <c r="G10" s="52">
        <f>IF(OR(E10="",F10=""),"",IF(E10&lt;=F10,"REORDER","OK"))</f>
        <v/>
      </c>
      <c r="H10" s="43" t="n"/>
      <c r="I10" s="45" t="n"/>
    </row>
    <row r="11" ht="15" customHeight="1" s="35">
      <c r="A11" s="43" t="n"/>
      <c r="B11" s="44" t="n"/>
      <c r="C11" s="43" t="n"/>
      <c r="D11" s="43" t="n"/>
      <c r="E11" s="43" t="n"/>
      <c r="F11" s="43" t="n"/>
      <c r="G11" s="52">
        <f>IF(OR(E11="",F11=""),"",IF(E11&lt;=F11,"REORDER","OK"))</f>
        <v/>
      </c>
      <c r="H11" s="43" t="n"/>
      <c r="I11" s="45" t="n"/>
    </row>
    <row r="12" ht="15" customHeight="1" s="35">
      <c r="A12" s="43" t="n"/>
      <c r="B12" s="44" t="n"/>
      <c r="C12" s="43" t="n"/>
      <c r="D12" s="43" t="n"/>
      <c r="E12" s="43" t="n"/>
      <c r="F12" s="43" t="n"/>
      <c r="G12" s="52">
        <f>IF(OR(E12="",F12=""),"",IF(E12&lt;=F12,"REORDER","OK"))</f>
        <v/>
      </c>
      <c r="H12" s="43" t="n"/>
      <c r="I12" s="45" t="n"/>
    </row>
    <row r="13" ht="15" customHeight="1" s="35">
      <c r="A13" s="43" t="n"/>
      <c r="B13" s="44" t="n"/>
      <c r="C13" s="43" t="n"/>
      <c r="D13" s="43" t="n"/>
      <c r="E13" s="43" t="n"/>
      <c r="F13" s="43" t="n"/>
      <c r="G13" s="52">
        <f>IF(OR(E13="",F13=""),"",IF(E13&lt;=F13,"REORDER","OK"))</f>
        <v/>
      </c>
      <c r="H13" s="43" t="n"/>
      <c r="I13" s="45" t="n"/>
    </row>
    <row r="14" ht="15" customHeight="1" s="35">
      <c r="A14" s="43" t="n"/>
      <c r="B14" s="44" t="n"/>
      <c r="C14" s="43" t="n"/>
      <c r="D14" s="43" t="n"/>
      <c r="E14" s="43" t="n"/>
      <c r="F14" s="43" t="n"/>
      <c r="G14" s="52">
        <f>IF(OR(E14="",F14=""),"",IF(E14&lt;=F14,"REORDER","OK"))</f>
        <v/>
      </c>
      <c r="H14" s="43" t="n"/>
      <c r="I14" s="45" t="n"/>
    </row>
    <row r="15" ht="15" customHeight="1" s="35">
      <c r="A15" s="43" t="n"/>
      <c r="B15" s="44" t="n"/>
      <c r="C15" s="43" t="n"/>
      <c r="D15" s="43" t="n"/>
      <c r="E15" s="43" t="n"/>
      <c r="F15" s="43" t="n"/>
      <c r="G15" s="52">
        <f>IF(OR(E15="",F15=""),"",IF(E15&lt;=F15,"REORDER","OK"))</f>
        <v/>
      </c>
      <c r="H15" s="43" t="n"/>
      <c r="I15" s="45" t="n"/>
    </row>
    <row r="16" ht="15" customHeight="1" s="35">
      <c r="A16" s="43" t="n"/>
      <c r="B16" s="44" t="n"/>
      <c r="C16" s="43" t="n"/>
      <c r="D16" s="43" t="n"/>
      <c r="E16" s="43" t="n"/>
      <c r="F16" s="43" t="n"/>
      <c r="G16" s="52">
        <f>IF(OR(E16="",F16=""),"",IF(E16&lt;=F16,"REORDER","OK"))</f>
        <v/>
      </c>
      <c r="H16" s="43" t="n"/>
      <c r="I16" s="45" t="n"/>
    </row>
    <row r="17" ht="15" customHeight="1" s="35">
      <c r="A17" s="43" t="n"/>
      <c r="B17" s="44" t="n"/>
      <c r="C17" s="43" t="n"/>
      <c r="D17" s="43" t="n"/>
      <c r="E17" s="43" t="n"/>
      <c r="F17" s="43" t="n"/>
      <c r="G17" s="52">
        <f>IF(OR(E17="",F17=""),"",IF(E17&lt;=F17,"REORDER","OK"))</f>
        <v/>
      </c>
      <c r="H17" s="43" t="n"/>
      <c r="I17" s="45" t="n"/>
    </row>
    <row r="18" ht="15" customHeight="1" s="35">
      <c r="A18" s="43" t="n"/>
      <c r="B18" s="44" t="n"/>
      <c r="C18" s="43" t="n"/>
      <c r="D18" s="43" t="n"/>
      <c r="E18" s="43" t="n"/>
      <c r="F18" s="43" t="n"/>
      <c r="G18" s="52">
        <f>IF(OR(E18="",F18=""),"",IF(E18&lt;=F18,"REORDER","OK"))</f>
        <v/>
      </c>
      <c r="H18" s="43" t="n"/>
      <c r="I18" s="45" t="n"/>
    </row>
  </sheetData>
  <mergeCells count="2">
    <mergeCell ref="A1:I1"/>
    <mergeCell ref="A2:I2"/>
  </mergeCells>
  <conditionalFormatting sqref="G5:G18">
    <cfRule type="expression" rank="0" priority="2" equalAverage="0" aboveAverage="0" dxfId="0" text="" percent="0" bottom="0">
      <formula>G5="REORDER"</formula>
    </cfRule>
    <cfRule type="expression" rank="0" priority="3" equalAverage="0" aboveAverage="0" dxfId="2" text="" percent="0" bottom="0">
      <formula>G5="OK"</formula>
    </cfRule>
  </conditionalFormatting>
  <dataValidations count="1">
    <dataValidation sqref="C5:C18" showDropDown="0" showInputMessage="0" showErrorMessage="0" allowBlank="1" type="list" errorStyle="stop" operator="between">
      <formula1>"EQ-001,EQ-002,EQ-003,EQ-004,EQ-005,EQ-006,EQ-007,EQ-008"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D2DCC5-0ECE-4DEB-ACCE-F60088ADCBF2}"/>
</file>

<file path=customXml/itemProps2.xml><?xml version="1.0" encoding="utf-8"?>
<ds:datastoreItem xmlns:ds="http://schemas.openxmlformats.org/officeDocument/2006/customXml" ds:itemID="{12C0CE32-C80C-4DD0-8CAC-29F17A8C7556}"/>
</file>

<file path=customXml/itemProps3.xml><?xml version="1.0" encoding="utf-8"?>
<ds:datastoreItem xmlns:ds="http://schemas.openxmlformats.org/officeDocument/2006/customXml" ds:itemID="{679811DB-02B5-4215-922B-3CC43CFEE8E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PE-04b Maintenance Schedule Asset Register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