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zo\OneDrive\Escritorio\Tareas ciclo5\Herramientas\"/>
    </mc:Choice>
  </mc:AlternateContent>
  <xr:revisionPtr revIDLastSave="0" documentId="8_{D37DC9A0-EDDC-469A-856F-991444CE80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-A" sheetId="2" r:id="rId1"/>
  </sheets>
  <definedNames>
    <definedName name="año_fin">#REF!</definedName>
    <definedName name="año_ini">#REF!</definedName>
    <definedName name="binario">#REF!,#REF!,#REF!,#REF!</definedName>
    <definedName name="cliente">#REF!,#REF!,#REF!,#REF!</definedName>
    <definedName name="cxv">#REF!</definedName>
    <definedName name="dia_fin">#REF!</definedName>
    <definedName name="dia_ini">#REF!</definedName>
    <definedName name="fdfdf">#REF!</definedName>
    <definedName name="fin">#REF!</definedName>
    <definedName name="fs">#REF!</definedName>
    <definedName name="fsddsgdsgsd">#REF!</definedName>
    <definedName name="ini">#REF!</definedName>
    <definedName name="losdias">#REF!</definedName>
    <definedName name="mes_fin">#REF!</definedName>
    <definedName name="mes_ini">#REF!</definedName>
    <definedName name="ohñlk">#REF!,#REF!,#REF!,#REF!</definedName>
    <definedName name="q">#REF!</definedName>
    <definedName name="rytrytr">#REF!</definedName>
    <definedName name="sds">#REF!</definedName>
    <definedName name="sdsdsd">#REF!</definedName>
    <definedName name="SI">#REF!</definedName>
    <definedName name="sssssss">#REF!</definedName>
    <definedName name="tabladias">#REF!</definedName>
    <definedName name="weee">#REF!,#REF!,#REF!,#REF!</definedName>
    <definedName name="wrtert">#REF!</definedName>
    <definedName name="wwwwww">#REF!,#REF!,#REF!,#REF!</definedName>
    <definedName name="wwwwwwwwwwwwwww">#REF!</definedName>
    <definedName name="ytrytry">#REF!</definedName>
    <definedName name="yu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7" i="2" l="1"/>
  <c r="I28" i="2"/>
  <c r="I26" i="2"/>
  <c r="L16" i="2"/>
  <c r="L17" i="2"/>
  <c r="L18" i="2"/>
  <c r="L19" i="2"/>
  <c r="L20" i="2"/>
  <c r="L21" i="2"/>
  <c r="L22" i="2"/>
  <c r="L23" i="2"/>
  <c r="L24" i="2"/>
  <c r="L15" i="2"/>
  <c r="K16" i="2"/>
  <c r="K17" i="2"/>
  <c r="K18" i="2"/>
  <c r="K19" i="2"/>
  <c r="K20" i="2"/>
  <c r="K21" i="2"/>
  <c r="K22" i="2"/>
  <c r="K23" i="2"/>
  <c r="K24" i="2"/>
  <c r="K15" i="2"/>
  <c r="J15" i="2"/>
  <c r="H16" i="2"/>
  <c r="H17" i="2"/>
  <c r="H18" i="2"/>
  <c r="H19" i="2"/>
  <c r="H20" i="2"/>
  <c r="H21" i="2"/>
  <c r="H22" i="2"/>
  <c r="H23" i="2"/>
  <c r="H24" i="2"/>
  <c r="H15" i="2"/>
  <c r="I16" i="2"/>
  <c r="I17" i="2"/>
  <c r="I18" i="2"/>
  <c r="I19" i="2"/>
  <c r="I20" i="2"/>
  <c r="I21" i="2"/>
  <c r="I22" i="2"/>
  <c r="I23" i="2"/>
  <c r="I24" i="2"/>
  <c r="J24" i="2"/>
  <c r="J16" i="2"/>
  <c r="J17" i="2"/>
  <c r="J18" i="2"/>
  <c r="J19" i="2"/>
  <c r="J20" i="2"/>
  <c r="J21" i="2"/>
  <c r="J22" i="2"/>
  <c r="J23" i="2"/>
  <c r="G16" i="2" l="1"/>
  <c r="G17" i="2"/>
  <c r="G18" i="2"/>
  <c r="G19" i="2"/>
  <c r="G20" i="2"/>
  <c r="G21" i="2"/>
  <c r="G22" i="2"/>
  <c r="G23" i="2"/>
  <c r="G24" i="2"/>
  <c r="G15" i="2"/>
  <c r="I15" i="2" l="1"/>
</calcChain>
</file>

<file path=xl/sharedStrings.xml><?xml version="1.0" encoding="utf-8"?>
<sst xmlns="http://schemas.openxmlformats.org/spreadsheetml/2006/main" count="50" uniqueCount="42">
  <si>
    <t>Codigo</t>
  </si>
  <si>
    <t xml:space="preserve">Pago por dia </t>
  </si>
  <si>
    <t>Pago por H.E</t>
  </si>
  <si>
    <t xml:space="preserve">Tipo de cambio </t>
  </si>
  <si>
    <t>Nro
Hijos</t>
  </si>
  <si>
    <t>Area</t>
  </si>
  <si>
    <t xml:space="preserve">Dias
Trabajados
</t>
  </si>
  <si>
    <t>Horas
Extras</t>
  </si>
  <si>
    <t>Sueldo
Basico</t>
  </si>
  <si>
    <t>AFP</t>
  </si>
  <si>
    <t>EsSalud</t>
  </si>
  <si>
    <t>S.Neto
      S/.</t>
  </si>
  <si>
    <t>S.Neto 
       $</t>
  </si>
  <si>
    <t>Nombres yApellidos</t>
  </si>
  <si>
    <t>Juan Carlos Vega</t>
  </si>
  <si>
    <t>Luisa Malpartida</t>
  </si>
  <si>
    <t>Jose Hurtado</t>
  </si>
  <si>
    <t>Maria Perez</t>
  </si>
  <si>
    <t>Alfonso Torres</t>
  </si>
  <si>
    <t>Lucrecia Benjamin</t>
  </si>
  <si>
    <t>Alberto Huaman</t>
  </si>
  <si>
    <t>Susana Del Carpio</t>
  </si>
  <si>
    <t>Jaime Aldana</t>
  </si>
  <si>
    <t>Veronica Carrasco</t>
  </si>
  <si>
    <t>Contabilidad</t>
  </si>
  <si>
    <t>Marketing</t>
  </si>
  <si>
    <t>ESALUD</t>
  </si>
  <si>
    <t>Bonificacion por hijo</t>
  </si>
  <si>
    <t>Sistemas</t>
  </si>
  <si>
    <t>1 pto</t>
  </si>
  <si>
    <t>2 ptos</t>
  </si>
  <si>
    <t>Descuentos</t>
  </si>
  <si>
    <t>e. Cuantos trabajadores no reciben bonificación por hijo</t>
  </si>
  <si>
    <t xml:space="preserve">f. El 3er mayor sueldo neto en soles a pagar </t>
  </si>
  <si>
    <t>g. Sumar el sueldo básico de empleados con mas de 2 hijos, y que pertenezcan al área de sistemas y contabilidad</t>
  </si>
  <si>
    <t>Planilla de Pagos Mes de Mayo del 2022</t>
  </si>
  <si>
    <r>
      <t xml:space="preserve">a. </t>
    </r>
    <r>
      <rPr>
        <b/>
        <sz val="11"/>
        <color theme="1"/>
        <rFont val="Calibri"/>
        <family val="2"/>
        <scheme val="minor"/>
      </rPr>
      <t>Sueldo Básico</t>
    </r>
    <r>
      <rPr>
        <sz val="11"/>
        <color theme="1"/>
        <rFont val="Calibri"/>
        <family val="2"/>
        <scheme val="minor"/>
      </rPr>
      <t xml:space="preserve">, el cual se hallará teniendo en cuenta los días trabajados, las horas extras,  y lo que se le paga por día y horas extras realizadas. </t>
    </r>
    <r>
      <rPr>
        <b/>
        <sz val="11"/>
        <color theme="1"/>
        <rFont val="Calibri"/>
        <family val="2"/>
        <scheme val="minor"/>
      </rPr>
      <t>(2 ptos)</t>
    </r>
  </si>
  <si>
    <r>
      <t>b.</t>
    </r>
    <r>
      <rPr>
        <b/>
        <sz val="11"/>
        <color theme="1"/>
        <rFont val="Calibri"/>
        <family val="2"/>
        <scheme val="minor"/>
      </rPr>
      <t xml:space="preserve"> El monto a pagar de AFP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 xml:space="preserve">EsSalud </t>
    </r>
    <r>
      <rPr>
        <sz val="11"/>
        <color theme="1"/>
        <rFont val="Calibri"/>
        <family val="2"/>
        <scheme val="minor"/>
      </rPr>
      <t xml:space="preserve">que seran descontados del sueldo básico, y la </t>
    </r>
    <r>
      <rPr>
        <b/>
        <sz val="11"/>
        <color theme="1"/>
        <rFont val="Calibri"/>
        <family val="2"/>
        <scheme val="minor"/>
      </rPr>
      <t>Bonificación por hijo</t>
    </r>
    <r>
      <rPr>
        <sz val="11"/>
        <color theme="1"/>
        <rFont val="Calibri"/>
        <family val="2"/>
        <scheme val="minor"/>
      </rPr>
      <t xml:space="preserve">, teniendo en cuenta la tabla que se muestra. </t>
    </r>
    <r>
      <rPr>
        <b/>
        <sz val="11"/>
        <color theme="1"/>
        <rFont val="Calibri"/>
        <family val="2"/>
        <scheme val="minor"/>
      </rPr>
      <t>(2ptos)</t>
    </r>
  </si>
  <si>
    <t>1. Se tiene la siguiente planilla de pagos, del cual se solicita hallar lo siguiente: (total 9 puntos)</t>
  </si>
  <si>
    <r>
      <t xml:space="preserve">c. El Sueldo Neto en soles(teniendose en cuenta los descuentos y bonificaciones). </t>
    </r>
    <r>
      <rPr>
        <b/>
        <sz val="11"/>
        <color theme="1"/>
        <rFont val="Calibri"/>
        <family val="2"/>
        <scheme val="minor"/>
      </rPr>
      <t>(1pto)</t>
    </r>
  </si>
  <si>
    <t>Bonificación Pago por hijo</t>
  </si>
  <si>
    <r>
      <t xml:space="preserve">d. El Sueldo neto en dólares (teniendo en cuenta el tipo de cambio). </t>
    </r>
    <r>
      <rPr>
        <b/>
        <sz val="11"/>
        <color theme="1"/>
        <rFont val="Calibri"/>
        <family val="2"/>
        <scheme val="minor"/>
      </rPr>
      <t>(1pto)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</si>
</sst>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-* #,##0.00\ &quot;€&quot;_-;\-* #,##0.00\ &quot;€&quot;_-;_-* &quot;-&quot;??\ &quot;€&quot;_-;_-@_-"/>
    <numFmt numFmtId="164" formatCode="_-&quot;S/&quot;\ * #,##0.00_-;\-&quot;S/&quot;\ * #,##0.00_-;_-&quot;S/&quot;\ * &quot;-&quot;??_-;_-@_-"/>
    <numFmt numFmtId="165" formatCode="_-[$S/-280A]* #,##0.00_-;\-[$S/-280A]* #,##0.00_-;_-[$S/-280A]* &quot;-&quot;??_-;_-@_-"/>
    <numFmt numFmtId="166" formatCode="&quot;AB&quot;000"/>
    <numFmt numFmtId="167" formatCode="_ &quot;$&quot;\ * #,##0_ ;_ &quot;$&quot;\ * \-#,##0_ ;_ &quot;$&quot;\ * &quot;-&quot;??_ ;_ @_ "/>
    <numFmt numFmtId="168" formatCode="_-[$S/-280A]\ * #,##0.00_-;\-[$S/-280A]\ * #,##0.00_-;_-[$S/-280A]\ * &quot;-&quot;??_-;_-@_-"/>
    <numFmt numFmtId="169" formatCode="0.0%"/>
    <numFmt numFmtId="170" formatCode="[$$-540A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name val="Arial"/>
      <family val="2"/>
    </font>
    <font>
      <sz val="11"/>
      <color rgb="FFC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6" fillId="0" borderId="0"/>
    <xf numFmtId="164" fontId="1" fillId="0" borderId="0" applyFont="0" applyFill="0" applyBorder="0" applyAlignment="0" applyProtection="0"/>
  </cellStyleXfs>
  <cellXfs count="21">
    <xf numFmtId="0" fontId="0" fillId="0" borderId="0" xfId="0"/>
    <xf numFmtId="167" fontId="0" fillId="0" borderId="0" xfId="0" applyNumberFormat="1"/>
    <xf numFmtId="0" fontId="5" fillId="0" borderId="0" xfId="0" applyFont="1" applyAlignment="1">
      <alignment horizontal="right"/>
    </xf>
    <xf numFmtId="16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3" fillId="3" borderId="1" xfId="0" applyNumberFormat="1" applyFont="1" applyFill="1" applyBorder="1"/>
    <xf numFmtId="165" fontId="3" fillId="3" borderId="1" xfId="1" applyNumberFormat="1" applyFont="1" applyFill="1" applyBorder="1"/>
    <xf numFmtId="169" fontId="3" fillId="3" borderId="1" xfId="0" applyNumberFormat="1" applyFont="1" applyFill="1" applyBorder="1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center" vertical="center"/>
    </xf>
    <xf numFmtId="0" fontId="7" fillId="3" borderId="1" xfId="0" applyFont="1" applyFill="1" applyBorder="1"/>
    <xf numFmtId="168" fontId="7" fillId="3" borderId="1" xfId="0" applyNumberFormat="1" applyFont="1" applyFill="1" applyBorder="1"/>
    <xf numFmtId="168" fontId="7" fillId="3" borderId="1" xfId="1" applyNumberFormat="1" applyFont="1" applyFill="1" applyBorder="1"/>
    <xf numFmtId="0" fontId="4" fillId="0" borderId="0" xfId="0" applyFont="1"/>
    <xf numFmtId="0" fontId="0" fillId="0" borderId="0" xfId="0" applyFill="1" applyBorder="1" applyAlignment="1">
      <alignment horizontal="left" vertical="center"/>
    </xf>
    <xf numFmtId="0" fontId="8" fillId="4" borderId="1" xfId="0" applyFont="1" applyFill="1" applyBorder="1" applyAlignment="1">
      <alignment horizontal="center"/>
    </xf>
    <xf numFmtId="170" fontId="7" fillId="3" borderId="1" xfId="0" applyNumberFormat="1" applyFont="1" applyFill="1" applyBorder="1" applyAlignment="1">
      <alignment horizontal="center" vertical="center"/>
    </xf>
  </cellXfs>
  <cellStyles count="4">
    <cellStyle name="Moneda" xfId="1" builtinId="4"/>
    <cellStyle name="Moneda 2" xfId="3" xr:uid="{00000000-0005-0000-0000-000001000000}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colors>
    <mruColors>
      <color rgb="FF339966"/>
      <color rgb="FF009900"/>
      <color rgb="FF00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137160</xdr:colOff>
      <xdr:row>25</xdr:row>
      <xdr:rowOff>0</xdr:rowOff>
    </xdr:from>
    <xdr:to>
      <xdr:col>9</xdr:col>
      <xdr:colOff>281940</xdr:colOff>
      <xdr:row>26</xdr:row>
      <xdr:rowOff>144780</xdr:rowOff>
    </xdr:to>
    <xdr:sp macro="" textlink="">
      <xdr:nvSpPr>
        <xdr:cNvPr id="2" name="Cerrar llav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825740" y="5166360"/>
          <a:ext cx="144780" cy="327660"/>
        </a:xfrm>
        <a:prstGeom prst="rightBrace">
          <a:avLst>
            <a:gd name="adj1" fmla="val 10659"/>
            <a:gd name="adj2" fmla="val 47674"/>
          </a:avLst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2:M28"/>
  <sheetViews>
    <sheetView tabSelected="1" workbookViewId="0">
      <selection activeCell="N22" sqref="N22"/>
    </sheetView>
  </sheetViews>
  <sheetFormatPr baseColWidth="10" defaultRowHeight="15" x14ac:dyDescent="0.25"/>
  <cols>
    <col min="1" max="1" width="12.5703125" bestFit="1" customWidth="1"/>
    <col min="2" max="2" width="19.85546875" customWidth="1"/>
    <col min="3" max="3" width="6.140625" customWidth="1"/>
    <col min="4" max="4" width="11.85546875" customWidth="1"/>
    <col min="5" max="5" width="13.42578125" customWidth="1"/>
    <col min="9" max="9" width="13.5703125" customWidth="1"/>
    <col min="10" max="10" width="14.7109375" customWidth="1"/>
    <col min="11" max="11" width="13.7109375" customWidth="1"/>
  </cols>
  <sheetData>
    <row r="2" spans="1:13" ht="18.75" x14ac:dyDescent="0.3">
      <c r="E2" s="17" t="s">
        <v>35</v>
      </c>
      <c r="F2" s="17"/>
      <c r="G2" s="17"/>
      <c r="H2" s="17"/>
      <c r="I2" s="17"/>
    </row>
    <row r="4" spans="1:13" x14ac:dyDescent="0.25">
      <c r="A4" s="8" t="s">
        <v>38</v>
      </c>
    </row>
    <row r="5" spans="1:13" x14ac:dyDescent="0.25">
      <c r="A5" t="s">
        <v>36</v>
      </c>
    </row>
    <row r="6" spans="1:13" x14ac:dyDescent="0.25">
      <c r="A6" t="s">
        <v>37</v>
      </c>
    </row>
    <row r="7" spans="1:13" x14ac:dyDescent="0.25">
      <c r="A7" t="s">
        <v>39</v>
      </c>
    </row>
    <row r="8" spans="1:13" x14ac:dyDescent="0.25">
      <c r="A8" t="s">
        <v>41</v>
      </c>
    </row>
    <row r="10" spans="1:13" ht="15.75" x14ac:dyDescent="0.25">
      <c r="G10" s="19" t="s">
        <v>31</v>
      </c>
      <c r="H10" s="19"/>
    </row>
    <row r="11" spans="1:13" ht="39.6" customHeight="1" x14ac:dyDescent="0.25">
      <c r="D11" s="9" t="s">
        <v>1</v>
      </c>
      <c r="E11" s="9" t="s">
        <v>2</v>
      </c>
      <c r="G11" s="9" t="s">
        <v>9</v>
      </c>
      <c r="H11" s="9" t="s">
        <v>26</v>
      </c>
      <c r="J11" s="11" t="s">
        <v>40</v>
      </c>
      <c r="L11" s="11" t="s">
        <v>3</v>
      </c>
    </row>
    <row r="12" spans="1:13" x14ac:dyDescent="0.25">
      <c r="D12" s="5">
        <v>27.5</v>
      </c>
      <c r="E12" s="6">
        <v>38.5</v>
      </c>
      <c r="G12" s="7">
        <v>0.13400000000000001</v>
      </c>
      <c r="H12" s="7">
        <v>7.9000000000000001E-2</v>
      </c>
      <c r="J12" s="5">
        <v>50</v>
      </c>
      <c r="L12" s="5">
        <v>4.1500000000000004</v>
      </c>
    </row>
    <row r="14" spans="1:13" ht="45" x14ac:dyDescent="0.25">
      <c r="A14" s="9" t="s">
        <v>0</v>
      </c>
      <c r="B14" s="10" t="s">
        <v>13</v>
      </c>
      <c r="C14" s="11" t="s">
        <v>4</v>
      </c>
      <c r="D14" s="9" t="s">
        <v>5</v>
      </c>
      <c r="E14" s="11" t="s">
        <v>6</v>
      </c>
      <c r="F14" s="11" t="s">
        <v>7</v>
      </c>
      <c r="G14" s="12" t="s">
        <v>8</v>
      </c>
      <c r="H14" s="12" t="s">
        <v>9</v>
      </c>
      <c r="I14" s="12" t="s">
        <v>10</v>
      </c>
      <c r="J14" s="12" t="s">
        <v>27</v>
      </c>
      <c r="K14" s="12" t="s">
        <v>11</v>
      </c>
      <c r="L14" s="12" t="s">
        <v>12</v>
      </c>
    </row>
    <row r="15" spans="1:13" x14ac:dyDescent="0.25">
      <c r="A15" s="3">
        <v>1</v>
      </c>
      <c r="B15" s="4" t="s">
        <v>14</v>
      </c>
      <c r="C15" s="4">
        <v>1</v>
      </c>
      <c r="D15" s="4" t="s">
        <v>28</v>
      </c>
      <c r="E15" s="4">
        <v>26</v>
      </c>
      <c r="F15" s="4">
        <v>2</v>
      </c>
      <c r="G15" s="13">
        <f>SUM(E15*$D$12,F15*$E$12)</f>
        <v>792</v>
      </c>
      <c r="H15" s="13">
        <f>-G15*$G$12</f>
        <v>-106.128</v>
      </c>
      <c r="I15" s="13">
        <f>-G15*$H$12</f>
        <v>-62.567999999999998</v>
      </c>
      <c r="J15" s="13">
        <f>C15*$J$12</f>
        <v>50</v>
      </c>
      <c r="K15" s="13">
        <f>SUM(G15+H15+I15+J15)</f>
        <v>673.30399999999997</v>
      </c>
      <c r="L15" s="20">
        <f>K15/$L$12</f>
        <v>162.24192771084336</v>
      </c>
      <c r="M15" s="1"/>
    </row>
    <row r="16" spans="1:13" x14ac:dyDescent="0.25">
      <c r="A16" s="3">
        <v>2</v>
      </c>
      <c r="B16" s="4" t="s">
        <v>15</v>
      </c>
      <c r="C16" s="4">
        <v>3</v>
      </c>
      <c r="D16" s="4" t="s">
        <v>24</v>
      </c>
      <c r="E16" s="4">
        <v>28</v>
      </c>
      <c r="F16" s="4">
        <v>3</v>
      </c>
      <c r="G16" s="13">
        <f t="shared" ref="G16:G24" si="0">SUM(E16*$D$12,F16*$E$12)</f>
        <v>885.5</v>
      </c>
      <c r="H16" s="13">
        <f t="shared" ref="H16:H24" si="1">-G16*$G$12</f>
        <v>-118.65700000000001</v>
      </c>
      <c r="I16" s="13">
        <f t="shared" ref="I16:I24" si="2">-G16*$H$12</f>
        <v>-69.954499999999996</v>
      </c>
      <c r="J16" s="13">
        <f t="shared" ref="J16:J24" si="3">C16*$J$12</f>
        <v>150</v>
      </c>
      <c r="K16" s="13">
        <f t="shared" ref="K16:K24" si="4">SUM(G16+H16+I16+J16)</f>
        <v>846.88850000000002</v>
      </c>
      <c r="L16" s="20">
        <f t="shared" ref="L16:L24" si="5">K16/$L$12</f>
        <v>204.06951807228916</v>
      </c>
      <c r="M16" s="1"/>
    </row>
    <row r="17" spans="1:13" x14ac:dyDescent="0.25">
      <c r="A17" s="3">
        <v>3</v>
      </c>
      <c r="B17" s="4" t="s">
        <v>16</v>
      </c>
      <c r="C17" s="4">
        <v>0</v>
      </c>
      <c r="D17" s="4" t="s">
        <v>25</v>
      </c>
      <c r="E17" s="4">
        <v>28</v>
      </c>
      <c r="F17" s="4">
        <v>2</v>
      </c>
      <c r="G17" s="13">
        <f t="shared" si="0"/>
        <v>847</v>
      </c>
      <c r="H17" s="13">
        <f t="shared" si="1"/>
        <v>-113.498</v>
      </c>
      <c r="I17" s="13">
        <f t="shared" si="2"/>
        <v>-66.912999999999997</v>
      </c>
      <c r="J17" s="13">
        <f t="shared" si="3"/>
        <v>0</v>
      </c>
      <c r="K17" s="13">
        <f t="shared" si="4"/>
        <v>666.58899999999994</v>
      </c>
      <c r="L17" s="20">
        <f t="shared" si="5"/>
        <v>160.62385542168673</v>
      </c>
      <c r="M17" s="1"/>
    </row>
    <row r="18" spans="1:13" x14ac:dyDescent="0.25">
      <c r="A18" s="3">
        <v>4</v>
      </c>
      <c r="B18" s="4" t="s">
        <v>17</v>
      </c>
      <c r="C18" s="4">
        <v>3</v>
      </c>
      <c r="D18" s="4" t="s">
        <v>28</v>
      </c>
      <c r="E18" s="4">
        <v>30</v>
      </c>
      <c r="F18" s="4">
        <v>5</v>
      </c>
      <c r="G18" s="13">
        <f t="shared" si="0"/>
        <v>1017.5</v>
      </c>
      <c r="H18" s="13">
        <f t="shared" si="1"/>
        <v>-136.345</v>
      </c>
      <c r="I18" s="13">
        <f t="shared" si="2"/>
        <v>-80.382500000000007</v>
      </c>
      <c r="J18" s="13">
        <f t="shared" si="3"/>
        <v>150</v>
      </c>
      <c r="K18" s="13">
        <f t="shared" si="4"/>
        <v>950.77249999999992</v>
      </c>
      <c r="L18" s="20">
        <f t="shared" si="5"/>
        <v>229.10180722891562</v>
      </c>
      <c r="M18" s="1"/>
    </row>
    <row r="19" spans="1:13" x14ac:dyDescent="0.25">
      <c r="A19" s="3">
        <v>5</v>
      </c>
      <c r="B19" s="4" t="s">
        <v>18</v>
      </c>
      <c r="C19" s="4">
        <v>4</v>
      </c>
      <c r="D19" s="4" t="s">
        <v>28</v>
      </c>
      <c r="E19" s="4">
        <v>30</v>
      </c>
      <c r="F19" s="4">
        <v>4</v>
      </c>
      <c r="G19" s="13">
        <f t="shared" si="0"/>
        <v>979</v>
      </c>
      <c r="H19" s="13">
        <f t="shared" si="1"/>
        <v>-131.18600000000001</v>
      </c>
      <c r="I19" s="13">
        <f t="shared" si="2"/>
        <v>-77.340999999999994</v>
      </c>
      <c r="J19" s="13">
        <f t="shared" si="3"/>
        <v>200</v>
      </c>
      <c r="K19" s="13">
        <f t="shared" si="4"/>
        <v>970.47299999999996</v>
      </c>
      <c r="L19" s="20">
        <f t="shared" si="5"/>
        <v>233.84891566265057</v>
      </c>
      <c r="M19" s="1"/>
    </row>
    <row r="20" spans="1:13" x14ac:dyDescent="0.25">
      <c r="A20" s="3">
        <v>6</v>
      </c>
      <c r="B20" s="4" t="s">
        <v>19</v>
      </c>
      <c r="C20" s="4">
        <v>1</v>
      </c>
      <c r="D20" s="4" t="s">
        <v>24</v>
      </c>
      <c r="E20" s="4">
        <v>29</v>
      </c>
      <c r="F20" s="4">
        <v>3</v>
      </c>
      <c r="G20" s="13">
        <f t="shared" si="0"/>
        <v>913</v>
      </c>
      <c r="H20" s="13">
        <f t="shared" si="1"/>
        <v>-122.34200000000001</v>
      </c>
      <c r="I20" s="13">
        <f t="shared" si="2"/>
        <v>-72.126999999999995</v>
      </c>
      <c r="J20" s="13">
        <f t="shared" si="3"/>
        <v>50</v>
      </c>
      <c r="K20" s="13">
        <f t="shared" si="4"/>
        <v>768.53100000000006</v>
      </c>
      <c r="L20" s="20">
        <f t="shared" si="5"/>
        <v>185.18819277108435</v>
      </c>
      <c r="M20" s="1"/>
    </row>
    <row r="21" spans="1:13" x14ac:dyDescent="0.25">
      <c r="A21" s="3">
        <v>7</v>
      </c>
      <c r="B21" s="4" t="s">
        <v>20</v>
      </c>
      <c r="C21" s="4">
        <v>0</v>
      </c>
      <c r="D21" s="4" t="s">
        <v>25</v>
      </c>
      <c r="E21" s="4">
        <v>30</v>
      </c>
      <c r="F21" s="4">
        <v>2</v>
      </c>
      <c r="G21" s="13">
        <f t="shared" si="0"/>
        <v>902</v>
      </c>
      <c r="H21" s="13">
        <f t="shared" si="1"/>
        <v>-120.86800000000001</v>
      </c>
      <c r="I21" s="13">
        <f t="shared" si="2"/>
        <v>-71.257999999999996</v>
      </c>
      <c r="J21" s="13">
        <f t="shared" si="3"/>
        <v>0</v>
      </c>
      <c r="K21" s="13">
        <f t="shared" si="4"/>
        <v>709.87399999999991</v>
      </c>
      <c r="L21" s="20">
        <f t="shared" si="5"/>
        <v>171.05397590361443</v>
      </c>
      <c r="M21" s="1"/>
    </row>
    <row r="22" spans="1:13" x14ac:dyDescent="0.25">
      <c r="A22" s="3">
        <v>8</v>
      </c>
      <c r="B22" s="4" t="s">
        <v>21</v>
      </c>
      <c r="C22" s="4">
        <v>2</v>
      </c>
      <c r="D22" s="4" t="s">
        <v>24</v>
      </c>
      <c r="E22" s="4">
        <v>29</v>
      </c>
      <c r="F22" s="4">
        <v>2</v>
      </c>
      <c r="G22" s="13">
        <f t="shared" si="0"/>
        <v>874.5</v>
      </c>
      <c r="H22" s="13">
        <f t="shared" si="1"/>
        <v>-117.18300000000001</v>
      </c>
      <c r="I22" s="13">
        <f t="shared" si="2"/>
        <v>-69.085499999999996</v>
      </c>
      <c r="J22" s="13">
        <f t="shared" si="3"/>
        <v>100</v>
      </c>
      <c r="K22" s="13">
        <f t="shared" si="4"/>
        <v>788.23149999999998</v>
      </c>
      <c r="L22" s="20">
        <f t="shared" si="5"/>
        <v>189.93530120481927</v>
      </c>
      <c r="M22" s="1"/>
    </row>
    <row r="23" spans="1:13" x14ac:dyDescent="0.25">
      <c r="A23" s="3">
        <v>9</v>
      </c>
      <c r="B23" s="4" t="s">
        <v>22</v>
      </c>
      <c r="C23" s="4">
        <v>3</v>
      </c>
      <c r="D23" s="4" t="s">
        <v>28</v>
      </c>
      <c r="E23" s="4">
        <v>30</v>
      </c>
      <c r="F23" s="4">
        <v>3</v>
      </c>
      <c r="G23" s="13">
        <f t="shared" si="0"/>
        <v>940.5</v>
      </c>
      <c r="H23" s="13">
        <f t="shared" si="1"/>
        <v>-126.027</v>
      </c>
      <c r="I23" s="13">
        <f t="shared" si="2"/>
        <v>-74.299499999999995</v>
      </c>
      <c r="J23" s="13">
        <f t="shared" si="3"/>
        <v>150</v>
      </c>
      <c r="K23" s="13">
        <f t="shared" si="4"/>
        <v>890.17349999999999</v>
      </c>
      <c r="L23" s="20">
        <f t="shared" si="5"/>
        <v>214.49963855421686</v>
      </c>
      <c r="M23" s="1"/>
    </row>
    <row r="24" spans="1:13" x14ac:dyDescent="0.25">
      <c r="A24" s="3">
        <v>10</v>
      </c>
      <c r="B24" s="4" t="s">
        <v>23</v>
      </c>
      <c r="C24" s="4">
        <v>1</v>
      </c>
      <c r="D24" s="4" t="s">
        <v>25</v>
      </c>
      <c r="E24" s="4">
        <v>30</v>
      </c>
      <c r="F24" s="4">
        <v>4</v>
      </c>
      <c r="G24" s="13">
        <f t="shared" si="0"/>
        <v>979</v>
      </c>
      <c r="H24" s="13">
        <f t="shared" si="1"/>
        <v>-131.18600000000001</v>
      </c>
      <c r="I24" s="13">
        <f t="shared" si="2"/>
        <v>-77.340999999999994</v>
      </c>
      <c r="J24" s="13">
        <f t="shared" si="3"/>
        <v>50</v>
      </c>
      <c r="K24" s="13">
        <f t="shared" si="4"/>
        <v>820.47299999999996</v>
      </c>
      <c r="L24" s="20">
        <f t="shared" si="5"/>
        <v>197.70433734939758</v>
      </c>
      <c r="M24" s="1"/>
    </row>
    <row r="25" spans="1:13" x14ac:dyDescent="0.25">
      <c r="M25" s="1"/>
    </row>
    <row r="26" spans="1:13" x14ac:dyDescent="0.25">
      <c r="A26" s="18" t="s">
        <v>32</v>
      </c>
      <c r="B26" s="18"/>
      <c r="C26" s="18"/>
      <c r="D26" s="18"/>
      <c r="E26" s="18"/>
      <c r="I26" s="14">
        <f>COUNTIF(C15:C24,"&lt;1")</f>
        <v>2</v>
      </c>
      <c r="J26" s="2" t="s">
        <v>29</v>
      </c>
    </row>
    <row r="27" spans="1:13" x14ac:dyDescent="0.25">
      <c r="A27" t="s">
        <v>33</v>
      </c>
      <c r="I27" s="15">
        <f>LARGE(K15:K24,3)</f>
        <v>890.17349999999999</v>
      </c>
    </row>
    <row r="28" spans="1:13" x14ac:dyDescent="0.25">
      <c r="A28" t="s">
        <v>34</v>
      </c>
      <c r="I28" s="16">
        <f>SUMIFS(G15:G24,C15:C24,"&gt;2",D15:D24,"Contabilidad")+SUMIFS(G15:G24,C15:C24,"&gt;2",D15:D24,"Sistemas")</f>
        <v>3822.5</v>
      </c>
      <c r="J28" s="2" t="s">
        <v>30</v>
      </c>
    </row>
  </sheetData>
  <mergeCells count="3">
    <mergeCell ref="E2:I2"/>
    <mergeCell ref="A26:E26"/>
    <mergeCell ref="G10:H10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ANYELO</dc:creator>
  <cp:lastModifiedBy>Renzo Daniel Falconi Rodriguez</cp:lastModifiedBy>
  <dcterms:created xsi:type="dcterms:W3CDTF">2020-06-21T15:58:54Z</dcterms:created>
  <dcterms:modified xsi:type="dcterms:W3CDTF">2022-05-20T17:21:52Z</dcterms:modified>
</cp:coreProperties>
</file>