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zo\OneDrive\Escritorio\Tareas ciclo5\Herramientas\"/>
    </mc:Choice>
  </mc:AlternateContent>
  <xr:revisionPtr revIDLastSave="0" documentId="8_{467F5730-E7AB-4440-A62E-AFDD36A812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C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2" l="1"/>
  <c r="J10" i="2"/>
  <c r="J5" i="2"/>
  <c r="J6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I17" i="2"/>
  <c r="J17" i="2" s="1"/>
  <c r="I18" i="2"/>
  <c r="J18" i="2"/>
  <c r="I19" i="2"/>
  <c r="J19" i="2"/>
  <c r="I20" i="2"/>
  <c r="J20" i="2"/>
  <c r="I21" i="2"/>
  <c r="J21" i="2"/>
  <c r="I22" i="2"/>
  <c r="J22" i="2" s="1"/>
  <c r="I23" i="2"/>
  <c r="J23" i="2" s="1"/>
  <c r="I24" i="2"/>
  <c r="J24" i="2" s="1"/>
  <c r="I25" i="2"/>
  <c r="J25" i="2" s="1"/>
  <c r="I26" i="2"/>
  <c r="J26" i="2"/>
  <c r="I27" i="2"/>
  <c r="J27" i="2"/>
  <c r="I28" i="2"/>
  <c r="J28" i="2"/>
  <c r="I29" i="2"/>
  <c r="J29" i="2"/>
  <c r="I30" i="2"/>
  <c r="J30" i="2" s="1"/>
  <c r="I31" i="2"/>
  <c r="J31" i="2" s="1"/>
  <c r="I32" i="2"/>
  <c r="J32" i="2" s="1"/>
  <c r="I33" i="2"/>
  <c r="J33" i="2" s="1"/>
  <c r="I34" i="2"/>
  <c r="J34" i="2"/>
  <c r="I35" i="2"/>
  <c r="J35" i="2"/>
  <c r="I36" i="2"/>
  <c r="J36" i="2"/>
  <c r="I37" i="2"/>
  <c r="J37" i="2"/>
  <c r="I38" i="2"/>
  <c r="J38" i="2"/>
  <c r="I39" i="2"/>
  <c r="J39" i="2" s="1"/>
  <c r="I40" i="2"/>
  <c r="J40" i="2" s="1"/>
  <c r="I41" i="2"/>
  <c r="J41" i="2" s="1"/>
  <c r="I42" i="2"/>
  <c r="J42" i="2"/>
  <c r="I43" i="2"/>
  <c r="J43" i="2"/>
  <c r="I44" i="2"/>
  <c r="J44" i="2"/>
  <c r="I45" i="2"/>
  <c r="J45" i="2"/>
  <c r="I46" i="2"/>
  <c r="J46" i="2"/>
  <c r="I47" i="2"/>
  <c r="J47" i="2" s="1"/>
  <c r="I48" i="2"/>
  <c r="J48" i="2" s="1"/>
  <c r="I49" i="2"/>
  <c r="J49" i="2" s="1"/>
  <c r="I50" i="2"/>
  <c r="J50" i="2"/>
  <c r="I51" i="2"/>
  <c r="J51" i="2"/>
  <c r="I52" i="2"/>
  <c r="J52" i="2"/>
  <c r="I53" i="2"/>
  <c r="J53" i="2"/>
  <c r="I54" i="2"/>
  <c r="J54" i="2"/>
  <c r="I55" i="2"/>
  <c r="J55" i="2" s="1"/>
  <c r="I56" i="2"/>
  <c r="J56" i="2" s="1"/>
  <c r="I57" i="2"/>
  <c r="J57" i="2" s="1"/>
  <c r="I58" i="2"/>
  <c r="J58" i="2"/>
  <c r="I59" i="2"/>
  <c r="J59" i="2"/>
  <c r="I60" i="2"/>
  <c r="J60" i="2"/>
  <c r="J11" i="2"/>
  <c r="J7" i="2"/>
  <c r="J4" i="2" l="1"/>
  <c r="J8" i="2"/>
  <c r="A12" i="2" l="1"/>
</calcChain>
</file>

<file path=xl/sharedStrings.xml><?xml version="1.0" encoding="utf-8"?>
<sst xmlns="http://schemas.openxmlformats.org/spreadsheetml/2006/main" count="161" uniqueCount="62">
  <si>
    <t>Nombres</t>
  </si>
  <si>
    <t>([6] puntos)</t>
  </si>
  <si>
    <t>CAMPUS</t>
  </si>
  <si>
    <t>PERIODO</t>
  </si>
  <si>
    <t>CARRERA</t>
  </si>
  <si>
    <t>COD_UTP</t>
  </si>
  <si>
    <t>ICA</t>
  </si>
  <si>
    <t>ADM. HOTELERA Y DE TURISMO</t>
  </si>
  <si>
    <t>PERCA GONZALES,LUIS PAUL</t>
  </si>
  <si>
    <t>CHOQUE NAVARRETE,TATIANA ESTEFANIA</t>
  </si>
  <si>
    <t>OVIEDO SARAVIA,SHARON ANDREINA</t>
  </si>
  <si>
    <t>HUAMANI NEYRA,ELAR JESUS</t>
  </si>
  <si>
    <t>ING SISTEMAS</t>
  </si>
  <si>
    <t>CONCEPCION ESPINOZA,SILVIA</t>
  </si>
  <si>
    <t>CARPIO PAREDES,MARICIELO STEPHANIE</t>
  </si>
  <si>
    <t>VELARDE ARAPA,RICARDINA</t>
  </si>
  <si>
    <t>HUALLATA NUÑEZ,ESCARLY JAZMIN</t>
  </si>
  <si>
    <t>NARVAEZ SUNI,PATRICIA ROXANA</t>
  </si>
  <si>
    <t>ARIAS GARAY,WILLIE</t>
  </si>
  <si>
    <t>CORDOVA SALAS,WILLIAMS</t>
  </si>
  <si>
    <t>CHAVEZ GUILLEN,SUSAN MILAGROS</t>
  </si>
  <si>
    <t>LIMA</t>
  </si>
  <si>
    <t>FLORES ARIZACA,VERONICA</t>
  </si>
  <si>
    <t>MEZA PINO,YENIFER ANI</t>
  </si>
  <si>
    <t>AGUILAR VELASQUEZ,PATRICIA YULIANA</t>
  </si>
  <si>
    <t>DEZA UTURUNCO,PAOLA ALEJANDRA</t>
  </si>
  <si>
    <t>CUTIPE CANSAYA,HEIDY KAREN</t>
  </si>
  <si>
    <t>ALLASI BARREDA,SANDRA MERCEDES</t>
  </si>
  <si>
    <t>GALDOS RODRIGUEZ,NIKOLE</t>
  </si>
  <si>
    <t>CONDORI COAQUIRA,EDDY MARIEL</t>
  </si>
  <si>
    <t>BEJAR ALVAREZ,CYNTHIA MILAGROS</t>
  </si>
  <si>
    <t>CAHUI AYAQUE,MARCO ANTONIO</t>
  </si>
  <si>
    <t>ING SOFTWARE</t>
  </si>
  <si>
    <t>ACHIRI PERALTA,ROSA LUZ</t>
  </si>
  <si>
    <t>VALDIVIA ZVIETCOVICH,MIGUEL GUILLERMO</t>
  </si>
  <si>
    <t>APAZA ALVAREZ,SABINO CHRISTIAN</t>
  </si>
  <si>
    <t>REVILLA SARMIENTO,MAGALY</t>
  </si>
  <si>
    <t>TRUJILLO</t>
  </si>
  <si>
    <t>AREQUIPA</t>
  </si>
  <si>
    <t>U17107110</t>
  </si>
  <si>
    <t>VARGAS MANCILLA,YASEIDI FRANCHESCA</t>
  </si>
  <si>
    <t>U17107125</t>
  </si>
  <si>
    <t>ESCAPA GAMBOA,EDISON PAULO</t>
  </si>
  <si>
    <t>Hallar cuantos alumnos de ING SOFTWARE son de LIMA y están aprobados. (2 puntos)</t>
  </si>
  <si>
    <t>Hallar el promedio de los estudiantes de ICA, que estudian la carrera de ING SISTEMAS (2 puntos).</t>
  </si>
  <si>
    <t>Condición</t>
  </si>
  <si>
    <t>Nota 1</t>
  </si>
  <si>
    <t>Nota 2</t>
  </si>
  <si>
    <t>Nota 3</t>
  </si>
  <si>
    <t>PRÁCTICA CALIFICADA 1 - PC1</t>
  </si>
  <si>
    <t>Determinar el PROMEDIO, sabiendo que se anula la nota más baja. Redondear la nota a un decimal.</t>
  </si>
  <si>
    <t>Calcular la cantidad de estudiantes de ING SOFTWARE con nota mayor a 12 y menor a 16</t>
  </si>
  <si>
    <t>Determinar la suma de las tres notas más altas del promedio</t>
  </si>
  <si>
    <t>Determinar el promedio de notas de los alumnos de ING SISTEMAS e ING SOFTWARE</t>
  </si>
  <si>
    <t>APELLIDOS Y NOMBRES</t>
  </si>
  <si>
    <t>Promedio</t>
  </si>
  <si>
    <t>En la columna K, extraer los nombres sin apellidos</t>
  </si>
  <si>
    <t>Cuanto es el dinero a prestar un banco con una tasa de interes anual del 50% para ser cancelado en 2 años con pagos mensuales de S/500</t>
  </si>
  <si>
    <t>Préstamo</t>
  </si>
  <si>
    <t>Añadir en la columna J, la condición de “aprobado” o “desaprobado”, aprueban con PROMEDIO 12 ó más. (2 puntos)</t>
  </si>
  <si>
    <t>Ingresar una lista desplegable en la celda H10 de los COD_UTP, y en la celda J10 muestre su promedio</t>
  </si>
  <si>
    <t>Algunas preguntas están bien respondidas pero no sé porqué mi computador no da el resultado.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</si>
</sst>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&quot;S/.&quot;#,##0.00;[Red]\-&quot;S/.&quot;#,##0.00"/>
    <numFmt numFmtId="165" formatCode="General\ &quot;puntos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vertical="top"/>
    </xf>
    <xf numFmtId="0" fontId="0" fillId="0" borderId="0" xfId="0" applyBorder="1" applyAlignment="1">
      <alignment horizontal="left" vertical="top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3" fillId="3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8" fontId="0" fillId="2" borderId="1" xfId="0" applyNumberFormat="1" applyFill="1" applyBorder="1" applyAlignment="1">
      <alignment vertical="top"/>
    </xf>
    <xf numFmtId="0" fontId="0" fillId="6" borderId="4" xfId="0" applyFill="1" applyBorder="1"/>
    <xf numFmtId="0" fontId="0" fillId="7" borderId="4" xfId="0" applyFill="1" applyBorder="1"/>
    <xf numFmtId="0" fontId="0" fillId="2" borderId="2" xfId="0" applyFill="1" applyBorder="1"/>
    <xf numFmtId="0" fontId="2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7" borderId="8" xfId="0" applyFill="1" applyBorder="1"/>
    <xf numFmtId="0" fontId="0" fillId="7" borderId="9" xfId="0" applyFill="1" applyBorder="1" applyAlignment="1">
      <alignment horizontal="center"/>
    </xf>
    <xf numFmtId="0" fontId="0" fillId="7" borderId="9" xfId="0" applyFill="1" applyBorder="1"/>
    <xf numFmtId="0" fontId="0" fillId="6" borderId="9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</cellXfs>
  <cellStyles count="1">
    <cellStyle name="Normal" xfId="0" builtinId="0"/>
  </cellStyles>
  <dxfs count="15">
    <dxf>
      <numFmt numFmtId="0" formatCode="General"/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6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5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66610A-D975-411D-A541-7B70B456CB50}" name="Tabla1" displayName="Tabla1" ref="A16:K60" totalsRowShown="0" headerRowDxfId="14" headerRowBorderDxfId="12" tableBorderDxfId="13" totalsRowBorderDxfId="11">
  <autoFilter ref="A16:K60" xr:uid="{1866610A-D975-411D-A541-7B70B456CB50}"/>
  <tableColumns count="11">
    <tableColumn id="1" xr3:uid="{758A54BD-2482-419F-80B2-F5824A1EA890}" name="CAMPUS" dataDxfId="10"/>
    <tableColumn id="2" xr3:uid="{CA8258C3-4BD9-4946-BC82-9D056CB06A2C}" name="PERIODO" dataDxfId="9"/>
    <tableColumn id="3" xr3:uid="{BE90B7D4-DBC0-4D74-92C1-87845D940C46}" name="CARRERA" dataDxfId="8"/>
    <tableColumn id="4" xr3:uid="{31B06906-26AC-491B-B577-D2308AB2E592}" name="COD_UTP" dataDxfId="7"/>
    <tableColumn id="5" xr3:uid="{FE208640-993E-4E08-808C-4021298DB34D}" name="APELLIDOS Y NOMBRES" dataDxfId="6"/>
    <tableColumn id="6" xr3:uid="{03519B25-174C-47C1-9B31-3D7C8D4EB238}" name="Nota 1" dataDxfId="5"/>
    <tableColumn id="7" xr3:uid="{C69B5375-58E5-4C14-BFC8-D25C4DD6DB62}" name="Nota 2" dataDxfId="4"/>
    <tableColumn id="8" xr3:uid="{5080B247-ADB8-4082-BB1E-F7DB30D43F4A}" name="Nota 3" dataDxfId="3"/>
    <tableColumn id="9" xr3:uid="{05B30977-8A52-45FB-A921-B70BB1347381}" name="Promedio" dataDxfId="2">
      <calculatedColumnFormula>AVERAGE(F17:H17)</calculatedColumnFormula>
    </tableColumn>
    <tableColumn id="10" xr3:uid="{70DF4D6F-366F-4D55-9966-94B358896311}" name="Condición" dataDxfId="1">
      <calculatedColumnFormula>IF(I17&gt;=12,"Aprobado","Desaprobado")</calculatedColumnFormula>
    </tableColumn>
    <tableColumn id="11" xr3:uid="{CD63B2B7-F42B-4C8A-A401-B383C7E470CB}" name="Nombres" dataDxfId="0">
      <calculatedColumnFormula>LEFT(E17,LOOKUP(" ",E17))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985E0-E267-4B2E-A665-8FBF94895978}">
  <dimension ref="A1:Z60"/>
  <sheetViews>
    <sheetView tabSelected="1" workbookViewId="0">
      <selection activeCell="K17" sqref="K17"/>
    </sheetView>
  </sheetViews>
  <sheetFormatPr baseColWidth="10" defaultRowHeight="15" x14ac:dyDescent="0.25"/>
  <cols>
    <col min="2" max="2" width="11.42578125" style="1"/>
    <col min="3" max="3" width="30.7109375" style="1" customWidth="1"/>
    <col min="4" max="4" width="11.5703125" style="1" customWidth="1"/>
    <col min="5" max="5" width="38.28515625" bestFit="1" customWidth="1"/>
    <col min="6" max="8" width="12.7109375" customWidth="1"/>
    <col min="9" max="9" width="12.7109375" style="1" customWidth="1"/>
    <col min="10" max="10" width="12.42578125" customWidth="1"/>
    <col min="11" max="11" width="30.7109375" customWidth="1"/>
  </cols>
  <sheetData>
    <row r="1" spans="1:26" x14ac:dyDescent="0.25">
      <c r="A1" s="19" t="s">
        <v>49</v>
      </c>
      <c r="B1" s="19"/>
      <c r="C1" s="19"/>
      <c r="D1" s="19"/>
      <c r="E1" s="19"/>
      <c r="F1" s="19"/>
      <c r="G1" s="19"/>
      <c r="H1" s="19"/>
      <c r="I1" s="19"/>
      <c r="J1" s="19"/>
      <c r="Z1" t="s">
        <v>1</v>
      </c>
    </row>
    <row r="2" spans="1:26" x14ac:dyDescent="0.25">
      <c r="A2" s="11">
        <v>2</v>
      </c>
      <c r="B2" s="20" t="s">
        <v>50</v>
      </c>
      <c r="C2" s="20"/>
      <c r="D2" s="20"/>
      <c r="E2" s="20"/>
      <c r="F2" s="20"/>
      <c r="G2" s="20"/>
      <c r="H2" s="20"/>
      <c r="I2" s="20"/>
      <c r="J2" s="20"/>
      <c r="K2" s="7"/>
    </row>
    <row r="3" spans="1:26" x14ac:dyDescent="0.25">
      <c r="A3" s="11">
        <v>2</v>
      </c>
      <c r="B3" s="16" t="s">
        <v>59</v>
      </c>
      <c r="C3" s="17"/>
      <c r="D3" s="17"/>
      <c r="E3" s="17"/>
      <c r="F3" s="17"/>
      <c r="G3" s="17"/>
      <c r="H3" s="17"/>
      <c r="I3" s="17"/>
      <c r="J3" s="18"/>
      <c r="K3" s="7"/>
    </row>
    <row r="4" spans="1:26" x14ac:dyDescent="0.25">
      <c r="A4" s="11">
        <v>2</v>
      </c>
      <c r="B4" s="16" t="s">
        <v>43</v>
      </c>
      <c r="C4" s="17"/>
      <c r="D4" s="17"/>
      <c r="E4" s="17"/>
      <c r="F4" s="17"/>
      <c r="G4" s="17"/>
      <c r="H4" s="17"/>
      <c r="I4" s="18"/>
      <c r="J4" s="9">
        <f>COUNTIFS(C17:C60,"ING SOFTWARE",A17:A60,"LIMA",J17:J60,"Aprobado")</f>
        <v>0</v>
      </c>
      <c r="K4" s="7"/>
    </row>
    <row r="5" spans="1:26" x14ac:dyDescent="0.25">
      <c r="A5" s="11">
        <v>2</v>
      </c>
      <c r="B5" s="16" t="s">
        <v>44</v>
      </c>
      <c r="C5" s="17"/>
      <c r="D5" s="17"/>
      <c r="E5" s="17"/>
      <c r="F5" s="17"/>
      <c r="G5" s="17"/>
      <c r="H5" s="17"/>
      <c r="I5" s="18"/>
      <c r="J5" s="9">
        <f>AVERAGEIFS(Tabla1[Promedio],A17:A60,"ICA",Tabla1[CARRERA],"ING SISTEMAS")</f>
        <v>8.375</v>
      </c>
      <c r="K5" s="7"/>
    </row>
    <row r="6" spans="1:26" x14ac:dyDescent="0.25">
      <c r="A6" s="11">
        <v>2</v>
      </c>
      <c r="B6" s="16" t="s">
        <v>51</v>
      </c>
      <c r="C6" s="17"/>
      <c r="D6" s="17"/>
      <c r="E6" s="17"/>
      <c r="F6" s="17"/>
      <c r="G6" s="17"/>
      <c r="H6" s="17"/>
      <c r="I6" s="18"/>
      <c r="J6" s="9">
        <f>COUNTIFS(C17:C60,"ING SOFTWARE",I17:I60,"&gt;12",I17:I60,"&lt;16")</f>
        <v>0</v>
      </c>
      <c r="K6" s="7"/>
    </row>
    <row r="7" spans="1:26" x14ac:dyDescent="0.25">
      <c r="A7" s="11">
        <v>2</v>
      </c>
      <c r="B7" s="16" t="s">
        <v>52</v>
      </c>
      <c r="C7" s="17"/>
      <c r="D7" s="17"/>
      <c r="E7" s="17"/>
      <c r="F7" s="17"/>
      <c r="G7" s="17"/>
      <c r="H7" s="17"/>
      <c r="I7" s="18"/>
      <c r="J7" s="9">
        <f>(AVERAGEIF(C17:C60,"ING SISTEMAS",I17:I60)+AVERAGEIF(C17:C60,"ING SOFTWARE",I17:I60))/2</f>
        <v>8.6958041958041967</v>
      </c>
      <c r="K7" s="7"/>
    </row>
    <row r="8" spans="1:26" x14ac:dyDescent="0.25">
      <c r="A8" s="11">
        <v>2</v>
      </c>
      <c r="B8" s="16" t="s">
        <v>53</v>
      </c>
      <c r="C8" s="17"/>
      <c r="D8" s="17"/>
      <c r="E8" s="17"/>
      <c r="F8" s="17"/>
      <c r="G8" s="17"/>
      <c r="H8" s="17"/>
      <c r="I8" s="18"/>
      <c r="J8" s="9">
        <f>(AVERAGEIF(C17:C60,"ING SISTEMAS",F17:H60)+ AVERAGEIF(C17:C60,"ING SOFTWARE",F17:H60))/2</f>
        <v>8.8636363636363633</v>
      </c>
      <c r="K8" s="7"/>
    </row>
    <row r="9" spans="1:26" x14ac:dyDescent="0.25">
      <c r="A9" s="11">
        <v>2</v>
      </c>
      <c r="B9" s="16" t="s">
        <v>56</v>
      </c>
      <c r="C9" s="17"/>
      <c r="D9" s="17"/>
      <c r="E9" s="17"/>
      <c r="F9" s="17"/>
      <c r="G9" s="17"/>
      <c r="H9" s="17"/>
      <c r="I9" s="17"/>
      <c r="J9" s="18"/>
      <c r="K9" s="7"/>
    </row>
    <row r="10" spans="1:26" x14ac:dyDescent="0.25">
      <c r="A10" s="11">
        <v>2</v>
      </c>
      <c r="B10" s="16" t="s">
        <v>60</v>
      </c>
      <c r="C10" s="17"/>
      <c r="D10" s="17"/>
      <c r="E10" s="17"/>
      <c r="F10" s="17"/>
      <c r="G10" s="8" t="s">
        <v>5</v>
      </c>
      <c r="H10" s="9">
        <v>921804</v>
      </c>
      <c r="I10" s="14" t="s">
        <v>55</v>
      </c>
      <c r="J10" s="9" t="e">
        <f>VLOOKUP($H$10,Tabla1[#All],9,FALSE)</f>
        <v>#N/A</v>
      </c>
      <c r="K10" s="7"/>
    </row>
    <row r="11" spans="1:26" x14ac:dyDescent="0.25">
      <c r="A11" s="11">
        <v>2</v>
      </c>
      <c r="B11" s="16" t="s">
        <v>57</v>
      </c>
      <c r="C11" s="17"/>
      <c r="D11" s="17"/>
      <c r="E11" s="17"/>
      <c r="F11" s="17"/>
      <c r="G11" s="17"/>
      <c r="H11" s="18"/>
      <c r="I11" s="14" t="s">
        <v>58</v>
      </c>
      <c r="J11" s="21">
        <f>FV(50,2,6000)</f>
        <v>-312000</v>
      </c>
      <c r="K11" s="7"/>
      <c r="M11" s="15"/>
    </row>
    <row r="12" spans="1:26" x14ac:dyDescent="0.25">
      <c r="A12" s="12">
        <f>SUM(A2:A11)</f>
        <v>20</v>
      </c>
      <c r="B12" s="10"/>
      <c r="C12" s="10"/>
      <c r="D12" s="10"/>
      <c r="E12" s="10"/>
      <c r="F12" s="10"/>
      <c r="G12" s="10"/>
      <c r="H12" s="10"/>
      <c r="I12" s="10"/>
      <c r="J12" s="7"/>
      <c r="K12" s="7"/>
    </row>
    <row r="13" spans="1:26" x14ac:dyDescent="0.25">
      <c r="A13" s="10"/>
      <c r="B13" s="10"/>
      <c r="C13" s="10"/>
      <c r="D13" s="10"/>
      <c r="E13" s="10"/>
      <c r="F13" s="10"/>
      <c r="G13" s="10"/>
      <c r="H13" s="10" t="s">
        <v>61</v>
      </c>
      <c r="I13" s="10"/>
      <c r="J13" s="7"/>
      <c r="K13" s="7"/>
    </row>
    <row r="16" spans="1:26" x14ac:dyDescent="0.25">
      <c r="A16" s="25" t="s">
        <v>2</v>
      </c>
      <c r="B16" s="26" t="s">
        <v>3</v>
      </c>
      <c r="C16" s="26" t="s">
        <v>4</v>
      </c>
      <c r="D16" s="26" t="s">
        <v>5</v>
      </c>
      <c r="E16" s="27" t="s">
        <v>54</v>
      </c>
      <c r="F16" s="26" t="s">
        <v>46</v>
      </c>
      <c r="G16" s="26" t="s">
        <v>47</v>
      </c>
      <c r="H16" s="26" t="s">
        <v>48</v>
      </c>
      <c r="I16" s="28" t="s">
        <v>55</v>
      </c>
      <c r="J16" s="28" t="s">
        <v>45</v>
      </c>
      <c r="K16" s="29" t="s">
        <v>0</v>
      </c>
    </row>
    <row r="17" spans="1:11" x14ac:dyDescent="0.25">
      <c r="A17" s="22" t="s">
        <v>6</v>
      </c>
      <c r="B17" s="6">
        <v>2172</v>
      </c>
      <c r="C17" s="4" t="s">
        <v>12</v>
      </c>
      <c r="D17" s="6">
        <v>921804</v>
      </c>
      <c r="E17" s="5" t="s">
        <v>14</v>
      </c>
      <c r="F17" s="4">
        <v>4</v>
      </c>
      <c r="G17" s="4">
        <v>5</v>
      </c>
      <c r="H17" s="4">
        <v>10</v>
      </c>
      <c r="I17" s="13">
        <f>AVERAGE(F17:H17)</f>
        <v>6.333333333333333</v>
      </c>
      <c r="J17" s="2" t="str">
        <f>IF(I17&gt;=12,"Aprobado","Desaprobado")</f>
        <v>Desaprobado</v>
      </c>
      <c r="K17" s="24" t="e">
        <f>LEFT(E17,LOOKUP(" ",E17))</f>
        <v>#N/A</v>
      </c>
    </row>
    <row r="18" spans="1:11" x14ac:dyDescent="0.25">
      <c r="A18" s="22" t="s">
        <v>6</v>
      </c>
      <c r="B18" s="4">
        <v>2171</v>
      </c>
      <c r="C18" s="4" t="s">
        <v>7</v>
      </c>
      <c r="D18" s="4">
        <v>1012792</v>
      </c>
      <c r="E18" s="3" t="s">
        <v>8</v>
      </c>
      <c r="F18" s="4">
        <v>14</v>
      </c>
      <c r="G18" s="4">
        <v>2</v>
      </c>
      <c r="H18" s="4">
        <v>11</v>
      </c>
      <c r="I18" s="13">
        <f t="shared" ref="I18:I60" si="0">AVERAGE(F18:H18)</f>
        <v>9</v>
      </c>
      <c r="J18" s="2" t="str">
        <f t="shared" ref="J18:J60" si="1">IF(I18&gt;=12,"Aprobado","Desaprobado")</f>
        <v>Desaprobado</v>
      </c>
      <c r="K18" s="24" t="e">
        <f t="shared" ref="K17:K60" si="2">LEFT(E18,LOOKUP(" ",E18))</f>
        <v>#N/A</v>
      </c>
    </row>
    <row r="19" spans="1:11" x14ac:dyDescent="0.25">
      <c r="A19" s="22" t="s">
        <v>37</v>
      </c>
      <c r="B19" s="4">
        <v>2172</v>
      </c>
      <c r="C19" s="4" t="s">
        <v>32</v>
      </c>
      <c r="D19" s="4">
        <v>1012792</v>
      </c>
      <c r="E19" s="3" t="s">
        <v>8</v>
      </c>
      <c r="F19" s="4">
        <v>10</v>
      </c>
      <c r="G19" s="4">
        <v>6</v>
      </c>
      <c r="H19" s="4">
        <v>15</v>
      </c>
      <c r="I19" s="13">
        <f t="shared" si="0"/>
        <v>10.333333333333334</v>
      </c>
      <c r="J19" s="2" t="str">
        <f t="shared" si="1"/>
        <v>Desaprobado</v>
      </c>
      <c r="K19" s="24" t="e">
        <f t="shared" si="2"/>
        <v>#N/A</v>
      </c>
    </row>
    <row r="20" spans="1:11" x14ac:dyDescent="0.25">
      <c r="A20" s="22" t="s">
        <v>6</v>
      </c>
      <c r="B20" s="4">
        <v>2171</v>
      </c>
      <c r="C20" s="4" t="s">
        <v>12</v>
      </c>
      <c r="D20" s="4">
        <v>1122540</v>
      </c>
      <c r="E20" s="3" t="s">
        <v>15</v>
      </c>
      <c r="F20" s="4">
        <v>9</v>
      </c>
      <c r="G20" s="4">
        <v>14</v>
      </c>
      <c r="H20" s="4">
        <v>2</v>
      </c>
      <c r="I20" s="13">
        <f t="shared" si="0"/>
        <v>8.3333333333333339</v>
      </c>
      <c r="J20" s="2" t="str">
        <f t="shared" si="1"/>
        <v>Desaprobado</v>
      </c>
      <c r="K20" s="24" t="e">
        <f t="shared" si="2"/>
        <v>#N/A</v>
      </c>
    </row>
    <row r="21" spans="1:11" x14ac:dyDescent="0.25">
      <c r="A21" s="22" t="s">
        <v>37</v>
      </c>
      <c r="B21" s="6">
        <v>2172</v>
      </c>
      <c r="C21" s="4" t="s">
        <v>32</v>
      </c>
      <c r="D21" s="6">
        <v>1122540</v>
      </c>
      <c r="E21" s="5" t="s">
        <v>15</v>
      </c>
      <c r="F21" s="4">
        <v>10</v>
      </c>
      <c r="G21" s="4">
        <v>12</v>
      </c>
      <c r="H21" s="4">
        <v>1</v>
      </c>
      <c r="I21" s="13">
        <f t="shared" si="0"/>
        <v>7.666666666666667</v>
      </c>
      <c r="J21" s="2" t="str">
        <f t="shared" si="1"/>
        <v>Desaprobado</v>
      </c>
      <c r="K21" s="24" t="e">
        <f t="shared" si="2"/>
        <v>#N/A</v>
      </c>
    </row>
    <row r="22" spans="1:11" x14ac:dyDescent="0.25">
      <c r="A22" s="22" t="s">
        <v>6</v>
      </c>
      <c r="B22" s="6">
        <v>2171</v>
      </c>
      <c r="C22" s="4" t="s">
        <v>12</v>
      </c>
      <c r="D22" s="6">
        <v>1122541</v>
      </c>
      <c r="E22" s="5" t="s">
        <v>16</v>
      </c>
      <c r="F22" s="4">
        <v>0</v>
      </c>
      <c r="G22" s="4">
        <v>1</v>
      </c>
      <c r="H22" s="4">
        <v>15</v>
      </c>
      <c r="I22" s="13">
        <f t="shared" si="0"/>
        <v>5.333333333333333</v>
      </c>
      <c r="J22" s="2" t="str">
        <f t="shared" si="1"/>
        <v>Desaprobado</v>
      </c>
      <c r="K22" s="24" t="e">
        <f t="shared" si="2"/>
        <v>#N/A</v>
      </c>
    </row>
    <row r="23" spans="1:11" x14ac:dyDescent="0.25">
      <c r="A23" s="22" t="s">
        <v>6</v>
      </c>
      <c r="B23" s="4">
        <v>2171</v>
      </c>
      <c r="C23" s="4" t="s">
        <v>12</v>
      </c>
      <c r="D23" s="4">
        <v>1122543</v>
      </c>
      <c r="E23" s="3" t="s">
        <v>17</v>
      </c>
      <c r="F23" s="4">
        <v>1</v>
      </c>
      <c r="G23" s="4">
        <v>2</v>
      </c>
      <c r="H23" s="4">
        <v>17</v>
      </c>
      <c r="I23" s="13">
        <f t="shared" si="0"/>
        <v>6.666666666666667</v>
      </c>
      <c r="J23" s="2" t="str">
        <f t="shared" si="1"/>
        <v>Desaprobado</v>
      </c>
      <c r="K23" s="24" t="e">
        <f t="shared" si="2"/>
        <v>#N/A</v>
      </c>
    </row>
    <row r="24" spans="1:11" x14ac:dyDescent="0.25">
      <c r="A24" s="22" t="s">
        <v>6</v>
      </c>
      <c r="B24" s="6">
        <v>2171</v>
      </c>
      <c r="C24" s="4" t="s">
        <v>12</v>
      </c>
      <c r="D24" s="6">
        <v>1131731</v>
      </c>
      <c r="E24" s="5" t="s">
        <v>18</v>
      </c>
      <c r="F24" s="4">
        <v>15</v>
      </c>
      <c r="G24" s="4">
        <v>5</v>
      </c>
      <c r="H24" s="4">
        <v>13</v>
      </c>
      <c r="I24" s="13">
        <f t="shared" si="0"/>
        <v>11</v>
      </c>
      <c r="J24" s="2" t="str">
        <f t="shared" si="1"/>
        <v>Desaprobado</v>
      </c>
      <c r="K24" s="24" t="e">
        <f t="shared" si="2"/>
        <v>#N/A</v>
      </c>
    </row>
    <row r="25" spans="1:11" x14ac:dyDescent="0.25">
      <c r="A25" s="22" t="s">
        <v>37</v>
      </c>
      <c r="B25" s="4">
        <v>2172</v>
      </c>
      <c r="C25" s="4" t="s">
        <v>32</v>
      </c>
      <c r="D25" s="4">
        <v>1131731</v>
      </c>
      <c r="E25" s="3" t="s">
        <v>18</v>
      </c>
      <c r="F25" s="4">
        <v>9</v>
      </c>
      <c r="G25" s="4">
        <v>2</v>
      </c>
      <c r="H25" s="4">
        <v>2</v>
      </c>
      <c r="I25" s="13">
        <f t="shared" si="0"/>
        <v>4.333333333333333</v>
      </c>
      <c r="J25" s="2" t="str">
        <f t="shared" si="1"/>
        <v>Desaprobado</v>
      </c>
      <c r="K25" s="24" t="e">
        <f t="shared" si="2"/>
        <v>#N/A</v>
      </c>
    </row>
    <row r="26" spans="1:11" x14ac:dyDescent="0.25">
      <c r="A26" s="22" t="s">
        <v>6</v>
      </c>
      <c r="B26" s="4">
        <v>2172</v>
      </c>
      <c r="C26" s="4" t="s">
        <v>7</v>
      </c>
      <c r="D26" s="4">
        <v>1131839</v>
      </c>
      <c r="E26" s="3" t="s">
        <v>10</v>
      </c>
      <c r="F26" s="4">
        <v>4</v>
      </c>
      <c r="G26" s="4">
        <v>17</v>
      </c>
      <c r="H26" s="4">
        <v>8</v>
      </c>
      <c r="I26" s="13">
        <f t="shared" si="0"/>
        <v>9.6666666666666661</v>
      </c>
      <c r="J26" s="2" t="str">
        <f t="shared" si="1"/>
        <v>Desaprobado</v>
      </c>
      <c r="K26" s="24" t="e">
        <f t="shared" si="2"/>
        <v>#N/A</v>
      </c>
    </row>
    <row r="27" spans="1:11" x14ac:dyDescent="0.25">
      <c r="A27" s="22" t="s">
        <v>6</v>
      </c>
      <c r="B27" s="4">
        <v>2171</v>
      </c>
      <c r="C27" s="4" t="s">
        <v>12</v>
      </c>
      <c r="D27" s="4">
        <v>1213356</v>
      </c>
      <c r="E27" s="3" t="s">
        <v>19</v>
      </c>
      <c r="F27" s="4">
        <v>5</v>
      </c>
      <c r="G27" s="4">
        <v>4</v>
      </c>
      <c r="H27" s="4">
        <v>20</v>
      </c>
      <c r="I27" s="13">
        <f t="shared" si="0"/>
        <v>9.6666666666666661</v>
      </c>
      <c r="J27" s="2" t="str">
        <f t="shared" si="1"/>
        <v>Desaprobado</v>
      </c>
      <c r="K27" s="24" t="e">
        <f t="shared" si="2"/>
        <v>#N/A</v>
      </c>
    </row>
    <row r="28" spans="1:11" x14ac:dyDescent="0.25">
      <c r="A28" s="22" t="s">
        <v>37</v>
      </c>
      <c r="B28" s="6">
        <v>2172</v>
      </c>
      <c r="C28" s="4" t="s">
        <v>32</v>
      </c>
      <c r="D28" s="6">
        <v>1213356</v>
      </c>
      <c r="E28" s="5" t="s">
        <v>19</v>
      </c>
      <c r="F28" s="4">
        <v>19</v>
      </c>
      <c r="G28" s="4">
        <v>14</v>
      </c>
      <c r="H28" s="4">
        <v>0</v>
      </c>
      <c r="I28" s="13">
        <f t="shared" si="0"/>
        <v>11</v>
      </c>
      <c r="J28" s="2" t="str">
        <f t="shared" si="1"/>
        <v>Desaprobado</v>
      </c>
      <c r="K28" s="24" t="e">
        <f t="shared" si="2"/>
        <v>#N/A</v>
      </c>
    </row>
    <row r="29" spans="1:11" x14ac:dyDescent="0.25">
      <c r="A29" s="22" t="s">
        <v>6</v>
      </c>
      <c r="B29" s="6">
        <v>2171</v>
      </c>
      <c r="C29" s="4" t="s">
        <v>12</v>
      </c>
      <c r="D29" s="6">
        <v>1213359</v>
      </c>
      <c r="E29" s="5" t="s">
        <v>20</v>
      </c>
      <c r="F29" s="4">
        <v>17</v>
      </c>
      <c r="G29" s="4">
        <v>14</v>
      </c>
      <c r="H29" s="4">
        <v>5</v>
      </c>
      <c r="I29" s="13">
        <f t="shared" si="0"/>
        <v>12</v>
      </c>
      <c r="J29" s="2" t="str">
        <f t="shared" si="1"/>
        <v>Aprobado</v>
      </c>
      <c r="K29" s="24" t="e">
        <f t="shared" si="2"/>
        <v>#N/A</v>
      </c>
    </row>
    <row r="30" spans="1:11" x14ac:dyDescent="0.25">
      <c r="A30" s="22" t="s">
        <v>37</v>
      </c>
      <c r="B30" s="4">
        <v>2172</v>
      </c>
      <c r="C30" s="4" t="s">
        <v>7</v>
      </c>
      <c r="D30" s="4">
        <v>1213359</v>
      </c>
      <c r="E30" s="3" t="s">
        <v>20</v>
      </c>
      <c r="F30" s="4">
        <v>4</v>
      </c>
      <c r="G30" s="4">
        <v>20</v>
      </c>
      <c r="H30" s="4">
        <v>13</v>
      </c>
      <c r="I30" s="13">
        <f t="shared" si="0"/>
        <v>12.333333333333334</v>
      </c>
      <c r="J30" s="2" t="str">
        <f t="shared" si="1"/>
        <v>Aprobado</v>
      </c>
      <c r="K30" s="24" t="e">
        <f t="shared" si="2"/>
        <v>#N/A</v>
      </c>
    </row>
    <row r="31" spans="1:11" x14ac:dyDescent="0.25">
      <c r="A31" s="22" t="s">
        <v>21</v>
      </c>
      <c r="B31" s="4">
        <v>2171</v>
      </c>
      <c r="C31" s="4" t="s">
        <v>12</v>
      </c>
      <c r="D31" s="4">
        <v>1213360</v>
      </c>
      <c r="E31" s="3" t="s">
        <v>22</v>
      </c>
      <c r="F31" s="4">
        <v>9</v>
      </c>
      <c r="G31" s="4">
        <v>14</v>
      </c>
      <c r="H31" s="4">
        <v>12</v>
      </c>
      <c r="I31" s="13">
        <f t="shared" si="0"/>
        <v>11.666666666666666</v>
      </c>
      <c r="J31" s="2" t="str">
        <f t="shared" si="1"/>
        <v>Desaprobado</v>
      </c>
      <c r="K31" s="24" t="e">
        <f t="shared" si="2"/>
        <v>#N/A</v>
      </c>
    </row>
    <row r="32" spans="1:11" x14ac:dyDescent="0.25">
      <c r="A32" s="22" t="s">
        <v>21</v>
      </c>
      <c r="B32" s="6">
        <v>2171</v>
      </c>
      <c r="C32" s="4" t="s">
        <v>12</v>
      </c>
      <c r="D32" s="6">
        <v>1213364</v>
      </c>
      <c r="E32" s="5" t="s">
        <v>23</v>
      </c>
      <c r="F32" s="4">
        <v>4</v>
      </c>
      <c r="G32" s="4">
        <v>10</v>
      </c>
      <c r="H32" s="4">
        <v>12</v>
      </c>
      <c r="I32" s="13">
        <f t="shared" si="0"/>
        <v>8.6666666666666661</v>
      </c>
      <c r="J32" s="2" t="str">
        <f t="shared" si="1"/>
        <v>Desaprobado</v>
      </c>
      <c r="K32" s="24" t="e">
        <f t="shared" si="2"/>
        <v>#N/A</v>
      </c>
    </row>
    <row r="33" spans="1:11" x14ac:dyDescent="0.25">
      <c r="A33" s="22" t="s">
        <v>21</v>
      </c>
      <c r="B33" s="4">
        <v>2171</v>
      </c>
      <c r="C33" s="4" t="s">
        <v>12</v>
      </c>
      <c r="D33" s="4">
        <v>1213775</v>
      </c>
      <c r="E33" s="3" t="s">
        <v>24</v>
      </c>
      <c r="F33" s="4">
        <v>19</v>
      </c>
      <c r="G33" s="4">
        <v>9</v>
      </c>
      <c r="H33" s="4">
        <v>3</v>
      </c>
      <c r="I33" s="13">
        <f t="shared" si="0"/>
        <v>10.333333333333334</v>
      </c>
      <c r="J33" s="2" t="str">
        <f t="shared" si="1"/>
        <v>Desaprobado</v>
      </c>
      <c r="K33" s="24" t="e">
        <f t="shared" si="2"/>
        <v>#N/A</v>
      </c>
    </row>
    <row r="34" spans="1:11" x14ac:dyDescent="0.25">
      <c r="A34" s="22" t="s">
        <v>21</v>
      </c>
      <c r="B34" s="6">
        <v>2171</v>
      </c>
      <c r="C34" s="6" t="s">
        <v>7</v>
      </c>
      <c r="D34" s="6">
        <v>1313094</v>
      </c>
      <c r="E34" s="5" t="s">
        <v>25</v>
      </c>
      <c r="F34" s="4">
        <v>15</v>
      </c>
      <c r="G34" s="4">
        <v>0</v>
      </c>
      <c r="H34" s="4">
        <v>6</v>
      </c>
      <c r="I34" s="13">
        <f t="shared" si="0"/>
        <v>7</v>
      </c>
      <c r="J34" s="2" t="str">
        <f t="shared" si="1"/>
        <v>Desaprobado</v>
      </c>
      <c r="K34" s="24" t="e">
        <f t="shared" si="2"/>
        <v>#N/A</v>
      </c>
    </row>
    <row r="35" spans="1:11" x14ac:dyDescent="0.25">
      <c r="A35" s="22" t="s">
        <v>37</v>
      </c>
      <c r="B35" s="6">
        <v>2172</v>
      </c>
      <c r="C35" s="6" t="s">
        <v>7</v>
      </c>
      <c r="D35" s="6">
        <v>1313094</v>
      </c>
      <c r="E35" s="5" t="s">
        <v>25</v>
      </c>
      <c r="F35" s="4">
        <v>8</v>
      </c>
      <c r="G35" s="4">
        <v>2</v>
      </c>
      <c r="H35" s="4">
        <v>4</v>
      </c>
      <c r="I35" s="13">
        <f t="shared" si="0"/>
        <v>4.666666666666667</v>
      </c>
      <c r="J35" s="2" t="str">
        <f t="shared" si="1"/>
        <v>Desaprobado</v>
      </c>
      <c r="K35" s="24" t="e">
        <f t="shared" si="2"/>
        <v>#N/A</v>
      </c>
    </row>
    <row r="36" spans="1:11" x14ac:dyDescent="0.25">
      <c r="A36" s="22" t="s">
        <v>21</v>
      </c>
      <c r="B36" s="4">
        <v>2171</v>
      </c>
      <c r="C36" s="4" t="s">
        <v>7</v>
      </c>
      <c r="D36" s="4">
        <v>1313095</v>
      </c>
      <c r="E36" s="3" t="s">
        <v>26</v>
      </c>
      <c r="F36" s="4">
        <v>5</v>
      </c>
      <c r="G36" s="4">
        <v>7</v>
      </c>
      <c r="H36" s="4">
        <v>17</v>
      </c>
      <c r="I36" s="13">
        <f t="shared" si="0"/>
        <v>9.6666666666666661</v>
      </c>
      <c r="J36" s="2" t="str">
        <f t="shared" si="1"/>
        <v>Desaprobado</v>
      </c>
      <c r="K36" s="24" t="e">
        <f t="shared" si="2"/>
        <v>#N/A</v>
      </c>
    </row>
    <row r="37" spans="1:11" x14ac:dyDescent="0.25">
      <c r="A37" s="22" t="s">
        <v>37</v>
      </c>
      <c r="B37" s="4">
        <v>2172</v>
      </c>
      <c r="C37" s="4" t="s">
        <v>7</v>
      </c>
      <c r="D37" s="4">
        <v>1313095</v>
      </c>
      <c r="E37" s="3" t="s">
        <v>26</v>
      </c>
      <c r="F37" s="4">
        <v>13</v>
      </c>
      <c r="G37" s="4">
        <v>18</v>
      </c>
      <c r="H37" s="4">
        <v>12</v>
      </c>
      <c r="I37" s="13">
        <f t="shared" si="0"/>
        <v>14.333333333333334</v>
      </c>
      <c r="J37" s="2" t="str">
        <f t="shared" si="1"/>
        <v>Aprobado</v>
      </c>
      <c r="K37" s="24" t="e">
        <f t="shared" si="2"/>
        <v>#N/A</v>
      </c>
    </row>
    <row r="38" spans="1:11" x14ac:dyDescent="0.25">
      <c r="A38" s="23" t="s">
        <v>38</v>
      </c>
      <c r="B38" s="6">
        <v>2172</v>
      </c>
      <c r="C38" s="4" t="s">
        <v>32</v>
      </c>
      <c r="D38" s="6">
        <v>1322739</v>
      </c>
      <c r="E38" s="5" t="s">
        <v>27</v>
      </c>
      <c r="F38" s="4">
        <v>7</v>
      </c>
      <c r="G38" s="4">
        <v>4</v>
      </c>
      <c r="H38" s="4">
        <v>0</v>
      </c>
      <c r="I38" s="13">
        <f t="shared" si="0"/>
        <v>3.6666666666666665</v>
      </c>
      <c r="J38" s="2" t="str">
        <f t="shared" si="1"/>
        <v>Desaprobado</v>
      </c>
      <c r="K38" s="24" t="e">
        <f t="shared" si="2"/>
        <v>#N/A</v>
      </c>
    </row>
    <row r="39" spans="1:11" x14ac:dyDescent="0.25">
      <c r="A39" s="22" t="s">
        <v>21</v>
      </c>
      <c r="B39" s="6">
        <v>2171</v>
      </c>
      <c r="C39" s="6" t="s">
        <v>7</v>
      </c>
      <c r="D39" s="6">
        <v>1322739</v>
      </c>
      <c r="E39" s="5" t="s">
        <v>27</v>
      </c>
      <c r="F39" s="4">
        <v>12</v>
      </c>
      <c r="G39" s="4">
        <v>0</v>
      </c>
      <c r="H39" s="4">
        <v>20</v>
      </c>
      <c r="I39" s="13">
        <f t="shared" si="0"/>
        <v>10.666666666666666</v>
      </c>
      <c r="J39" s="2" t="str">
        <f t="shared" si="1"/>
        <v>Desaprobado</v>
      </c>
      <c r="K39" s="24" t="e">
        <f t="shared" si="2"/>
        <v>#N/A</v>
      </c>
    </row>
    <row r="40" spans="1:11" x14ac:dyDescent="0.25">
      <c r="A40" s="23" t="s">
        <v>38</v>
      </c>
      <c r="B40" s="4">
        <v>2172</v>
      </c>
      <c r="C40" s="4" t="s">
        <v>32</v>
      </c>
      <c r="D40" s="4">
        <v>1322969</v>
      </c>
      <c r="E40" s="3" t="s">
        <v>28</v>
      </c>
      <c r="F40" s="4">
        <v>6</v>
      </c>
      <c r="G40" s="4">
        <v>20</v>
      </c>
      <c r="H40" s="4">
        <v>6</v>
      </c>
      <c r="I40" s="13">
        <f t="shared" si="0"/>
        <v>10.666666666666666</v>
      </c>
      <c r="J40" s="2" t="str">
        <f t="shared" si="1"/>
        <v>Desaprobado</v>
      </c>
      <c r="K40" s="24" t="e">
        <f t="shared" si="2"/>
        <v>#N/A</v>
      </c>
    </row>
    <row r="41" spans="1:11" x14ac:dyDescent="0.25">
      <c r="A41" s="22" t="s">
        <v>21</v>
      </c>
      <c r="B41" s="4">
        <v>2171</v>
      </c>
      <c r="C41" s="4" t="s">
        <v>7</v>
      </c>
      <c r="D41" s="4">
        <v>1322969</v>
      </c>
      <c r="E41" s="3" t="s">
        <v>28</v>
      </c>
      <c r="F41" s="4">
        <v>4</v>
      </c>
      <c r="G41" s="4">
        <v>19</v>
      </c>
      <c r="H41" s="4">
        <v>13</v>
      </c>
      <c r="I41" s="13">
        <f t="shared" si="0"/>
        <v>12</v>
      </c>
      <c r="J41" s="2" t="str">
        <f t="shared" si="1"/>
        <v>Aprobado</v>
      </c>
      <c r="K41" s="24" t="e">
        <f t="shared" si="2"/>
        <v>#N/A</v>
      </c>
    </row>
    <row r="42" spans="1:11" x14ac:dyDescent="0.25">
      <c r="A42" s="23" t="s">
        <v>38</v>
      </c>
      <c r="B42" s="6">
        <v>2172</v>
      </c>
      <c r="C42" s="4" t="s">
        <v>32</v>
      </c>
      <c r="D42" s="6">
        <v>1413764</v>
      </c>
      <c r="E42" s="5" t="s">
        <v>29</v>
      </c>
      <c r="F42" s="4">
        <v>8</v>
      </c>
      <c r="G42" s="4">
        <v>18</v>
      </c>
      <c r="H42" s="4">
        <v>2</v>
      </c>
      <c r="I42" s="13">
        <f t="shared" si="0"/>
        <v>9.3333333333333339</v>
      </c>
      <c r="J42" s="2" t="str">
        <f t="shared" si="1"/>
        <v>Desaprobado</v>
      </c>
      <c r="K42" s="24" t="e">
        <f t="shared" si="2"/>
        <v>#N/A</v>
      </c>
    </row>
    <row r="43" spans="1:11" x14ac:dyDescent="0.25">
      <c r="A43" s="22" t="s">
        <v>21</v>
      </c>
      <c r="B43" s="6">
        <v>2171</v>
      </c>
      <c r="C43" s="6" t="s">
        <v>7</v>
      </c>
      <c r="D43" s="6">
        <v>1413764</v>
      </c>
      <c r="E43" s="5" t="s">
        <v>29</v>
      </c>
      <c r="F43" s="4">
        <v>13</v>
      </c>
      <c r="G43" s="4">
        <v>4</v>
      </c>
      <c r="H43" s="4">
        <v>4</v>
      </c>
      <c r="I43" s="13">
        <f t="shared" si="0"/>
        <v>7</v>
      </c>
      <c r="J43" s="2" t="str">
        <f t="shared" si="1"/>
        <v>Desaprobado</v>
      </c>
      <c r="K43" s="24" t="e">
        <f t="shared" si="2"/>
        <v>#N/A</v>
      </c>
    </row>
    <row r="44" spans="1:11" x14ac:dyDescent="0.25">
      <c r="A44" s="23" t="s">
        <v>38</v>
      </c>
      <c r="B44" s="4">
        <v>2172</v>
      </c>
      <c r="C44" s="4" t="s">
        <v>32</v>
      </c>
      <c r="D44" s="4">
        <v>1413766</v>
      </c>
      <c r="E44" s="3" t="s">
        <v>30</v>
      </c>
      <c r="F44" s="4">
        <v>17</v>
      </c>
      <c r="G44" s="4">
        <v>16</v>
      </c>
      <c r="H44" s="4">
        <v>0</v>
      </c>
      <c r="I44" s="13">
        <f t="shared" si="0"/>
        <v>11</v>
      </c>
      <c r="J44" s="2" t="str">
        <f t="shared" si="1"/>
        <v>Desaprobado</v>
      </c>
      <c r="K44" s="24" t="e">
        <f t="shared" si="2"/>
        <v>#N/A</v>
      </c>
    </row>
    <row r="45" spans="1:11" x14ac:dyDescent="0.25">
      <c r="A45" s="22" t="s">
        <v>21</v>
      </c>
      <c r="B45" s="4">
        <v>2171</v>
      </c>
      <c r="C45" s="4" t="s">
        <v>7</v>
      </c>
      <c r="D45" s="4">
        <v>1413766</v>
      </c>
      <c r="E45" s="3" t="s">
        <v>30</v>
      </c>
      <c r="F45" s="4">
        <v>9</v>
      </c>
      <c r="G45" s="4">
        <v>9</v>
      </c>
      <c r="H45" s="4">
        <v>4</v>
      </c>
      <c r="I45" s="13">
        <f t="shared" si="0"/>
        <v>7.333333333333333</v>
      </c>
      <c r="J45" s="2" t="str">
        <f t="shared" si="1"/>
        <v>Desaprobado</v>
      </c>
      <c r="K45" s="24" t="e">
        <f t="shared" si="2"/>
        <v>#N/A</v>
      </c>
    </row>
    <row r="46" spans="1:11" x14ac:dyDescent="0.25">
      <c r="A46" s="22" t="s">
        <v>6</v>
      </c>
      <c r="B46" s="6">
        <v>2172</v>
      </c>
      <c r="C46" s="6" t="s">
        <v>7</v>
      </c>
      <c r="D46" s="6">
        <v>1413768</v>
      </c>
      <c r="E46" s="5" t="s">
        <v>11</v>
      </c>
      <c r="F46" s="4">
        <v>6</v>
      </c>
      <c r="G46" s="4">
        <v>19</v>
      </c>
      <c r="H46" s="4">
        <v>2</v>
      </c>
      <c r="I46" s="13">
        <f t="shared" si="0"/>
        <v>9</v>
      </c>
      <c r="J46" s="2" t="str">
        <f t="shared" si="1"/>
        <v>Desaprobado</v>
      </c>
      <c r="K46" s="24" t="e">
        <f t="shared" si="2"/>
        <v>#N/A</v>
      </c>
    </row>
    <row r="47" spans="1:11" x14ac:dyDescent="0.25">
      <c r="A47" s="23" t="s">
        <v>38</v>
      </c>
      <c r="B47" s="6">
        <v>2172</v>
      </c>
      <c r="C47" s="4" t="s">
        <v>32</v>
      </c>
      <c r="D47" s="6">
        <v>1413770</v>
      </c>
      <c r="E47" s="5" t="s">
        <v>31</v>
      </c>
      <c r="F47" s="4">
        <v>6</v>
      </c>
      <c r="G47" s="4">
        <v>15</v>
      </c>
      <c r="H47" s="4">
        <v>0</v>
      </c>
      <c r="I47" s="13">
        <f t="shared" si="0"/>
        <v>7</v>
      </c>
      <c r="J47" s="2" t="str">
        <f t="shared" si="1"/>
        <v>Desaprobado</v>
      </c>
      <c r="K47" s="24" t="e">
        <f t="shared" si="2"/>
        <v>#N/A</v>
      </c>
    </row>
    <row r="48" spans="1:11" x14ac:dyDescent="0.25">
      <c r="A48" s="22" t="s">
        <v>21</v>
      </c>
      <c r="B48" s="6">
        <v>2171</v>
      </c>
      <c r="C48" s="6" t="s">
        <v>7</v>
      </c>
      <c r="D48" s="6">
        <v>1413770</v>
      </c>
      <c r="E48" s="5" t="s">
        <v>31</v>
      </c>
      <c r="F48" s="4">
        <v>6</v>
      </c>
      <c r="G48" s="4">
        <v>4</v>
      </c>
      <c r="H48" s="4">
        <v>18</v>
      </c>
      <c r="I48" s="13">
        <f t="shared" si="0"/>
        <v>9.3333333333333339</v>
      </c>
      <c r="J48" s="2" t="str">
        <f t="shared" si="1"/>
        <v>Desaprobado</v>
      </c>
      <c r="K48" s="24" t="e">
        <f t="shared" si="2"/>
        <v>#N/A</v>
      </c>
    </row>
    <row r="49" spans="1:11" x14ac:dyDescent="0.25">
      <c r="A49" s="23" t="s">
        <v>38</v>
      </c>
      <c r="B49" s="4">
        <v>2172</v>
      </c>
      <c r="C49" s="4" t="s">
        <v>7</v>
      </c>
      <c r="D49" s="4">
        <v>1421933</v>
      </c>
      <c r="E49" s="3" t="s">
        <v>33</v>
      </c>
      <c r="F49" s="4">
        <v>9</v>
      </c>
      <c r="G49" s="4">
        <v>14</v>
      </c>
      <c r="H49" s="4">
        <v>5</v>
      </c>
      <c r="I49" s="13">
        <f t="shared" si="0"/>
        <v>9.3333333333333339</v>
      </c>
      <c r="J49" s="2" t="str">
        <f t="shared" si="1"/>
        <v>Desaprobado</v>
      </c>
      <c r="K49" s="24" t="e">
        <f t="shared" si="2"/>
        <v>#N/A</v>
      </c>
    </row>
    <row r="50" spans="1:11" x14ac:dyDescent="0.25">
      <c r="A50" s="22" t="s">
        <v>21</v>
      </c>
      <c r="B50" s="4">
        <v>2171</v>
      </c>
      <c r="C50" s="4" t="s">
        <v>32</v>
      </c>
      <c r="D50" s="4">
        <v>1421933</v>
      </c>
      <c r="E50" s="3" t="s">
        <v>33</v>
      </c>
      <c r="F50" s="4">
        <v>19</v>
      </c>
      <c r="G50" s="4">
        <v>1</v>
      </c>
      <c r="H50" s="4">
        <v>8</v>
      </c>
      <c r="I50" s="13">
        <f t="shared" si="0"/>
        <v>9.3333333333333339</v>
      </c>
      <c r="J50" s="2" t="str">
        <f t="shared" si="1"/>
        <v>Desaprobado</v>
      </c>
      <c r="K50" s="24" t="e">
        <f t="shared" si="2"/>
        <v>#N/A</v>
      </c>
    </row>
    <row r="51" spans="1:11" x14ac:dyDescent="0.25">
      <c r="A51" s="23" t="s">
        <v>38</v>
      </c>
      <c r="B51" s="6">
        <v>2172</v>
      </c>
      <c r="C51" s="6" t="s">
        <v>7</v>
      </c>
      <c r="D51" s="6">
        <v>1512487</v>
      </c>
      <c r="E51" s="5" t="s">
        <v>34</v>
      </c>
      <c r="F51" s="4">
        <v>17</v>
      </c>
      <c r="G51" s="4">
        <v>16</v>
      </c>
      <c r="H51" s="4">
        <v>20</v>
      </c>
      <c r="I51" s="13">
        <f t="shared" si="0"/>
        <v>17.666666666666668</v>
      </c>
      <c r="J51" s="2" t="str">
        <f t="shared" si="1"/>
        <v>Aprobado</v>
      </c>
      <c r="K51" s="24" t="e">
        <f t="shared" si="2"/>
        <v>#N/A</v>
      </c>
    </row>
    <row r="52" spans="1:11" x14ac:dyDescent="0.25">
      <c r="A52" s="22" t="s">
        <v>21</v>
      </c>
      <c r="B52" s="6">
        <v>2171</v>
      </c>
      <c r="C52" s="4" t="s">
        <v>32</v>
      </c>
      <c r="D52" s="6">
        <v>1512487</v>
      </c>
      <c r="E52" s="5" t="s">
        <v>34</v>
      </c>
      <c r="F52" s="4">
        <v>7</v>
      </c>
      <c r="G52" s="4">
        <v>13</v>
      </c>
      <c r="H52" s="4">
        <v>9</v>
      </c>
      <c r="I52" s="13">
        <f t="shared" si="0"/>
        <v>9.6666666666666661</v>
      </c>
      <c r="J52" s="2" t="str">
        <f t="shared" si="1"/>
        <v>Desaprobado</v>
      </c>
      <c r="K52" s="24" t="e">
        <f t="shared" si="2"/>
        <v>#N/A</v>
      </c>
    </row>
    <row r="53" spans="1:11" x14ac:dyDescent="0.25">
      <c r="A53" s="23" t="s">
        <v>38</v>
      </c>
      <c r="B53" s="4">
        <v>2172</v>
      </c>
      <c r="C53" s="4" t="s">
        <v>7</v>
      </c>
      <c r="D53" s="4">
        <v>1512488</v>
      </c>
      <c r="E53" s="3" t="s">
        <v>35</v>
      </c>
      <c r="F53" s="4">
        <v>14</v>
      </c>
      <c r="G53" s="4">
        <v>7</v>
      </c>
      <c r="H53" s="4">
        <v>14</v>
      </c>
      <c r="I53" s="13">
        <f t="shared" si="0"/>
        <v>11.666666666666666</v>
      </c>
      <c r="J53" s="2" t="str">
        <f t="shared" si="1"/>
        <v>Desaprobado</v>
      </c>
      <c r="K53" s="24" t="e">
        <f t="shared" si="2"/>
        <v>#N/A</v>
      </c>
    </row>
    <row r="54" spans="1:11" x14ac:dyDescent="0.25">
      <c r="A54" s="22" t="s">
        <v>21</v>
      </c>
      <c r="B54" s="4">
        <v>2171</v>
      </c>
      <c r="C54" s="4" t="s">
        <v>32</v>
      </c>
      <c r="D54" s="4">
        <v>1512488</v>
      </c>
      <c r="E54" s="3" t="s">
        <v>35</v>
      </c>
      <c r="F54" s="4">
        <v>12</v>
      </c>
      <c r="G54" s="4">
        <v>4</v>
      </c>
      <c r="H54" s="4">
        <v>12</v>
      </c>
      <c r="I54" s="13">
        <f t="shared" si="0"/>
        <v>9.3333333333333339</v>
      </c>
      <c r="J54" s="2" t="str">
        <f t="shared" si="1"/>
        <v>Desaprobado</v>
      </c>
      <c r="K54" s="24" t="e">
        <f t="shared" si="2"/>
        <v>#N/A</v>
      </c>
    </row>
    <row r="55" spans="1:11" x14ac:dyDescent="0.25">
      <c r="A55" s="23" t="s">
        <v>38</v>
      </c>
      <c r="B55" s="6">
        <v>2172</v>
      </c>
      <c r="C55" s="6" t="s">
        <v>7</v>
      </c>
      <c r="D55" s="6">
        <v>1512489</v>
      </c>
      <c r="E55" s="5" t="s">
        <v>36</v>
      </c>
      <c r="F55" s="4">
        <v>2</v>
      </c>
      <c r="G55" s="4">
        <v>0</v>
      </c>
      <c r="H55" s="4">
        <v>2</v>
      </c>
      <c r="I55" s="13">
        <f t="shared" si="0"/>
        <v>1.3333333333333333</v>
      </c>
      <c r="J55" s="2" t="str">
        <f t="shared" si="1"/>
        <v>Desaprobado</v>
      </c>
      <c r="K55" s="24" t="e">
        <f t="shared" si="2"/>
        <v>#N/A</v>
      </c>
    </row>
    <row r="56" spans="1:11" x14ac:dyDescent="0.25">
      <c r="A56" s="22" t="s">
        <v>21</v>
      </c>
      <c r="B56" s="6">
        <v>2171</v>
      </c>
      <c r="C56" s="4" t="s">
        <v>32</v>
      </c>
      <c r="D56" s="6">
        <v>1512489</v>
      </c>
      <c r="E56" s="5" t="s">
        <v>36</v>
      </c>
      <c r="F56" s="4">
        <v>0</v>
      </c>
      <c r="G56" s="4">
        <v>6</v>
      </c>
      <c r="H56" s="4">
        <v>16</v>
      </c>
      <c r="I56" s="13">
        <f t="shared" si="0"/>
        <v>7.333333333333333</v>
      </c>
      <c r="J56" s="2" t="str">
        <f t="shared" si="1"/>
        <v>Desaprobado</v>
      </c>
      <c r="K56" s="24" t="e">
        <f t="shared" si="2"/>
        <v>#N/A</v>
      </c>
    </row>
    <row r="57" spans="1:11" x14ac:dyDescent="0.25">
      <c r="A57" s="22" t="s">
        <v>6</v>
      </c>
      <c r="B57" s="6">
        <v>2171</v>
      </c>
      <c r="C57" s="6" t="s">
        <v>7</v>
      </c>
      <c r="D57" s="6">
        <v>1512491</v>
      </c>
      <c r="E57" s="5" t="s">
        <v>9</v>
      </c>
      <c r="F57" s="4">
        <v>18</v>
      </c>
      <c r="G57" s="4">
        <v>2</v>
      </c>
      <c r="H57" s="4">
        <v>14</v>
      </c>
      <c r="I57" s="13">
        <f t="shared" si="0"/>
        <v>11.333333333333334</v>
      </c>
      <c r="J57" s="2" t="str">
        <f t="shared" si="1"/>
        <v>Desaprobado</v>
      </c>
      <c r="K57" s="24" t="e">
        <f t="shared" si="2"/>
        <v>#N/A</v>
      </c>
    </row>
    <row r="58" spans="1:11" x14ac:dyDescent="0.25">
      <c r="A58" s="22" t="s">
        <v>6</v>
      </c>
      <c r="B58" s="4">
        <v>2172</v>
      </c>
      <c r="C58" s="4" t="s">
        <v>12</v>
      </c>
      <c r="D58" s="4">
        <v>1526116</v>
      </c>
      <c r="E58" s="3" t="s">
        <v>13</v>
      </c>
      <c r="F58" s="4">
        <v>2</v>
      </c>
      <c r="G58" s="4">
        <v>16</v>
      </c>
      <c r="H58" s="4">
        <v>5</v>
      </c>
      <c r="I58" s="13">
        <f t="shared" si="0"/>
        <v>7.666666666666667</v>
      </c>
      <c r="J58" s="2" t="str">
        <f t="shared" si="1"/>
        <v>Desaprobado</v>
      </c>
      <c r="K58" s="24" t="e">
        <f t="shared" si="2"/>
        <v>#N/A</v>
      </c>
    </row>
    <row r="59" spans="1:11" x14ac:dyDescent="0.25">
      <c r="A59" s="23" t="s">
        <v>38</v>
      </c>
      <c r="B59" s="4">
        <v>2172</v>
      </c>
      <c r="C59" s="4" t="s">
        <v>7</v>
      </c>
      <c r="D59" s="4" t="s">
        <v>39</v>
      </c>
      <c r="E59" s="3" t="s">
        <v>40</v>
      </c>
      <c r="F59" s="4">
        <v>0</v>
      </c>
      <c r="G59" s="4">
        <v>16</v>
      </c>
      <c r="H59" s="4">
        <v>4</v>
      </c>
      <c r="I59" s="13">
        <f t="shared" si="0"/>
        <v>6.666666666666667</v>
      </c>
      <c r="J59" s="2" t="str">
        <f t="shared" si="1"/>
        <v>Desaprobado</v>
      </c>
      <c r="K59" s="24" t="e">
        <f t="shared" si="2"/>
        <v>#N/A</v>
      </c>
    </row>
    <row r="60" spans="1:11" x14ac:dyDescent="0.25">
      <c r="A60" s="30" t="s">
        <v>38</v>
      </c>
      <c r="B60" s="31">
        <v>2172</v>
      </c>
      <c r="C60" s="31" t="s">
        <v>7</v>
      </c>
      <c r="D60" s="31" t="s">
        <v>41</v>
      </c>
      <c r="E60" s="32" t="s">
        <v>42</v>
      </c>
      <c r="F60" s="33">
        <v>11</v>
      </c>
      <c r="G60" s="33">
        <v>6</v>
      </c>
      <c r="H60" s="33">
        <v>6</v>
      </c>
      <c r="I60" s="34">
        <f t="shared" si="0"/>
        <v>7.666666666666667</v>
      </c>
      <c r="J60" s="35" t="str">
        <f t="shared" si="1"/>
        <v>Desaprobado</v>
      </c>
      <c r="K60" s="36" t="e">
        <f t="shared" si="2"/>
        <v>#N/A</v>
      </c>
    </row>
  </sheetData>
  <sortState xmlns:xlrd2="http://schemas.microsoft.com/office/spreadsheetml/2017/richdata2" ref="A17:J60">
    <sortCondition ref="D17:D60"/>
  </sortState>
  <mergeCells count="11">
    <mergeCell ref="A1:J1"/>
    <mergeCell ref="B2:J2"/>
    <mergeCell ref="B3:J3"/>
    <mergeCell ref="B10:F10"/>
    <mergeCell ref="B11:H11"/>
    <mergeCell ref="B9:J9"/>
    <mergeCell ref="B5:I5"/>
    <mergeCell ref="B4:I4"/>
    <mergeCell ref="B6:I6"/>
    <mergeCell ref="B7:I7"/>
    <mergeCell ref="B8:I8"/>
  </mergeCells>
  <phoneticPr fontId="4" type="noConversion"/>
  <dataValidations count="1">
    <dataValidation type="list" allowBlank="1" showInputMessage="1" showErrorMessage="1" sqref="H10" xr:uid="{258B31C2-0AA5-4FA9-901C-D528D4991297}">
      <formula1>$D$17:$D$60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Yuliana</dc:creator>
  <cp:lastModifiedBy>Renzo Daniel Falconi Rodriguez</cp:lastModifiedBy>
  <dcterms:created xsi:type="dcterms:W3CDTF">2017-07-19T02:57:05Z</dcterms:created>
  <dcterms:modified xsi:type="dcterms:W3CDTF">2022-05-20T02:16:46Z</dcterms:modified>
</cp:coreProperties>
</file>