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8_{A02145CE-889E-4754-B2A4-0DFF4ABB2B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scarV" sheetId="1" r:id="rId1"/>
    <sheet name="Buscar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oo/gTJWmPQC5xboTP9GI2OjL1Ww==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G14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<sst xmlns="http://schemas.openxmlformats.org/spreadsheetml/2006/main" count="121" uniqueCount="77">
  <si>
    <t>Sistema de personal</t>
  </si>
  <si>
    <t>Código</t>
  </si>
  <si>
    <t>Apellidos</t>
  </si>
  <si>
    <t>Nombres</t>
  </si>
  <si>
    <t>Área</t>
  </si>
  <si>
    <t>Fecha Ingreso</t>
  </si>
  <si>
    <t>Cargo</t>
  </si>
  <si>
    <t>Género</t>
  </si>
  <si>
    <t>Sueldo</t>
  </si>
  <si>
    <t>Busqueda por código</t>
  </si>
  <si>
    <t>E14081</t>
  </si>
  <si>
    <t>E14078</t>
  </si>
  <si>
    <t>De la Cruz Diaz</t>
  </si>
  <si>
    <t>Rocio</t>
  </si>
  <si>
    <t>GDH</t>
  </si>
  <si>
    <t>Analista</t>
  </si>
  <si>
    <t>Femenino</t>
  </si>
  <si>
    <t>G45222</t>
  </si>
  <si>
    <t>Arcayo Guzman</t>
  </si>
  <si>
    <t>Dana</t>
  </si>
  <si>
    <t>D22111</t>
  </si>
  <si>
    <t>Huamansupa Lopez</t>
  </si>
  <si>
    <t>Jennifer</t>
  </si>
  <si>
    <t>Coordinador</t>
  </si>
  <si>
    <t>E12565</t>
  </si>
  <si>
    <t>Quispe Ramos</t>
  </si>
  <si>
    <t>Estrella</t>
  </si>
  <si>
    <t>OS</t>
  </si>
  <si>
    <t>Gerente</t>
  </si>
  <si>
    <t>Fecha de ingreso</t>
  </si>
  <si>
    <t>C12111</t>
  </si>
  <si>
    <t>Quiroz Vega</t>
  </si>
  <si>
    <t>Joel</t>
  </si>
  <si>
    <t>MK</t>
  </si>
  <si>
    <t>Masculino</t>
  </si>
  <si>
    <t>F12434</t>
  </si>
  <si>
    <t>Puma Choque</t>
  </si>
  <si>
    <t>Fernanda</t>
  </si>
  <si>
    <t>LOG</t>
  </si>
  <si>
    <t>E14079</t>
  </si>
  <si>
    <t>Quispe Choque</t>
  </si>
  <si>
    <t>Karla</t>
  </si>
  <si>
    <t>TI</t>
  </si>
  <si>
    <t>Programador</t>
  </si>
  <si>
    <t>E14080</t>
  </si>
  <si>
    <t>Villata Lopez</t>
  </si>
  <si>
    <t>Mayra</t>
  </si>
  <si>
    <t>Torres Paucar</t>
  </si>
  <si>
    <t>Lisseth</t>
  </si>
  <si>
    <t>E14082</t>
  </si>
  <si>
    <t>Pozo Niño</t>
  </si>
  <si>
    <t>Angela</t>
  </si>
  <si>
    <t>D15017</t>
  </si>
  <si>
    <t>Velazquez Quesada</t>
  </si>
  <si>
    <t>Maria</t>
  </si>
  <si>
    <t>D15018</t>
  </si>
  <si>
    <t>Garcia Guerra</t>
  </si>
  <si>
    <t>Lucero</t>
  </si>
  <si>
    <t>Director</t>
  </si>
  <si>
    <t>D15019</t>
  </si>
  <si>
    <t>Ñauhinccopa Castelo</t>
  </si>
  <si>
    <t>Milagros</t>
  </si>
  <si>
    <t>C18542</t>
  </si>
  <si>
    <t>Huaman Poma</t>
  </si>
  <si>
    <t>Victor</t>
  </si>
  <si>
    <t>Tabla de producción (miles de kilogramos)</t>
  </si>
  <si>
    <t>Ingresar la zona</t>
  </si>
  <si>
    <t>Producto \ Zona</t>
  </si>
  <si>
    <t>Norte</t>
  </si>
  <si>
    <t>Centro</t>
  </si>
  <si>
    <t>Sur</t>
  </si>
  <si>
    <t>Papa</t>
  </si>
  <si>
    <t>Camote</t>
  </si>
  <si>
    <t>Yuca</t>
  </si>
  <si>
    <t>Maiz</t>
  </si>
  <si>
    <t>Lechuga</t>
  </si>
  <si>
    <t>Betarraga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</si>
</sst>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S/.&quot;#,##0.00"/>
  </numFmts>
  <fonts count="8" x14ac:knownFonts="1">
    <font>
      <sz val="11"/>
      <color theme="1"/>
      <name val="Arial"/>
    </font>
    <font>
      <sz val="18"/>
      <color theme="0"/>
      <name val="Candara"/>
    </font>
    <font>
      <sz val="11"/>
      <name val="Arial"/>
    </font>
    <font>
      <sz val="11"/>
      <color theme="1"/>
      <name val="Calibri"/>
    </font>
    <font>
      <sz val="11"/>
      <color theme="0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0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2E75B5"/>
        <bgColor rgb="FF2E75B5"/>
      </patternFill>
    </fill>
    <fill>
      <patternFill patternType="solid">
        <fgColor rgb="FFE7E6E6"/>
        <bgColor rgb="FFE7E6E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5" fontId="3" fillId="0" borderId="6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4" fontId="3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44546A"/>
          <bgColor rgb="FF44546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S/.&quot;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solid">
          <fgColor rgb="FF2E75B5"/>
          <bgColor rgb="FF2E75B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933450</xdr:colOff>
      <xdr:row>0</xdr:row>
      <xdr:rowOff>0</xdr:rowOff>
    </xdr:from>
    <xdr:ext cx="171450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600075</xdr:colOff>
      <xdr:row>0</xdr:row>
      <xdr:rowOff>0</xdr:rowOff>
    </xdr:from>
    <xdr:ext cx="1714500" cy="7048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8CC2F-09DA-44A1-86BB-6D65BD42FC10}" name="empleados" displayName="empleados" ref="A7:H21" totalsRowShown="0" headerRowDxfId="0" dataDxfId="1" headerRowBorderDxfId="11" tableBorderDxfId="12" totalsRowBorderDxfId="10">
  <autoFilter ref="A7:H21" xr:uid="{D3E8CC2F-09DA-44A1-86BB-6D65BD42FC10}"/>
  <tableColumns count="8">
    <tableColumn id="1" xr3:uid="{B525425D-7A8C-4982-9518-1A922260FC5C}" name="Código" dataDxfId="9"/>
    <tableColumn id="2" xr3:uid="{AAB5A345-EAB6-4D7F-9BD5-212E16FDDE7A}" name="Apellidos" dataDxfId="8"/>
    <tableColumn id="3" xr3:uid="{659E5871-C938-47B4-88E4-668CBB8385E2}" name="Nombres" dataDxfId="7"/>
    <tableColumn id="4" xr3:uid="{5C849F67-344E-462F-828D-82359F54062D}" name="Área" dataDxfId="6"/>
    <tableColumn id="5" xr3:uid="{68E68B4A-0986-4BC5-9199-265D5804AD4A}" name="Fecha Ingreso" dataDxfId="5"/>
    <tableColumn id="6" xr3:uid="{7A116C3B-3714-475A-A4B6-9FD106E5BBC4}" name="Cargo" dataDxfId="4"/>
    <tableColumn id="7" xr3:uid="{ED910DC3-1252-4B64-9F5F-0773C0779F0D}" name="Género" dataDxfId="3"/>
    <tableColumn id="8" xr3:uid="{80004028-78A6-4981-A339-387886199586}" name="Sueld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D9E68-58E6-4BCF-B674-3EEC0E16BE11}" name="productos" displayName="productos" ref="A7:D13" totalsRowShown="0" headerRowDxfId="13" headerRowBorderDxfId="19" tableBorderDxfId="20" totalsRowBorderDxfId="18">
  <autoFilter ref="A7:D13" xr:uid="{1DCD9E68-58E6-4BCF-B674-3EEC0E16BE11}"/>
  <tableColumns count="4">
    <tableColumn id="1" xr3:uid="{60A13590-536B-45E3-9ECB-72663129E3E8}" name="Producto \ Zona" dataDxfId="17"/>
    <tableColumn id="2" xr3:uid="{24DAD519-75AA-4C64-A173-58A2889A409D}" name="Norte" dataDxfId="16"/>
    <tableColumn id="3" xr3:uid="{4E0BA32F-C085-4B56-9A92-2592BA631FA9}" name="Centro" dataDxfId="15"/>
    <tableColumn id="4" xr3:uid="{0631357C-F1A2-4B95-943D-C376680A1283}" name="Su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abSelected="1" workbookViewId="0">
      <selection activeCell="N21" sqref="N21"/>
    </sheetView>
  </sheetViews>
  <sheetFormatPr baseColWidth="10" defaultColWidth="12.625" defaultRowHeight="15" customHeight="1" x14ac:dyDescent="0.2"/>
  <cols>
    <col min="1" max="1" width="8.125" customWidth="1"/>
    <col min="2" max="2" width="17.5" customWidth="1"/>
    <col min="3" max="3" width="10" customWidth="1"/>
    <col min="4" max="4" width="6.375" customWidth="1"/>
    <col min="5" max="5" width="13.375" customWidth="1"/>
    <col min="6" max="7" width="12.5" customWidth="1"/>
    <col min="8" max="8" width="10" customWidth="1"/>
    <col min="9" max="9" width="3.5" customWidth="1"/>
    <col min="10" max="10" width="22.125" customWidth="1"/>
    <col min="11" max="11" width="40" customWidth="1"/>
    <col min="12" max="26" width="9.375" customWidth="1"/>
  </cols>
  <sheetData>
    <row r="1" spans="1:11" ht="23.25" x14ac:dyDescent="0.35">
      <c r="A1" s="1"/>
      <c r="B1" s="1"/>
      <c r="C1" s="1"/>
      <c r="D1" s="1"/>
      <c r="E1" s="1"/>
      <c r="F1" s="1"/>
      <c r="G1" s="1"/>
      <c r="H1" s="1"/>
    </row>
    <row r="2" spans="1:11" ht="23.25" x14ac:dyDescent="0.35">
      <c r="A2" s="1"/>
      <c r="B2" s="1"/>
      <c r="C2" s="1"/>
      <c r="D2" s="1"/>
      <c r="E2" s="1"/>
      <c r="F2" s="1"/>
      <c r="G2" s="1"/>
      <c r="H2" s="1"/>
    </row>
    <row r="3" spans="1:11" ht="23.25" x14ac:dyDescent="0.35">
      <c r="A3" s="1"/>
      <c r="B3" s="1"/>
      <c r="C3" s="1"/>
      <c r="D3" s="1"/>
      <c r="E3" s="1"/>
      <c r="F3" s="1"/>
      <c r="G3" s="1"/>
      <c r="H3" s="1"/>
    </row>
    <row r="4" spans="1:11" ht="23.25" x14ac:dyDescent="0.35">
      <c r="A4" s="1"/>
      <c r="B4" s="1"/>
      <c r="C4" s="1"/>
      <c r="D4" s="1"/>
      <c r="E4" s="1"/>
      <c r="F4" s="1"/>
      <c r="G4" s="1"/>
      <c r="H4" s="1"/>
    </row>
    <row r="5" spans="1:11" ht="23.25" x14ac:dyDescent="0.35">
      <c r="A5" s="13" t="s">
        <v>0</v>
      </c>
      <c r="B5" s="14"/>
      <c r="C5" s="14"/>
      <c r="D5" s="14"/>
      <c r="E5" s="14"/>
      <c r="F5" s="14"/>
      <c r="G5" s="14"/>
      <c r="H5" s="15"/>
    </row>
    <row r="6" spans="1:11" x14ac:dyDescent="0.25">
      <c r="A6" s="2"/>
      <c r="B6" s="2"/>
      <c r="C6" s="2"/>
      <c r="D6" s="2"/>
      <c r="E6" s="2"/>
      <c r="F6" s="2"/>
      <c r="G6" s="2"/>
      <c r="H6" s="2"/>
    </row>
    <row r="7" spans="1:11" ht="26.25" customHeight="1" x14ac:dyDescent="0.2">
      <c r="A7" s="28" t="s">
        <v>1</v>
      </c>
      <c r="B7" s="29" t="s">
        <v>2</v>
      </c>
      <c r="C7" s="29" t="s">
        <v>3</v>
      </c>
      <c r="D7" s="29" t="s">
        <v>4</v>
      </c>
      <c r="E7" s="29" t="s">
        <v>5</v>
      </c>
      <c r="F7" s="29" t="s">
        <v>6</v>
      </c>
      <c r="G7" s="29" t="s">
        <v>7</v>
      </c>
      <c r="H7" s="30" t="s">
        <v>8</v>
      </c>
      <c r="J7" s="3" t="s">
        <v>9</v>
      </c>
      <c r="K7" s="4" t="s">
        <v>10</v>
      </c>
    </row>
    <row r="8" spans="1:11" ht="17.25" customHeight="1" x14ac:dyDescent="0.2">
      <c r="A8" s="26" t="s">
        <v>11</v>
      </c>
      <c r="B8" s="5" t="s">
        <v>12</v>
      </c>
      <c r="C8" s="5" t="s">
        <v>13</v>
      </c>
      <c r="D8" s="6" t="s">
        <v>14</v>
      </c>
      <c r="E8" s="7">
        <v>33</v>
      </c>
      <c r="F8" s="7" t="s">
        <v>15</v>
      </c>
      <c r="G8" s="7" t="s">
        <v>16</v>
      </c>
      <c r="H8" s="27">
        <v>1335</v>
      </c>
      <c r="J8" s="3" t="s">
        <v>2</v>
      </c>
      <c r="K8" s="6" t="str">
        <f>VLOOKUP($K$7,empleados[#All],2,FALSE)</f>
        <v>Torres Paucar</v>
      </c>
    </row>
    <row r="9" spans="1:11" ht="17.25" customHeight="1" x14ac:dyDescent="0.2">
      <c r="A9" s="26" t="s">
        <v>17</v>
      </c>
      <c r="B9" s="5" t="s">
        <v>18</v>
      </c>
      <c r="C9" s="5" t="s">
        <v>19</v>
      </c>
      <c r="D9" s="6" t="s">
        <v>14</v>
      </c>
      <c r="E9" s="7">
        <v>36475</v>
      </c>
      <c r="F9" s="7" t="s">
        <v>15</v>
      </c>
      <c r="G9" s="7" t="s">
        <v>16</v>
      </c>
      <c r="H9" s="27">
        <v>1440</v>
      </c>
      <c r="J9" s="3" t="s">
        <v>3</v>
      </c>
      <c r="K9" s="6" t="str">
        <f>VLOOKUP($K$7,empleados[#All],3,FALSE)</f>
        <v>Lisseth</v>
      </c>
    </row>
    <row r="10" spans="1:11" ht="17.25" customHeight="1" x14ac:dyDescent="0.2">
      <c r="A10" s="26" t="s">
        <v>20</v>
      </c>
      <c r="B10" s="5" t="s">
        <v>21</v>
      </c>
      <c r="C10" s="5" t="s">
        <v>22</v>
      </c>
      <c r="D10" s="6" t="s">
        <v>14</v>
      </c>
      <c r="E10" s="7">
        <v>35939</v>
      </c>
      <c r="F10" s="7" t="s">
        <v>23</v>
      </c>
      <c r="G10" s="7" t="s">
        <v>16</v>
      </c>
      <c r="H10" s="27">
        <v>1877</v>
      </c>
      <c r="J10" s="3" t="s">
        <v>4</v>
      </c>
      <c r="K10" s="6" t="str">
        <f>VLOOKUP($K$7,empleados[#All],4,FALSE)</f>
        <v>TI</v>
      </c>
    </row>
    <row r="11" spans="1:11" ht="17.25" customHeight="1" x14ac:dyDescent="0.2">
      <c r="A11" s="26" t="s">
        <v>24</v>
      </c>
      <c r="B11" s="5" t="s">
        <v>25</v>
      </c>
      <c r="C11" s="5" t="s">
        <v>26</v>
      </c>
      <c r="D11" s="6" t="s">
        <v>27</v>
      </c>
      <c r="E11" s="7">
        <v>40530</v>
      </c>
      <c r="F11" s="7" t="s">
        <v>28</v>
      </c>
      <c r="G11" s="7" t="s">
        <v>16</v>
      </c>
      <c r="H11" s="27">
        <v>4500</v>
      </c>
      <c r="J11" s="3" t="s">
        <v>29</v>
      </c>
      <c r="K11" s="6">
        <f>VLOOKUP($K$7,empleados[#All],5,FALSE)</f>
        <v>34792</v>
      </c>
    </row>
    <row r="12" spans="1:11" ht="17.25" customHeight="1" x14ac:dyDescent="0.2">
      <c r="A12" s="26" t="s">
        <v>30</v>
      </c>
      <c r="B12" s="5" t="s">
        <v>31</v>
      </c>
      <c r="C12" s="5" t="s">
        <v>32</v>
      </c>
      <c r="D12" s="6" t="s">
        <v>33</v>
      </c>
      <c r="E12" s="7">
        <v>33553</v>
      </c>
      <c r="F12" s="7" t="s">
        <v>23</v>
      </c>
      <c r="G12" s="7" t="s">
        <v>34</v>
      </c>
      <c r="H12" s="27">
        <v>1755</v>
      </c>
      <c r="J12" s="3" t="s">
        <v>6</v>
      </c>
      <c r="K12" s="6" t="str">
        <f>VLOOKUP($K$7,empleados[#All],6,FALSE)</f>
        <v>Gerente</v>
      </c>
    </row>
    <row r="13" spans="1:11" ht="17.25" customHeight="1" x14ac:dyDescent="0.2">
      <c r="A13" s="26" t="s">
        <v>35</v>
      </c>
      <c r="B13" s="5" t="s">
        <v>36</v>
      </c>
      <c r="C13" s="5" t="s">
        <v>37</v>
      </c>
      <c r="D13" s="6" t="s">
        <v>38</v>
      </c>
      <c r="E13" s="7">
        <v>41565</v>
      </c>
      <c r="F13" s="7" t="s">
        <v>23</v>
      </c>
      <c r="G13" s="7" t="s">
        <v>16</v>
      </c>
      <c r="H13" s="27">
        <v>2000</v>
      </c>
      <c r="J13" s="3" t="s">
        <v>7</v>
      </c>
      <c r="K13" s="6" t="str">
        <f>VLOOKUP($K$7,empleados[#All],7,FALSE)</f>
        <v>Femenino</v>
      </c>
    </row>
    <row r="14" spans="1:11" ht="17.25" customHeight="1" x14ac:dyDescent="0.2">
      <c r="A14" s="26" t="s">
        <v>39</v>
      </c>
      <c r="B14" s="5" t="s">
        <v>40</v>
      </c>
      <c r="C14" s="5" t="s">
        <v>41</v>
      </c>
      <c r="D14" s="6" t="s">
        <v>42</v>
      </c>
      <c r="E14" s="7">
        <v>34686</v>
      </c>
      <c r="F14" s="7" t="s">
        <v>43</v>
      </c>
      <c r="G14" s="7" t="s">
        <v>16</v>
      </c>
      <c r="H14" s="27">
        <v>3093</v>
      </c>
      <c r="J14" s="3" t="s">
        <v>8</v>
      </c>
      <c r="K14" s="6">
        <f>VLOOKUP($K$7,empleados[#All],8,FALSE)</f>
        <v>3894</v>
      </c>
    </row>
    <row r="15" spans="1:11" ht="17.25" customHeight="1" x14ac:dyDescent="0.2">
      <c r="A15" s="26" t="s">
        <v>44</v>
      </c>
      <c r="B15" s="5" t="s">
        <v>45</v>
      </c>
      <c r="C15" s="5" t="s">
        <v>46</v>
      </c>
      <c r="D15" s="6" t="s">
        <v>14</v>
      </c>
      <c r="E15" s="7">
        <v>35147</v>
      </c>
      <c r="F15" s="7" t="s">
        <v>28</v>
      </c>
      <c r="G15" s="7" t="s">
        <v>16</v>
      </c>
      <c r="H15" s="27">
        <v>2231</v>
      </c>
      <c r="J15" s="8"/>
      <c r="K15" s="8"/>
    </row>
    <row r="16" spans="1:11" ht="17.25" customHeight="1" x14ac:dyDescent="0.2">
      <c r="A16" s="26" t="s">
        <v>10</v>
      </c>
      <c r="B16" s="5" t="s">
        <v>47</v>
      </c>
      <c r="C16" s="5" t="s">
        <v>48</v>
      </c>
      <c r="D16" s="6" t="s">
        <v>42</v>
      </c>
      <c r="E16" s="7">
        <v>34792</v>
      </c>
      <c r="F16" s="7" t="s">
        <v>28</v>
      </c>
      <c r="G16" s="7" t="s">
        <v>16</v>
      </c>
      <c r="H16" s="27">
        <v>3894</v>
      </c>
      <c r="J16" s="8"/>
      <c r="K16" s="8"/>
    </row>
    <row r="17" spans="1:11" ht="17.25" customHeight="1" x14ac:dyDescent="0.2">
      <c r="A17" s="26" t="s">
        <v>49</v>
      </c>
      <c r="B17" s="5" t="s">
        <v>50</v>
      </c>
      <c r="C17" s="5" t="s">
        <v>51</v>
      </c>
      <c r="D17" s="6" t="s">
        <v>27</v>
      </c>
      <c r="E17" s="7">
        <v>34260</v>
      </c>
      <c r="F17" s="7" t="s">
        <v>23</v>
      </c>
      <c r="G17" s="7" t="s">
        <v>16</v>
      </c>
      <c r="H17" s="27">
        <v>1907</v>
      </c>
      <c r="J17" s="8"/>
      <c r="K17" s="8"/>
    </row>
    <row r="18" spans="1:11" ht="17.25" customHeight="1" x14ac:dyDescent="0.2">
      <c r="A18" s="26" t="s">
        <v>52</v>
      </c>
      <c r="B18" s="5" t="s">
        <v>53</v>
      </c>
      <c r="C18" s="5" t="s">
        <v>54</v>
      </c>
      <c r="D18" s="6" t="s">
        <v>27</v>
      </c>
      <c r="E18" s="7">
        <v>35939</v>
      </c>
      <c r="F18" s="7" t="s">
        <v>23</v>
      </c>
      <c r="G18" s="7" t="s">
        <v>16</v>
      </c>
      <c r="H18" s="27">
        <v>1155</v>
      </c>
      <c r="J18" s="8"/>
      <c r="K18" s="8"/>
    </row>
    <row r="19" spans="1:11" ht="17.25" customHeight="1" x14ac:dyDescent="0.2">
      <c r="A19" s="26" t="s">
        <v>55</v>
      </c>
      <c r="B19" s="5" t="s">
        <v>56</v>
      </c>
      <c r="C19" s="5" t="s">
        <v>57</v>
      </c>
      <c r="D19" s="6" t="s">
        <v>33</v>
      </c>
      <c r="E19" s="7">
        <v>33135</v>
      </c>
      <c r="F19" s="7" t="s">
        <v>58</v>
      </c>
      <c r="G19" s="7" t="s">
        <v>16</v>
      </c>
      <c r="H19" s="27">
        <v>3410</v>
      </c>
      <c r="J19" s="8"/>
      <c r="K19" s="8"/>
    </row>
    <row r="20" spans="1:11" ht="17.25" customHeight="1" x14ac:dyDescent="0.2">
      <c r="A20" s="26" t="s">
        <v>59</v>
      </c>
      <c r="B20" s="5" t="s">
        <v>60</v>
      </c>
      <c r="C20" s="5" t="s">
        <v>61</v>
      </c>
      <c r="D20" s="6" t="s">
        <v>42</v>
      </c>
      <c r="E20" s="7">
        <v>33553</v>
      </c>
      <c r="F20" s="7" t="s">
        <v>23</v>
      </c>
      <c r="G20" s="7" t="s">
        <v>16</v>
      </c>
      <c r="H20" s="27">
        <v>2561</v>
      </c>
      <c r="J20" s="8"/>
      <c r="K20" s="8"/>
    </row>
    <row r="21" spans="1:11" ht="17.25" customHeight="1" x14ac:dyDescent="0.2">
      <c r="A21" s="31" t="s">
        <v>62</v>
      </c>
      <c r="B21" s="32" t="s">
        <v>63</v>
      </c>
      <c r="C21" s="32" t="s">
        <v>64</v>
      </c>
      <c r="D21" s="24" t="s">
        <v>38</v>
      </c>
      <c r="E21" s="33">
        <v>33907</v>
      </c>
      <c r="F21" s="33" t="s">
        <v>28</v>
      </c>
      <c r="G21" s="33" t="s">
        <v>34</v>
      </c>
      <c r="H21" s="34">
        <v>2257</v>
      </c>
      <c r="J21" s="8"/>
      <c r="K21" s="8"/>
    </row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">
    <mergeCell ref="A5:H5"/>
  </mergeCells>
  <pageMargins left="0.78740157480314965" right="0.78740157480314965" top="0.78740157480314965" bottom="0.78740157480314965" header="0" footer="0"/>
  <pageSetup paperSize="9"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4"/>
  <sheetViews>
    <sheetView workbookViewId="0">
      <selection activeCell="F7" sqref="F7"/>
    </sheetView>
  </sheetViews>
  <sheetFormatPr baseColWidth="10" defaultColWidth="12.625" defaultRowHeight="15" customHeight="1" x14ac:dyDescent="0.2"/>
  <cols>
    <col min="1" max="1" width="13.75" customWidth="1"/>
    <col min="2" max="5" width="9.375" customWidth="1"/>
    <col min="6" max="6" width="12" customWidth="1"/>
    <col min="7" max="26" width="9.375" customWidth="1"/>
  </cols>
  <sheetData>
    <row r="1" spans="1:7" x14ac:dyDescent="0.25">
      <c r="A1" s="9"/>
      <c r="B1" s="9"/>
      <c r="C1" s="9"/>
      <c r="D1" s="9"/>
      <c r="E1" s="2"/>
      <c r="F1" s="2"/>
      <c r="G1" s="2"/>
    </row>
    <row r="2" spans="1:7" x14ac:dyDescent="0.25">
      <c r="A2" s="9"/>
      <c r="B2" s="9"/>
      <c r="C2" s="9"/>
      <c r="D2" s="9"/>
      <c r="E2" s="2"/>
      <c r="F2" s="2"/>
      <c r="G2" s="2"/>
    </row>
    <row r="3" spans="1:7" x14ac:dyDescent="0.25">
      <c r="A3" s="9"/>
      <c r="B3" s="9"/>
      <c r="C3" s="9"/>
      <c r="D3" s="9"/>
      <c r="E3" s="2"/>
      <c r="F3" s="2"/>
      <c r="G3" s="2"/>
    </row>
    <row r="4" spans="1:7" x14ac:dyDescent="0.25">
      <c r="A4" s="9"/>
      <c r="B4" s="9"/>
      <c r="C4" s="9"/>
      <c r="D4" s="9"/>
      <c r="E4" s="2"/>
      <c r="F4" s="2"/>
      <c r="G4" s="2"/>
    </row>
    <row r="5" spans="1:7" x14ac:dyDescent="0.25">
      <c r="A5" s="16" t="s">
        <v>65</v>
      </c>
      <c r="B5" s="17"/>
      <c r="C5" s="17"/>
      <c r="D5" s="17"/>
      <c r="E5" s="2"/>
      <c r="F5" s="2"/>
      <c r="G5" s="2"/>
    </row>
    <row r="6" spans="1:7" x14ac:dyDescent="0.25">
      <c r="A6" s="2"/>
      <c r="B6" s="2"/>
      <c r="C6" s="2"/>
      <c r="D6" s="2"/>
      <c r="E6" s="2"/>
      <c r="F6" s="10" t="s">
        <v>66</v>
      </c>
      <c r="G6" s="2"/>
    </row>
    <row r="7" spans="1:7" x14ac:dyDescent="0.25">
      <c r="A7" s="20" t="s">
        <v>67</v>
      </c>
      <c r="B7" s="21" t="s">
        <v>68</v>
      </c>
      <c r="C7" s="21" t="s">
        <v>69</v>
      </c>
      <c r="D7" s="22" t="s">
        <v>70</v>
      </c>
      <c r="E7" s="2"/>
      <c r="F7" s="11" t="s">
        <v>70</v>
      </c>
      <c r="G7" s="2"/>
    </row>
    <row r="8" spans="1:7" x14ac:dyDescent="0.25">
      <c r="A8" s="18" t="s">
        <v>71</v>
      </c>
      <c r="B8" s="6">
        <v>20515</v>
      </c>
      <c r="C8" s="6">
        <v>3063</v>
      </c>
      <c r="D8" s="19">
        <v>2892</v>
      </c>
      <c r="E8" s="2"/>
      <c r="F8" s="2"/>
      <c r="G8" s="2"/>
    </row>
    <row r="9" spans="1:7" x14ac:dyDescent="0.25">
      <c r="A9" s="18" t="s">
        <v>72</v>
      </c>
      <c r="B9" s="6">
        <v>44527</v>
      </c>
      <c r="C9" s="6">
        <v>40544</v>
      </c>
      <c r="D9" s="19">
        <v>17488</v>
      </c>
      <c r="E9" s="2"/>
      <c r="F9" s="12" t="s">
        <v>71</v>
      </c>
      <c r="G9" s="11">
        <f>HLOOKUP($F$7,productos[#All],2,FALSE)</f>
        <v>2892</v>
      </c>
    </row>
    <row r="10" spans="1:7" x14ac:dyDescent="0.25">
      <c r="A10" s="18" t="s">
        <v>73</v>
      </c>
      <c r="B10" s="6">
        <v>12652</v>
      </c>
      <c r="C10" s="6">
        <v>28951</v>
      </c>
      <c r="D10" s="19">
        <v>29201</v>
      </c>
      <c r="E10" s="2"/>
      <c r="F10" s="12" t="s">
        <v>72</v>
      </c>
      <c r="G10" s="11">
        <f>HLOOKUP($F$7,productos[#All],3,FALSE)</f>
        <v>17488</v>
      </c>
    </row>
    <row r="11" spans="1:7" x14ac:dyDescent="0.25">
      <c r="A11" s="18" t="s">
        <v>74</v>
      </c>
      <c r="B11" s="6">
        <v>2794</v>
      </c>
      <c r="C11" s="6">
        <v>5516</v>
      </c>
      <c r="D11" s="19">
        <v>29950</v>
      </c>
      <c r="E11" s="2"/>
      <c r="F11" s="12" t="s">
        <v>73</v>
      </c>
      <c r="G11" s="11">
        <f>HLOOKUP($F$7,productos[#All],4,FALSE)</f>
        <v>29201</v>
      </c>
    </row>
    <row r="12" spans="1:7" x14ac:dyDescent="0.25">
      <c r="A12" s="18" t="s">
        <v>75</v>
      </c>
      <c r="B12" s="6">
        <v>1725</v>
      </c>
      <c r="C12" s="6">
        <v>12745</v>
      </c>
      <c r="D12" s="19">
        <v>22425</v>
      </c>
      <c r="E12" s="2"/>
      <c r="F12" s="12" t="s">
        <v>74</v>
      </c>
      <c r="G12" s="11">
        <f>HLOOKUP($F$7,productos[#All],5,FALSE)</f>
        <v>29950</v>
      </c>
    </row>
    <row r="13" spans="1:7" x14ac:dyDescent="0.25">
      <c r="A13" s="23" t="s">
        <v>76</v>
      </c>
      <c r="B13" s="24">
        <v>35650</v>
      </c>
      <c r="C13" s="24">
        <v>23737</v>
      </c>
      <c r="D13" s="25">
        <v>6795</v>
      </c>
      <c r="E13" s="2"/>
      <c r="F13" s="12" t="s">
        <v>75</v>
      </c>
      <c r="G13" s="11">
        <f>HLOOKUP($F$7,productos[#All],6,FALSE)</f>
        <v>22425</v>
      </c>
    </row>
    <row r="14" spans="1:7" x14ac:dyDescent="0.25">
      <c r="A14" s="2"/>
      <c r="B14" s="2"/>
      <c r="C14" s="2"/>
      <c r="D14" s="2"/>
      <c r="E14" s="2"/>
      <c r="F14" s="12" t="s">
        <v>76</v>
      </c>
      <c r="G14" s="11">
        <f>HLOOKUP($F$7,productos[#All],7,FALSE)</f>
        <v>6795</v>
      </c>
    </row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">
    <mergeCell ref="A5:D5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BuscarV</vt:lpstr>
      <vt:lpstr>BuscarH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Paul Anampa García</dc:creator>
  <cp:lastModifiedBy>Renzo Daniel Falconi Rodriguez</cp:lastModifiedBy>
  <dcterms:created xsi:type="dcterms:W3CDTF">2019-09-05T19:18:12Z</dcterms:created>
  <dcterms:modified xsi:type="dcterms:W3CDTF">2022-05-04T21:28:16Z</dcterms:modified>
</cp:coreProperties>
</file>