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enzo\OneDrive\Escritorio\Tareas ciclo5\Herramientas\"/>
    </mc:Choice>
  </mc:AlternateContent>
  <xr:revisionPtr revIDLastSave="0" documentId="13_ncr:1_{6BCB1949-BD2C-4453-A309-906E6309A7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unciones financieras" sheetId="1" r:id="rId1"/>
    <sheet name="Practic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hiFmENPRn1u/qHK/RsXLm5rWwSg=="/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7" i="1"/>
  <c r="D11" i="1"/>
  <c r="D7" i="1"/>
  <c r="D8" i="1"/>
  <c r="D17" i="1" l="1"/>
  <c r="D20" i="1"/>
  <c r="D14" i="1"/>
  <c r="C25" i="1"/>
  <c r="C27" i="1" s="1"/>
</calcChain>
</file>

<file path=xl/sharedStrings.xml><?xml version="1.0" encoding="utf-8"?>
<sst xmlns="http://schemas.openxmlformats.org/spreadsheetml/2006/main" count="39" uniqueCount="29">
  <si>
    <t>Funciones Financieras</t>
  </si>
  <si>
    <t>Anual</t>
  </si>
  <si>
    <t>Mensual</t>
  </si>
  <si>
    <t>Cuadro de amortización</t>
  </si>
  <si>
    <t>Principal</t>
  </si>
  <si>
    <t>Mes</t>
  </si>
  <si>
    <t>Cuota</t>
  </si>
  <si>
    <t>Amortización</t>
  </si>
  <si>
    <t>Interes</t>
  </si>
  <si>
    <t>Saldo</t>
  </si>
  <si>
    <t>Duración</t>
  </si>
  <si>
    <t>Amortizacion</t>
  </si>
  <si>
    <t>Tasa</t>
  </si>
  <si>
    <t>Calculando la tasa mensual conociendo la tasa anual</t>
  </si>
  <si>
    <t>=PAGOPRIN($D$6;I5;$D$5;-$D$4)</t>
  </si>
  <si>
    <t>=TASA.NOMINAL(C6;12)/12</t>
  </si>
  <si>
    <t>Cuota mensual</t>
  </si>
  <si>
    <t>=PAGOINT($D$6;I5;$D$5;-$D$4)</t>
  </si>
  <si>
    <t>=PAGO(D6;D5;-C4)</t>
  </si>
  <si>
    <t>Calculando la tasa mensual sin conocer la tasa anual</t>
  </si>
  <si>
    <t>=VA($D$6;$D$5-I5;-$D$9)</t>
  </si>
  <si>
    <t>=TASA(D5;D9;-C4)</t>
  </si>
  <si>
    <t>Calculamos el tiempo o periodo en meses</t>
  </si>
  <si>
    <t>=NPER(D6;D9;-C4)</t>
  </si>
  <si>
    <t>Calculamos el monto</t>
  </si>
  <si>
    <t>=VA(D6;D5;-D9)</t>
  </si>
  <si>
    <t>Lo que te presta</t>
  </si>
  <si>
    <t>Lo que te cobra</t>
  </si>
  <si>
    <t>Cuanto 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</si>
</sst>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&quot;S/.&quot;#,##0.00"/>
    <numFmt numFmtId="165" formatCode="&quot;S/.&quot;#,##0.00;[Red]\-&quot;S/.&quot;#,##0.00"/>
    <numFmt numFmtId="166" formatCode="0.0000%"/>
  </numFmts>
  <fonts count="14" x14ac:knownFonts="1">
    <font>
      <sz val="11"/>
      <color theme="1"/>
      <name val="Arial"/>
    </font>
    <font>
      <b/>
      <sz val="18"/>
      <color theme="1"/>
      <name val="Calibri"/>
    </font>
    <font>
      <sz val="11"/>
      <color theme="1"/>
      <name val="Calibri"/>
    </font>
    <font>
      <sz val="11"/>
      <color theme="0"/>
      <name val="Calibri"/>
    </font>
    <font>
      <sz val="11"/>
      <name val="Arial"/>
    </font>
    <font>
      <sz val="11"/>
      <color theme="8"/>
      <name val="Calibri"/>
    </font>
    <font>
      <sz val="9"/>
      <color theme="1"/>
      <name val="Calibri"/>
    </font>
    <font>
      <sz val="11"/>
      <color rgb="FF548135"/>
      <name val="Calibri"/>
    </font>
    <font>
      <sz val="11"/>
      <color rgb="FFFF0000"/>
      <name val="Calibri"/>
    </font>
    <font>
      <sz val="9"/>
      <color theme="5"/>
      <name val="Calibri"/>
    </font>
    <font>
      <i/>
      <sz val="9"/>
      <color rgb="FFFF0000"/>
      <name val="Calibri"/>
    </font>
    <font>
      <sz val="11"/>
      <color rgb="FF7F6000"/>
      <name val="Calibri"/>
    </font>
    <font>
      <sz val="9"/>
      <color rgb="FFC55A11"/>
      <name val="Calibri"/>
    </font>
    <font>
      <sz val="11"/>
      <color rgb="FF2F5496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rgb="FF757070"/>
        <bgColor rgb="FF75707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/>
    <xf numFmtId="0" fontId="2" fillId="4" borderId="5" xfId="0" applyFont="1" applyFill="1" applyBorder="1"/>
    <xf numFmtId="164" fontId="2" fillId="0" borderId="5" xfId="0" applyNumberFormat="1" applyFont="1" applyBorder="1"/>
    <xf numFmtId="0" fontId="3" fillId="3" borderId="5" xfId="0" applyFont="1" applyFill="1" applyBorder="1" applyAlignment="1">
      <alignment horizontal="center" vertical="center"/>
    </xf>
    <xf numFmtId="0" fontId="2" fillId="0" borderId="5" xfId="0" applyFont="1" applyBorder="1"/>
    <xf numFmtId="165" fontId="2" fillId="0" borderId="0" xfId="0" applyNumberFormat="1" applyFont="1"/>
    <xf numFmtId="10" fontId="2" fillId="0" borderId="5" xfId="0" applyNumberFormat="1" applyFont="1" applyBorder="1"/>
    <xf numFmtId="166" fontId="5" fillId="0" borderId="5" xfId="0" applyNumberFormat="1" applyFont="1" applyBorder="1"/>
    <xf numFmtId="0" fontId="6" fillId="0" borderId="0" xfId="0" applyFont="1"/>
    <xf numFmtId="0" fontId="2" fillId="0" borderId="0" xfId="0" quotePrefix="1" applyFont="1"/>
    <xf numFmtId="0" fontId="5" fillId="0" borderId="0" xfId="0" quotePrefix="1" applyFont="1"/>
    <xf numFmtId="0" fontId="2" fillId="5" borderId="5" xfId="0" applyFont="1" applyFill="1" applyBorder="1"/>
    <xf numFmtId="165" fontId="7" fillId="0" borderId="5" xfId="0" applyNumberFormat="1" applyFont="1" applyBorder="1"/>
    <xf numFmtId="165" fontId="7" fillId="0" borderId="0" xfId="0" quotePrefix="1" applyNumberFormat="1" applyFont="1"/>
    <xf numFmtId="166" fontId="8" fillId="0" borderId="5" xfId="0" applyNumberFormat="1" applyFont="1" applyBorder="1"/>
    <xf numFmtId="0" fontId="9" fillId="0" borderId="0" xfId="0" applyFont="1"/>
    <xf numFmtId="0" fontId="10" fillId="0" borderId="0" xfId="0" applyFont="1"/>
    <xf numFmtId="0" fontId="8" fillId="0" borderId="0" xfId="0" quotePrefix="1" applyFont="1"/>
    <xf numFmtId="0" fontId="11" fillId="0" borderId="5" xfId="0" applyFont="1" applyBorder="1"/>
    <xf numFmtId="0" fontId="12" fillId="0" borderId="0" xfId="0" applyFont="1"/>
    <xf numFmtId="0" fontId="11" fillId="0" borderId="0" xfId="0" quotePrefix="1" applyFont="1"/>
    <xf numFmtId="0" fontId="11" fillId="0" borderId="0" xfId="0" applyFont="1"/>
    <xf numFmtId="165" fontId="13" fillId="0" borderId="5" xfId="0" applyNumberFormat="1" applyFont="1" applyBorder="1"/>
    <xf numFmtId="0" fontId="13" fillId="0" borderId="0" xfId="0" quotePrefix="1" applyFont="1"/>
    <xf numFmtId="164" fontId="2" fillId="0" borderId="0" xfId="0" applyNumberFormat="1" applyFont="1"/>
    <xf numFmtId="0" fontId="2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 applyAlignment="1"/>
    <xf numFmtId="0" fontId="4" fillId="0" borderId="4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Alignment="1"/>
    <xf numFmtId="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76200</xdr:colOff>
      <xdr:row>3</xdr:row>
      <xdr:rowOff>114300</xdr:rowOff>
    </xdr:from>
    <xdr:ext cx="2457450" cy="600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122038" y="3479963"/>
          <a:ext cx="2447925" cy="6000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Supongamos un préstamo (Principal) de 100000 soles, a una duración de 10 años y con Tasa anual (TEA) de 35%</a:t>
          </a:r>
          <a:endParaRPr sz="900"/>
        </a:p>
      </xdr:txBody>
    </xdr:sp>
    <xdr:clientData fLocksWithSheet="0"/>
  </xdr:oneCellAnchor>
  <xdr:oneCellAnchor>
    <xdr:from>
      <xdr:col>11</xdr:col>
      <xdr:colOff>76200</xdr:colOff>
      <xdr:row>0</xdr:row>
      <xdr:rowOff>0</xdr:rowOff>
    </xdr:from>
    <xdr:ext cx="1714500" cy="7048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2"/>
  <sheetViews>
    <sheetView tabSelected="1" zoomScaleNormal="100" workbookViewId="0">
      <selection activeCell="O122" sqref="O122"/>
    </sheetView>
  </sheetViews>
  <sheetFormatPr baseColWidth="10" defaultColWidth="12.625" defaultRowHeight="15" customHeight="1" x14ac:dyDescent="0.2"/>
  <cols>
    <col min="1" max="1" width="3" customWidth="1"/>
    <col min="2" max="2" width="12.375" customWidth="1"/>
    <col min="3" max="4" width="12.5" customWidth="1"/>
    <col min="5" max="8" width="8.75" customWidth="1"/>
    <col min="9" max="9" width="4.25" customWidth="1"/>
    <col min="10" max="10" width="10.125" customWidth="1"/>
    <col min="11" max="11" width="12.5" customWidth="1"/>
    <col min="12" max="12" width="11.25" customWidth="1"/>
    <col min="13" max="13" width="12.5" customWidth="1"/>
    <col min="14" max="26" width="9.375" customWidth="1"/>
  </cols>
  <sheetData>
    <row r="1" spans="2:14" ht="46.5" customHeight="1" x14ac:dyDescent="0.2"/>
    <row r="3" spans="2:14" ht="23.25" x14ac:dyDescent="0.35">
      <c r="B3" s="30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5" spans="2:14" x14ac:dyDescent="0.25">
      <c r="C5" s="1" t="s">
        <v>1</v>
      </c>
      <c r="D5" s="1" t="s">
        <v>2</v>
      </c>
      <c r="I5" s="27" t="s">
        <v>3</v>
      </c>
      <c r="J5" s="28"/>
      <c r="K5" s="28"/>
      <c r="L5" s="28"/>
      <c r="M5" s="29"/>
    </row>
    <row r="6" spans="2:14" x14ac:dyDescent="0.25">
      <c r="B6" s="2" t="s">
        <v>4</v>
      </c>
      <c r="C6" s="3">
        <v>100000</v>
      </c>
      <c r="D6" s="3">
        <v>100000</v>
      </c>
      <c r="I6" s="4" t="s">
        <v>5</v>
      </c>
      <c r="J6" s="4" t="s">
        <v>6</v>
      </c>
      <c r="K6" s="4" t="s">
        <v>7</v>
      </c>
      <c r="L6" s="4" t="s">
        <v>8</v>
      </c>
      <c r="M6" s="4" t="s">
        <v>9</v>
      </c>
    </row>
    <row r="7" spans="2:14" x14ac:dyDescent="0.25">
      <c r="B7" s="2" t="s">
        <v>10</v>
      </c>
      <c r="C7" s="5">
        <v>10</v>
      </c>
      <c r="D7" s="5">
        <f>C7*12</f>
        <v>120</v>
      </c>
      <c r="I7" s="26">
        <v>1</v>
      </c>
      <c r="J7" s="6">
        <f>$D$11</f>
        <v>2664.9469186763858</v>
      </c>
      <c r="K7" s="32">
        <f>PPMT($D$8,I7,$D$7,-$D$6)</f>
        <v>132.54119383199708</v>
      </c>
      <c r="L7" s="32">
        <f>IPMT($D$8,I7,$D$7,-$D$6)</f>
        <v>2532.4057248443887</v>
      </c>
      <c r="M7" s="32">
        <f>PV($D$8,$D$7-I7,-$D$11)</f>
        <v>99867.458806168026</v>
      </c>
      <c r="N7" s="26" t="s">
        <v>11</v>
      </c>
    </row>
    <row r="8" spans="2:14" x14ac:dyDescent="0.25">
      <c r="B8" s="2" t="s">
        <v>12</v>
      </c>
      <c r="C8" s="7">
        <v>0.35</v>
      </c>
      <c r="D8" s="8">
        <f>NOMINAL(C8,12)/12</f>
        <v>2.5324057248443888E-2</v>
      </c>
      <c r="E8" s="9" t="s">
        <v>13</v>
      </c>
      <c r="I8" s="26">
        <v>2</v>
      </c>
      <c r="J8" s="6">
        <f t="shared" ref="J8:J71" si="0">$D$11</f>
        <v>2664.9469186763858</v>
      </c>
      <c r="K8" s="32">
        <f t="shared" ref="K8:K71" si="1">PPMT($D$8,I8,$D$7,-$D$6)</f>
        <v>135.89767461237565</v>
      </c>
      <c r="L8" s="32">
        <f t="shared" ref="L8:L71" si="2">IPMT($D$8,I8,$D$7,-$D$6)</f>
        <v>2529.0492440640101</v>
      </c>
      <c r="M8" s="32">
        <f t="shared" ref="M8:M71" si="3">PV($D$8,$D$7-I8,-$D$11)</f>
        <v>99731.561131555631</v>
      </c>
      <c r="N8" s="10" t="s">
        <v>14</v>
      </c>
    </row>
    <row r="9" spans="2:14" x14ac:dyDescent="0.25">
      <c r="D9" s="11" t="s">
        <v>15</v>
      </c>
      <c r="I9" s="26">
        <v>3</v>
      </c>
      <c r="J9" s="6">
        <f t="shared" si="0"/>
        <v>2664.9469186763858</v>
      </c>
      <c r="K9" s="32">
        <f t="shared" si="1"/>
        <v>139.33915510418984</v>
      </c>
      <c r="L9" s="32">
        <f t="shared" si="2"/>
        <v>2525.6077635721958</v>
      </c>
      <c r="M9" s="32">
        <f t="shared" si="3"/>
        <v>99592.221976451459</v>
      </c>
    </row>
    <row r="10" spans="2:14" x14ac:dyDescent="0.25">
      <c r="I10" s="26">
        <v>4</v>
      </c>
      <c r="J10" s="6">
        <f t="shared" si="0"/>
        <v>2664.9469186763858</v>
      </c>
      <c r="K10" s="32">
        <f t="shared" si="1"/>
        <v>142.86778784499813</v>
      </c>
      <c r="L10" s="32">
        <f t="shared" si="2"/>
        <v>2522.0791308313874</v>
      </c>
      <c r="M10" s="32">
        <f t="shared" si="3"/>
        <v>99449.354188606449</v>
      </c>
      <c r="N10" s="26" t="s">
        <v>8</v>
      </c>
    </row>
    <row r="11" spans="2:14" x14ac:dyDescent="0.25">
      <c r="B11" s="2" t="s">
        <v>16</v>
      </c>
      <c r="C11" s="12"/>
      <c r="D11" s="13">
        <f>PMT(D8,D7,-C6)</f>
        <v>2664.9469186763858</v>
      </c>
      <c r="I11" s="26">
        <v>5</v>
      </c>
      <c r="J11" s="6">
        <f t="shared" si="0"/>
        <v>2664.9469186763858</v>
      </c>
      <c r="K11" s="32">
        <f t="shared" si="1"/>
        <v>146.48577988334347</v>
      </c>
      <c r="L11" s="32">
        <f t="shared" si="2"/>
        <v>2518.4611387930422</v>
      </c>
      <c r="M11" s="32">
        <f t="shared" si="3"/>
        <v>99302.868408723094</v>
      </c>
      <c r="N11" s="10" t="s">
        <v>17</v>
      </c>
    </row>
    <row r="12" spans="2:14" x14ac:dyDescent="0.25">
      <c r="D12" s="14" t="s">
        <v>18</v>
      </c>
      <c r="I12" s="26">
        <v>6</v>
      </c>
      <c r="J12" s="6">
        <f t="shared" si="0"/>
        <v>2664.9469186763858</v>
      </c>
      <c r="K12" s="32">
        <f t="shared" si="1"/>
        <v>150.19539415919215</v>
      </c>
      <c r="L12" s="32">
        <f t="shared" si="2"/>
        <v>2514.7515245171935</v>
      </c>
      <c r="M12" s="32">
        <f t="shared" si="3"/>
        <v>99152.673014563916</v>
      </c>
    </row>
    <row r="13" spans="2:14" x14ac:dyDescent="0.25">
      <c r="I13" s="26">
        <v>7</v>
      </c>
      <c r="J13" s="6">
        <f t="shared" si="0"/>
        <v>2664.9469186763858</v>
      </c>
      <c r="K13" s="32">
        <f t="shared" si="1"/>
        <v>153.99895091933212</v>
      </c>
      <c r="L13" s="32">
        <f t="shared" si="2"/>
        <v>2510.9479677570534</v>
      </c>
      <c r="M13" s="32">
        <f t="shared" si="3"/>
        <v>98998.67406364459</v>
      </c>
      <c r="N13" s="26" t="s">
        <v>9</v>
      </c>
    </row>
    <row r="14" spans="2:14" x14ac:dyDescent="0.25">
      <c r="B14" s="2" t="s">
        <v>12</v>
      </c>
      <c r="C14" s="12"/>
      <c r="D14" s="15">
        <f>RATE(D7,D11,-C6)</f>
        <v>2.5324057248443929E-2</v>
      </c>
      <c r="E14" s="16" t="s">
        <v>19</v>
      </c>
      <c r="F14" s="17"/>
      <c r="G14" s="17"/>
      <c r="H14" s="17"/>
      <c r="I14" s="26">
        <v>8</v>
      </c>
      <c r="J14" s="6">
        <f t="shared" si="0"/>
        <v>2664.9469186763858</v>
      </c>
      <c r="K14" s="32">
        <f t="shared" si="1"/>
        <v>157.89882916861359</v>
      </c>
      <c r="L14" s="32">
        <f t="shared" si="2"/>
        <v>2507.0480895077721</v>
      </c>
      <c r="M14" s="32">
        <f t="shared" si="3"/>
        <v>98840.775234475979</v>
      </c>
      <c r="N14" s="10" t="s">
        <v>20</v>
      </c>
    </row>
    <row r="15" spans="2:14" x14ac:dyDescent="0.25">
      <c r="D15" s="18" t="s">
        <v>21</v>
      </c>
      <c r="I15" s="26">
        <v>9</v>
      </c>
      <c r="J15" s="6">
        <f t="shared" si="0"/>
        <v>2664.9469186763858</v>
      </c>
      <c r="K15" s="32">
        <f t="shared" si="1"/>
        <v>161.89746815794189</v>
      </c>
      <c r="L15" s="32">
        <f t="shared" si="2"/>
        <v>2503.0494505184438</v>
      </c>
      <c r="M15" s="32">
        <f t="shared" si="3"/>
        <v>98678.877766318023</v>
      </c>
    </row>
    <row r="16" spans="2:14" x14ac:dyDescent="0.25">
      <c r="I16" s="26">
        <v>10</v>
      </c>
      <c r="J16" s="6">
        <f t="shared" si="0"/>
        <v>2664.9469186763858</v>
      </c>
      <c r="K16" s="32">
        <f t="shared" si="1"/>
        <v>165.99736890995172</v>
      </c>
      <c r="L16" s="32">
        <f t="shared" si="2"/>
        <v>2498.9495497664338</v>
      </c>
      <c r="M16" s="32">
        <f t="shared" si="3"/>
        <v>98512.88039740808</v>
      </c>
    </row>
    <row r="17" spans="2:13" x14ac:dyDescent="0.25">
      <c r="B17" s="2" t="s">
        <v>10</v>
      </c>
      <c r="C17" s="12"/>
      <c r="D17" s="19">
        <f>NPER(D8,D11,-C6)</f>
        <v>120</v>
      </c>
      <c r="E17" s="20" t="s">
        <v>22</v>
      </c>
      <c r="I17" s="26">
        <v>11</v>
      </c>
      <c r="J17" s="6">
        <f t="shared" si="0"/>
        <v>2664.9469186763858</v>
      </c>
      <c r="K17" s="32">
        <f t="shared" si="1"/>
        <v>170.20109578331838</v>
      </c>
      <c r="L17" s="32">
        <f t="shared" si="2"/>
        <v>2494.7458228930673</v>
      </c>
      <c r="M17" s="32">
        <f t="shared" si="3"/>
        <v>98342.679301624768</v>
      </c>
    </row>
    <row r="18" spans="2:13" x14ac:dyDescent="0.25">
      <c r="D18" s="21" t="s">
        <v>23</v>
      </c>
      <c r="E18" s="22"/>
      <c r="I18" s="26">
        <v>12</v>
      </c>
      <c r="J18" s="6">
        <f t="shared" si="0"/>
        <v>2664.9469186763858</v>
      </c>
      <c r="K18" s="32">
        <f t="shared" si="1"/>
        <v>174.511278076683</v>
      </c>
      <c r="L18" s="32">
        <f t="shared" si="2"/>
        <v>2490.4356405997028</v>
      </c>
      <c r="M18" s="32">
        <f t="shared" si="3"/>
        <v>98168.168023548089</v>
      </c>
    </row>
    <row r="19" spans="2:13" x14ac:dyDescent="0.25">
      <c r="I19" s="26">
        <v>13</v>
      </c>
      <c r="J19" s="6">
        <f t="shared" si="0"/>
        <v>2664.9469186763858</v>
      </c>
      <c r="K19" s="32">
        <f t="shared" si="1"/>
        <v>178.93061167319601</v>
      </c>
      <c r="L19" s="32">
        <f t="shared" si="2"/>
        <v>2486.0163070031899</v>
      </c>
      <c r="M19" s="32">
        <f t="shared" si="3"/>
        <v>97989.237411874899</v>
      </c>
    </row>
    <row r="20" spans="2:13" x14ac:dyDescent="0.25">
      <c r="B20" s="2" t="s">
        <v>4</v>
      </c>
      <c r="C20" s="12"/>
      <c r="D20" s="23">
        <f>PV(D8,D7,-D11)</f>
        <v>100000.00000000001</v>
      </c>
      <c r="E20" s="16" t="s">
        <v>24</v>
      </c>
      <c r="I20" s="26">
        <v>14</v>
      </c>
      <c r="J20" s="6">
        <f t="shared" si="0"/>
        <v>2664.9469186763858</v>
      </c>
      <c r="K20" s="32">
        <f t="shared" si="1"/>
        <v>183.46186072670719</v>
      </c>
      <c r="L20" s="32">
        <f t="shared" si="2"/>
        <v>2481.4850579496783</v>
      </c>
      <c r="M20" s="32">
        <f t="shared" si="3"/>
        <v>97805.775551148166</v>
      </c>
    </row>
    <row r="21" spans="2:13" x14ac:dyDescent="0.25">
      <c r="D21" s="24" t="s">
        <v>25</v>
      </c>
      <c r="I21" s="26">
        <v>15</v>
      </c>
      <c r="J21" s="6">
        <f t="shared" si="0"/>
        <v>2664.9469186763858</v>
      </c>
      <c r="K21" s="32">
        <f t="shared" si="1"/>
        <v>188.10785939065633</v>
      </c>
      <c r="L21" s="32">
        <f t="shared" si="2"/>
        <v>2476.8390592857295</v>
      </c>
      <c r="M21" s="32">
        <f t="shared" si="3"/>
        <v>97617.667691757524</v>
      </c>
    </row>
    <row r="22" spans="2:13" x14ac:dyDescent="0.25">
      <c r="I22" s="26">
        <v>16</v>
      </c>
      <c r="J22" s="6">
        <f t="shared" si="0"/>
        <v>2664.9469186763858</v>
      </c>
      <c r="K22" s="32">
        <f t="shared" si="1"/>
        <v>192.87151359074753</v>
      </c>
      <c r="L22" s="32">
        <f t="shared" si="2"/>
        <v>2472.0754050856381</v>
      </c>
      <c r="M22" s="32">
        <f t="shared" si="3"/>
        <v>97424.796178166769</v>
      </c>
    </row>
    <row r="23" spans="2:13" ht="15.75" customHeight="1" x14ac:dyDescent="0.25">
      <c r="I23" s="26">
        <v>17</v>
      </c>
      <c r="J23" s="6">
        <f t="shared" si="0"/>
        <v>2664.9469186763858</v>
      </c>
      <c r="K23" s="32">
        <f t="shared" si="1"/>
        <v>197.75580284251362</v>
      </c>
      <c r="L23" s="32">
        <f t="shared" si="2"/>
        <v>2467.1911158338717</v>
      </c>
      <c r="M23" s="32">
        <f t="shared" si="3"/>
        <v>97227.040375324257</v>
      </c>
    </row>
    <row r="24" spans="2:13" ht="15.75" customHeight="1" x14ac:dyDescent="0.25">
      <c r="B24" s="26" t="s">
        <v>26</v>
      </c>
      <c r="C24" s="25">
        <v>100000</v>
      </c>
      <c r="I24" s="26">
        <v>18</v>
      </c>
      <c r="J24" s="6">
        <f t="shared" si="0"/>
        <v>2664.9469186763858</v>
      </c>
      <c r="K24" s="32">
        <f t="shared" si="1"/>
        <v>202.76378211490936</v>
      </c>
      <c r="L24" s="32">
        <f t="shared" si="2"/>
        <v>2462.1831365614762</v>
      </c>
      <c r="M24" s="32">
        <f t="shared" si="3"/>
        <v>97024.276593209346</v>
      </c>
    </row>
    <row r="25" spans="2:13" ht="15.75" customHeight="1" x14ac:dyDescent="0.25">
      <c r="B25" s="26" t="s">
        <v>27</v>
      </c>
      <c r="C25" s="6">
        <f>D11*D7</f>
        <v>319793.63024116628</v>
      </c>
      <c r="I25" s="26">
        <v>19</v>
      </c>
      <c r="J25" s="6">
        <f t="shared" si="0"/>
        <v>2664.9469186763858</v>
      </c>
      <c r="K25" s="32">
        <f t="shared" si="1"/>
        <v>207.89858374109841</v>
      </c>
      <c r="L25" s="32">
        <f t="shared" si="2"/>
        <v>2457.0483349352876</v>
      </c>
      <c r="M25" s="32">
        <f t="shared" si="3"/>
        <v>96816.378009468273</v>
      </c>
    </row>
    <row r="26" spans="2:13" ht="15.75" customHeight="1" x14ac:dyDescent="0.25">
      <c r="I26" s="26">
        <v>20</v>
      </c>
      <c r="J26" s="6">
        <f t="shared" si="0"/>
        <v>2664.9469186763858</v>
      </c>
      <c r="K26" s="32">
        <f t="shared" si="1"/>
        <v>213.1634193776284</v>
      </c>
      <c r="L26" s="32">
        <f t="shared" si="2"/>
        <v>2451.7834992987573</v>
      </c>
      <c r="M26" s="32">
        <f t="shared" si="3"/>
        <v>96603.214590090633</v>
      </c>
    </row>
    <row r="27" spans="2:13" ht="15.75" customHeight="1" x14ac:dyDescent="0.25">
      <c r="B27" s="26" t="s">
        <v>28</v>
      </c>
      <c r="C27" s="6">
        <f>C25-C24</f>
        <v>219793.63024116628</v>
      </c>
      <c r="I27" s="26">
        <v>21</v>
      </c>
      <c r="J27" s="6">
        <f t="shared" si="0"/>
        <v>2664.9469186763858</v>
      </c>
      <c r="K27" s="32">
        <f t="shared" si="1"/>
        <v>218.56158201322145</v>
      </c>
      <c r="L27" s="32">
        <f t="shared" si="2"/>
        <v>2446.3853366631643</v>
      </c>
      <c r="M27" s="32">
        <f t="shared" si="3"/>
        <v>96384.653008077395</v>
      </c>
    </row>
    <row r="28" spans="2:13" ht="15.75" customHeight="1" x14ac:dyDescent="0.25">
      <c r="I28" s="26">
        <v>22</v>
      </c>
      <c r="J28" s="6">
        <f t="shared" si="0"/>
        <v>2664.9469186763858</v>
      </c>
      <c r="K28" s="32">
        <f t="shared" si="1"/>
        <v>224.09644802843474</v>
      </c>
      <c r="L28" s="32">
        <f t="shared" si="2"/>
        <v>2440.8504706479512</v>
      </c>
      <c r="M28" s="32">
        <f t="shared" si="3"/>
        <v>96160.556560048979</v>
      </c>
    </row>
    <row r="29" spans="2:13" ht="15.75" customHeight="1" x14ac:dyDescent="0.25">
      <c r="I29" s="26">
        <v>23</v>
      </c>
      <c r="J29" s="6">
        <f t="shared" si="0"/>
        <v>2664.9469186763858</v>
      </c>
      <c r="K29" s="32">
        <f t="shared" si="1"/>
        <v>229.77147930747986</v>
      </c>
      <c r="L29" s="32">
        <f t="shared" si="2"/>
        <v>2435.1754393689057</v>
      </c>
      <c r="M29" s="32">
        <f t="shared" si="3"/>
        <v>95930.785080741494</v>
      </c>
    </row>
    <row r="30" spans="2:13" ht="15.75" customHeight="1" x14ac:dyDescent="0.25">
      <c r="I30" s="26">
        <v>24</v>
      </c>
      <c r="J30" s="6">
        <f t="shared" si="0"/>
        <v>2664.9469186763858</v>
      </c>
      <c r="K30" s="32">
        <f t="shared" si="1"/>
        <v>235.59022540352206</v>
      </c>
      <c r="L30" s="32">
        <f t="shared" si="2"/>
        <v>2429.3566932728636</v>
      </c>
      <c r="M30" s="32">
        <f t="shared" si="3"/>
        <v>95695.194855337977</v>
      </c>
    </row>
    <row r="31" spans="2:13" ht="15.75" customHeight="1" x14ac:dyDescent="0.25">
      <c r="I31" s="26">
        <v>25</v>
      </c>
      <c r="J31" s="6">
        <f t="shared" si="0"/>
        <v>2664.9469186763858</v>
      </c>
      <c r="K31" s="32">
        <f t="shared" si="1"/>
        <v>241.55632575881464</v>
      </c>
      <c r="L31" s="32">
        <f t="shared" si="2"/>
        <v>2423.3905929175712</v>
      </c>
      <c r="M31" s="32">
        <f t="shared" si="3"/>
        <v>95453.638529579141</v>
      </c>
    </row>
    <row r="32" spans="2:13" ht="15.75" customHeight="1" x14ac:dyDescent="0.25">
      <c r="I32" s="26">
        <v>26</v>
      </c>
      <c r="J32" s="6">
        <f t="shared" si="0"/>
        <v>2664.9469186763858</v>
      </c>
      <c r="K32" s="32">
        <f t="shared" si="1"/>
        <v>247.67351198105462</v>
      </c>
      <c r="L32" s="32">
        <f t="shared" si="2"/>
        <v>2417.2734066953312</v>
      </c>
      <c r="M32" s="32">
        <f t="shared" si="3"/>
        <v>95205.965017598108</v>
      </c>
    </row>
    <row r="33" spans="9:13" ht="15.75" customHeight="1" x14ac:dyDescent="0.25">
      <c r="I33" s="26">
        <v>27</v>
      </c>
      <c r="J33" s="6">
        <f t="shared" si="0"/>
        <v>2664.9469186763858</v>
      </c>
      <c r="K33" s="32">
        <f t="shared" si="1"/>
        <v>253.94561017738599</v>
      </c>
      <c r="L33" s="32">
        <f t="shared" si="2"/>
        <v>2411.0013084989996</v>
      </c>
      <c r="M33" s="32">
        <f t="shared" si="3"/>
        <v>94952.01940742071</v>
      </c>
    </row>
    <row r="34" spans="9:13" ht="15.75" customHeight="1" x14ac:dyDescent="0.25">
      <c r="I34" s="26">
        <v>28</v>
      </c>
      <c r="J34" s="6">
        <f t="shared" si="0"/>
        <v>2664.9469186763858</v>
      </c>
      <c r="K34" s="32">
        <f t="shared" si="1"/>
        <v>260.3765433475092</v>
      </c>
      <c r="L34" s="32">
        <f t="shared" si="2"/>
        <v>2404.5703753288767</v>
      </c>
      <c r="M34" s="32">
        <f t="shared" si="3"/>
        <v>94691.642864073219</v>
      </c>
    </row>
    <row r="35" spans="9:13" ht="15.75" customHeight="1" x14ac:dyDescent="0.25">
      <c r="I35" s="26">
        <v>29</v>
      </c>
      <c r="J35" s="6">
        <f t="shared" si="0"/>
        <v>2664.9469186763858</v>
      </c>
      <c r="K35" s="32">
        <f t="shared" si="1"/>
        <v>266.97033383739341</v>
      </c>
      <c r="L35" s="32">
        <f t="shared" si="2"/>
        <v>2397.976584838992</v>
      </c>
      <c r="M35" s="32">
        <f t="shared" si="3"/>
        <v>94424.67253023581</v>
      </c>
    </row>
    <row r="36" spans="9:13" ht="15.75" customHeight="1" x14ac:dyDescent="0.25">
      <c r="I36" s="26">
        <v>30</v>
      </c>
      <c r="J36" s="6">
        <f t="shared" si="0"/>
        <v>2664.9469186763858</v>
      </c>
      <c r="K36" s="32">
        <f t="shared" si="1"/>
        <v>273.73110585512774</v>
      </c>
      <c r="L36" s="32">
        <f t="shared" si="2"/>
        <v>2391.2158128212577</v>
      </c>
      <c r="M36" s="32">
        <f t="shared" si="3"/>
        <v>94150.941424380697</v>
      </c>
    </row>
    <row r="37" spans="9:13" ht="15.75" customHeight="1" x14ac:dyDescent="0.25">
      <c r="I37" s="26">
        <v>31</v>
      </c>
      <c r="J37" s="6">
        <f t="shared" si="0"/>
        <v>2664.9469186763858</v>
      </c>
      <c r="K37" s="32">
        <f t="shared" si="1"/>
        <v>280.66308805048283</v>
      </c>
      <c r="L37" s="32">
        <f t="shared" si="2"/>
        <v>2384.2838306259032</v>
      </c>
      <c r="M37" s="32">
        <f t="shared" si="3"/>
        <v>93870.278336330215</v>
      </c>
    </row>
    <row r="38" spans="9:13" ht="15.75" customHeight="1" x14ac:dyDescent="0.25">
      <c r="I38" s="26">
        <v>32</v>
      </c>
      <c r="J38" s="6">
        <f t="shared" si="0"/>
        <v>2664.9469186763858</v>
      </c>
      <c r="K38" s="32">
        <f t="shared" si="1"/>
        <v>287.77061615979835</v>
      </c>
      <c r="L38" s="32">
        <f t="shared" si="2"/>
        <v>2377.1763025165874</v>
      </c>
      <c r="M38" s="32">
        <f t="shared" si="3"/>
        <v>93582.507720170412</v>
      </c>
    </row>
    <row r="39" spans="9:13" ht="15.75" customHeight="1" x14ac:dyDescent="0.25">
      <c r="I39" s="26">
        <v>33</v>
      </c>
      <c r="J39" s="6">
        <f t="shared" si="0"/>
        <v>2664.9469186763858</v>
      </c>
      <c r="K39" s="32">
        <f t="shared" si="1"/>
        <v>295.05813571784904</v>
      </c>
      <c r="L39" s="32">
        <f t="shared" si="2"/>
        <v>2369.8887829585369</v>
      </c>
      <c r="M39" s="32">
        <f t="shared" si="3"/>
        <v>93287.449584452566</v>
      </c>
    </row>
    <row r="40" spans="9:13" ht="15.75" customHeight="1" x14ac:dyDescent="0.25">
      <c r="I40" s="26">
        <v>34</v>
      </c>
      <c r="J40" s="6">
        <f t="shared" si="0"/>
        <v>2664.9469186763858</v>
      </c>
      <c r="K40" s="32">
        <f t="shared" si="1"/>
        <v>302.53020483838696</v>
      </c>
      <c r="L40" s="32">
        <f t="shared" si="2"/>
        <v>2362.4167138379985</v>
      </c>
      <c r="M40" s="32">
        <f t="shared" si="3"/>
        <v>92984.919379614163</v>
      </c>
    </row>
    <row r="41" spans="9:13" ht="15.75" customHeight="1" x14ac:dyDescent="0.25">
      <c r="I41" s="26">
        <v>35</v>
      </c>
      <c r="J41" s="6">
        <f t="shared" si="0"/>
        <v>2664.9469186763858</v>
      </c>
      <c r="K41" s="32">
        <f t="shared" si="1"/>
        <v>310.19149706509768</v>
      </c>
      <c r="L41" s="32">
        <f t="shared" si="2"/>
        <v>2354.7554216112881</v>
      </c>
      <c r="M41" s="32">
        <f t="shared" si="3"/>
        <v>92674.727882549079</v>
      </c>
    </row>
    <row r="42" spans="9:13" ht="15.75" customHeight="1" x14ac:dyDescent="0.25">
      <c r="I42" s="26">
        <v>36</v>
      </c>
      <c r="J42" s="6">
        <f t="shared" si="0"/>
        <v>2664.9469186763858</v>
      </c>
      <c r="K42" s="32">
        <f t="shared" si="1"/>
        <v>318.04680429475474</v>
      </c>
      <c r="L42" s="32">
        <f t="shared" si="2"/>
        <v>2346.9001143816308</v>
      </c>
      <c r="M42" s="32">
        <f t="shared" si="3"/>
        <v>92356.681078254318</v>
      </c>
    </row>
    <row r="43" spans="9:13" ht="15.75" customHeight="1" x14ac:dyDescent="0.25">
      <c r="I43" s="26">
        <v>37</v>
      </c>
      <c r="J43" s="6">
        <f t="shared" si="0"/>
        <v>2664.9469186763858</v>
      </c>
      <c r="K43" s="32">
        <f t="shared" si="1"/>
        <v>326.10103977439985</v>
      </c>
      <c r="L43" s="32">
        <f t="shared" si="2"/>
        <v>2338.845878901986</v>
      </c>
      <c r="M43" s="32">
        <f t="shared" si="3"/>
        <v>92030.580038479922</v>
      </c>
    </row>
    <row r="44" spans="9:13" ht="15.75" customHeight="1" x14ac:dyDescent="0.25">
      <c r="I44" s="26">
        <v>38</v>
      </c>
      <c r="J44" s="6">
        <f t="shared" si="0"/>
        <v>2664.9469186763858</v>
      </c>
      <c r="K44" s="32">
        <f t="shared" si="1"/>
        <v>334.35924117442374</v>
      </c>
      <c r="L44" s="32">
        <f t="shared" si="2"/>
        <v>2330.5876775019619</v>
      </c>
      <c r="M44" s="32">
        <f t="shared" si="3"/>
        <v>91696.220797305505</v>
      </c>
    </row>
    <row r="45" spans="9:13" ht="15.75" customHeight="1" x14ac:dyDescent="0.25">
      <c r="I45" s="26">
        <v>39</v>
      </c>
      <c r="J45" s="6">
        <f t="shared" si="0"/>
        <v>2664.9469186763858</v>
      </c>
      <c r="K45" s="32">
        <f t="shared" si="1"/>
        <v>342.82657373947114</v>
      </c>
      <c r="L45" s="32">
        <f t="shared" si="2"/>
        <v>2322.1203449369145</v>
      </c>
      <c r="M45" s="32">
        <f t="shared" si="3"/>
        <v>91353.394223566022</v>
      </c>
    </row>
    <row r="46" spans="9:13" ht="15.75" customHeight="1" x14ac:dyDescent="0.25">
      <c r="I46" s="26">
        <v>40</v>
      </c>
      <c r="J46" s="6">
        <f t="shared" si="0"/>
        <v>2664.9469186763858</v>
      </c>
      <c r="K46" s="32">
        <f t="shared" si="1"/>
        <v>351.50833351913735</v>
      </c>
      <c r="L46" s="32">
        <f t="shared" si="2"/>
        <v>2313.4385851572483</v>
      </c>
      <c r="M46" s="32">
        <f t="shared" si="3"/>
        <v>91001.885890046891</v>
      </c>
    </row>
    <row r="47" spans="9:13" ht="15.75" customHeight="1" x14ac:dyDescent="0.25">
      <c r="I47" s="26">
        <v>41</v>
      </c>
      <c r="J47" s="6">
        <f t="shared" si="0"/>
        <v>2664.9469186763858</v>
      </c>
      <c r="K47" s="32">
        <f t="shared" si="1"/>
        <v>360.40995068048096</v>
      </c>
      <c r="L47" s="32">
        <f t="shared" si="2"/>
        <v>2304.5369679959049</v>
      </c>
      <c r="M47" s="32">
        <f t="shared" si="3"/>
        <v>90641.475939366399</v>
      </c>
    </row>
    <row r="48" spans="9:13" ht="15.75" customHeight="1" x14ac:dyDescent="0.25">
      <c r="I48" s="26">
        <v>42</v>
      </c>
      <c r="J48" s="6">
        <f t="shared" si="0"/>
        <v>2664.9469186763858</v>
      </c>
      <c r="K48" s="32">
        <f t="shared" si="1"/>
        <v>369.53699290442245</v>
      </c>
      <c r="L48" s="32">
        <f t="shared" si="2"/>
        <v>2295.4099257719631</v>
      </c>
      <c r="M48" s="32">
        <f t="shared" si="3"/>
        <v>90271.938946461989</v>
      </c>
    </row>
    <row r="49" spans="9:13" ht="15.75" customHeight="1" x14ac:dyDescent="0.25">
      <c r="I49" s="26">
        <v>43</v>
      </c>
      <c r="J49" s="6">
        <f t="shared" si="0"/>
        <v>2664.9469186763858</v>
      </c>
      <c r="K49" s="32">
        <f t="shared" si="1"/>
        <v>378.89516886815181</v>
      </c>
      <c r="L49" s="32">
        <f t="shared" si="2"/>
        <v>2286.0517498082336</v>
      </c>
      <c r="M49" s="32">
        <f t="shared" si="3"/>
        <v>89893.043777593834</v>
      </c>
    </row>
    <row r="50" spans="9:13" ht="15.75" customHeight="1" x14ac:dyDescent="0.25">
      <c r="I50" s="26">
        <v>44</v>
      </c>
      <c r="J50" s="6">
        <f t="shared" si="0"/>
        <v>2664.9469186763858</v>
      </c>
      <c r="K50" s="32">
        <f t="shared" si="1"/>
        <v>388.4903318157277</v>
      </c>
      <c r="L50" s="32">
        <f t="shared" si="2"/>
        <v>2276.4565868606578</v>
      </c>
      <c r="M50" s="32">
        <f t="shared" si="3"/>
        <v>89504.553445778103</v>
      </c>
    </row>
    <row r="51" spans="9:13" ht="15.75" customHeight="1" x14ac:dyDescent="0.25">
      <c r="I51" s="26">
        <v>45</v>
      </c>
      <c r="J51" s="6">
        <f t="shared" si="0"/>
        <v>2664.9469186763858</v>
      </c>
      <c r="K51" s="32">
        <f t="shared" si="1"/>
        <v>398.32848321909626</v>
      </c>
      <c r="L51" s="32">
        <f t="shared" si="2"/>
        <v>2266.6184354572897</v>
      </c>
      <c r="M51" s="32">
        <f t="shared" si="3"/>
        <v>89106.224962559005</v>
      </c>
    </row>
    <row r="52" spans="9:13" ht="15.75" customHeight="1" x14ac:dyDescent="0.25">
      <c r="I52" s="26">
        <v>46</v>
      </c>
      <c r="J52" s="6">
        <f t="shared" si="0"/>
        <v>2664.9469186763858</v>
      </c>
      <c r="K52" s="32">
        <f t="shared" si="1"/>
        <v>408.41577653182236</v>
      </c>
      <c r="L52" s="32">
        <f t="shared" si="2"/>
        <v>2256.5311421445631</v>
      </c>
      <c r="M52" s="32">
        <f t="shared" si="3"/>
        <v>88697.809186027182</v>
      </c>
    </row>
    <row r="53" spans="9:13" ht="15.75" customHeight="1" x14ac:dyDescent="0.25">
      <c r="I53" s="26">
        <v>47</v>
      </c>
      <c r="J53" s="6">
        <f t="shared" si="0"/>
        <v>2664.9469186763858</v>
      </c>
      <c r="K53" s="32">
        <f t="shared" si="1"/>
        <v>418.75852103788196</v>
      </c>
      <c r="L53" s="32">
        <f t="shared" si="2"/>
        <v>2246.1883976385038</v>
      </c>
      <c r="M53" s="32">
        <f t="shared" si="3"/>
        <v>88279.050664989292</v>
      </c>
    </row>
    <row r="54" spans="9:13" ht="15.75" customHeight="1" x14ac:dyDescent="0.25">
      <c r="I54" s="26">
        <v>48</v>
      </c>
      <c r="J54" s="6">
        <f t="shared" si="0"/>
        <v>2664.9469186763858</v>
      </c>
      <c r="K54" s="32">
        <f t="shared" si="1"/>
        <v>429.3631857979189</v>
      </c>
      <c r="L54" s="32">
        <f t="shared" si="2"/>
        <v>2235.5837328784664</v>
      </c>
      <c r="M54" s="32">
        <f t="shared" si="3"/>
        <v>87849.687479191387</v>
      </c>
    </row>
    <row r="55" spans="9:13" ht="15.75" customHeight="1" x14ac:dyDescent="0.25">
      <c r="I55" s="26">
        <v>49</v>
      </c>
      <c r="J55" s="6">
        <f t="shared" si="0"/>
        <v>2664.9469186763858</v>
      </c>
      <c r="K55" s="32">
        <f t="shared" si="1"/>
        <v>440.23640369543966</v>
      </c>
      <c r="L55" s="32">
        <f t="shared" si="2"/>
        <v>2224.7105149809463</v>
      </c>
      <c r="M55" s="32">
        <f t="shared" si="3"/>
        <v>87409.451075495948</v>
      </c>
    </row>
    <row r="56" spans="9:13" ht="15.75" customHeight="1" x14ac:dyDescent="0.25">
      <c r="I56" s="26">
        <v>50</v>
      </c>
      <c r="J56" s="6">
        <f t="shared" si="0"/>
        <v>2664.9469186763858</v>
      </c>
      <c r="K56" s="32">
        <f t="shared" si="1"/>
        <v>451.38497558547209</v>
      </c>
      <c r="L56" s="32">
        <f t="shared" si="2"/>
        <v>2213.5619430909132</v>
      </c>
      <c r="M56" s="32">
        <f t="shared" si="3"/>
        <v>86958.066099910473</v>
      </c>
    </row>
    <row r="57" spans="9:13" ht="15.75" customHeight="1" x14ac:dyDescent="0.25">
      <c r="I57" s="26">
        <v>51</v>
      </c>
      <c r="J57" s="6">
        <f t="shared" si="0"/>
        <v>2664.9469186763858</v>
      </c>
      <c r="K57" s="32">
        <f t="shared" si="1"/>
        <v>462.81587454828593</v>
      </c>
      <c r="L57" s="32">
        <f t="shared" si="2"/>
        <v>2202.1310441280998</v>
      </c>
      <c r="M57" s="32">
        <f t="shared" si="3"/>
        <v>86495.250225362193</v>
      </c>
    </row>
    <row r="58" spans="9:13" ht="15.75" customHeight="1" x14ac:dyDescent="0.25">
      <c r="I58" s="26">
        <v>52</v>
      </c>
      <c r="J58" s="6">
        <f t="shared" si="0"/>
        <v>2664.9469186763858</v>
      </c>
      <c r="K58" s="32">
        <f t="shared" si="1"/>
        <v>474.53625025083551</v>
      </c>
      <c r="L58" s="32">
        <f t="shared" si="2"/>
        <v>2190.4106684255503</v>
      </c>
      <c r="M58" s="32">
        <f t="shared" si="3"/>
        <v>86020.713975111357</v>
      </c>
    </row>
    <row r="59" spans="9:13" ht="15.75" customHeight="1" x14ac:dyDescent="0.25">
      <c r="I59" s="26">
        <v>53</v>
      </c>
      <c r="J59" s="6">
        <f t="shared" si="0"/>
        <v>2664.9469186763858</v>
      </c>
      <c r="K59" s="32">
        <f t="shared" si="1"/>
        <v>486.55343341864943</v>
      </c>
      <c r="L59" s="32">
        <f t="shared" si="2"/>
        <v>2178.3934852577358</v>
      </c>
      <c r="M59" s="32">
        <f t="shared" si="3"/>
        <v>85534.160541692705</v>
      </c>
    </row>
    <row r="60" spans="9:13" ht="15.75" customHeight="1" x14ac:dyDescent="0.25">
      <c r="I60" s="26">
        <v>54</v>
      </c>
      <c r="J60" s="6">
        <f t="shared" si="0"/>
        <v>2664.9469186763858</v>
      </c>
      <c r="K60" s="32">
        <f t="shared" si="1"/>
        <v>498.87494042097035</v>
      </c>
      <c r="L60" s="32">
        <f t="shared" si="2"/>
        <v>2166.0719782554156</v>
      </c>
      <c r="M60" s="32">
        <f t="shared" si="3"/>
        <v>85035.285601271738</v>
      </c>
    </row>
    <row r="61" spans="9:13" ht="15.75" customHeight="1" x14ac:dyDescent="0.25">
      <c r="I61" s="26">
        <v>55</v>
      </c>
      <c r="J61" s="6">
        <f t="shared" si="0"/>
        <v>2664.9469186763858</v>
      </c>
      <c r="K61" s="32">
        <f t="shared" si="1"/>
        <v>511.50847797200504</v>
      </c>
      <c r="L61" s="32">
        <f t="shared" si="2"/>
        <v>2153.4384407043808</v>
      </c>
      <c r="M61" s="32">
        <f t="shared" si="3"/>
        <v>84523.777123299733</v>
      </c>
    </row>
    <row r="62" spans="9:13" ht="15.75" customHeight="1" x14ac:dyDescent="0.25">
      <c r="I62" s="26">
        <v>56</v>
      </c>
      <c r="J62" s="6">
        <f t="shared" si="0"/>
        <v>2664.9469186763858</v>
      </c>
      <c r="K62" s="32">
        <f t="shared" si="1"/>
        <v>524.46194795123245</v>
      </c>
      <c r="L62" s="32">
        <f t="shared" si="2"/>
        <v>2140.4849707251533</v>
      </c>
      <c r="M62" s="32">
        <f t="shared" si="3"/>
        <v>83999.3151753485</v>
      </c>
    </row>
    <row r="63" spans="9:13" ht="15.75" customHeight="1" x14ac:dyDescent="0.25">
      <c r="I63" s="26">
        <v>57</v>
      </c>
      <c r="J63" s="6">
        <f t="shared" si="0"/>
        <v>2664.9469186763858</v>
      </c>
      <c r="K63" s="32">
        <f t="shared" si="1"/>
        <v>537.74345234577993</v>
      </c>
      <c r="L63" s="32">
        <f t="shared" si="2"/>
        <v>2127.2034663306058</v>
      </c>
      <c r="M63" s="32">
        <f t="shared" si="3"/>
        <v>83461.571723002722</v>
      </c>
    </row>
    <row r="64" spans="9:13" ht="15.75" customHeight="1" x14ac:dyDescent="0.25">
      <c r="I64" s="26">
        <v>58</v>
      </c>
      <c r="J64" s="6">
        <f t="shared" si="0"/>
        <v>2664.9469186763858</v>
      </c>
      <c r="K64" s="32">
        <f t="shared" si="1"/>
        <v>551.36129831796029</v>
      </c>
      <c r="L64" s="32">
        <f t="shared" si="2"/>
        <v>2113.5856203584253</v>
      </c>
      <c r="M64" s="32">
        <f t="shared" si="3"/>
        <v>82910.210424684745</v>
      </c>
    </row>
    <row r="65" spans="9:13" ht="15.75" customHeight="1" x14ac:dyDescent="0.25">
      <c r="I65" s="26">
        <v>59</v>
      </c>
      <c r="J65" s="6">
        <f t="shared" si="0"/>
        <v>2664.9469186763858</v>
      </c>
      <c r="K65" s="32">
        <f t="shared" si="1"/>
        <v>565.32400340114066</v>
      </c>
      <c r="L65" s="32">
        <f t="shared" si="2"/>
        <v>2099.6229152752453</v>
      </c>
      <c r="M65" s="32">
        <f t="shared" si="3"/>
        <v>82344.88642128362</v>
      </c>
    </row>
    <row r="66" spans="9:13" ht="15.75" customHeight="1" x14ac:dyDescent="0.25">
      <c r="I66" s="26">
        <v>60</v>
      </c>
      <c r="J66" s="6">
        <f t="shared" si="0"/>
        <v>2664.9469186763858</v>
      </c>
      <c r="K66" s="32">
        <f t="shared" si="1"/>
        <v>579.64030082719057</v>
      </c>
      <c r="L66" s="32">
        <f t="shared" si="2"/>
        <v>2085.3066178491954</v>
      </c>
      <c r="M66" s="32">
        <f t="shared" si="3"/>
        <v>81765.246120456417</v>
      </c>
    </row>
    <row r="67" spans="9:13" ht="15.75" customHeight="1" x14ac:dyDescent="0.25">
      <c r="I67" s="26">
        <v>61</v>
      </c>
      <c r="J67" s="6">
        <f t="shared" si="0"/>
        <v>2664.9469186763858</v>
      </c>
      <c r="K67" s="32">
        <f t="shared" si="1"/>
        <v>594.31914498884362</v>
      </c>
      <c r="L67" s="32">
        <f t="shared" si="2"/>
        <v>2070.6277736875422</v>
      </c>
      <c r="M67" s="32">
        <f t="shared" si="3"/>
        <v>81170.926975467577</v>
      </c>
    </row>
    <row r="68" spans="9:13" ht="15.75" customHeight="1" x14ac:dyDescent="0.25">
      <c r="I68" s="26">
        <v>62</v>
      </c>
      <c r="J68" s="6">
        <f t="shared" si="0"/>
        <v>2664.9469186763858</v>
      </c>
      <c r="K68" s="32">
        <f t="shared" si="1"/>
        <v>609.36971704038729</v>
      </c>
      <c r="L68" s="32">
        <f t="shared" si="2"/>
        <v>2055.5772016359979</v>
      </c>
      <c r="M68" s="32">
        <f t="shared" si="3"/>
        <v>80561.557258427201</v>
      </c>
    </row>
    <row r="69" spans="9:13" ht="15.75" customHeight="1" x14ac:dyDescent="0.25">
      <c r="I69" s="26">
        <v>63</v>
      </c>
      <c r="J69" s="6">
        <f t="shared" si="0"/>
        <v>2664.9469186763858</v>
      </c>
      <c r="K69" s="32">
        <f t="shared" si="1"/>
        <v>624.80143064018614</v>
      </c>
      <c r="L69" s="32">
        <f t="shared" si="2"/>
        <v>2040.1454880361996</v>
      </c>
      <c r="M69" s="32">
        <f t="shared" si="3"/>
        <v>79936.755827787012</v>
      </c>
    </row>
    <row r="70" spans="9:13" ht="15.75" customHeight="1" x14ac:dyDescent="0.25">
      <c r="I70" s="26">
        <v>64</v>
      </c>
      <c r="J70" s="6">
        <f t="shared" si="0"/>
        <v>2664.9469186763858</v>
      </c>
      <c r="K70" s="32">
        <f t="shared" si="1"/>
        <v>640.62393783862785</v>
      </c>
      <c r="L70" s="32">
        <f t="shared" si="2"/>
        <v>2024.3229808377578</v>
      </c>
      <c r="M70" s="32">
        <f t="shared" si="3"/>
        <v>79296.131889948389</v>
      </c>
    </row>
    <row r="71" spans="9:13" ht="15.75" customHeight="1" x14ac:dyDescent="0.25">
      <c r="I71" s="26">
        <v>65</v>
      </c>
      <c r="J71" s="6">
        <f t="shared" si="0"/>
        <v>2664.9469186763858</v>
      </c>
      <c r="K71" s="32">
        <f t="shared" si="1"/>
        <v>656.84713511517691</v>
      </c>
      <c r="L71" s="32">
        <f t="shared" si="2"/>
        <v>2008.0997835612088</v>
      </c>
      <c r="M71" s="32">
        <f t="shared" si="3"/>
        <v>78639.284754833192</v>
      </c>
    </row>
    <row r="72" spans="9:13" ht="15.75" customHeight="1" x14ac:dyDescent="0.25">
      <c r="I72" s="26">
        <v>66</v>
      </c>
      <c r="J72" s="6">
        <f t="shared" ref="J72:J126" si="4">$D$11</f>
        <v>2664.9469186763858</v>
      </c>
      <c r="K72" s="32">
        <f t="shared" ref="K72:K126" si="5">PPMT($D$8,I72,$D$7,-$D$6)</f>
        <v>673.48116956830995</v>
      </c>
      <c r="L72" s="32">
        <f t="shared" ref="L72:L126" si="6">IPMT($D$8,I72,$D$7,-$D$6)</f>
        <v>1991.4657491080757</v>
      </c>
      <c r="M72" s="32">
        <f t="shared" ref="M72:M126" si="7">PV($D$8,$D$7-I72,-$D$11)</f>
        <v>77965.803585264905</v>
      </c>
    </row>
    <row r="73" spans="9:13" ht="15.75" customHeight="1" x14ac:dyDescent="0.25">
      <c r="I73" s="26">
        <v>67</v>
      </c>
      <c r="J73" s="6">
        <f t="shared" si="4"/>
        <v>2664.9469186763858</v>
      </c>
      <c r="K73" s="32">
        <f t="shared" si="5"/>
        <v>690.53644526220683</v>
      </c>
      <c r="L73" s="32">
        <f t="shared" si="6"/>
        <v>1974.4104734141786</v>
      </c>
      <c r="M73" s="32">
        <f t="shared" si="7"/>
        <v>77275.267140002688</v>
      </c>
    </row>
    <row r="74" spans="9:13" ht="15.75" customHeight="1" x14ac:dyDescent="0.25">
      <c r="I74" s="26">
        <v>68</v>
      </c>
      <c r="J74" s="6">
        <f t="shared" si="4"/>
        <v>2664.9469186763858</v>
      </c>
      <c r="K74" s="32">
        <f t="shared" si="5"/>
        <v>708.02362973416393</v>
      </c>
      <c r="L74" s="32">
        <f t="shared" si="6"/>
        <v>1956.9232889422217</v>
      </c>
      <c r="M74" s="32">
        <f t="shared" si="7"/>
        <v>76567.243510268527</v>
      </c>
    </row>
    <row r="75" spans="9:13" ht="15.75" customHeight="1" x14ac:dyDescent="0.25">
      <c r="I75" s="26">
        <v>69</v>
      </c>
      <c r="J75" s="6">
        <f t="shared" si="4"/>
        <v>2664.9469186763858</v>
      </c>
      <c r="K75" s="32">
        <f t="shared" si="5"/>
        <v>725.95366066680288</v>
      </c>
      <c r="L75" s="32">
        <f t="shared" si="6"/>
        <v>1938.9932580095829</v>
      </c>
      <c r="M75" s="32">
        <f t="shared" si="7"/>
        <v>75841.28984960173</v>
      </c>
    </row>
    <row r="76" spans="9:13" ht="15.75" customHeight="1" x14ac:dyDescent="0.25">
      <c r="I76" s="26">
        <v>70</v>
      </c>
      <c r="J76" s="6">
        <f t="shared" si="4"/>
        <v>2664.9469186763858</v>
      </c>
      <c r="K76" s="32">
        <f t="shared" si="5"/>
        <v>744.33775272924652</v>
      </c>
      <c r="L76" s="32">
        <f t="shared" si="6"/>
        <v>1920.609165947139</v>
      </c>
      <c r="M76" s="32">
        <f t="shared" si="7"/>
        <v>75096.952096872483</v>
      </c>
    </row>
    <row r="77" spans="9:13" ht="15.75" customHeight="1" x14ac:dyDescent="0.25">
      <c r="I77" s="26">
        <v>71</v>
      </c>
      <c r="J77" s="6">
        <f t="shared" si="4"/>
        <v>2664.9469186763858</v>
      </c>
      <c r="K77" s="32">
        <f t="shared" si="5"/>
        <v>763.1874045915398</v>
      </c>
      <c r="L77" s="32">
        <f t="shared" si="6"/>
        <v>1901.7595140848459</v>
      </c>
      <c r="M77" s="32">
        <f t="shared" si="7"/>
        <v>74333.764692280936</v>
      </c>
    </row>
    <row r="78" spans="9:13" ht="15.75" customHeight="1" x14ac:dyDescent="0.25">
      <c r="I78" s="26">
        <v>72</v>
      </c>
      <c r="J78" s="6">
        <f t="shared" si="4"/>
        <v>2664.9469186763858</v>
      </c>
      <c r="K78" s="32">
        <f t="shared" si="5"/>
        <v>782.51440611670739</v>
      </c>
      <c r="L78" s="32">
        <f t="shared" si="6"/>
        <v>1882.4325125596786</v>
      </c>
      <c r="M78" s="32">
        <f t="shared" si="7"/>
        <v>73551.250286164228</v>
      </c>
    </row>
    <row r="79" spans="9:13" ht="15.75" customHeight="1" x14ac:dyDescent="0.25">
      <c r="I79" s="26">
        <v>73</v>
      </c>
      <c r="J79" s="6">
        <f t="shared" si="4"/>
        <v>2664.9469186763858</v>
      </c>
      <c r="K79" s="32">
        <f t="shared" si="5"/>
        <v>802.33084573493898</v>
      </c>
      <c r="L79" s="32">
        <f t="shared" si="6"/>
        <v>1862.6160729414466</v>
      </c>
      <c r="M79" s="32">
        <f t="shared" si="7"/>
        <v>72748.919440429294</v>
      </c>
    </row>
    <row r="80" spans="9:13" ht="15.75" customHeight="1" x14ac:dyDescent="0.25">
      <c r="I80" s="26">
        <v>74</v>
      </c>
      <c r="J80" s="6">
        <f t="shared" si="4"/>
        <v>2664.9469186763858</v>
      </c>
      <c r="K80" s="32">
        <f t="shared" si="5"/>
        <v>822.64911800452285</v>
      </c>
      <c r="L80" s="32">
        <f t="shared" si="6"/>
        <v>1842.2978006718629</v>
      </c>
      <c r="M80" s="32">
        <f t="shared" si="7"/>
        <v>71926.270322424782</v>
      </c>
    </row>
    <row r="81" spans="9:13" ht="15.75" customHeight="1" x14ac:dyDescent="0.25">
      <c r="I81" s="26">
        <v>75</v>
      </c>
      <c r="J81" s="6">
        <f t="shared" si="4"/>
        <v>2664.9469186763858</v>
      </c>
      <c r="K81" s="32">
        <f t="shared" si="5"/>
        <v>843.48193136425141</v>
      </c>
      <c r="L81" s="32">
        <f t="shared" si="6"/>
        <v>1821.4649873121343</v>
      </c>
      <c r="M81" s="32">
        <f t="shared" si="7"/>
        <v>71082.788391060501</v>
      </c>
    </row>
    <row r="82" spans="9:13" ht="15.75" customHeight="1" x14ac:dyDescent="0.25">
      <c r="I82" s="26">
        <v>76</v>
      </c>
      <c r="J82" s="6">
        <f t="shared" si="4"/>
        <v>2664.9469186763858</v>
      </c>
      <c r="K82" s="32">
        <f t="shared" si="5"/>
        <v>864.84231608214759</v>
      </c>
      <c r="L82" s="32">
        <f t="shared" si="6"/>
        <v>1800.104602594238</v>
      </c>
      <c r="M82" s="32">
        <f t="shared" si="7"/>
        <v>70217.946074978376</v>
      </c>
    </row>
    <row r="83" spans="9:13" ht="15.75" customHeight="1" x14ac:dyDescent="0.25">
      <c r="I83" s="26">
        <v>77</v>
      </c>
      <c r="J83" s="6">
        <f t="shared" si="4"/>
        <v>2664.9469186763858</v>
      </c>
      <c r="K83" s="32">
        <f t="shared" si="5"/>
        <v>886.74363240548882</v>
      </c>
      <c r="L83" s="32">
        <f t="shared" si="6"/>
        <v>1778.203286270897</v>
      </c>
      <c r="M83" s="32">
        <f t="shared" si="7"/>
        <v>69331.20244257286</v>
      </c>
    </row>
    <row r="84" spans="9:13" ht="15.75" customHeight="1" x14ac:dyDescent="0.25">
      <c r="I84" s="26">
        <v>78</v>
      </c>
      <c r="J84" s="6">
        <f t="shared" si="4"/>
        <v>2664.9469186763858</v>
      </c>
      <c r="K84" s="32">
        <f t="shared" si="5"/>
        <v>909.19957891721845</v>
      </c>
      <c r="L84" s="32">
        <f t="shared" si="6"/>
        <v>1755.7473397591675</v>
      </c>
      <c r="M84" s="32">
        <f t="shared" si="7"/>
        <v>68422.002863655653</v>
      </c>
    </row>
    <row r="85" spans="9:13" ht="15.75" customHeight="1" x14ac:dyDescent="0.25">
      <c r="I85" s="26">
        <v>79</v>
      </c>
      <c r="J85" s="6">
        <f t="shared" si="4"/>
        <v>2664.9469186763858</v>
      </c>
      <c r="K85" s="32">
        <f t="shared" si="5"/>
        <v>932.22420110397923</v>
      </c>
      <c r="L85" s="32">
        <f t="shared" si="6"/>
        <v>1732.7227175724063</v>
      </c>
      <c r="M85" s="32">
        <f t="shared" si="7"/>
        <v>67489.778662551689</v>
      </c>
    </row>
    <row r="86" spans="9:13" ht="15.75" customHeight="1" x14ac:dyDescent="0.25">
      <c r="I86" s="26">
        <v>80</v>
      </c>
      <c r="J86" s="6">
        <f t="shared" si="4"/>
        <v>2664.9469186763858</v>
      </c>
      <c r="K86" s="32">
        <f t="shared" si="5"/>
        <v>955.83190014112108</v>
      </c>
      <c r="L86" s="32">
        <f t="shared" si="6"/>
        <v>1709.1150185352642</v>
      </c>
      <c r="M86" s="32">
        <f t="shared" si="7"/>
        <v>66533.94676241056</v>
      </c>
    </row>
    <row r="87" spans="9:13" ht="15.75" customHeight="1" x14ac:dyDescent="0.25">
      <c r="I87" s="26">
        <v>81</v>
      </c>
      <c r="J87" s="6">
        <f t="shared" si="4"/>
        <v>2664.9469186763858</v>
      </c>
      <c r="K87" s="32">
        <f t="shared" si="5"/>
        <v>980.03744190018381</v>
      </c>
      <c r="L87" s="32">
        <f t="shared" si="6"/>
        <v>1684.9094767762017</v>
      </c>
      <c r="M87" s="32">
        <f t="shared" si="7"/>
        <v>65553.909320510371</v>
      </c>
    </row>
    <row r="88" spans="9:13" ht="15.75" customHeight="1" x14ac:dyDescent="0.25">
      <c r="I88" s="26">
        <v>82</v>
      </c>
      <c r="J88" s="6">
        <f t="shared" si="4"/>
        <v>2664.9469186763858</v>
      </c>
      <c r="K88" s="32">
        <f t="shared" si="5"/>
        <v>1004.8559661844827</v>
      </c>
      <c r="L88" s="32">
        <f t="shared" si="6"/>
        <v>1660.090952491903</v>
      </c>
      <c r="M88" s="32">
        <f t="shared" si="7"/>
        <v>64549.053354325893</v>
      </c>
    </row>
    <row r="89" spans="9:13" ht="15.75" customHeight="1" x14ac:dyDescent="0.25">
      <c r="I89" s="26">
        <v>83</v>
      </c>
      <c r="J89" s="6">
        <f t="shared" si="4"/>
        <v>2664.9469186763858</v>
      </c>
      <c r="K89" s="32">
        <f t="shared" si="5"/>
        <v>1030.302996198579</v>
      </c>
      <c r="L89" s="32">
        <f t="shared" si="6"/>
        <v>1634.6439224778069</v>
      </c>
      <c r="M89" s="32">
        <f t="shared" si="7"/>
        <v>63518.750358127305</v>
      </c>
    </row>
    <row r="90" spans="9:13" ht="15.75" customHeight="1" x14ac:dyDescent="0.25">
      <c r="I90" s="26">
        <v>84</v>
      </c>
      <c r="J90" s="6">
        <f t="shared" si="4"/>
        <v>2664.9469186763858</v>
      </c>
      <c r="K90" s="32">
        <f t="shared" si="5"/>
        <v>1056.394448257555</v>
      </c>
      <c r="L90" s="32">
        <f t="shared" si="6"/>
        <v>1608.5524704188308</v>
      </c>
      <c r="M90" s="32">
        <f t="shared" si="7"/>
        <v>62462.355909869766</v>
      </c>
    </row>
    <row r="91" spans="9:13" ht="15.75" customHeight="1" x14ac:dyDescent="0.25">
      <c r="I91" s="26">
        <v>85</v>
      </c>
      <c r="J91" s="6">
        <f t="shared" si="4"/>
        <v>2664.9469186763858</v>
      </c>
      <c r="K91" s="32">
        <f t="shared" si="5"/>
        <v>1083.1466417421675</v>
      </c>
      <c r="L91" s="32">
        <f t="shared" si="6"/>
        <v>1581.8002769342181</v>
      </c>
      <c r="M91" s="32">
        <f t="shared" si="7"/>
        <v>61379.209268127583</v>
      </c>
    </row>
    <row r="92" spans="9:13" ht="15.75" customHeight="1" x14ac:dyDescent="0.25">
      <c r="I92" s="26">
        <v>86</v>
      </c>
      <c r="J92" s="6">
        <f t="shared" si="4"/>
        <v>2664.9469186763858</v>
      </c>
      <c r="K92" s="32">
        <f t="shared" si="5"/>
        <v>1110.5763093061059</v>
      </c>
      <c r="L92" s="32">
        <f t="shared" si="6"/>
        <v>1554.3706093702799</v>
      </c>
      <c r="M92" s="32">
        <f t="shared" si="7"/>
        <v>60268.632958821479</v>
      </c>
    </row>
    <row r="93" spans="9:13" ht="15.75" customHeight="1" x14ac:dyDescent="0.25">
      <c r="I93" s="26">
        <v>87</v>
      </c>
      <c r="J93" s="6">
        <f t="shared" si="4"/>
        <v>2664.9469186763858</v>
      </c>
      <c r="K93" s="32">
        <f t="shared" si="5"/>
        <v>1138.7006073417394</v>
      </c>
      <c r="L93" s="32">
        <f t="shared" si="6"/>
        <v>1526.2463113346462</v>
      </c>
      <c r="M93" s="32">
        <f t="shared" si="7"/>
        <v>59129.932351479736</v>
      </c>
    </row>
    <row r="94" spans="9:13" ht="15.75" customHeight="1" x14ac:dyDescent="0.25">
      <c r="I94" s="26">
        <v>88</v>
      </c>
      <c r="J94" s="6">
        <f t="shared" si="4"/>
        <v>2664.9469186763858</v>
      </c>
      <c r="K94" s="32">
        <f t="shared" si="5"/>
        <v>1167.5371267108994</v>
      </c>
      <c r="L94" s="32">
        <f t="shared" si="6"/>
        <v>1497.4097919654864</v>
      </c>
      <c r="M94" s="32">
        <f t="shared" si="7"/>
        <v>57962.395224768843</v>
      </c>
    </row>
    <row r="95" spans="9:13" ht="15.75" customHeight="1" x14ac:dyDescent="0.25">
      <c r="I95" s="26">
        <v>89</v>
      </c>
      <c r="J95" s="6">
        <f t="shared" si="4"/>
        <v>2664.9469186763858</v>
      </c>
      <c r="K95" s="32">
        <f t="shared" si="5"/>
        <v>1197.1039037474097</v>
      </c>
      <c r="L95" s="32">
        <f t="shared" si="6"/>
        <v>1467.8430149289761</v>
      </c>
      <c r="M95" s="32">
        <f t="shared" si="7"/>
        <v>56765.291321021425</v>
      </c>
    </row>
    <row r="96" spans="9:13" ht="15.75" customHeight="1" x14ac:dyDescent="0.25">
      <c r="I96" s="26">
        <v>90</v>
      </c>
      <c r="J96" s="6">
        <f t="shared" si="4"/>
        <v>2664.9469186763858</v>
      </c>
      <c r="K96" s="32">
        <f t="shared" si="5"/>
        <v>1227.4194315382449</v>
      </c>
      <c r="L96" s="32">
        <f t="shared" si="6"/>
        <v>1437.5274871381407</v>
      </c>
      <c r="M96" s="32">
        <f t="shared" si="7"/>
        <v>55537.871889483184</v>
      </c>
    </row>
    <row r="97" spans="9:13" ht="15.75" customHeight="1" x14ac:dyDescent="0.25">
      <c r="I97" s="26">
        <v>91</v>
      </c>
      <c r="J97" s="6">
        <f t="shared" si="4"/>
        <v>2664.9469186763858</v>
      </c>
      <c r="K97" s="32">
        <f t="shared" si="5"/>
        <v>1258.502671490372</v>
      </c>
      <c r="L97" s="32">
        <f t="shared" si="6"/>
        <v>1406.4442471860136</v>
      </c>
      <c r="M97" s="32">
        <f t="shared" si="7"/>
        <v>54279.369217992804</v>
      </c>
    </row>
    <row r="98" spans="9:13" ht="15.75" customHeight="1" x14ac:dyDescent="0.25">
      <c r="I98" s="26">
        <v>92</v>
      </c>
      <c r="J98" s="6">
        <f t="shared" si="4"/>
        <v>2664.9469186763858</v>
      </c>
      <c r="K98" s="32">
        <f t="shared" si="5"/>
        <v>1290.3730651905137</v>
      </c>
      <c r="L98" s="32">
        <f t="shared" si="6"/>
        <v>1374.573853485872</v>
      </c>
      <c r="M98" s="32">
        <f t="shared" si="7"/>
        <v>52988.996152802305</v>
      </c>
    </row>
    <row r="99" spans="9:13" ht="15.75" customHeight="1" x14ac:dyDescent="0.25">
      <c r="I99" s="26">
        <v>93</v>
      </c>
      <c r="J99" s="6">
        <f t="shared" si="4"/>
        <v>2664.9469186763858</v>
      </c>
      <c r="K99" s="32">
        <f t="shared" si="5"/>
        <v>1323.0505465652484</v>
      </c>
      <c r="L99" s="32">
        <f t="shared" si="6"/>
        <v>1341.8963721111375</v>
      </c>
      <c r="M99" s="32">
        <f t="shared" si="7"/>
        <v>51665.945606237045</v>
      </c>
    </row>
    <row r="100" spans="9:13" ht="15.75" customHeight="1" x14ac:dyDescent="0.25">
      <c r="I100" s="26">
        <v>94</v>
      </c>
      <c r="J100" s="6">
        <f t="shared" si="4"/>
        <v>2664.9469186763858</v>
      </c>
      <c r="K100" s="32">
        <f t="shared" si="5"/>
        <v>1356.5555543490516</v>
      </c>
      <c r="L100" s="32">
        <f t="shared" si="6"/>
        <v>1308.3913643273343</v>
      </c>
      <c r="M100" s="32">
        <f t="shared" si="7"/>
        <v>50309.390051888004</v>
      </c>
    </row>
    <row r="101" spans="9:13" ht="15.75" customHeight="1" x14ac:dyDescent="0.25">
      <c r="I101" s="26">
        <v>95</v>
      </c>
      <c r="J101" s="6">
        <f t="shared" si="4"/>
        <v>2664.9469186763858</v>
      </c>
      <c r="K101" s="32">
        <f t="shared" si="5"/>
        <v>1390.9090448680815</v>
      </c>
      <c r="L101" s="32">
        <f t="shared" si="6"/>
        <v>1274.0378738083045</v>
      </c>
      <c r="M101" s="32">
        <f t="shared" si="7"/>
        <v>48918.481007019924</v>
      </c>
    </row>
    <row r="102" spans="9:13" ht="15.75" customHeight="1" x14ac:dyDescent="0.25">
      <c r="I102" s="26">
        <v>96</v>
      </c>
      <c r="J102" s="6">
        <f t="shared" si="4"/>
        <v>2664.9469186763858</v>
      </c>
      <c r="K102" s="32">
        <f t="shared" si="5"/>
        <v>1426.1325051476992</v>
      </c>
      <c r="L102" s="32">
        <f t="shared" si="6"/>
        <v>1238.8144135286861</v>
      </c>
      <c r="M102" s="32">
        <f t="shared" si="7"/>
        <v>47492.34850187222</v>
      </c>
    </row>
    <row r="103" spans="9:13" ht="15.75" customHeight="1" x14ac:dyDescent="0.25">
      <c r="I103" s="26">
        <v>97</v>
      </c>
      <c r="J103" s="6">
        <f t="shared" si="4"/>
        <v>2664.9469186763858</v>
      </c>
      <c r="K103" s="32">
        <f t="shared" si="5"/>
        <v>1462.2479663519264</v>
      </c>
      <c r="L103" s="32">
        <f t="shared" si="6"/>
        <v>1202.6989523244597</v>
      </c>
      <c r="M103" s="32">
        <f t="shared" si="7"/>
        <v>46030.10053552028</v>
      </c>
    </row>
    <row r="104" spans="9:13" ht="15.75" customHeight="1" x14ac:dyDescent="0.25">
      <c r="I104" s="26">
        <v>98</v>
      </c>
      <c r="J104" s="6">
        <f t="shared" si="4"/>
        <v>2664.9469186763858</v>
      </c>
      <c r="K104" s="32">
        <f t="shared" si="5"/>
        <v>1499.2780175632431</v>
      </c>
      <c r="L104" s="32">
        <f t="shared" si="6"/>
        <v>1165.6689011131427</v>
      </c>
      <c r="M104" s="32">
        <f t="shared" si="7"/>
        <v>44530.822517957051</v>
      </c>
    </row>
    <row r="105" spans="9:13" ht="15.75" customHeight="1" x14ac:dyDescent="0.25">
      <c r="I105" s="26">
        <v>99</v>
      </c>
      <c r="J105" s="6">
        <f t="shared" si="4"/>
        <v>2664.9469186763858</v>
      </c>
      <c r="K105" s="32">
        <f t="shared" si="5"/>
        <v>1537.2458199113482</v>
      </c>
      <c r="L105" s="32">
        <f t="shared" si="6"/>
        <v>1127.7010987650374</v>
      </c>
      <c r="M105" s="32">
        <f t="shared" si="7"/>
        <v>42993.57669804569</v>
      </c>
    </row>
    <row r="106" spans="9:13" ht="15.75" customHeight="1" x14ac:dyDescent="0.25">
      <c r="I106" s="26">
        <v>100</v>
      </c>
      <c r="J106" s="6">
        <f t="shared" si="4"/>
        <v>2664.9469186763858</v>
      </c>
      <c r="K106" s="32">
        <f t="shared" si="5"/>
        <v>1576.175121059714</v>
      </c>
      <c r="L106" s="32">
        <f t="shared" si="6"/>
        <v>1088.7717976166712</v>
      </c>
      <c r="M106" s="32">
        <f t="shared" si="7"/>
        <v>41417.401576985983</v>
      </c>
    </row>
    <row r="107" spans="9:13" ht="15.75" customHeight="1" x14ac:dyDescent="0.25">
      <c r="I107" s="26">
        <v>101</v>
      </c>
      <c r="J107" s="6">
        <f t="shared" si="4"/>
        <v>2664.9469186763858</v>
      </c>
      <c r="K107" s="32">
        <f t="shared" si="5"/>
        <v>1616.0902700590032</v>
      </c>
      <c r="L107" s="32">
        <f t="shared" si="6"/>
        <v>1048.8566486173825</v>
      </c>
      <c r="M107" s="32">
        <f t="shared" si="7"/>
        <v>39801.311306926968</v>
      </c>
    </row>
    <row r="108" spans="9:13" ht="15.75" customHeight="1" x14ac:dyDescent="0.25">
      <c r="I108" s="26">
        <v>102</v>
      </c>
      <c r="J108" s="6">
        <f t="shared" si="4"/>
        <v>2664.9469186763858</v>
      </c>
      <c r="K108" s="32">
        <f t="shared" si="5"/>
        <v>1657.0162325766305</v>
      </c>
      <c r="L108" s="32">
        <f t="shared" si="6"/>
        <v>1007.930686099755</v>
      </c>
      <c r="M108" s="32">
        <f t="shared" si="7"/>
        <v>38144.295074350346</v>
      </c>
    </row>
    <row r="109" spans="9:13" ht="15.75" customHeight="1" x14ac:dyDescent="0.25">
      <c r="I109" s="26">
        <v>103</v>
      </c>
      <c r="J109" s="6">
        <f t="shared" si="4"/>
        <v>2664.9469186763858</v>
      </c>
      <c r="K109" s="32">
        <f t="shared" si="5"/>
        <v>1698.978606512002</v>
      </c>
      <c r="L109" s="32">
        <f t="shared" si="6"/>
        <v>965.96831216438363</v>
      </c>
      <c r="M109" s="32">
        <f t="shared" si="7"/>
        <v>36445.31646783834</v>
      </c>
    </row>
    <row r="110" spans="9:13" ht="15.75" customHeight="1" x14ac:dyDescent="0.25">
      <c r="I110" s="26">
        <v>104</v>
      </c>
      <c r="J110" s="6">
        <f t="shared" si="4"/>
        <v>2664.9469186763858</v>
      </c>
      <c r="K110" s="32">
        <f t="shared" si="5"/>
        <v>1742.0036380071933</v>
      </c>
      <c r="L110" s="32">
        <f t="shared" si="6"/>
        <v>922.94328066919218</v>
      </c>
      <c r="M110" s="32">
        <f t="shared" si="7"/>
        <v>34703.312829831149</v>
      </c>
    </row>
    <row r="111" spans="9:13" ht="15.75" customHeight="1" x14ac:dyDescent="0.25">
      <c r="I111" s="26">
        <v>105</v>
      </c>
      <c r="J111" s="6">
        <f t="shared" si="4"/>
        <v>2664.9469186763858</v>
      </c>
      <c r="K111" s="32">
        <f t="shared" si="5"/>
        <v>1786.1182378630851</v>
      </c>
      <c r="L111" s="32">
        <f t="shared" si="6"/>
        <v>878.82868081330059</v>
      </c>
      <c r="M111" s="32">
        <f t="shared" si="7"/>
        <v>32917.194591968044</v>
      </c>
    </row>
    <row r="112" spans="9:13" ht="15.75" customHeight="1" x14ac:dyDescent="0.25">
      <c r="I112" s="26">
        <v>106</v>
      </c>
      <c r="J112" s="6">
        <f t="shared" si="4"/>
        <v>2664.9469186763858</v>
      </c>
      <c r="K112" s="32">
        <f t="shared" si="5"/>
        <v>1831.3499983712197</v>
      </c>
      <c r="L112" s="32">
        <f t="shared" si="6"/>
        <v>833.5969203051659</v>
      </c>
      <c r="M112" s="32">
        <f t="shared" si="7"/>
        <v>31085.844593596845</v>
      </c>
    </row>
    <row r="113" spans="9:13" ht="15.75" customHeight="1" x14ac:dyDescent="0.25">
      <c r="I113" s="26">
        <v>107</v>
      </c>
      <c r="J113" s="6">
        <f t="shared" si="4"/>
        <v>2664.9469186763858</v>
      </c>
      <c r="K113" s="32">
        <f t="shared" si="5"/>
        <v>1877.7272105719098</v>
      </c>
      <c r="L113" s="32">
        <f t="shared" si="6"/>
        <v>787.21970810447556</v>
      </c>
      <c r="M113" s="32">
        <f t="shared" si="7"/>
        <v>29208.117383024914</v>
      </c>
    </row>
    <row r="114" spans="9:13" ht="15.75" customHeight="1" x14ac:dyDescent="0.25">
      <c r="I114" s="26">
        <v>108</v>
      </c>
      <c r="J114" s="6">
        <f t="shared" si="4"/>
        <v>2664.9469186763858</v>
      </c>
      <c r="K114" s="32">
        <f t="shared" si="5"/>
        <v>1925.278881949394</v>
      </c>
      <c r="L114" s="32">
        <f t="shared" si="6"/>
        <v>739.66803672699177</v>
      </c>
      <c r="M114" s="32">
        <f t="shared" si="7"/>
        <v>27282.838501075526</v>
      </c>
    </row>
    <row r="115" spans="9:13" ht="15.75" customHeight="1" x14ac:dyDescent="0.25">
      <c r="I115" s="26">
        <v>109</v>
      </c>
      <c r="J115" s="6">
        <f t="shared" si="4"/>
        <v>2664.9469186763858</v>
      </c>
      <c r="K115" s="32">
        <f t="shared" si="5"/>
        <v>1974.0347545751004</v>
      </c>
      <c r="L115" s="32">
        <f t="shared" si="6"/>
        <v>690.91216410128516</v>
      </c>
      <c r="M115" s="32">
        <f t="shared" si="7"/>
        <v>25308.803746500416</v>
      </c>
    </row>
    <row r="116" spans="9:13" ht="15.75" customHeight="1" x14ac:dyDescent="0.25">
      <c r="I116" s="26">
        <v>110</v>
      </c>
      <c r="J116" s="6">
        <f t="shared" si="4"/>
        <v>2664.9469186763858</v>
      </c>
      <c r="K116" s="32">
        <f t="shared" si="5"/>
        <v>2024.025323710378</v>
      </c>
      <c r="L116" s="32">
        <f t="shared" si="6"/>
        <v>640.92159496600755</v>
      </c>
      <c r="M116" s="32">
        <f t="shared" si="7"/>
        <v>23284.778422790045</v>
      </c>
    </row>
    <row r="117" spans="9:13" ht="15.75" customHeight="1" x14ac:dyDescent="0.25">
      <c r="I117" s="26">
        <v>111</v>
      </c>
      <c r="J117" s="6">
        <f t="shared" si="4"/>
        <v>2664.9469186763858</v>
      </c>
      <c r="K117" s="32">
        <f t="shared" si="5"/>
        <v>2075.2818568803195</v>
      </c>
      <c r="L117" s="32">
        <f t="shared" si="6"/>
        <v>589.66506179606574</v>
      </c>
      <c r="M117" s="32">
        <f t="shared" si="7"/>
        <v>21209.496565909729</v>
      </c>
    </row>
    <row r="118" spans="9:13" ht="15.75" customHeight="1" x14ac:dyDescent="0.25">
      <c r="I118" s="26">
        <v>112</v>
      </c>
      <c r="J118" s="6">
        <f t="shared" si="4"/>
        <v>2664.9469186763858</v>
      </c>
      <c r="K118" s="32">
        <f t="shared" si="5"/>
        <v>2127.8364134306144</v>
      </c>
      <c r="L118" s="32">
        <f t="shared" si="6"/>
        <v>537.11050524577149</v>
      </c>
      <c r="M118" s="32">
        <f t="shared" si="7"/>
        <v>19081.660152479111</v>
      </c>
    </row>
    <row r="119" spans="9:13" ht="15.75" customHeight="1" x14ac:dyDescent="0.25">
      <c r="I119" s="26">
        <v>113</v>
      </c>
      <c r="J119" s="6">
        <f t="shared" si="4"/>
        <v>2664.9469186763858</v>
      </c>
      <c r="K119" s="32">
        <f t="shared" si="5"/>
        <v>2181.7218645796543</v>
      </c>
      <c r="L119" s="32">
        <f t="shared" si="6"/>
        <v>483.22505409673118</v>
      </c>
      <c r="M119" s="32">
        <f t="shared" si="7"/>
        <v>16899.93828789944</v>
      </c>
    </row>
    <row r="120" spans="9:13" ht="15.75" customHeight="1" x14ac:dyDescent="0.25">
      <c r="I120" s="26">
        <v>114</v>
      </c>
      <c r="J120" s="6">
        <f t="shared" si="4"/>
        <v>2664.9469186763858</v>
      </c>
      <c r="K120" s="32">
        <f t="shared" si="5"/>
        <v>2236.9719139784515</v>
      </c>
      <c r="L120" s="32">
        <f t="shared" si="6"/>
        <v>427.9750046979342</v>
      </c>
      <c r="M120" s="32">
        <f t="shared" si="7"/>
        <v>14662.966373921008</v>
      </c>
    </row>
    <row r="121" spans="9:13" ht="15.75" customHeight="1" x14ac:dyDescent="0.25">
      <c r="I121" s="26">
        <v>115</v>
      </c>
      <c r="J121" s="6">
        <f t="shared" si="4"/>
        <v>2664.9469186763858</v>
      </c>
      <c r="K121" s="32">
        <f t="shared" si="5"/>
        <v>2293.6211187912027</v>
      </c>
      <c r="L121" s="32">
        <f t="shared" si="6"/>
        <v>371.32579988518279</v>
      </c>
      <c r="M121" s="32">
        <f t="shared" si="7"/>
        <v>12369.345255129787</v>
      </c>
    </row>
    <row r="122" spans="9:13" ht="15.75" customHeight="1" x14ac:dyDescent="0.25">
      <c r="I122" s="26">
        <v>116</v>
      </c>
      <c r="J122" s="6">
        <f t="shared" si="4"/>
        <v>2664.9469186763858</v>
      </c>
      <c r="K122" s="32">
        <f t="shared" si="5"/>
        <v>2351.704911309711</v>
      </c>
      <c r="L122" s="32">
        <f t="shared" si="6"/>
        <v>313.2420073666745</v>
      </c>
      <c r="M122" s="32">
        <f t="shared" si="7"/>
        <v>10017.640343820083</v>
      </c>
    </row>
    <row r="123" spans="9:13" ht="15.75" customHeight="1" x14ac:dyDescent="0.25">
      <c r="I123" s="26">
        <v>117</v>
      </c>
      <c r="J123" s="6">
        <f t="shared" si="4"/>
        <v>2664.9469186763858</v>
      </c>
      <c r="K123" s="32">
        <f t="shared" si="5"/>
        <v>2411.2596211151654</v>
      </c>
      <c r="L123" s="32">
        <f t="shared" si="6"/>
        <v>253.68729756122067</v>
      </c>
      <c r="M123" s="32">
        <f t="shared" si="7"/>
        <v>7606.3807227049047</v>
      </c>
    </row>
    <row r="124" spans="9:13" ht="15.75" customHeight="1" x14ac:dyDescent="0.25">
      <c r="I124" s="26">
        <v>118</v>
      </c>
      <c r="J124" s="6">
        <f t="shared" si="4"/>
        <v>2664.9469186763858</v>
      </c>
      <c r="K124" s="32">
        <f t="shared" si="5"/>
        <v>2472.3224978011467</v>
      </c>
      <c r="L124" s="32">
        <f t="shared" si="6"/>
        <v>192.62442087523908</v>
      </c>
      <c r="M124" s="32">
        <f t="shared" si="7"/>
        <v>5134.0582249037661</v>
      </c>
    </row>
    <row r="125" spans="9:13" ht="15.75" customHeight="1" x14ac:dyDescent="0.25">
      <c r="I125" s="26">
        <v>119</v>
      </c>
      <c r="J125" s="6">
        <f t="shared" si="4"/>
        <v>2664.9469186763858</v>
      </c>
      <c r="K125" s="32">
        <f t="shared" si="5"/>
        <v>2534.9317342720783</v>
      </c>
      <c r="L125" s="32">
        <f t="shared" si="6"/>
        <v>130.01518440430704</v>
      </c>
      <c r="M125" s="32">
        <f t="shared" si="7"/>
        <v>2599.1264906316819</v>
      </c>
    </row>
    <row r="126" spans="9:13" ht="15.75" customHeight="1" x14ac:dyDescent="0.25">
      <c r="I126" s="26">
        <v>120</v>
      </c>
      <c r="J126" s="6">
        <f t="shared" si="4"/>
        <v>2664.9469186763858</v>
      </c>
      <c r="K126" s="32">
        <f t="shared" si="5"/>
        <v>2599.1264906316819</v>
      </c>
      <c r="L126" s="32">
        <f t="shared" si="6"/>
        <v>65.820428044703775</v>
      </c>
      <c r="M126" s="32">
        <f t="shared" si="7"/>
        <v>0</v>
      </c>
    </row>
    <row r="127" spans="9:13" ht="15.75" customHeight="1" x14ac:dyDescent="0.2"/>
    <row r="128" spans="9:13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2">
    <mergeCell ref="I5:M5"/>
    <mergeCell ref="B3:M3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3" spans="2:4" x14ac:dyDescent="0.25">
      <c r="C3" s="1" t="s">
        <v>1</v>
      </c>
      <c r="D3" s="1" t="s">
        <v>2</v>
      </c>
    </row>
    <row r="4" spans="2:4" x14ac:dyDescent="0.25">
      <c r="B4" s="2" t="s">
        <v>4</v>
      </c>
      <c r="C4" s="3">
        <v>5000</v>
      </c>
      <c r="D4" s="3"/>
    </row>
    <row r="5" spans="2:4" x14ac:dyDescent="0.25">
      <c r="B5" s="2" t="s">
        <v>10</v>
      </c>
      <c r="C5" s="5">
        <v>2</v>
      </c>
      <c r="D5" s="5"/>
    </row>
    <row r="6" spans="2:4" x14ac:dyDescent="0.25">
      <c r="B6" s="2" t="s">
        <v>12</v>
      </c>
      <c r="C6" s="7">
        <v>0.24</v>
      </c>
      <c r="D6" s="8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Funciones financieras</vt:lpstr>
      <vt:lpstr>Practica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DOCENTE - Jhon Paul Anampa García</dc:creator>
  <cp:keywords/>
  <dc:description/>
  <cp:lastModifiedBy>Renzo Daniel Falconi Rodriguez</cp:lastModifiedBy>
  <cp:revision/>
  <dcterms:created xsi:type="dcterms:W3CDTF">2019-10-26T19:04:05Z</dcterms:created>
  <dcterms:modified xsi:type="dcterms:W3CDTF">2022-05-13T04:04:46Z</dcterms:modified>
  <cp:category/>
  <cp:contentStatus/>
</cp:coreProperties>
</file>