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oimspp-my.sharepoint.com/personal/rcallaghan_usgs_gov/Documents/Documents/___pageload3/"/>
    </mc:Choice>
  </mc:AlternateContent>
  <xr:revisionPtr revIDLastSave="1" documentId="8_{DE10F318-6333-417D-9027-1C861BFB6E6A}" xr6:coauthVersionLast="47" xr6:coauthVersionMax="47" xr10:uidLastSave="{434BFB75-5A6A-46C4-9107-33F32D7B9A95}"/>
  <bookViews>
    <workbookView xWindow="-28320" yWindow="480" windowWidth="27000" windowHeight="15840" xr2:uid="{00000000-000D-0000-FFFF-FFFF00000000}"/>
  </bookViews>
  <sheets>
    <sheet name="Note" sheetId="20" r:id="rId1"/>
    <sheet name="T1" sheetId="18" r:id="rId2"/>
    <sheet name="T2" sheetId="4" r:id="rId3"/>
    <sheet name="T3 " sheetId="16" r:id="rId4"/>
    <sheet name="T4" sheetId="19" r:id="rId5"/>
  </sheets>
  <calcPr calcId="191028" calcMode="manual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18" l="1"/>
  <c r="N35" i="18"/>
  <c r="M35" i="18"/>
  <c r="O20" i="18"/>
  <c r="O21" i="18" s="1"/>
  <c r="N20" i="18"/>
  <c r="N21" i="18" s="1"/>
  <c r="M20" i="18"/>
  <c r="M21" i="18" s="1"/>
  <c r="O17" i="18"/>
  <c r="N17" i="18"/>
  <c r="M17" i="18"/>
  <c r="O13" i="18"/>
  <c r="N13" i="18"/>
  <c r="M13" i="18"/>
</calcChain>
</file>

<file path=xl/sharedStrings.xml><?xml version="1.0" encoding="utf-8"?>
<sst xmlns="http://schemas.openxmlformats.org/spreadsheetml/2006/main" count="432" uniqueCount="221">
  <si>
    <t>TABLE 1</t>
  </si>
  <si>
    <t>(Thousand metric tons and thousand dollars unless otherwise specified)</t>
  </si>
  <si>
    <t>2017</t>
  </si>
  <si>
    <t>2018</t>
  </si>
  <si>
    <t>2019</t>
  </si>
  <si>
    <t>United States:</t>
  </si>
  <si>
    <t>Processed crude:</t>
  </si>
  <si>
    <t>Sold:</t>
  </si>
  <si>
    <t>Quantity</t>
  </si>
  <si>
    <t>Value</t>
  </si>
  <si>
    <t>dollars per metric ton</t>
  </si>
  <si>
    <t>Used:</t>
  </si>
  <si>
    <t>Total, sold and used:</t>
  </si>
  <si>
    <t>r</t>
  </si>
  <si>
    <t>Expanded:</t>
  </si>
  <si>
    <t>Production, quantity</t>
  </si>
  <si>
    <t>Sold or used:</t>
  </si>
  <si>
    <t>World production</t>
  </si>
  <si>
    <t>TABLE 2</t>
  </si>
  <si>
    <t>Average</t>
  </si>
  <si>
    <t>(dollars per</t>
  </si>
  <si>
    <t>Use</t>
  </si>
  <si>
    <t>(metric tons)</t>
  </si>
  <si>
    <t>(thousands)</t>
  </si>
  <si>
    <t xml:space="preserve"> metric ton)</t>
  </si>
  <si>
    <t>Concrete aggregate</t>
  </si>
  <si>
    <t>Fillers</t>
  </si>
  <si>
    <t>Filter aid</t>
  </si>
  <si>
    <t>High-temperature insulation</t>
  </si>
  <si>
    <t>W</t>
  </si>
  <si>
    <t>Horticultural aggregate</t>
  </si>
  <si>
    <t>Low-temperature insulation</t>
  </si>
  <si>
    <t>Masonry- and cavity-fill insulation</t>
  </si>
  <si>
    <t>Plaster aggregate</t>
  </si>
  <si>
    <t>Total or average</t>
  </si>
  <si>
    <t>TABLE 3</t>
  </si>
  <si>
    <t>Company</t>
  </si>
  <si>
    <t>State</t>
  </si>
  <si>
    <t>County or parish</t>
  </si>
  <si>
    <t>Mines:</t>
  </si>
  <si>
    <t>Dicalite Management Group, Inc.</t>
  </si>
  <si>
    <t>New Mexico</t>
  </si>
  <si>
    <t>Socorro</t>
  </si>
  <si>
    <t>Do.</t>
  </si>
  <si>
    <t>do.</t>
  </si>
  <si>
    <t>Taos</t>
  </si>
  <si>
    <t>Oregon</t>
  </si>
  <si>
    <t>Lake</t>
  </si>
  <si>
    <t>US Silica Holdings, Inc.</t>
  </si>
  <si>
    <t>Nevada</t>
  </si>
  <si>
    <t>Hess Perlite Idaho USA</t>
  </si>
  <si>
    <t>Idaho</t>
  </si>
  <si>
    <t>Oneida</t>
  </si>
  <si>
    <t>Arizona</t>
  </si>
  <si>
    <t>Pinal</t>
  </si>
  <si>
    <t>Wilkin Mining &amp; Trucking, Inc.</t>
  </si>
  <si>
    <t>Lincoln</t>
  </si>
  <si>
    <t>A&amp;B Group, Inc.</t>
  </si>
  <si>
    <t>Louisiana</t>
  </si>
  <si>
    <t>Calcasieu</t>
  </si>
  <si>
    <t>Ambient Minerals, Inc.</t>
  </si>
  <si>
    <t>Arkansas</t>
  </si>
  <si>
    <t>Saline</t>
  </si>
  <si>
    <t>Florida</t>
  </si>
  <si>
    <t>Polk</t>
  </si>
  <si>
    <t>Armstrong World Industries, Inc.</t>
  </si>
  <si>
    <t>Baker</t>
  </si>
  <si>
    <t>Georgia</t>
  </si>
  <si>
    <t>Bibb</t>
  </si>
  <si>
    <t>Pennsylvania</t>
  </si>
  <si>
    <t>Lancaster</t>
  </si>
  <si>
    <t>Aurora Innovations</t>
  </si>
  <si>
    <t>Aztec Perlite Co., Inc.</t>
  </si>
  <si>
    <t>California</t>
  </si>
  <si>
    <t>San Diego</t>
  </si>
  <si>
    <t>Carolina Perlite Co.</t>
  </si>
  <si>
    <t>North Carolina</t>
  </si>
  <si>
    <t>Rowan</t>
  </si>
  <si>
    <t>Indiana</t>
  </si>
  <si>
    <t>Maine</t>
  </si>
  <si>
    <t>Knox</t>
  </si>
  <si>
    <t>New Jersey</t>
  </si>
  <si>
    <t>Camden</t>
  </si>
  <si>
    <t>Churchill</t>
  </si>
  <si>
    <t>Oklahoma</t>
  </si>
  <si>
    <t>Cleveland</t>
  </si>
  <si>
    <t xml:space="preserve">Do. </t>
  </si>
  <si>
    <t>Tennessee</t>
  </si>
  <si>
    <t>Davidson</t>
  </si>
  <si>
    <t>Pershing</t>
  </si>
  <si>
    <t>Missouri</t>
  </si>
  <si>
    <t>Gadsden</t>
  </si>
  <si>
    <t>Michigan</t>
  </si>
  <si>
    <t>Kalamazoo</t>
  </si>
  <si>
    <t>Franklin</t>
  </si>
  <si>
    <t>Texas</t>
  </si>
  <si>
    <t>Harris</t>
  </si>
  <si>
    <t>Wyoming</t>
  </si>
  <si>
    <t>Sweetwater</t>
  </si>
  <si>
    <t>Orleans</t>
  </si>
  <si>
    <t>San Bernardino</t>
  </si>
  <si>
    <t>Hillsborough</t>
  </si>
  <si>
    <t>Illinois</t>
  </si>
  <si>
    <t>Johns Manville</t>
  </si>
  <si>
    <t>Will</t>
  </si>
  <si>
    <t>Glynn</t>
  </si>
  <si>
    <t>Knauf Performance Materials GmbH</t>
  </si>
  <si>
    <t>Martin</t>
  </si>
  <si>
    <t>Minnesota</t>
  </si>
  <si>
    <t>Carlton</t>
  </si>
  <si>
    <t>Mississippi</t>
  </si>
  <si>
    <t>Washington</t>
  </si>
  <si>
    <t>Ohio</t>
  </si>
  <si>
    <t xml:space="preserve">Ottawa </t>
  </si>
  <si>
    <t>Walworth</t>
  </si>
  <si>
    <t>Wisconsin</t>
  </si>
  <si>
    <t>Kendall</t>
  </si>
  <si>
    <t>Outagamie</t>
  </si>
  <si>
    <t>Nestle Purina PetCare Co.</t>
  </si>
  <si>
    <t>St. Louis</t>
  </si>
  <si>
    <t xml:space="preserve">Contra Costa </t>
  </si>
  <si>
    <t>Pennsylvania Perlite Corp.</t>
  </si>
  <si>
    <t>Colorado</t>
  </si>
  <si>
    <t>Fremont</t>
  </si>
  <si>
    <t>Trumbull</t>
  </si>
  <si>
    <t>Baraga</t>
  </si>
  <si>
    <t>Silbrico Corp.</t>
  </si>
  <si>
    <t>Cook</t>
  </si>
  <si>
    <t>Specialty Vermiculite Corp.</t>
  </si>
  <si>
    <t>Maricopa</t>
  </si>
  <si>
    <t>Jefferson</t>
  </si>
  <si>
    <t>Branch</t>
  </si>
  <si>
    <t>Supreme Perlite Co.</t>
  </si>
  <si>
    <t>Multnomah</t>
  </si>
  <si>
    <t>Therm-O-Rock East, Inc.</t>
  </si>
  <si>
    <t>Therm-O-Rock West, Inc.</t>
  </si>
  <si>
    <t>Whittemore Co., Inc.</t>
  </si>
  <si>
    <t>Massachusetts</t>
  </si>
  <si>
    <t>Essex</t>
  </si>
  <si>
    <t>Do., do. Ditto.</t>
  </si>
  <si>
    <t>CertainTeed Saint-Gobain N.A.</t>
  </si>
  <si>
    <t>Nebraska</t>
  </si>
  <si>
    <t>Northampton</t>
  </si>
  <si>
    <t>McDermott International, Inc</t>
  </si>
  <si>
    <t>Imerys, S.A.</t>
  </si>
  <si>
    <t>IT Minerals, LLC</t>
  </si>
  <si>
    <t>Midwest Perlite, Inc.</t>
  </si>
  <si>
    <t xml:space="preserve"> </t>
  </si>
  <si>
    <r>
      <t>Expanding plants:</t>
    </r>
    <r>
      <rPr>
        <vertAlign val="superscript"/>
        <sz val="8"/>
        <rFont val="Times New Roman"/>
        <family val="1"/>
      </rPr>
      <t>1</t>
    </r>
  </si>
  <si>
    <t>NorCal Perlite, Inc.</t>
  </si>
  <si>
    <t>2020</t>
  </si>
  <si>
    <t>The Strong Co.</t>
  </si>
  <si>
    <t>Broward</t>
  </si>
  <si>
    <t>Union</t>
  </si>
  <si>
    <t>Inyo</t>
  </si>
  <si>
    <t>MAJOR PERLITE MINES AND EXPANDING PLANTS IN THE UNITED STATES IN 2020</t>
  </si>
  <si>
    <t>e</t>
  </si>
  <si>
    <r>
      <t>PERLITE: WORLD PRODUCTION, BY COUNTRY OR LOCALITY</t>
    </r>
    <r>
      <rPr>
        <vertAlign val="superscript"/>
        <sz val="8"/>
        <color theme="1"/>
        <rFont val="Times New Roman"/>
        <family val="1"/>
      </rPr>
      <t>1</t>
    </r>
  </si>
  <si>
    <t>(Metric tons)</t>
  </si>
  <si>
    <r>
      <t>Country or locality</t>
    </r>
    <r>
      <rPr>
        <vertAlign val="superscript"/>
        <sz val="8"/>
        <color theme="1"/>
        <rFont val="Times New Roman"/>
        <family val="1"/>
      </rPr>
      <t>2</t>
    </r>
  </si>
  <si>
    <t>Argentina</t>
  </si>
  <si>
    <t>Armenia</t>
  </si>
  <si>
    <t>r, e</t>
  </si>
  <si>
    <r>
      <t>Australia</t>
    </r>
    <r>
      <rPr>
        <vertAlign val="superscript"/>
        <sz val="8"/>
        <color theme="1"/>
        <rFont val="Times New Roman"/>
        <family val="1"/>
      </rPr>
      <t>e</t>
    </r>
  </si>
  <si>
    <r>
      <t>Bulgaria</t>
    </r>
    <r>
      <rPr>
        <vertAlign val="superscript"/>
        <sz val="8"/>
        <color theme="1"/>
        <rFont val="Times New Roman"/>
        <family val="1"/>
      </rPr>
      <t>e</t>
    </r>
  </si>
  <si>
    <t>China</t>
  </si>
  <si>
    <t>Greece, crude</t>
  </si>
  <si>
    <r>
      <t>Hungary</t>
    </r>
    <r>
      <rPr>
        <vertAlign val="superscript"/>
        <sz val="8"/>
        <color theme="1"/>
        <rFont val="Times New Roman"/>
        <family val="1"/>
      </rPr>
      <t>3, 4</t>
    </r>
  </si>
  <si>
    <t>Iran</t>
  </si>
  <si>
    <r>
      <t>Mexico</t>
    </r>
    <r>
      <rPr>
        <vertAlign val="superscript"/>
        <sz val="8"/>
        <color theme="1"/>
        <rFont val="Times New Roman"/>
        <family val="1"/>
      </rPr>
      <t>3</t>
    </r>
  </si>
  <si>
    <r>
      <t>New Zealand</t>
    </r>
    <r>
      <rPr>
        <vertAlign val="superscript"/>
        <sz val="8"/>
        <color theme="1"/>
        <rFont val="Times New Roman"/>
        <family val="1"/>
      </rPr>
      <t>e</t>
    </r>
  </si>
  <si>
    <t>Philippines</t>
  </si>
  <si>
    <t>Slovakia</t>
  </si>
  <si>
    <r>
      <t>South Africa</t>
    </r>
    <r>
      <rPr>
        <vertAlign val="superscript"/>
        <sz val="8"/>
        <color theme="1"/>
        <rFont val="Times New Roman"/>
        <family val="1"/>
      </rPr>
      <t>e</t>
    </r>
  </si>
  <si>
    <t>Thailand</t>
  </si>
  <si>
    <r>
      <t>Turkey</t>
    </r>
    <r>
      <rPr>
        <vertAlign val="superscript"/>
        <sz val="8"/>
        <color theme="1"/>
        <rFont val="Times New Roman"/>
        <family val="1"/>
      </rPr>
      <t>3</t>
    </r>
  </si>
  <si>
    <r>
      <t>United States</t>
    </r>
    <r>
      <rPr>
        <vertAlign val="superscript"/>
        <sz val="8"/>
        <color theme="1"/>
        <rFont val="Times New Roman"/>
        <family val="1"/>
      </rPr>
      <t>5</t>
    </r>
  </si>
  <si>
    <r>
      <t>Zimbabwe</t>
    </r>
    <r>
      <rPr>
        <vertAlign val="superscript"/>
        <sz val="8"/>
        <color theme="1"/>
        <rFont val="Times New Roman"/>
        <family val="1"/>
      </rPr>
      <t>e</t>
    </r>
  </si>
  <si>
    <t>Total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</si>
  <si>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 xml:space="preserve">Revised.  </t>
    </r>
  </si>
  <si>
    <r>
      <t>1</t>
    </r>
    <r>
      <rPr>
        <sz val="8"/>
        <color theme="1"/>
        <rFont val="Times New Roman"/>
        <family val="1"/>
      </rPr>
      <t>Table includes data available through July 27, 2021. All data are reported unless otherwise noted. Totals, U.S. data, and estimated data are rounded to no more than three significant digits; may not add to totals shown.</t>
    </r>
  </si>
  <si>
    <r>
      <t>2</t>
    </r>
    <r>
      <rPr>
        <sz val="8"/>
        <color theme="1"/>
        <rFont val="Times New Roman"/>
        <family val="1"/>
      </rPr>
      <t>In addition to the countries and (or) localities listed, Algeria, Cyprus, Georgia, Morocco, and Russia may have produced perlite, but available information was inadequate to make reliable estimates of output.</t>
    </r>
  </si>
  <si>
    <r>
      <t>3</t>
    </r>
    <r>
      <rPr>
        <sz val="8"/>
        <color theme="1"/>
        <rFont val="Times New Roman"/>
        <family val="1"/>
      </rPr>
      <t>Crude ore.</t>
    </r>
  </si>
  <si>
    <r>
      <t>4</t>
    </r>
    <r>
      <rPr>
        <sz val="8"/>
        <color theme="1"/>
        <rFont val="Times New Roman"/>
        <family val="1"/>
      </rPr>
      <t>Hungary reported perlite production, in cubic meters, as follows: 2016—65,793; 2017—61,615; 2018—69,367; 2019—60,025 (estimated); and 2020—60,025 (estimated). One cubic meter of perlite equals 1.159 metric tons.</t>
    </r>
  </si>
  <si>
    <r>
      <t>5</t>
    </r>
    <r>
      <rPr>
        <sz val="8"/>
        <color theme="1"/>
        <rFont val="Times New Roman"/>
        <family val="1"/>
      </rPr>
      <t>Processed perlite ore sold and used by producers.</t>
    </r>
  </si>
  <si>
    <r>
      <t>SALIENT PERLITE STATISTICS</t>
    </r>
    <r>
      <rPr>
        <vertAlign val="superscript"/>
        <sz val="8"/>
        <rFont val="Times New Roman"/>
        <family val="1"/>
      </rPr>
      <t>1</t>
    </r>
  </si>
  <si>
    <r>
      <t>Mine production</t>
    </r>
    <r>
      <rPr>
        <vertAlign val="superscript"/>
        <sz val="8"/>
        <rFont val="Times New Roman"/>
        <family val="1"/>
      </rPr>
      <t>2</t>
    </r>
  </si>
  <si>
    <r>
      <t>Average value</t>
    </r>
    <r>
      <rPr>
        <vertAlign val="superscript"/>
        <sz val="8"/>
        <rFont val="Times New Roman"/>
        <family val="1"/>
      </rPr>
      <t>3</t>
    </r>
  </si>
  <si>
    <r>
      <t>Imports for consumption:</t>
    </r>
    <r>
      <rPr>
        <vertAlign val="superscript"/>
        <sz val="8"/>
        <rFont val="Times New Roman"/>
        <family val="1"/>
      </rPr>
      <t>e, 4</t>
    </r>
  </si>
  <si>
    <r>
      <t>Value</t>
    </r>
    <r>
      <rPr>
        <vertAlign val="superscript"/>
        <sz val="8"/>
        <rFont val="Times New Roman"/>
        <family val="1"/>
      </rPr>
      <t>5</t>
    </r>
  </si>
  <si>
    <r>
      <t>Exports:</t>
    </r>
    <r>
      <rPr>
        <vertAlign val="superscript"/>
        <sz val="8"/>
        <rFont val="Times New Roman"/>
        <family val="1"/>
      </rPr>
      <t>e,</t>
    </r>
    <r>
      <rPr>
        <sz val="8"/>
        <rFont val="Times New Roman"/>
        <family val="1"/>
      </rPr>
      <t xml:space="preserve"> </t>
    </r>
    <r>
      <rPr>
        <vertAlign val="superscript"/>
        <sz val="8"/>
        <rFont val="Times New Roman"/>
        <family val="1"/>
      </rPr>
      <t>4</t>
    </r>
  </si>
  <si>
    <r>
      <t>Value</t>
    </r>
    <r>
      <rPr>
        <vertAlign val="superscript"/>
        <sz val="8"/>
        <rFont val="Times New Roman"/>
        <family val="1"/>
      </rPr>
      <t>6</t>
    </r>
  </si>
  <si>
    <r>
      <t>1</t>
    </r>
    <r>
      <rPr>
        <sz val="8"/>
        <rFont val="Times New Roman"/>
        <family val="1"/>
      </rPr>
      <t>Table includes data available through July 29, 2021. Data are rounded to no more than three significant digits; may not add to totals shown.</t>
    </r>
  </si>
  <si>
    <r>
      <t>2</t>
    </r>
    <r>
      <rPr>
        <sz val="8"/>
        <rFont val="Times New Roman"/>
        <family val="1"/>
      </rPr>
      <t>Crude ore mined and stockpiled for processing.</t>
    </r>
  </si>
  <si>
    <r>
      <t>3</t>
    </r>
    <r>
      <rPr>
        <sz val="8"/>
        <rFont val="Times New Roman"/>
        <family val="1"/>
      </rPr>
      <t>Average value is based on unrounded data and is rounded to the nearest dollar.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</si>
  <si>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Customs value. </t>
    </r>
  </si>
  <si>
    <r>
      <t>6</t>
    </r>
    <r>
      <rPr>
        <sz val="8"/>
        <rFont val="Times New Roman"/>
        <family val="1"/>
      </rPr>
      <t xml:space="preserve">Free alongside ship (f.a.s.) value. </t>
    </r>
  </si>
  <si>
    <r>
      <t>EXPANDED PERLITE SOLD OR USED BY PRODUCERS IN THE UNITED STATES, BY USE</t>
    </r>
    <r>
      <rPr>
        <vertAlign val="superscript"/>
        <sz val="8"/>
        <rFont val="Times New Roman"/>
        <family val="1"/>
      </rPr>
      <t>1</t>
    </r>
  </si>
  <si>
    <r>
      <t>value</t>
    </r>
    <r>
      <rPr>
        <vertAlign val="superscript"/>
        <sz val="8"/>
        <rFont val="Times New Roman"/>
        <family val="1"/>
      </rPr>
      <t>2</t>
    </r>
  </si>
  <si>
    <r>
      <t>Formed products</t>
    </r>
    <r>
      <rPr>
        <vertAlign val="superscript"/>
        <sz val="8"/>
        <rFont val="Times New Roman"/>
        <family val="1"/>
      </rPr>
      <t>3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</si>
  <si>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W Withheld to avoid disclosing company proprietary data; included with “Unspecified and other.”</t>
    </r>
  </si>
  <si>
    <r>
      <t>2</t>
    </r>
    <r>
      <rPr>
        <sz val="8"/>
        <rFont val="Times New Roman"/>
        <family val="1"/>
      </rPr>
      <t>Average value is based on unrounded data and is rounded to the nearest dollar.</t>
    </r>
  </si>
  <si>
    <r>
      <t>3</t>
    </r>
    <r>
      <rPr>
        <sz val="8"/>
        <rFont val="Times New Roman"/>
        <family val="1"/>
      </rPr>
      <t>Includes acoustic ceiling panels, pipe insulation, roof insulation board, and unspecified formed products.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</si>
  <si>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>Estimated.</t>
    </r>
    <r>
      <rPr>
        <vertAlign val="superscript"/>
        <sz val="8"/>
        <rFont val="Times New Roman"/>
        <family val="1"/>
      </rPr>
      <t xml:space="preserve">  r</t>
    </r>
    <r>
      <rPr>
        <sz val="8"/>
        <rFont val="Times New Roman"/>
        <family val="1"/>
      </rPr>
      <t>Revised.</t>
    </r>
  </si>
  <si>
    <r>
      <t>Unspecified and other</t>
    </r>
    <r>
      <rPr>
        <vertAlign val="superscript"/>
        <sz val="8"/>
        <rFont val="Times New Roman"/>
        <family val="1"/>
      </rPr>
      <t>4</t>
    </r>
  </si>
  <si>
    <r>
      <t>4</t>
    </r>
    <r>
      <rPr>
        <sz val="8"/>
        <rFont val="Times New Roman"/>
        <family val="1"/>
      </rPr>
      <t>Estimated and reported data, which includes absorbents, laundries, paint texturizers, and other miscellaneous uses unspecified. Unspecified and other uses were combined to avoid disclosing company proprietary data.</t>
    </r>
  </si>
  <si>
    <t>Perlite Vermiculite Packaging Industries, Inc.</t>
  </si>
  <si>
    <t>Sun Gro Horticulture Canada Ltd.</t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</si>
  <si>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List may not include all locations where expanded perlite is processed.</t>
    </r>
  </si>
  <si>
    <t>James Hardie Building Products Inc.</t>
  </si>
  <si>
    <t>Persolite Products, Inc.</t>
  </si>
  <si>
    <r>
      <t>4</t>
    </r>
    <r>
      <rPr>
        <sz val="8"/>
        <rFont val="Times New Roman"/>
        <family val="1"/>
      </rPr>
      <t>Source: U.S. Census Bureau adjusted by U.S. Geological Survey. Data are for “vermiculite, perlite and chlorites, unexpanded,” Harmonized Tariff Schedule of the United States (HTS) code 2530.10.0000.</t>
    </r>
  </si>
  <si>
    <t>TABLE 4</t>
  </si>
  <si>
    <t>Posted:  July 12, 2022</t>
  </si>
  <si>
    <t>will replace these early release tables.</t>
  </si>
  <si>
    <t xml:space="preserve">to tables are not anticipated, but would be incorporated into the full report, which </t>
  </si>
  <si>
    <t xml:space="preserve"> tables) will be released when publication layout is complete. Substantive changes</t>
  </si>
  <si>
    <t xml:space="preserve"> Minerals Yearbook 2020, v. I, Metals and Minerals. The full report (text and </t>
  </si>
  <si>
    <t>These tables are an early release of those to be incorporated in the USGS</t>
  </si>
  <si>
    <t>2020 Annual Tables</t>
  </si>
  <si>
    <t>Early Release of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</si>
</sst>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Times New Roman"/>
      <family val="1"/>
    </font>
    <font>
      <sz val="14"/>
      <color rgb="FF000000"/>
      <name val="Times New Roman"/>
      <family val="1"/>
    </font>
    <font>
      <sz val="18"/>
      <color theme="1"/>
      <name val="Times New Roman"/>
      <family val="1"/>
    </font>
    <font>
      <b/>
      <u/>
      <sz val="36"/>
      <color rgb="FF000000"/>
      <name val="Times New Roman"/>
      <family val="1"/>
    </font>
    <font>
      <b/>
      <u/>
      <sz val="2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0" fontId="2" fillId="0" borderId="0"/>
  </cellStyleXfs>
  <cellXfs count="174">
    <xf numFmtId="0" fontId="0" fillId="0" borderId="0" xfId="0"/>
    <xf numFmtId="0" fontId="2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4" fillId="0" borderId="0" xfId="3" applyFont="1" applyAlignment="1">
      <alignment vertical="center"/>
    </xf>
    <xf numFmtId="0" fontId="4" fillId="0" borderId="0" xfId="3" applyFont="1"/>
    <xf numFmtId="49" fontId="4" fillId="0" borderId="6" xfId="3" applyNumberFormat="1" applyFont="1" applyBorder="1" applyAlignment="1">
      <alignment horizontal="center" vertical="center"/>
    </xf>
    <xf numFmtId="49" fontId="4" fillId="0" borderId="6" xfId="3" applyNumberFormat="1" applyFont="1" applyBorder="1" applyAlignment="1">
      <alignment vertical="center"/>
    </xf>
    <xf numFmtId="49" fontId="4" fillId="0" borderId="6" xfId="4" applyNumberFormat="1" applyFont="1" applyBorder="1" applyAlignment="1">
      <alignment horizontal="right" vertical="center"/>
    </xf>
    <xf numFmtId="49" fontId="5" fillId="0" borderId="6" xfId="3" applyNumberFormat="1" applyFont="1" applyBorder="1" applyAlignment="1">
      <alignment horizontal="left" vertical="center"/>
    </xf>
    <xf numFmtId="49" fontId="4" fillId="0" borderId="8" xfId="3" applyNumberFormat="1" applyFont="1" applyBorder="1" applyAlignment="1">
      <alignment horizontal="left" vertical="center"/>
    </xf>
    <xf numFmtId="0" fontId="5" fillId="0" borderId="0" xfId="3" applyFont="1" applyAlignment="1">
      <alignment horizontal="left" vertical="center"/>
    </xf>
    <xf numFmtId="3" fontId="4" fillId="0" borderId="0" xfId="4" applyNumberFormat="1" applyFont="1" applyAlignment="1">
      <alignment horizontal="right" vertical="center"/>
    </xf>
    <xf numFmtId="49" fontId="4" fillId="0" borderId="6" xfId="3" applyNumberFormat="1" applyFont="1" applyBorder="1" applyAlignment="1">
      <alignment horizontal="left" vertical="center"/>
    </xf>
    <xf numFmtId="49" fontId="4" fillId="0" borderId="6" xfId="3" applyNumberFormat="1" applyFont="1" applyBorder="1" applyAlignment="1">
      <alignment horizontal="left" vertical="center" indent="1"/>
    </xf>
    <xf numFmtId="3" fontId="4" fillId="0" borderId="6" xfId="4" applyNumberFormat="1" applyFont="1" applyBorder="1" applyAlignment="1">
      <alignment horizontal="right" vertical="center"/>
    </xf>
    <xf numFmtId="0" fontId="4" fillId="0" borderId="0" xfId="3" applyFont="1" applyAlignment="1">
      <alignment horizontal="left" vertical="center" wrapText="1"/>
    </xf>
    <xf numFmtId="0" fontId="4" fillId="0" borderId="0" xfId="3" applyFont="1" applyAlignment="1">
      <alignment horizontal="left" vertical="center"/>
    </xf>
    <xf numFmtId="165" fontId="4" fillId="0" borderId="0" xfId="4" applyNumberFormat="1" applyFont="1" applyAlignment="1">
      <alignment horizontal="right"/>
    </xf>
    <xf numFmtId="49" fontId="2" fillId="0" borderId="0" xfId="0" applyNumberFormat="1" applyFont="1"/>
    <xf numFmtId="49" fontId="2" fillId="0" borderId="5" xfId="0" applyNumberFormat="1" applyFont="1" applyBorder="1" applyAlignment="1" applyProtection="1">
      <alignment horizontal="centerContinuous" vertical="center"/>
      <protection locked="0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7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left" vertical="center" indent="1"/>
      <protection locked="0"/>
    </xf>
    <xf numFmtId="49" fontId="4" fillId="0" borderId="8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 applyProtection="1">
      <alignment horizontal="left" vertical="center" indent="2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6" xfId="0" applyNumberFormat="1" applyFont="1" applyBorder="1" applyAlignment="1" applyProtection="1">
      <alignment horizontal="left" vertical="center" indent="1"/>
      <protection locked="0"/>
    </xf>
    <xf numFmtId="49" fontId="4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 applyProtection="1">
      <alignment horizontal="left" vertical="center"/>
      <protection locked="0"/>
    </xf>
    <xf numFmtId="49" fontId="2" fillId="0" borderId="6" xfId="0" applyNumberFormat="1" applyFont="1" applyBorder="1" applyAlignment="1">
      <alignment horizontal="left" vertical="center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 indent="2"/>
      <protection locked="0"/>
    </xf>
    <xf numFmtId="49" fontId="2" fillId="0" borderId="0" xfId="0" applyNumberFormat="1" applyFont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 indent="2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 indent="2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49" fontId="2" fillId="0" borderId="6" xfId="0" quotePrefix="1" applyNumberFormat="1" applyFont="1" applyBorder="1" applyAlignment="1" applyProtection="1">
      <alignment horizontal="right" vertical="center"/>
      <protection locked="0"/>
    </xf>
    <xf numFmtId="49" fontId="3" fillId="0" borderId="6" xfId="0" applyNumberFormat="1" applyFont="1" applyBorder="1" applyAlignment="1">
      <alignment horizontal="left" vertical="center"/>
    </xf>
    <xf numFmtId="0" fontId="2" fillId="0" borderId="6" xfId="0" applyFont="1" applyBorder="1"/>
    <xf numFmtId="3" fontId="3" fillId="0" borderId="0" xfId="0" applyNumberFormat="1" applyFont="1" applyAlignment="1" applyProtection="1">
      <alignment horizontal="right" vertical="center"/>
      <protection locked="0"/>
    </xf>
    <xf numFmtId="49" fontId="2" fillId="0" borderId="0" xfId="0" quotePrefix="1" applyNumberFormat="1" applyFont="1" applyAlignment="1" applyProtection="1">
      <alignment horizontal="right"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9" fontId="2" fillId="0" borderId="8" xfId="0" applyNumberFormat="1" applyFont="1" applyBorder="1" applyAlignment="1">
      <alignment horizontal="left"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0" xfId="0" quotePrefix="1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>
      <alignment horizontal="left" vertical="center"/>
    </xf>
    <xf numFmtId="0" fontId="2" fillId="0" borderId="5" xfId="0" applyFont="1" applyBorder="1"/>
    <xf numFmtId="49" fontId="2" fillId="0" borderId="8" xfId="0" applyNumberFormat="1" applyFont="1" applyBorder="1" applyAlignment="1" applyProtection="1">
      <alignment horizontal="left" vertical="center" indent="1"/>
      <protection locked="0"/>
    </xf>
    <xf numFmtId="3" fontId="2" fillId="0" borderId="9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0" xfId="0" applyFont="1" applyAlignment="1" applyProtection="1">
      <alignment horizontal="left" vertical="center"/>
      <protection locked="0"/>
    </xf>
    <xf numFmtId="3" fontId="2" fillId="0" borderId="0" xfId="0" applyNumberFormat="1" applyFont="1" applyAlignment="1" applyProtection="1">
      <alignment horizontal="right" vertical="center"/>
      <protection locked="0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/>
    </xf>
    <xf numFmtId="49" fontId="2" fillId="0" borderId="6" xfId="0" applyNumberFormat="1" applyFont="1" applyBorder="1" applyAlignment="1" applyProtection="1">
      <alignment horizontal="left" vertical="center" indent="2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49" fontId="2" fillId="0" borderId="6" xfId="0" applyNumberFormat="1" applyFont="1" applyBorder="1" applyAlignment="1" applyProtection="1">
      <alignment horizontal="left" vertical="center" indent="3"/>
      <protection locked="0"/>
    </xf>
    <xf numFmtId="0" fontId="2" fillId="0" borderId="0" xfId="0" applyFont="1" applyAlignment="1" applyProtection="1">
      <alignment horizontal="left" vertical="center" indent="2"/>
      <protection locked="0"/>
    </xf>
    <xf numFmtId="3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6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right" vertical="center"/>
      <protection locked="0"/>
    </xf>
    <xf numFmtId="0" fontId="2" fillId="0" borderId="8" xfId="0" applyFont="1" applyBorder="1"/>
    <xf numFmtId="3" fontId="2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horizontal="left" vertical="center" indent="3"/>
      <protection locked="0"/>
    </xf>
    <xf numFmtId="49" fontId="2" fillId="0" borderId="6" xfId="0" applyNumberFormat="1" applyFont="1" applyBorder="1" applyAlignment="1" applyProtection="1">
      <alignment horizontal="left" vertical="center" indent="4"/>
      <protection locked="0"/>
    </xf>
    <xf numFmtId="0" fontId="2" fillId="0" borderId="0" xfId="0" applyFont="1" applyAlignment="1" applyProtection="1">
      <alignment horizontal="left" vertical="center" indent="4"/>
      <protection locked="0"/>
    </xf>
    <xf numFmtId="49" fontId="2" fillId="0" borderId="0" xfId="0" applyNumberFormat="1" applyFont="1" applyAlignment="1" applyProtection="1">
      <alignment horizontal="right" vertical="center"/>
      <protection locked="0"/>
    </xf>
    <xf numFmtId="49" fontId="2" fillId="0" borderId="0" xfId="0" applyNumberFormat="1" applyFont="1" applyAlignment="1">
      <alignment horizontal="right" vertical="center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3" fontId="2" fillId="0" borderId="8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 wrapText="1"/>
    </xf>
    <xf numFmtId="0" fontId="9" fillId="0" borderId="0" xfId="0" applyFont="1" applyFill="1"/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3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right" vertical="center"/>
    </xf>
    <xf numFmtId="49" fontId="3" fillId="0" borderId="0" xfId="1" applyNumberFormat="1" applyFont="1" applyFill="1" applyAlignment="1">
      <alignment horizontal="left" vertical="center"/>
    </xf>
    <xf numFmtId="3" fontId="2" fillId="0" borderId="0" xfId="1" applyNumberFormat="1" applyFont="1" applyFill="1"/>
    <xf numFmtId="49" fontId="3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left" vertical="center"/>
    </xf>
    <xf numFmtId="49" fontId="2" fillId="0" borderId="8" xfId="0" applyNumberFormat="1" applyFont="1" applyFill="1" applyBorder="1" applyAlignment="1" applyProtection="1">
      <alignment horizontal="left" vertical="center" indent="1"/>
      <protection locked="0"/>
    </xf>
    <xf numFmtId="3" fontId="2" fillId="0" borderId="6" xfId="0" applyNumberFormat="1" applyFont="1" applyFill="1" applyBorder="1" applyAlignment="1">
      <alignment horizontal="right" vertical="center"/>
    </xf>
    <xf numFmtId="49" fontId="3" fillId="0" borderId="6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3" applyNumberFormat="1" applyFont="1" applyAlignment="1">
      <alignment horizontal="left" vertical="center"/>
    </xf>
    <xf numFmtId="0" fontId="1" fillId="0" borderId="0" xfId="5"/>
    <xf numFmtId="0" fontId="1" fillId="2" borderId="10" xfId="5" applyFill="1" applyBorder="1" applyAlignment="1">
      <alignment horizontal="centerContinuous"/>
    </xf>
    <xf numFmtId="0" fontId="1" fillId="2" borderId="11" xfId="5" applyFill="1" applyBorder="1" applyAlignment="1">
      <alignment horizontal="centerContinuous"/>
    </xf>
    <xf numFmtId="0" fontId="10" fillId="2" borderId="12" xfId="5" applyFont="1" applyFill="1" applyBorder="1" applyAlignment="1">
      <alignment horizontal="centerContinuous" vertical="center" readingOrder="1"/>
    </xf>
    <xf numFmtId="0" fontId="12" fillId="0" borderId="0" xfId="5" applyFont="1"/>
    <xf numFmtId="0" fontId="12" fillId="2" borderId="13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2" fillId="2" borderId="14" xfId="5" applyFont="1" applyFill="1" applyBorder="1" applyAlignment="1">
      <alignment horizontal="center"/>
    </xf>
    <xf numFmtId="0" fontId="12" fillId="2" borderId="14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2" fillId="2" borderId="13" xfId="5" applyFont="1" applyFill="1" applyBorder="1" applyAlignment="1">
      <alignment horizontal="center"/>
    </xf>
    <xf numFmtId="0" fontId="11" fillId="2" borderId="14" xfId="5" applyFont="1" applyFill="1" applyBorder="1" applyAlignment="1">
      <alignment horizontal="center" vertical="center" readingOrder="1"/>
    </xf>
    <xf numFmtId="0" fontId="11" fillId="2" borderId="0" xfId="5" applyFont="1" applyFill="1" applyAlignment="1">
      <alignment horizontal="center" vertical="center" readingOrder="1"/>
    </xf>
    <xf numFmtId="0" fontId="11" fillId="2" borderId="13" xfId="5" applyFont="1" applyFill="1" applyBorder="1" applyAlignment="1">
      <alignment horizontal="center" vertical="center" readingOrder="1"/>
    </xf>
    <xf numFmtId="0" fontId="14" fillId="2" borderId="17" xfId="6" applyFont="1" applyFill="1" applyBorder="1" applyAlignment="1">
      <alignment horizontal="center"/>
    </xf>
    <xf numFmtId="0" fontId="14" fillId="2" borderId="16" xfId="6" applyFont="1" applyFill="1" applyBorder="1" applyAlignment="1">
      <alignment horizontal="center"/>
    </xf>
    <xf numFmtId="0" fontId="14" fillId="2" borderId="15" xfId="6" applyFont="1" applyFill="1" applyBorder="1" applyAlignment="1">
      <alignment horizontal="center"/>
    </xf>
    <xf numFmtId="0" fontId="13" fillId="2" borderId="14" xfId="6" applyFont="1" applyFill="1" applyBorder="1" applyAlignment="1">
      <alignment horizontal="center"/>
    </xf>
    <xf numFmtId="0" fontId="13" fillId="2" borderId="0" xfId="6" applyFont="1" applyFill="1" applyAlignment="1">
      <alignment horizontal="center"/>
    </xf>
    <xf numFmtId="0" fontId="13" fillId="2" borderId="13" xfId="6" applyFont="1" applyFill="1" applyBorder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>
      <alignment horizontal="center" vertical="center"/>
    </xf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 applyProtection="1">
      <alignment horizontal="left" vertical="center"/>
      <protection locked="0"/>
    </xf>
    <xf numFmtId="49" fontId="8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>
      <alignment horizontal="left" vertical="center" wrapText="1"/>
    </xf>
    <xf numFmtId="49" fontId="2" fillId="0" borderId="3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 applyProtection="1">
      <alignment horizontal="left" vertical="center"/>
      <protection locked="0"/>
    </xf>
    <xf numFmtId="49" fontId="2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5" fillId="0" borderId="0" xfId="3" applyNumberFormat="1" applyFont="1" applyAlignment="1">
      <alignment horizontal="left" vertical="center" wrapText="1"/>
    </xf>
    <xf numFmtId="49" fontId="5" fillId="0" borderId="0" xfId="3" applyNumberFormat="1" applyFont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 wrapText="1"/>
    </xf>
    <xf numFmtId="49" fontId="4" fillId="0" borderId="0" xfId="3" applyNumberFormat="1" applyFont="1" applyAlignment="1">
      <alignment horizontal="center" vertical="center"/>
    </xf>
    <xf numFmtId="49" fontId="4" fillId="0" borderId="0" xfId="3" applyNumberFormat="1" applyFont="1" applyAlignment="1">
      <alignment horizontal="right" vertical="center"/>
    </xf>
    <xf numFmtId="49" fontId="4" fillId="0" borderId="8" xfId="3" applyNumberFormat="1" applyFont="1" applyBorder="1" applyAlignment="1">
      <alignment horizontal="center" vertical="center"/>
    </xf>
  </cellXfs>
  <cellStyles count="7">
    <cellStyle name="Comma 2" xfId="4" xr:uid="{04DC322C-B9AC-40B8-B9C3-05F3AE643A6E}"/>
    <cellStyle name="Normal" xfId="0" builtinId="0"/>
    <cellStyle name="Normal 2" xfId="2" xr:uid="{00000000-0005-0000-0000-000001000000}"/>
    <cellStyle name="Normal 2 3" xfId="6" xr:uid="{E1645C01-5925-4A91-B1F8-24EFF97302D6}"/>
    <cellStyle name="Normal 3" xfId="1" xr:uid="{00000000-0005-0000-0000-000002000000}"/>
    <cellStyle name="Normal 4" xfId="3" xr:uid="{8BA04C03-69F1-4B66-B313-1AD4FAF38389}"/>
    <cellStyle name="Normal 4 3" xfId="5" xr:uid="{5DF9D195-4F2E-44D4-85E0-724A5F9555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63164" cy="533555"/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04F463D9-0CF7-4C6F-9843-CBFC67CFE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3164" cy="5335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796D-66F9-432D-8C1F-87FD73A1476B}">
  <sheetPr>
    <tabColor theme="0"/>
  </sheetPr>
  <dimension ref="A4:L14"/>
  <sheetViews>
    <sheetView showGridLines="0" tabSelected="1" workbookViewId="0">
      <selection activeCell="C17" sqref="C17"/>
    </sheetView>
  </sheetViews>
  <sheetFormatPr defaultColWidth="9.109375" defaultRowHeight="14.4" x14ac:dyDescent="0.3"/>
  <cols>
    <col min="1" max="16384" width="9.109375" style="122"/>
  </cols>
  <sheetData>
    <row r="4" spans="1:12" ht="15" thickBot="1" x14ac:dyDescent="0.35"/>
    <row r="5" spans="1:12" ht="42.75" customHeight="1" x14ac:dyDescent="0.5">
      <c r="A5" s="136" t="s">
        <v>220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8"/>
    </row>
    <row r="6" spans="1:12" ht="48" customHeight="1" x14ac:dyDescent="0.75">
      <c r="A6" s="139" t="s">
        <v>219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12" s="126" customFormat="1" ht="22.8" x14ac:dyDescent="0.4">
      <c r="A7" s="130" t="s">
        <v>218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1:12" s="126" customFormat="1" ht="22.8" x14ac:dyDescent="0.4">
      <c r="A8" s="130" t="s">
        <v>217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2"/>
    </row>
    <row r="9" spans="1:12" s="126" customFormat="1" ht="22.8" x14ac:dyDescent="0.4">
      <c r="A9" s="130" t="s">
        <v>216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2"/>
    </row>
    <row r="10" spans="1:12" s="126" customFormat="1" ht="22.8" x14ac:dyDescent="0.4">
      <c r="A10" s="130" t="s">
        <v>215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2"/>
    </row>
    <row r="11" spans="1:12" s="126" customFormat="1" ht="22.8" x14ac:dyDescent="0.4">
      <c r="A11" s="130" t="s">
        <v>214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2"/>
    </row>
    <row r="12" spans="1:12" s="126" customFormat="1" ht="22.8" x14ac:dyDescent="0.4">
      <c r="A12" s="129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7"/>
    </row>
    <row r="13" spans="1:12" ht="22.2" customHeight="1" x14ac:dyDescent="0.3">
      <c r="A13" s="133" t="s">
        <v>213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5"/>
    </row>
    <row r="14" spans="1:12" ht="23.4" thickBot="1" x14ac:dyDescent="0.35">
      <c r="A14" s="125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3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DA9B-AA4E-4012-94E1-099BEC2E67EB}">
  <sheetPr>
    <pageSetUpPr fitToPage="1"/>
  </sheetPr>
  <dimension ref="A1:AG44"/>
  <sheetViews>
    <sheetView zoomScaleNormal="100" workbookViewId="0">
      <selection sqref="A1:O1"/>
    </sheetView>
  </sheetViews>
  <sheetFormatPr defaultColWidth="8.77734375" defaultRowHeight="12.6" x14ac:dyDescent="0.2"/>
  <cols>
    <col min="1" max="1" width="35.77734375" style="49" customWidth="1"/>
    <col min="2" max="2" width="13.21875" style="49" bestFit="1" customWidth="1"/>
    <col min="3" max="3" width="1.5546875" style="64" customWidth="1"/>
    <col min="4" max="4" width="6.5546875" style="49" bestFit="1" customWidth="1"/>
    <col min="5" max="5" width="1.5546875" style="64" customWidth="1"/>
    <col min="6" max="6" width="6.5546875" style="49" bestFit="1" customWidth="1"/>
    <col min="7" max="7" width="1.5546875" style="64" customWidth="1"/>
    <col min="8" max="8" width="6.5546875" style="49" bestFit="1" customWidth="1"/>
    <col min="9" max="9" width="1.5546875" style="64" customWidth="1"/>
    <col min="10" max="10" width="6.5546875" style="49" customWidth="1"/>
    <col min="11" max="11" width="1.5546875" style="64" customWidth="1"/>
    <col min="12" max="12" width="6.5546875" style="49" customWidth="1"/>
    <col min="13" max="15" width="9.21875" style="49" hidden="1" customWidth="1"/>
    <col min="16" max="17" width="8.77734375" style="49"/>
    <col min="18" max="18" width="11.44140625" style="49" bestFit="1" customWidth="1"/>
    <col min="19" max="16384" width="8.77734375" style="49"/>
  </cols>
  <sheetData>
    <row r="1" spans="1:33" ht="11.25" customHeight="1" x14ac:dyDescent="0.2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33" ht="11.25" customHeight="1" x14ac:dyDescent="0.2">
      <c r="A2" s="144" t="s">
        <v>185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3" ht="11.25" customHeight="1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R3" s="51"/>
      <c r="S3" s="51"/>
      <c r="T3" s="51"/>
      <c r="U3" s="51"/>
      <c r="V3" s="51"/>
      <c r="W3" s="51"/>
      <c r="X3" s="52"/>
      <c r="Y3" s="51"/>
      <c r="Z3" s="53"/>
      <c r="AA3" s="51"/>
      <c r="AB3" s="51"/>
      <c r="AC3" s="51"/>
    </row>
    <row r="4" spans="1:33" ht="11.25" customHeight="1" x14ac:dyDescent="0.2">
      <c r="A4" s="144" t="s">
        <v>1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33" ht="11.25" customHeight="1" x14ac:dyDescent="0.2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S5" s="51"/>
      <c r="T5" s="51"/>
      <c r="U5" s="51"/>
      <c r="V5" s="51"/>
      <c r="W5" s="51"/>
      <c r="X5" s="51"/>
      <c r="Y5" s="51"/>
      <c r="Z5" s="53"/>
      <c r="AA5" s="51"/>
      <c r="AB5" s="51"/>
      <c r="AC5" s="51"/>
    </row>
    <row r="6" spans="1:33" ht="11.25" customHeight="1" x14ac:dyDescent="0.2">
      <c r="A6" s="39"/>
      <c r="B6" s="38"/>
      <c r="C6" s="54"/>
      <c r="D6" s="55">
        <v>2016</v>
      </c>
      <c r="E6" s="56"/>
      <c r="F6" s="55" t="s">
        <v>2</v>
      </c>
      <c r="G6" s="56"/>
      <c r="H6" s="55" t="s">
        <v>3</v>
      </c>
      <c r="I6" s="56"/>
      <c r="J6" s="55" t="s">
        <v>4</v>
      </c>
      <c r="K6" s="56"/>
      <c r="L6" s="55" t="s">
        <v>150</v>
      </c>
      <c r="M6" s="57"/>
      <c r="N6" s="57"/>
      <c r="O6" s="57"/>
      <c r="S6" s="51"/>
      <c r="T6" s="58"/>
      <c r="U6" s="59"/>
      <c r="V6" s="60"/>
      <c r="W6" s="59"/>
      <c r="X6" s="59"/>
      <c r="Y6" s="59"/>
      <c r="Z6" s="59"/>
      <c r="AA6" s="59"/>
      <c r="AC6" s="59"/>
    </row>
    <row r="7" spans="1:33" ht="11.25" customHeight="1" x14ac:dyDescent="0.2">
      <c r="A7" s="61" t="s">
        <v>5</v>
      </c>
      <c r="B7" s="41"/>
      <c r="C7" s="62"/>
      <c r="D7" s="59"/>
      <c r="E7" s="63"/>
      <c r="F7" s="59"/>
      <c r="H7" s="59"/>
      <c r="J7" s="59"/>
      <c r="L7" s="59"/>
      <c r="M7" s="65"/>
      <c r="N7" s="65"/>
      <c r="O7" s="65"/>
      <c r="S7" s="51"/>
      <c r="T7" s="58"/>
      <c r="U7" s="59"/>
      <c r="V7" s="60"/>
      <c r="W7" s="59"/>
      <c r="X7" s="59"/>
      <c r="Y7" s="59"/>
      <c r="Z7" s="59"/>
      <c r="AA7" s="59"/>
      <c r="AC7" s="59"/>
    </row>
    <row r="8" spans="1:33" ht="11.25" customHeight="1" x14ac:dyDescent="0.2">
      <c r="A8" s="66" t="s">
        <v>186</v>
      </c>
      <c r="B8" s="41"/>
      <c r="C8" s="62"/>
      <c r="D8" s="67">
        <v>525</v>
      </c>
      <c r="E8" s="68" t="s">
        <v>13</v>
      </c>
      <c r="F8" s="67">
        <v>587</v>
      </c>
      <c r="G8" s="68" t="s">
        <v>13</v>
      </c>
      <c r="H8" s="67">
        <v>504</v>
      </c>
      <c r="I8" s="68" t="s">
        <v>13</v>
      </c>
      <c r="J8" s="67">
        <v>629</v>
      </c>
      <c r="K8" s="68" t="s">
        <v>13</v>
      </c>
      <c r="L8" s="67">
        <v>845</v>
      </c>
      <c r="M8" s="69"/>
      <c r="N8" s="69"/>
      <c r="O8" s="69"/>
      <c r="R8" s="70"/>
      <c r="S8" s="51"/>
      <c r="T8" s="71"/>
      <c r="U8" s="71"/>
      <c r="V8" s="60"/>
      <c r="W8" s="71"/>
      <c r="X8" s="71"/>
      <c r="Y8" s="71"/>
      <c r="Z8" s="60"/>
      <c r="AA8" s="71"/>
    </row>
    <row r="9" spans="1:33" ht="11.25" customHeight="1" x14ac:dyDescent="0.2">
      <c r="A9" s="34" t="s">
        <v>6</v>
      </c>
      <c r="B9" s="38"/>
      <c r="C9" s="62"/>
      <c r="D9" s="72"/>
      <c r="F9" s="72"/>
      <c r="H9" s="72"/>
      <c r="J9" s="72"/>
      <c r="L9" s="72"/>
      <c r="R9" s="70"/>
      <c r="S9" s="51"/>
      <c r="T9" s="58"/>
      <c r="V9" s="60"/>
      <c r="Z9" s="73"/>
    </row>
    <row r="10" spans="1:33" ht="11.25" customHeight="1" x14ac:dyDescent="0.2">
      <c r="A10" s="74" t="s">
        <v>7</v>
      </c>
      <c r="B10" s="38"/>
      <c r="C10" s="62"/>
      <c r="D10" s="72"/>
      <c r="F10" s="72"/>
      <c r="H10" s="72"/>
      <c r="J10" s="72"/>
      <c r="L10" s="72"/>
      <c r="R10" s="75"/>
      <c r="S10" s="51"/>
      <c r="T10" s="58"/>
      <c r="V10" s="60"/>
      <c r="Z10" s="73"/>
    </row>
    <row r="11" spans="1:33" ht="11.25" customHeight="1" x14ac:dyDescent="0.2">
      <c r="A11" s="76" t="s">
        <v>8</v>
      </c>
      <c r="B11" s="38"/>
      <c r="C11" s="62"/>
      <c r="D11" s="72">
        <v>401</v>
      </c>
      <c r="E11" s="64" t="s">
        <v>13</v>
      </c>
      <c r="F11" s="72">
        <v>442</v>
      </c>
      <c r="G11" s="64" t="s">
        <v>13</v>
      </c>
      <c r="H11" s="72">
        <v>408</v>
      </c>
      <c r="I11" s="64" t="s">
        <v>13</v>
      </c>
      <c r="J11" s="72">
        <v>366</v>
      </c>
      <c r="K11" s="64" t="s">
        <v>13</v>
      </c>
      <c r="L11" s="72">
        <v>447</v>
      </c>
      <c r="R11" s="77"/>
      <c r="S11" s="51"/>
      <c r="T11" s="71"/>
      <c r="U11" s="71"/>
      <c r="V11" s="60"/>
      <c r="W11" s="71"/>
      <c r="X11" s="71"/>
      <c r="Y11" s="71"/>
      <c r="Z11" s="60"/>
      <c r="AA11" s="71"/>
      <c r="AC11" s="78"/>
      <c r="AG11" s="79"/>
    </row>
    <row r="12" spans="1:33" ht="11.25" customHeight="1" x14ac:dyDescent="0.2">
      <c r="A12" s="76" t="s">
        <v>9</v>
      </c>
      <c r="B12" s="38"/>
      <c r="C12" s="62"/>
      <c r="D12" s="72">
        <v>25600</v>
      </c>
      <c r="E12" s="64" t="s">
        <v>13</v>
      </c>
      <c r="F12" s="72">
        <v>31300</v>
      </c>
      <c r="G12" s="64" t="s">
        <v>13</v>
      </c>
      <c r="H12" s="72">
        <v>28200</v>
      </c>
      <c r="I12" s="64" t="s">
        <v>13</v>
      </c>
      <c r="J12" s="72">
        <v>23300</v>
      </c>
      <c r="K12" s="64" t="s">
        <v>13</v>
      </c>
      <c r="L12" s="72">
        <v>27200</v>
      </c>
      <c r="R12" s="77"/>
      <c r="S12" s="51"/>
      <c r="T12" s="71"/>
      <c r="U12" s="71"/>
      <c r="V12" s="60"/>
      <c r="W12" s="71"/>
      <c r="X12" s="71"/>
      <c r="Y12" s="71"/>
      <c r="Z12" s="60"/>
      <c r="AA12" s="71"/>
      <c r="AC12" s="78"/>
    </row>
    <row r="13" spans="1:33" ht="11.25" customHeight="1" x14ac:dyDescent="0.2">
      <c r="A13" s="76" t="s">
        <v>187</v>
      </c>
      <c r="B13" s="80" t="s">
        <v>10</v>
      </c>
      <c r="C13" s="62"/>
      <c r="D13" s="72">
        <v>64</v>
      </c>
      <c r="E13" s="64" t="s">
        <v>147</v>
      </c>
      <c r="F13" s="72">
        <v>71</v>
      </c>
      <c r="G13" s="64" t="s">
        <v>13</v>
      </c>
      <c r="H13" s="72">
        <v>69</v>
      </c>
      <c r="I13" s="64" t="s">
        <v>13</v>
      </c>
      <c r="J13" s="72">
        <v>64</v>
      </c>
      <c r="L13" s="72">
        <v>61</v>
      </c>
      <c r="M13" s="49">
        <f>16646867/300321</f>
        <v>55.430246303122303</v>
      </c>
      <c r="N13" s="49">
        <f>17047652/319392</f>
        <v>53.375325618675497</v>
      </c>
      <c r="O13" s="49">
        <f>19288733/340242</f>
        <v>56.691216839778697</v>
      </c>
      <c r="R13" s="77"/>
      <c r="S13" s="81"/>
      <c r="T13" s="71"/>
      <c r="U13" s="81"/>
      <c r="V13" s="60"/>
      <c r="W13" s="81"/>
      <c r="X13" s="81"/>
      <c r="Y13" s="82"/>
      <c r="Z13" s="53"/>
      <c r="AA13" s="82"/>
      <c r="AC13" s="78"/>
    </row>
    <row r="14" spans="1:33" ht="11.25" customHeight="1" x14ac:dyDescent="0.2">
      <c r="A14" s="74" t="s">
        <v>11</v>
      </c>
      <c r="B14" s="80"/>
      <c r="C14" s="62"/>
      <c r="D14" s="72"/>
      <c r="F14" s="72"/>
      <c r="H14" s="72"/>
      <c r="J14" s="72"/>
      <c r="L14" s="72"/>
      <c r="R14" s="75"/>
      <c r="S14" s="51"/>
      <c r="T14" s="71"/>
      <c r="U14" s="71"/>
      <c r="V14" s="60"/>
      <c r="W14" s="71"/>
      <c r="X14" s="71"/>
      <c r="Y14" s="71"/>
      <c r="Z14" s="71"/>
      <c r="AA14" s="71"/>
      <c r="AC14" s="78"/>
    </row>
    <row r="15" spans="1:33" ht="11.25" customHeight="1" x14ac:dyDescent="0.2">
      <c r="A15" s="76" t="s">
        <v>8</v>
      </c>
      <c r="B15" s="80"/>
      <c r="C15" s="62"/>
      <c r="D15" s="72">
        <v>35</v>
      </c>
      <c r="E15" s="64" t="s">
        <v>13</v>
      </c>
      <c r="F15" s="72">
        <v>37</v>
      </c>
      <c r="G15" s="64" t="s">
        <v>13</v>
      </c>
      <c r="H15" s="72">
        <v>36</v>
      </c>
      <c r="I15" s="64" t="s">
        <v>13</v>
      </c>
      <c r="J15" s="72">
        <v>32</v>
      </c>
      <c r="L15" s="72">
        <v>45</v>
      </c>
      <c r="R15" s="77"/>
      <c r="S15" s="51"/>
      <c r="T15" s="71"/>
      <c r="U15" s="71"/>
      <c r="V15" s="60"/>
      <c r="W15" s="71"/>
      <c r="X15" s="71"/>
      <c r="Y15" s="71"/>
      <c r="Z15" s="71"/>
      <c r="AA15" s="71"/>
      <c r="AC15" s="78"/>
    </row>
    <row r="16" spans="1:33" ht="11.25" customHeight="1" x14ac:dyDescent="0.2">
      <c r="A16" s="76" t="s">
        <v>9</v>
      </c>
      <c r="B16" s="80"/>
      <c r="C16" s="62"/>
      <c r="D16" s="72">
        <v>2840</v>
      </c>
      <c r="E16" s="64" t="s">
        <v>13</v>
      </c>
      <c r="F16" s="72">
        <v>2720</v>
      </c>
      <c r="G16" s="64" t="s">
        <v>13</v>
      </c>
      <c r="H16" s="72">
        <v>2620</v>
      </c>
      <c r="I16" s="64" t="s">
        <v>13</v>
      </c>
      <c r="J16" s="72">
        <v>2110</v>
      </c>
      <c r="K16" s="64" t="s">
        <v>13</v>
      </c>
      <c r="L16" s="72">
        <v>2920</v>
      </c>
      <c r="R16" s="77"/>
      <c r="S16" s="51"/>
      <c r="T16" s="71"/>
      <c r="U16" s="71"/>
      <c r="V16" s="60"/>
      <c r="W16" s="71"/>
      <c r="X16" s="71"/>
      <c r="Y16" s="71"/>
      <c r="Z16" s="71"/>
      <c r="AA16" s="71"/>
      <c r="AC16" s="78"/>
    </row>
    <row r="17" spans="1:29" ht="11.25" customHeight="1" x14ac:dyDescent="0.2">
      <c r="A17" s="76" t="s">
        <v>187</v>
      </c>
      <c r="B17" s="80" t="s">
        <v>10</v>
      </c>
      <c r="C17" s="62"/>
      <c r="D17" s="72">
        <v>80</v>
      </c>
      <c r="E17" s="64" t="s">
        <v>13</v>
      </c>
      <c r="F17" s="72">
        <v>74</v>
      </c>
      <c r="G17" s="64" t="s">
        <v>13</v>
      </c>
      <c r="H17" s="72">
        <v>73</v>
      </c>
      <c r="I17" s="64" t="s">
        <v>13</v>
      </c>
      <c r="J17" s="72">
        <v>66</v>
      </c>
      <c r="K17" s="64" t="s">
        <v>13</v>
      </c>
      <c r="L17" s="72">
        <v>65</v>
      </c>
      <c r="M17" s="83">
        <f>6986227/119981</f>
        <v>58.227777731474099</v>
      </c>
      <c r="N17" s="83">
        <f>3344367/73757</f>
        <v>45.343045405859797</v>
      </c>
      <c r="O17" s="83">
        <f>3797876/78556</f>
        <v>48.346097051784703</v>
      </c>
      <c r="R17" s="77"/>
      <c r="S17" s="81"/>
      <c r="T17" s="71"/>
      <c r="U17" s="82"/>
      <c r="V17" s="60"/>
      <c r="W17" s="82"/>
      <c r="X17" s="82"/>
      <c r="Y17" s="82"/>
      <c r="Z17" s="82"/>
      <c r="AA17" s="82"/>
      <c r="AC17" s="78"/>
    </row>
    <row r="18" spans="1:29" ht="11.25" customHeight="1" x14ac:dyDescent="0.2">
      <c r="A18" s="76" t="s">
        <v>12</v>
      </c>
      <c r="B18" s="80"/>
      <c r="C18" s="62"/>
      <c r="D18" s="84"/>
      <c r="E18" s="85"/>
      <c r="F18" s="84"/>
      <c r="G18" s="85"/>
      <c r="H18" s="84"/>
      <c r="I18" s="85"/>
      <c r="J18" s="84"/>
      <c r="K18" s="85"/>
      <c r="L18" s="84"/>
      <c r="R18" s="86"/>
      <c r="S18" s="51"/>
      <c r="T18" s="71"/>
      <c r="U18" s="71"/>
      <c r="V18" s="60"/>
      <c r="W18" s="71"/>
      <c r="X18" s="71"/>
      <c r="Y18" s="71"/>
      <c r="Z18" s="71"/>
      <c r="AA18" s="71"/>
      <c r="AC18" s="78"/>
    </row>
    <row r="19" spans="1:29" ht="11.25" customHeight="1" x14ac:dyDescent="0.2">
      <c r="A19" s="87" t="s">
        <v>8</v>
      </c>
      <c r="B19" s="80"/>
      <c r="C19" s="62"/>
      <c r="D19" s="72">
        <v>437</v>
      </c>
      <c r="F19" s="72">
        <v>479</v>
      </c>
      <c r="H19" s="72">
        <v>444</v>
      </c>
      <c r="J19" s="72">
        <v>397</v>
      </c>
      <c r="K19" s="64" t="s">
        <v>13</v>
      </c>
      <c r="L19" s="72">
        <v>493</v>
      </c>
      <c r="R19" s="88"/>
      <c r="S19" s="51"/>
      <c r="T19" s="71"/>
      <c r="U19" s="71"/>
      <c r="V19" s="60"/>
      <c r="W19" s="71"/>
      <c r="X19" s="71"/>
      <c r="Y19" s="71"/>
      <c r="Z19" s="60"/>
      <c r="AA19" s="71"/>
      <c r="AC19" s="78"/>
    </row>
    <row r="20" spans="1:29" ht="11.25" customHeight="1" x14ac:dyDescent="0.2">
      <c r="A20" s="87" t="s">
        <v>9</v>
      </c>
      <c r="B20" s="80"/>
      <c r="C20" s="62"/>
      <c r="D20" s="72">
        <v>28400</v>
      </c>
      <c r="F20" s="72">
        <v>34000</v>
      </c>
      <c r="G20" s="64" t="s">
        <v>13</v>
      </c>
      <c r="H20" s="72">
        <v>30800</v>
      </c>
      <c r="I20" s="64" t="s">
        <v>13</v>
      </c>
      <c r="J20" s="72">
        <v>25500</v>
      </c>
      <c r="K20" s="64" t="s">
        <v>13</v>
      </c>
      <c r="L20" s="72">
        <v>30100</v>
      </c>
      <c r="M20" s="49">
        <f>16646867+6986227</f>
        <v>23633094</v>
      </c>
      <c r="N20" s="49">
        <f>17047652+3344367</f>
        <v>20392019</v>
      </c>
      <c r="O20" s="49">
        <f>19288733+3797876</f>
        <v>23086609</v>
      </c>
      <c r="R20" s="88"/>
      <c r="S20" s="51"/>
      <c r="T20" s="71"/>
      <c r="U20" s="71"/>
      <c r="V20" s="60"/>
      <c r="W20" s="71"/>
      <c r="X20" s="71"/>
      <c r="Y20" s="71"/>
      <c r="Z20" s="60"/>
      <c r="AA20" s="71"/>
      <c r="AC20" s="78"/>
    </row>
    <row r="21" spans="1:29" ht="11.25" customHeight="1" x14ac:dyDescent="0.2">
      <c r="A21" s="87" t="s">
        <v>187</v>
      </c>
      <c r="B21" s="80" t="s">
        <v>10</v>
      </c>
      <c r="C21" s="62"/>
      <c r="D21" s="72">
        <v>65</v>
      </c>
      <c r="F21" s="72">
        <v>71</v>
      </c>
      <c r="G21" s="64" t="s">
        <v>13</v>
      </c>
      <c r="H21" s="72">
        <v>69</v>
      </c>
      <c r="I21" s="64" t="s">
        <v>13</v>
      </c>
      <c r="J21" s="72">
        <v>64</v>
      </c>
      <c r="L21" s="72">
        <v>61</v>
      </c>
      <c r="M21" s="49">
        <f>M20/420302</f>
        <v>56.228840214893097</v>
      </c>
      <c r="N21" s="49">
        <f>N20/393149</f>
        <v>51.868423930876098</v>
      </c>
      <c r="O21" s="49">
        <f>O20/418797</f>
        <v>55.1260133191021</v>
      </c>
      <c r="R21" s="88"/>
      <c r="S21" s="81"/>
      <c r="T21" s="71"/>
      <c r="U21" s="81"/>
      <c r="V21" s="60"/>
      <c r="W21" s="81"/>
      <c r="X21" s="81"/>
      <c r="Y21" s="82"/>
      <c r="Z21" s="60"/>
      <c r="AA21" s="82"/>
      <c r="AC21" s="78"/>
    </row>
    <row r="22" spans="1:29" ht="11.25" customHeight="1" x14ac:dyDescent="0.2">
      <c r="A22" s="34" t="s">
        <v>188</v>
      </c>
      <c r="B22" s="89"/>
      <c r="C22" s="62"/>
      <c r="D22" s="71"/>
      <c r="E22" s="62"/>
      <c r="F22" s="71"/>
      <c r="G22" s="62"/>
      <c r="H22" s="71"/>
      <c r="I22" s="62"/>
      <c r="J22" s="71"/>
      <c r="K22" s="62"/>
      <c r="L22" s="71"/>
      <c r="R22" s="70"/>
      <c r="S22" s="81"/>
      <c r="T22" s="60"/>
      <c r="U22" s="81"/>
      <c r="V22" s="60"/>
      <c r="W22" s="81"/>
      <c r="X22" s="60"/>
      <c r="Y22" s="81"/>
      <c r="Z22" s="81"/>
      <c r="AA22" s="81"/>
      <c r="AB22" s="53"/>
      <c r="AC22" s="82"/>
    </row>
    <row r="23" spans="1:29" ht="11.25" customHeight="1" x14ac:dyDescent="0.2">
      <c r="A23" s="74" t="s">
        <v>8</v>
      </c>
      <c r="B23" s="80"/>
      <c r="C23" s="62"/>
      <c r="D23" s="71">
        <v>199</v>
      </c>
      <c r="E23" s="62"/>
      <c r="F23" s="71">
        <v>171</v>
      </c>
      <c r="G23" s="62"/>
      <c r="H23" s="71">
        <v>204</v>
      </c>
      <c r="I23" s="62"/>
      <c r="J23" s="71">
        <v>183</v>
      </c>
      <c r="K23" s="62"/>
      <c r="L23" s="71">
        <v>158</v>
      </c>
      <c r="R23" s="75"/>
      <c r="S23" s="81"/>
      <c r="T23" s="60"/>
      <c r="U23" s="71"/>
      <c r="V23" s="60"/>
      <c r="W23" s="71"/>
      <c r="X23" s="60"/>
      <c r="Y23" s="71"/>
      <c r="Z23" s="71"/>
      <c r="AA23" s="71"/>
      <c r="AB23" s="60"/>
      <c r="AC23" s="71"/>
    </row>
    <row r="24" spans="1:29" ht="11.25" customHeight="1" x14ac:dyDescent="0.2">
      <c r="A24" s="74" t="s">
        <v>189</v>
      </c>
      <c r="B24" s="90"/>
      <c r="C24" s="62"/>
      <c r="D24" s="71">
        <v>21500</v>
      </c>
      <c r="E24" s="62" t="s">
        <v>147</v>
      </c>
      <c r="F24" s="71">
        <v>22100</v>
      </c>
      <c r="G24" s="62" t="s">
        <v>147</v>
      </c>
      <c r="H24" s="71">
        <v>24200</v>
      </c>
      <c r="I24" s="62" t="s">
        <v>147</v>
      </c>
      <c r="J24" s="71">
        <v>21300</v>
      </c>
      <c r="K24" s="62" t="s">
        <v>147</v>
      </c>
      <c r="L24" s="71">
        <v>20700</v>
      </c>
      <c r="R24" s="75"/>
      <c r="S24" s="81"/>
      <c r="T24" s="60"/>
      <c r="U24" s="71"/>
      <c r="V24" s="60"/>
      <c r="W24" s="71"/>
      <c r="X24" s="60"/>
      <c r="Y24" s="71"/>
      <c r="Z24" s="71"/>
      <c r="AA24" s="71"/>
      <c r="AB24" s="60"/>
      <c r="AC24" s="71"/>
    </row>
    <row r="25" spans="1:29" ht="11.25" customHeight="1" x14ac:dyDescent="0.2">
      <c r="A25" s="74" t="s">
        <v>187</v>
      </c>
      <c r="B25" s="80" t="s">
        <v>10</v>
      </c>
      <c r="C25" s="62"/>
      <c r="D25" s="71">
        <v>108</v>
      </c>
      <c r="E25" s="62"/>
      <c r="F25" s="71">
        <v>129</v>
      </c>
      <c r="G25" s="62"/>
      <c r="H25" s="71">
        <v>118</v>
      </c>
      <c r="I25" s="62"/>
      <c r="J25" s="71">
        <v>116</v>
      </c>
      <c r="K25" s="62"/>
      <c r="L25" s="71">
        <v>131</v>
      </c>
      <c r="R25" s="75"/>
      <c r="S25" s="81"/>
      <c r="T25" s="60"/>
      <c r="U25" s="71"/>
      <c r="V25" s="71"/>
      <c r="W25" s="71"/>
      <c r="X25" s="71"/>
      <c r="Y25" s="71"/>
      <c r="Z25" s="71"/>
      <c r="AA25" s="71"/>
      <c r="AB25" s="71"/>
      <c r="AC25" s="71"/>
    </row>
    <row r="26" spans="1:29" ht="11.25" customHeight="1" x14ac:dyDescent="0.2">
      <c r="A26" s="34" t="s">
        <v>190</v>
      </c>
      <c r="B26" s="89"/>
      <c r="C26" s="62"/>
      <c r="D26" s="71"/>
      <c r="E26" s="62"/>
      <c r="F26" s="71"/>
      <c r="G26" s="62"/>
      <c r="H26" s="71"/>
      <c r="I26" s="62"/>
      <c r="J26" s="71"/>
      <c r="K26" s="62"/>
      <c r="L26" s="71"/>
      <c r="R26" s="70"/>
      <c r="S26" s="81"/>
      <c r="T26" s="60"/>
      <c r="U26" s="71"/>
      <c r="V26" s="60"/>
      <c r="W26" s="71"/>
      <c r="X26" s="60"/>
      <c r="Y26" s="71"/>
      <c r="Z26" s="71"/>
      <c r="AA26" s="71"/>
      <c r="AB26" s="60"/>
      <c r="AC26" s="71"/>
    </row>
    <row r="27" spans="1:29" ht="11.25" customHeight="1" x14ac:dyDescent="0.2">
      <c r="A27" s="74" t="s">
        <v>8</v>
      </c>
      <c r="B27" s="80"/>
      <c r="C27" s="62"/>
      <c r="D27" s="71">
        <v>16</v>
      </c>
      <c r="E27" s="62"/>
      <c r="F27" s="71">
        <v>18</v>
      </c>
      <c r="G27" s="62"/>
      <c r="H27" s="71">
        <v>16</v>
      </c>
      <c r="I27" s="62"/>
      <c r="J27" s="71">
        <v>19</v>
      </c>
      <c r="K27" s="62"/>
      <c r="L27" s="71">
        <v>25</v>
      </c>
      <c r="R27" s="75"/>
      <c r="S27" s="81"/>
      <c r="T27" s="60"/>
      <c r="U27" s="71"/>
      <c r="V27" s="60"/>
      <c r="W27" s="71"/>
      <c r="X27" s="60"/>
      <c r="Y27" s="71"/>
      <c r="Z27" s="71"/>
      <c r="AA27" s="71"/>
      <c r="AB27" s="60"/>
      <c r="AC27" s="71"/>
    </row>
    <row r="28" spans="1:29" ht="11.25" customHeight="1" x14ac:dyDescent="0.2">
      <c r="A28" s="74" t="s">
        <v>191</v>
      </c>
      <c r="B28" s="90"/>
      <c r="C28" s="62"/>
      <c r="D28" s="71">
        <v>1920</v>
      </c>
      <c r="E28" s="62" t="s">
        <v>13</v>
      </c>
      <c r="F28" s="71">
        <v>2230</v>
      </c>
      <c r="G28" s="62" t="s">
        <v>13</v>
      </c>
      <c r="H28" s="71">
        <v>2050</v>
      </c>
      <c r="I28" s="62" t="s">
        <v>147</v>
      </c>
      <c r="J28" s="71">
        <v>2510</v>
      </c>
      <c r="K28" s="62" t="s">
        <v>147</v>
      </c>
      <c r="L28" s="71">
        <v>3840</v>
      </c>
      <c r="R28" s="75"/>
      <c r="S28" s="81"/>
      <c r="T28" s="60"/>
      <c r="U28" s="71"/>
      <c r="V28" s="60"/>
      <c r="W28" s="71"/>
      <c r="X28" s="60"/>
      <c r="Y28" s="71"/>
      <c r="Z28" s="71"/>
      <c r="AA28" s="71"/>
      <c r="AB28" s="60"/>
      <c r="AC28" s="71"/>
    </row>
    <row r="29" spans="1:29" ht="11.25" customHeight="1" x14ac:dyDescent="0.2">
      <c r="A29" s="74" t="s">
        <v>187</v>
      </c>
      <c r="B29" s="80" t="s">
        <v>10</v>
      </c>
      <c r="C29" s="62"/>
      <c r="D29" s="71">
        <v>121</v>
      </c>
      <c r="E29" s="62" t="s">
        <v>13</v>
      </c>
      <c r="F29" s="71">
        <v>125</v>
      </c>
      <c r="G29" s="62" t="s">
        <v>13</v>
      </c>
      <c r="H29" s="71">
        <v>130</v>
      </c>
      <c r="I29" s="62" t="s">
        <v>147</v>
      </c>
      <c r="J29" s="71">
        <v>132</v>
      </c>
      <c r="K29" s="62" t="s">
        <v>147</v>
      </c>
      <c r="L29" s="71">
        <v>154</v>
      </c>
      <c r="R29" s="75"/>
      <c r="S29" s="81"/>
      <c r="T29" s="60"/>
      <c r="U29" s="71"/>
      <c r="V29" s="60"/>
      <c r="W29" s="71"/>
      <c r="X29" s="60"/>
      <c r="Y29" s="71"/>
      <c r="Z29" s="71"/>
      <c r="AA29" s="71"/>
      <c r="AB29" s="60"/>
      <c r="AC29" s="71"/>
    </row>
    <row r="30" spans="1:29" ht="11.25" customHeight="1" x14ac:dyDescent="0.2">
      <c r="A30" s="34" t="s">
        <v>14</v>
      </c>
      <c r="B30" s="80"/>
      <c r="C30" s="62"/>
      <c r="D30" s="72"/>
      <c r="F30" s="72"/>
      <c r="H30" s="72"/>
      <c r="J30" s="72"/>
      <c r="L30" s="72"/>
      <c r="R30" s="70"/>
      <c r="S30" s="51"/>
      <c r="T30" s="71"/>
      <c r="U30" s="71"/>
      <c r="V30" s="60"/>
      <c r="W30" s="71"/>
      <c r="X30" s="71"/>
      <c r="Y30" s="71"/>
      <c r="Z30" s="71"/>
      <c r="AA30" s="71"/>
      <c r="AC30" s="78"/>
    </row>
    <row r="31" spans="1:29" ht="11.25" customHeight="1" x14ac:dyDescent="0.2">
      <c r="A31" s="74" t="s">
        <v>15</v>
      </c>
      <c r="B31" s="80"/>
      <c r="C31" s="62"/>
      <c r="D31" s="72">
        <v>537</v>
      </c>
      <c r="F31" s="72">
        <v>545</v>
      </c>
      <c r="H31" s="72">
        <v>476</v>
      </c>
      <c r="J31" s="72">
        <v>483</v>
      </c>
      <c r="K31" s="64" t="s">
        <v>13</v>
      </c>
      <c r="L31" s="72">
        <v>508</v>
      </c>
      <c r="R31" s="75"/>
      <c r="S31" s="51"/>
      <c r="T31" s="71"/>
      <c r="U31" s="71"/>
      <c r="V31" s="60"/>
      <c r="W31" s="71"/>
      <c r="X31" s="71"/>
      <c r="Y31" s="71"/>
      <c r="Z31" s="60"/>
      <c r="AA31" s="71"/>
      <c r="AC31" s="78"/>
    </row>
    <row r="32" spans="1:29" ht="11.25" customHeight="1" x14ac:dyDescent="0.2">
      <c r="A32" s="74" t="s">
        <v>16</v>
      </c>
      <c r="B32" s="80"/>
      <c r="C32" s="62"/>
      <c r="D32" s="72"/>
      <c r="F32" s="72"/>
      <c r="H32" s="72"/>
      <c r="J32" s="72"/>
      <c r="L32" s="72"/>
      <c r="R32" s="75"/>
      <c r="S32" s="51"/>
      <c r="T32" s="71"/>
      <c r="U32" s="71"/>
      <c r="V32" s="60"/>
      <c r="W32" s="71"/>
      <c r="X32" s="71"/>
      <c r="Y32" s="71"/>
      <c r="Z32" s="71"/>
      <c r="AA32" s="71"/>
      <c r="AC32" s="78"/>
    </row>
    <row r="33" spans="1:29" ht="11.25" customHeight="1" x14ac:dyDescent="0.2">
      <c r="A33" s="76" t="s">
        <v>8</v>
      </c>
      <c r="B33" s="80"/>
      <c r="C33" s="62"/>
      <c r="D33" s="72">
        <v>528</v>
      </c>
      <c r="F33" s="72">
        <v>545</v>
      </c>
      <c r="H33" s="72">
        <v>452</v>
      </c>
      <c r="J33" s="72">
        <v>456</v>
      </c>
      <c r="K33" s="64" t="s">
        <v>13</v>
      </c>
      <c r="L33" s="72">
        <v>479</v>
      </c>
      <c r="R33" s="77"/>
      <c r="S33" s="51"/>
      <c r="T33" s="71"/>
      <c r="U33" s="71"/>
      <c r="V33" s="60"/>
      <c r="W33" s="71"/>
      <c r="X33" s="71"/>
      <c r="Y33" s="71"/>
      <c r="Z33" s="60"/>
      <c r="AA33" s="71"/>
      <c r="AC33" s="78"/>
    </row>
    <row r="34" spans="1:29" ht="11.25" customHeight="1" x14ac:dyDescent="0.2">
      <c r="A34" s="76" t="s">
        <v>9</v>
      </c>
      <c r="B34" s="80"/>
      <c r="C34" s="62"/>
      <c r="D34" s="72">
        <v>173000</v>
      </c>
      <c r="F34" s="72">
        <v>182000</v>
      </c>
      <c r="H34" s="72">
        <v>157000</v>
      </c>
      <c r="I34" s="64" t="s">
        <v>147</v>
      </c>
      <c r="J34" s="72">
        <v>169000</v>
      </c>
      <c r="K34" s="64" t="s">
        <v>147</v>
      </c>
      <c r="L34" s="72">
        <v>186000</v>
      </c>
      <c r="R34" s="77"/>
      <c r="S34" s="51"/>
      <c r="T34" s="71"/>
      <c r="U34" s="71"/>
      <c r="V34" s="60"/>
      <c r="W34" s="71"/>
      <c r="X34" s="71"/>
      <c r="Y34" s="71"/>
      <c r="Z34" s="60"/>
      <c r="AA34" s="71"/>
      <c r="AC34" s="78"/>
    </row>
    <row r="35" spans="1:29" ht="11.25" customHeight="1" x14ac:dyDescent="0.2">
      <c r="A35" s="76" t="s">
        <v>187</v>
      </c>
      <c r="B35" s="80" t="s">
        <v>10</v>
      </c>
      <c r="C35" s="62"/>
      <c r="D35" s="72">
        <v>327</v>
      </c>
      <c r="F35" s="72">
        <v>334</v>
      </c>
      <c r="H35" s="72">
        <v>346</v>
      </c>
      <c r="J35" s="72">
        <v>370</v>
      </c>
      <c r="L35" s="72">
        <v>389</v>
      </c>
      <c r="M35" s="49">
        <f>143717157/475116</f>
        <v>302.48856489783498</v>
      </c>
      <c r="N35" s="49">
        <f>142645373/459946</f>
        <v>310.13504411387402</v>
      </c>
      <c r="O35" s="49">
        <f>148281026/463254</f>
        <v>320.08579742430697</v>
      </c>
      <c r="R35" s="77"/>
      <c r="S35" s="81"/>
      <c r="T35" s="60"/>
      <c r="U35" s="81"/>
      <c r="V35" s="60"/>
      <c r="W35" s="81"/>
      <c r="X35" s="81"/>
      <c r="Y35" s="81"/>
      <c r="Z35" s="53"/>
      <c r="AA35" s="82"/>
      <c r="AC35" s="78"/>
    </row>
    <row r="36" spans="1:29" ht="11.25" customHeight="1" x14ac:dyDescent="0.2">
      <c r="A36" s="41" t="s">
        <v>17</v>
      </c>
      <c r="B36" s="41"/>
      <c r="C36" s="91"/>
      <c r="D36" s="92">
        <v>4470</v>
      </c>
      <c r="E36" s="91" t="s">
        <v>13</v>
      </c>
      <c r="F36" s="92">
        <v>3750</v>
      </c>
      <c r="G36" s="91" t="s">
        <v>13</v>
      </c>
      <c r="H36" s="92">
        <v>3580</v>
      </c>
      <c r="I36" s="91" t="s">
        <v>13</v>
      </c>
      <c r="J36" s="92">
        <v>4060</v>
      </c>
      <c r="K36" s="91" t="s">
        <v>13</v>
      </c>
      <c r="L36" s="92">
        <v>4220</v>
      </c>
      <c r="M36" s="83"/>
      <c r="N36" s="83"/>
      <c r="O36" s="83"/>
      <c r="R36" s="93"/>
      <c r="S36" s="81"/>
      <c r="T36" s="60"/>
      <c r="U36" s="71"/>
      <c r="V36" s="60"/>
      <c r="W36" s="71"/>
      <c r="X36" s="60"/>
      <c r="Y36" s="71"/>
      <c r="Z36" s="71"/>
      <c r="AA36" s="71"/>
      <c r="AB36" s="60"/>
      <c r="AC36" s="71"/>
    </row>
    <row r="37" spans="1:29" ht="11.25" customHeight="1" x14ac:dyDescent="0.2">
      <c r="A37" s="147" t="s">
        <v>203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R37" s="93"/>
      <c r="S37" s="81"/>
      <c r="T37" s="60"/>
      <c r="U37" s="71"/>
      <c r="V37" s="60"/>
      <c r="W37" s="71"/>
      <c r="X37" s="60"/>
      <c r="Y37" s="71"/>
      <c r="Z37" s="60"/>
      <c r="AA37" s="71"/>
      <c r="AB37" s="60"/>
      <c r="AC37" s="71"/>
    </row>
    <row r="38" spans="1:29" ht="11.25" customHeight="1" x14ac:dyDescent="0.2">
      <c r="A38" s="149" t="s">
        <v>192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R38" s="50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</row>
    <row r="39" spans="1:29" ht="11.25" customHeight="1" x14ac:dyDescent="0.2">
      <c r="A39" s="149" t="s">
        <v>193</v>
      </c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3"/>
      <c r="N39" s="143"/>
      <c r="O39" s="143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</row>
    <row r="40" spans="1:29" ht="11.25" customHeight="1" x14ac:dyDescent="0.2">
      <c r="A40" s="149" t="s">
        <v>194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6"/>
      <c r="O40" s="96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spans="1:29" ht="22.5" customHeight="1" x14ac:dyDescent="0.2">
      <c r="A41" s="151" t="s">
        <v>211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97"/>
    </row>
    <row r="42" spans="1:29" ht="11.25" customHeight="1" x14ac:dyDescent="0.2">
      <c r="A42" s="152" t="s">
        <v>195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</row>
    <row r="43" spans="1:29" ht="11.25" customHeight="1" x14ac:dyDescent="0.2">
      <c r="A43" s="142" t="s">
        <v>196</v>
      </c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</row>
    <row r="44" spans="1:29" ht="11.25" customHeight="1" x14ac:dyDescent="0.2"/>
  </sheetData>
  <mergeCells count="12">
    <mergeCell ref="A43:L43"/>
    <mergeCell ref="A1:O1"/>
    <mergeCell ref="A2:O2"/>
    <mergeCell ref="A3:O3"/>
    <mergeCell ref="A4:O4"/>
    <mergeCell ref="A5:L5"/>
    <mergeCell ref="A37:O37"/>
    <mergeCell ref="A38:O38"/>
    <mergeCell ref="A39:O39"/>
    <mergeCell ref="A40:M40"/>
    <mergeCell ref="A41:L41"/>
    <mergeCell ref="A42:L42"/>
  </mergeCells>
  <pageMargins left="0.5" right="0.5" top="0.5" bottom="0.75" header="0.3" footer="0.3"/>
  <pageSetup fitToHeight="0" orientation="portrait" r:id="rId1"/>
  <ignoredErrors>
    <ignoredError sqref="F6:L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Normal="100" workbookViewId="0">
      <selection sqref="A1:M1"/>
    </sheetView>
  </sheetViews>
  <sheetFormatPr defaultColWidth="8.77734375" defaultRowHeight="11.25" customHeight="1" x14ac:dyDescent="0.2"/>
  <cols>
    <col min="1" max="1" width="23.21875" style="98" customWidth="1"/>
    <col min="2" max="2" width="1.5546875" style="98" customWidth="1"/>
    <col min="3" max="3" width="9.21875" style="98" customWidth="1"/>
    <col min="4" max="4" width="1.5546875" style="98" customWidth="1"/>
    <col min="5" max="5" width="9.21875" style="98" customWidth="1"/>
    <col min="6" max="6" width="1.5546875" style="98" customWidth="1"/>
    <col min="7" max="7" width="9.21875" style="98" customWidth="1"/>
    <col min="8" max="8" width="1.5546875" style="98" customWidth="1"/>
    <col min="9" max="9" width="9.21875" style="98" customWidth="1"/>
    <col min="10" max="10" width="1.5546875" style="98" customWidth="1"/>
    <col min="11" max="11" width="9.21875" style="98" customWidth="1"/>
    <col min="12" max="12" width="1.5546875" style="98" customWidth="1"/>
    <col min="13" max="13" width="9.21875" style="98" customWidth="1"/>
    <col min="14" max="14" width="8.77734375" style="98"/>
    <col min="15" max="15" width="9.77734375" style="98" customWidth="1"/>
    <col min="16" max="16" width="2.21875" style="98" customWidth="1"/>
    <col min="17" max="16384" width="8.77734375" style="98"/>
  </cols>
  <sheetData>
    <row r="1" spans="1:16" ht="11.25" customHeight="1" x14ac:dyDescent="0.2">
      <c r="A1" s="159" t="s">
        <v>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"/>
      <c r="O1" s="1"/>
      <c r="P1" s="1"/>
    </row>
    <row r="2" spans="1:16" ht="11.25" customHeight="1" x14ac:dyDescent="0.2">
      <c r="A2" s="159" t="s">
        <v>197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"/>
      <c r="O2" s="1"/>
      <c r="P2" s="1"/>
    </row>
    <row r="3" spans="1:16" ht="11.25" customHeight="1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"/>
      <c r="O3" s="1"/>
      <c r="P3" s="1"/>
    </row>
    <row r="4" spans="1:16" ht="11.25" customHeight="1" x14ac:dyDescent="0.2">
      <c r="A4" s="99"/>
      <c r="B4" s="99"/>
      <c r="C4" s="157" t="s">
        <v>4</v>
      </c>
      <c r="D4" s="158"/>
      <c r="E4" s="158"/>
      <c r="F4" s="158"/>
      <c r="G4" s="158"/>
      <c r="H4" s="100"/>
      <c r="I4" s="157" t="s">
        <v>150</v>
      </c>
      <c r="J4" s="158"/>
      <c r="K4" s="158"/>
      <c r="L4" s="158"/>
      <c r="M4" s="158"/>
      <c r="N4" s="1"/>
      <c r="O4" s="1"/>
      <c r="P4" s="1"/>
    </row>
    <row r="5" spans="1:16" ht="11.25" customHeight="1" x14ac:dyDescent="0.2">
      <c r="A5" s="5"/>
      <c r="B5" s="5"/>
      <c r="C5" s="101"/>
      <c r="D5" s="102"/>
      <c r="E5" s="101"/>
      <c r="F5" s="102"/>
      <c r="G5" s="103" t="s">
        <v>19</v>
      </c>
      <c r="H5" s="104"/>
      <c r="I5" s="101"/>
      <c r="J5" s="102"/>
      <c r="K5" s="101"/>
      <c r="L5" s="102"/>
      <c r="M5" s="103" t="s">
        <v>19</v>
      </c>
      <c r="N5" s="3"/>
      <c r="O5" s="1"/>
      <c r="P5" s="1"/>
    </row>
    <row r="6" spans="1:16" ht="11.25" customHeight="1" x14ac:dyDescent="0.2">
      <c r="A6" s="5"/>
      <c r="B6" s="5"/>
      <c r="C6" s="105"/>
      <c r="D6" s="106"/>
      <c r="E6" s="105"/>
      <c r="F6" s="106"/>
      <c r="G6" s="103" t="s">
        <v>198</v>
      </c>
      <c r="H6" s="104"/>
      <c r="I6" s="105"/>
      <c r="J6" s="106"/>
      <c r="K6" s="105"/>
      <c r="L6" s="106"/>
      <c r="M6" s="103" t="s">
        <v>198</v>
      </c>
      <c r="N6" s="3"/>
      <c r="O6" s="1"/>
      <c r="P6" s="1"/>
    </row>
    <row r="7" spans="1:16" ht="11.25" customHeight="1" x14ac:dyDescent="0.2">
      <c r="A7" s="5"/>
      <c r="B7" s="5"/>
      <c r="C7" s="105" t="s">
        <v>8</v>
      </c>
      <c r="D7" s="104"/>
      <c r="E7" s="105" t="s">
        <v>9</v>
      </c>
      <c r="F7" s="104"/>
      <c r="G7" s="4" t="s">
        <v>20</v>
      </c>
      <c r="H7" s="104"/>
      <c r="I7" s="105" t="s">
        <v>8</v>
      </c>
      <c r="J7" s="104"/>
      <c r="K7" s="105" t="s">
        <v>9</v>
      </c>
      <c r="L7" s="104"/>
      <c r="M7" s="4" t="s">
        <v>20</v>
      </c>
      <c r="N7" s="3"/>
      <c r="O7" s="1"/>
      <c r="P7" s="1"/>
    </row>
    <row r="8" spans="1:16" ht="11.25" customHeight="1" x14ac:dyDescent="0.2">
      <c r="A8" s="107" t="s">
        <v>21</v>
      </c>
      <c r="B8" s="108"/>
      <c r="C8" s="107" t="s">
        <v>22</v>
      </c>
      <c r="D8" s="109"/>
      <c r="E8" s="107" t="s">
        <v>23</v>
      </c>
      <c r="F8" s="109"/>
      <c r="G8" s="107" t="s">
        <v>24</v>
      </c>
      <c r="H8" s="109"/>
      <c r="I8" s="107" t="s">
        <v>22</v>
      </c>
      <c r="J8" s="109"/>
      <c r="K8" s="107" t="s">
        <v>23</v>
      </c>
      <c r="L8" s="109"/>
      <c r="M8" s="107" t="s">
        <v>24</v>
      </c>
      <c r="N8" s="3"/>
      <c r="O8" s="1"/>
      <c r="P8" s="1"/>
    </row>
    <row r="9" spans="1:16" ht="11.25" customHeight="1" x14ac:dyDescent="0.2">
      <c r="A9" s="106" t="s">
        <v>25</v>
      </c>
      <c r="B9" s="6"/>
      <c r="C9" s="110">
        <v>5330</v>
      </c>
      <c r="D9" s="3" t="s">
        <v>13</v>
      </c>
      <c r="E9" s="111">
        <v>1670</v>
      </c>
      <c r="F9" s="3" t="s">
        <v>13</v>
      </c>
      <c r="G9" s="111">
        <v>313</v>
      </c>
      <c r="H9" s="104" t="s">
        <v>13</v>
      </c>
      <c r="I9" s="110">
        <v>7350</v>
      </c>
      <c r="J9" s="3"/>
      <c r="K9" s="111">
        <v>3060</v>
      </c>
      <c r="L9" s="3"/>
      <c r="M9" s="111">
        <v>416</v>
      </c>
      <c r="N9" s="112"/>
      <c r="O9" s="113"/>
      <c r="P9" s="113"/>
    </row>
    <row r="10" spans="1:16" ht="11.25" customHeight="1" x14ac:dyDescent="0.2">
      <c r="A10" s="2" t="s">
        <v>26</v>
      </c>
      <c r="B10" s="5"/>
      <c r="C10" s="110">
        <v>74600</v>
      </c>
      <c r="D10" s="3" t="s">
        <v>13</v>
      </c>
      <c r="E10" s="110">
        <v>33200</v>
      </c>
      <c r="F10" s="3"/>
      <c r="G10" s="110">
        <v>444</v>
      </c>
      <c r="H10" s="114"/>
      <c r="I10" s="110">
        <v>68100</v>
      </c>
      <c r="J10" s="3"/>
      <c r="K10" s="110">
        <v>34900</v>
      </c>
      <c r="L10" s="3"/>
      <c r="M10" s="110">
        <v>512</v>
      </c>
      <c r="N10" s="112"/>
      <c r="O10" s="113"/>
      <c r="P10" s="113"/>
    </row>
    <row r="11" spans="1:16" ht="11.25" customHeight="1" x14ac:dyDescent="0.2">
      <c r="A11" s="2" t="s">
        <v>27</v>
      </c>
      <c r="B11" s="5"/>
      <c r="C11" s="110">
        <v>56800</v>
      </c>
      <c r="D11" s="3"/>
      <c r="E11" s="110">
        <v>30200</v>
      </c>
      <c r="F11" s="3"/>
      <c r="G11" s="110">
        <v>532</v>
      </c>
      <c r="H11" s="114"/>
      <c r="I11" s="110">
        <v>56200</v>
      </c>
      <c r="J11" s="3"/>
      <c r="K11" s="110">
        <v>29200</v>
      </c>
      <c r="L11" s="3"/>
      <c r="M11" s="110">
        <v>519</v>
      </c>
      <c r="N11" s="112"/>
      <c r="O11" s="113"/>
      <c r="P11" s="113"/>
    </row>
    <row r="12" spans="1:16" ht="11.25" customHeight="1" x14ac:dyDescent="0.2">
      <c r="A12" s="2" t="s">
        <v>199</v>
      </c>
      <c r="B12" s="5"/>
      <c r="C12" s="110">
        <v>209000</v>
      </c>
      <c r="D12" s="3" t="s">
        <v>13</v>
      </c>
      <c r="E12" s="110">
        <v>50400</v>
      </c>
      <c r="F12" s="3" t="s">
        <v>13</v>
      </c>
      <c r="G12" s="110">
        <v>241</v>
      </c>
      <c r="H12" s="114"/>
      <c r="I12" s="110">
        <v>203000</v>
      </c>
      <c r="J12" s="3"/>
      <c r="K12" s="110">
        <v>50300</v>
      </c>
      <c r="L12" s="3"/>
      <c r="M12" s="110">
        <v>247</v>
      </c>
      <c r="N12" s="112"/>
      <c r="O12" s="113"/>
      <c r="P12" s="113"/>
    </row>
    <row r="13" spans="1:16" ht="11.25" customHeight="1" x14ac:dyDescent="0.2">
      <c r="A13" s="2" t="s">
        <v>28</v>
      </c>
      <c r="B13" s="5"/>
      <c r="C13" s="115" t="s">
        <v>29</v>
      </c>
      <c r="D13" s="3"/>
      <c r="E13" s="115" t="s">
        <v>29</v>
      </c>
      <c r="F13" s="3"/>
      <c r="G13" s="115" t="s">
        <v>29</v>
      </c>
      <c r="H13" s="114"/>
      <c r="I13" s="115" t="s">
        <v>29</v>
      </c>
      <c r="J13" s="3"/>
      <c r="K13" s="115" t="s">
        <v>29</v>
      </c>
      <c r="L13" s="3"/>
      <c r="M13" s="115" t="s">
        <v>29</v>
      </c>
      <c r="N13" s="112"/>
      <c r="O13" s="113"/>
      <c r="P13" s="113"/>
    </row>
    <row r="14" spans="1:16" ht="11.25" customHeight="1" x14ac:dyDescent="0.2">
      <c r="A14" s="2" t="s">
        <v>30</v>
      </c>
      <c r="B14" s="5"/>
      <c r="C14" s="110">
        <v>72600</v>
      </c>
      <c r="D14" s="3" t="s">
        <v>13</v>
      </c>
      <c r="E14" s="110">
        <v>38800</v>
      </c>
      <c r="F14" s="3" t="s">
        <v>13</v>
      </c>
      <c r="G14" s="110">
        <v>535</v>
      </c>
      <c r="H14" s="3"/>
      <c r="I14" s="110">
        <v>101000</v>
      </c>
      <c r="J14" s="3"/>
      <c r="K14" s="110">
        <v>52900</v>
      </c>
      <c r="L14" s="3"/>
      <c r="M14" s="110">
        <v>524</v>
      </c>
      <c r="N14" s="112"/>
      <c r="O14" s="113"/>
      <c r="P14" s="113"/>
    </row>
    <row r="15" spans="1:16" ht="11.25" customHeight="1" x14ac:dyDescent="0.2">
      <c r="A15" s="2" t="s">
        <v>31</v>
      </c>
      <c r="B15" s="5"/>
      <c r="C15" s="110">
        <v>3040</v>
      </c>
      <c r="D15" s="3"/>
      <c r="E15" s="110">
        <v>1960</v>
      </c>
      <c r="F15" s="3"/>
      <c r="G15" s="110">
        <v>643</v>
      </c>
      <c r="H15" s="114"/>
      <c r="I15" s="110">
        <v>2270</v>
      </c>
      <c r="J15" s="3"/>
      <c r="K15" s="110">
        <v>1200</v>
      </c>
      <c r="L15" s="3"/>
      <c r="M15" s="110">
        <v>527</v>
      </c>
      <c r="N15" s="112"/>
      <c r="O15" s="113"/>
      <c r="P15" s="113"/>
    </row>
    <row r="16" spans="1:16" ht="11.25" customHeight="1" x14ac:dyDescent="0.2">
      <c r="A16" s="2" t="s">
        <v>32</v>
      </c>
      <c r="B16" s="5"/>
      <c r="C16" s="110">
        <v>692</v>
      </c>
      <c r="D16" s="3" t="s">
        <v>13</v>
      </c>
      <c r="E16" s="110">
        <v>310</v>
      </c>
      <c r="F16" s="3"/>
      <c r="G16" s="110">
        <v>448</v>
      </c>
      <c r="H16" s="114" t="s">
        <v>13</v>
      </c>
      <c r="I16" s="110">
        <v>995</v>
      </c>
      <c r="J16" s="3"/>
      <c r="K16" s="110">
        <v>303</v>
      </c>
      <c r="L16" s="3"/>
      <c r="M16" s="110">
        <v>305</v>
      </c>
      <c r="N16" s="112"/>
      <c r="O16" s="113"/>
      <c r="P16" s="113"/>
    </row>
    <row r="17" spans="1:16" ht="11.25" customHeight="1" x14ac:dyDescent="0.2">
      <c r="A17" s="2" t="s">
        <v>33</v>
      </c>
      <c r="B17" s="5"/>
      <c r="C17" s="115" t="s">
        <v>29</v>
      </c>
      <c r="D17" s="3"/>
      <c r="E17" s="115" t="s">
        <v>29</v>
      </c>
      <c r="F17" s="3"/>
      <c r="G17" s="115" t="s">
        <v>29</v>
      </c>
      <c r="H17" s="114"/>
      <c r="I17" s="115" t="s">
        <v>29</v>
      </c>
      <c r="J17" s="3"/>
      <c r="K17" s="115" t="s">
        <v>29</v>
      </c>
      <c r="L17" s="3"/>
      <c r="M17" s="115" t="s">
        <v>29</v>
      </c>
      <c r="N17" s="116"/>
      <c r="O17" s="113"/>
      <c r="P17" s="113"/>
    </row>
    <row r="18" spans="1:16" ht="11.25" customHeight="1" x14ac:dyDescent="0.2">
      <c r="A18" s="2" t="s">
        <v>204</v>
      </c>
      <c r="B18" s="6"/>
      <c r="C18" s="110">
        <v>33900</v>
      </c>
      <c r="D18" s="3" t="s">
        <v>13</v>
      </c>
      <c r="E18" s="110">
        <v>12000</v>
      </c>
      <c r="F18" s="3" t="s">
        <v>13</v>
      </c>
      <c r="G18" s="110">
        <v>353</v>
      </c>
      <c r="H18" s="114" t="s">
        <v>13</v>
      </c>
      <c r="I18" s="110">
        <v>39900</v>
      </c>
      <c r="J18" s="3"/>
      <c r="K18" s="110">
        <v>14300</v>
      </c>
      <c r="L18" s="3"/>
      <c r="M18" s="110">
        <v>359</v>
      </c>
      <c r="N18" s="112"/>
      <c r="O18" s="113"/>
      <c r="P18" s="113"/>
    </row>
    <row r="19" spans="1:16" ht="11.25" customHeight="1" x14ac:dyDescent="0.2">
      <c r="A19" s="117" t="s">
        <v>34</v>
      </c>
      <c r="B19" s="108"/>
      <c r="C19" s="118">
        <v>456000</v>
      </c>
      <c r="D19" s="119" t="s">
        <v>147</v>
      </c>
      <c r="E19" s="118">
        <v>169000</v>
      </c>
      <c r="F19" s="119" t="s">
        <v>147</v>
      </c>
      <c r="G19" s="118">
        <v>370</v>
      </c>
      <c r="H19" s="120" t="s">
        <v>147</v>
      </c>
      <c r="I19" s="118">
        <v>479000</v>
      </c>
      <c r="J19" s="119"/>
      <c r="K19" s="118">
        <v>186000</v>
      </c>
      <c r="L19" s="119"/>
      <c r="M19" s="118">
        <v>389</v>
      </c>
      <c r="N19" s="112"/>
      <c r="O19" s="113"/>
      <c r="P19" s="113"/>
    </row>
    <row r="20" spans="1:16" ht="11.25" customHeight="1" x14ac:dyDescent="0.2">
      <c r="A20" s="162" t="s">
        <v>200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13"/>
      <c r="O20" s="113"/>
      <c r="P20" s="113"/>
    </row>
    <row r="21" spans="1:16" ht="11.25" customHeight="1" x14ac:dyDescent="0.2">
      <c r="A21" s="165" t="s">
        <v>192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7"/>
      <c r="O21" s="7"/>
      <c r="P21" s="7"/>
    </row>
    <row r="22" spans="1:16" ht="11.25" customHeight="1" x14ac:dyDescent="0.2">
      <c r="A22" s="153" t="s">
        <v>201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"/>
      <c r="O22" s="1"/>
      <c r="P22" s="1"/>
    </row>
    <row r="23" spans="1:16" ht="11.25" customHeight="1" x14ac:dyDescent="0.2">
      <c r="A23" s="153" t="s">
        <v>202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"/>
      <c r="O23" s="1"/>
      <c r="P23" s="1"/>
    </row>
    <row r="24" spans="1:16" ht="22.5" customHeight="1" x14ac:dyDescent="0.2">
      <c r="A24" s="155" t="s">
        <v>205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"/>
      <c r="O24" s="1"/>
      <c r="P24" s="1"/>
    </row>
  </sheetData>
  <mergeCells count="10">
    <mergeCell ref="A1:M1"/>
    <mergeCell ref="A2:M2"/>
    <mergeCell ref="A20:M20"/>
    <mergeCell ref="A3:M3"/>
    <mergeCell ref="A21:M21"/>
    <mergeCell ref="A22:M22"/>
    <mergeCell ref="A23:M23"/>
    <mergeCell ref="A24:M24"/>
    <mergeCell ref="C4:G4"/>
    <mergeCell ref="I4:M4"/>
  </mergeCells>
  <pageMargins left="0.5" right="0.5" top="0.5" bottom="0.75" header="0.3" footer="0.3"/>
  <pageSetup orientation="portrait" horizontalDpi="1200" verticalDpi="1200" r:id="rId1"/>
  <ignoredErrors>
    <ignoredError sqref="C4:M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00F6-A3BA-4E4E-B89D-1B13D2B35923}">
  <dimension ref="A1:E72"/>
  <sheetViews>
    <sheetView zoomScaleNormal="100" workbookViewId="0">
      <selection sqref="A1:E1"/>
    </sheetView>
  </sheetViews>
  <sheetFormatPr defaultColWidth="9.21875" defaultRowHeight="10.199999999999999" x14ac:dyDescent="0.2"/>
  <cols>
    <col min="1" max="1" width="40" style="23" customWidth="1"/>
    <col min="2" max="2" width="1.5546875" style="23" customWidth="1"/>
    <col min="3" max="3" width="13.21875" style="23" customWidth="1"/>
    <col min="4" max="4" width="1.5546875" style="23" customWidth="1"/>
    <col min="5" max="5" width="14.44140625" style="23" bestFit="1" customWidth="1"/>
    <col min="6" max="16384" width="9.21875" style="23"/>
  </cols>
  <sheetData>
    <row r="1" spans="1:5" ht="11.25" customHeight="1" x14ac:dyDescent="0.2">
      <c r="A1" s="144" t="s">
        <v>35</v>
      </c>
      <c r="B1" s="144"/>
      <c r="C1" s="144"/>
      <c r="D1" s="144"/>
      <c r="E1" s="144"/>
    </row>
    <row r="2" spans="1:5" ht="11.25" customHeight="1" x14ac:dyDescent="0.2">
      <c r="A2" s="144" t="s">
        <v>155</v>
      </c>
      <c r="B2" s="144"/>
      <c r="C2" s="144"/>
      <c r="D2" s="144"/>
      <c r="E2" s="144"/>
    </row>
    <row r="3" spans="1:5" ht="11.25" customHeight="1" x14ac:dyDescent="0.2">
      <c r="A3" s="166"/>
      <c r="B3" s="166"/>
      <c r="C3" s="166"/>
      <c r="D3" s="166"/>
      <c r="E3" s="166"/>
    </row>
    <row r="4" spans="1:5" ht="11.25" customHeight="1" x14ac:dyDescent="0.2">
      <c r="A4" s="24"/>
      <c r="B4" s="24"/>
      <c r="C4" s="24"/>
      <c r="D4" s="24"/>
      <c r="E4" s="24"/>
    </row>
    <row r="5" spans="1:5" ht="11.25" customHeight="1" x14ac:dyDescent="0.2">
      <c r="A5" s="25" t="s">
        <v>36</v>
      </c>
      <c r="B5" s="25"/>
      <c r="C5" s="26" t="s">
        <v>37</v>
      </c>
      <c r="D5" s="26"/>
      <c r="E5" s="26" t="s">
        <v>38</v>
      </c>
    </row>
    <row r="6" spans="1:5" ht="11.25" customHeight="1" x14ac:dyDescent="0.2">
      <c r="A6" s="27" t="s">
        <v>39</v>
      </c>
      <c r="B6" s="28"/>
      <c r="C6" s="29"/>
      <c r="D6" s="29"/>
      <c r="E6" s="29"/>
    </row>
    <row r="7" spans="1:5" ht="11.25" customHeight="1" x14ac:dyDescent="0.2">
      <c r="A7" s="30" t="s">
        <v>40</v>
      </c>
      <c r="B7" s="27"/>
      <c r="C7" s="31" t="s">
        <v>41</v>
      </c>
      <c r="D7" s="31"/>
      <c r="E7" s="31" t="s">
        <v>42</v>
      </c>
    </row>
    <row r="8" spans="1:5" ht="11.25" customHeight="1" x14ac:dyDescent="0.2">
      <c r="A8" s="32" t="s">
        <v>43</v>
      </c>
      <c r="B8" s="33"/>
      <c r="C8" s="34" t="s">
        <v>44</v>
      </c>
      <c r="D8" s="34"/>
      <c r="E8" s="35" t="s">
        <v>45</v>
      </c>
    </row>
    <row r="9" spans="1:5" ht="11.25" customHeight="1" x14ac:dyDescent="0.2">
      <c r="A9" s="36" t="s">
        <v>50</v>
      </c>
      <c r="B9" s="37"/>
      <c r="C9" s="38" t="s">
        <v>51</v>
      </c>
      <c r="D9" s="38"/>
      <c r="E9" s="35" t="s">
        <v>52</v>
      </c>
    </row>
    <row r="10" spans="1:5" ht="11.25" customHeight="1" x14ac:dyDescent="0.2">
      <c r="A10" s="36" t="s">
        <v>144</v>
      </c>
      <c r="B10" s="37"/>
      <c r="C10" s="39" t="s">
        <v>53</v>
      </c>
      <c r="D10" s="35"/>
      <c r="E10" s="35" t="s">
        <v>54</v>
      </c>
    </row>
    <row r="11" spans="1:5" ht="11.25" customHeight="1" x14ac:dyDescent="0.2">
      <c r="A11" s="32" t="s">
        <v>43</v>
      </c>
      <c r="B11" s="37"/>
      <c r="C11" s="39" t="s">
        <v>41</v>
      </c>
      <c r="D11" s="35"/>
      <c r="E11" s="35" t="s">
        <v>45</v>
      </c>
    </row>
    <row r="12" spans="1:5" ht="11.25" customHeight="1" x14ac:dyDescent="0.2">
      <c r="A12" s="32" t="s">
        <v>43</v>
      </c>
      <c r="B12" s="37"/>
      <c r="C12" s="39" t="s">
        <v>46</v>
      </c>
      <c r="D12" s="35"/>
      <c r="E12" s="35" t="s">
        <v>47</v>
      </c>
    </row>
    <row r="13" spans="1:5" ht="11.25" customHeight="1" x14ac:dyDescent="0.2">
      <c r="A13" s="30" t="s">
        <v>149</v>
      </c>
      <c r="B13" s="37"/>
      <c r="C13" s="39" t="s">
        <v>73</v>
      </c>
      <c r="D13" s="35"/>
      <c r="E13" s="35" t="s">
        <v>154</v>
      </c>
    </row>
    <row r="14" spans="1:5" ht="11.25" customHeight="1" x14ac:dyDescent="0.2">
      <c r="A14" s="30" t="s">
        <v>48</v>
      </c>
      <c r="B14" s="33"/>
      <c r="C14" s="39" t="s">
        <v>49</v>
      </c>
      <c r="D14" s="34"/>
      <c r="E14" s="35" t="s">
        <v>83</v>
      </c>
    </row>
    <row r="15" spans="1:5" ht="11.25" customHeight="1" x14ac:dyDescent="0.2">
      <c r="A15" s="30" t="s">
        <v>55</v>
      </c>
      <c r="B15" s="33"/>
      <c r="C15" s="34" t="s">
        <v>44</v>
      </c>
      <c r="D15" s="38"/>
      <c r="E15" s="38" t="s">
        <v>56</v>
      </c>
    </row>
    <row r="16" spans="1:5" ht="11.25" customHeight="1" x14ac:dyDescent="0.2">
      <c r="A16" s="27" t="s">
        <v>148</v>
      </c>
      <c r="B16" s="40"/>
      <c r="C16" s="40"/>
      <c r="D16" s="40"/>
      <c r="E16" s="40"/>
    </row>
    <row r="17" spans="1:5" ht="11.25" customHeight="1" x14ac:dyDescent="0.2">
      <c r="A17" s="30" t="s">
        <v>57</v>
      </c>
      <c r="B17" s="27"/>
      <c r="C17" s="41" t="s">
        <v>58</v>
      </c>
      <c r="D17" s="41"/>
      <c r="E17" s="41" t="s">
        <v>59</v>
      </c>
    </row>
    <row r="18" spans="1:5" ht="11.25" customHeight="1" x14ac:dyDescent="0.2">
      <c r="A18" s="30" t="s">
        <v>60</v>
      </c>
      <c r="B18" s="33"/>
      <c r="C18" s="38" t="s">
        <v>61</v>
      </c>
      <c r="D18" s="38"/>
      <c r="E18" s="38" t="s">
        <v>62</v>
      </c>
    </row>
    <row r="19" spans="1:5" ht="11.25" customHeight="1" x14ac:dyDescent="0.2">
      <c r="A19" s="30" t="s">
        <v>65</v>
      </c>
      <c r="B19" s="33"/>
      <c r="C19" s="38" t="s">
        <v>63</v>
      </c>
      <c r="D19" s="38"/>
      <c r="E19" s="38" t="s">
        <v>66</v>
      </c>
    </row>
    <row r="20" spans="1:5" ht="11.25" customHeight="1" x14ac:dyDescent="0.2">
      <c r="A20" s="42" t="s">
        <v>43</v>
      </c>
      <c r="B20" s="43"/>
      <c r="C20" s="38" t="s">
        <v>67</v>
      </c>
      <c r="D20" s="38"/>
      <c r="E20" s="38" t="s">
        <v>68</v>
      </c>
    </row>
    <row r="21" spans="1:5" ht="11.25" customHeight="1" x14ac:dyDescent="0.2">
      <c r="A21" s="32" t="s">
        <v>43</v>
      </c>
      <c r="B21" s="33"/>
      <c r="C21" s="38" t="s">
        <v>69</v>
      </c>
      <c r="D21" s="38"/>
      <c r="E21" s="38" t="s">
        <v>70</v>
      </c>
    </row>
    <row r="22" spans="1:5" ht="11.25" customHeight="1" x14ac:dyDescent="0.2">
      <c r="A22" s="30" t="s">
        <v>71</v>
      </c>
      <c r="B22" s="33"/>
      <c r="C22" s="38" t="s">
        <v>46</v>
      </c>
      <c r="D22" s="38"/>
      <c r="E22" s="38" t="s">
        <v>47</v>
      </c>
    </row>
    <row r="23" spans="1:5" ht="11.25" customHeight="1" x14ac:dyDescent="0.2">
      <c r="A23" s="30" t="s">
        <v>72</v>
      </c>
      <c r="B23" s="33"/>
      <c r="C23" s="38" t="s">
        <v>73</v>
      </c>
      <c r="D23" s="38"/>
      <c r="E23" s="38" t="s">
        <v>74</v>
      </c>
    </row>
    <row r="24" spans="1:5" ht="11.25" customHeight="1" x14ac:dyDescent="0.2">
      <c r="A24" s="30" t="s">
        <v>75</v>
      </c>
      <c r="B24" s="33"/>
      <c r="C24" s="38" t="s">
        <v>76</v>
      </c>
      <c r="D24" s="38"/>
      <c r="E24" s="38" t="s">
        <v>77</v>
      </c>
    </row>
    <row r="25" spans="1:5" ht="11.25" customHeight="1" x14ac:dyDescent="0.2">
      <c r="A25" s="36" t="s">
        <v>140</v>
      </c>
      <c r="B25" s="33"/>
      <c r="C25" s="35" t="s">
        <v>92</v>
      </c>
      <c r="D25" s="35"/>
      <c r="E25" s="35" t="s">
        <v>125</v>
      </c>
    </row>
    <row r="26" spans="1:5" ht="11.25" customHeight="1" x14ac:dyDescent="0.2">
      <c r="A26" s="30" t="s">
        <v>40</v>
      </c>
      <c r="B26" s="33"/>
      <c r="C26" s="35" t="s">
        <v>78</v>
      </c>
      <c r="D26" s="35"/>
      <c r="E26" s="35" t="s">
        <v>153</v>
      </c>
    </row>
    <row r="27" spans="1:5" ht="11.25" customHeight="1" x14ac:dyDescent="0.2">
      <c r="A27" s="32" t="s">
        <v>43</v>
      </c>
      <c r="B27" s="33"/>
      <c r="C27" s="35" t="s">
        <v>79</v>
      </c>
      <c r="D27" s="35"/>
      <c r="E27" s="35" t="s">
        <v>80</v>
      </c>
    </row>
    <row r="28" spans="1:5" ht="11.25" customHeight="1" x14ac:dyDescent="0.2">
      <c r="A28" s="32" t="s">
        <v>43</v>
      </c>
      <c r="B28" s="33"/>
      <c r="C28" s="35" t="s">
        <v>49</v>
      </c>
      <c r="D28" s="35"/>
      <c r="E28" s="35" t="s">
        <v>83</v>
      </c>
    </row>
    <row r="29" spans="1:5" ht="11.25" customHeight="1" x14ac:dyDescent="0.2">
      <c r="A29" s="32" t="s">
        <v>43</v>
      </c>
      <c r="B29" s="33"/>
      <c r="C29" s="35" t="s">
        <v>81</v>
      </c>
      <c r="D29" s="35"/>
      <c r="E29" s="35" t="s">
        <v>82</v>
      </c>
    </row>
    <row r="30" spans="1:5" ht="11.25" customHeight="1" x14ac:dyDescent="0.2">
      <c r="A30" s="32" t="s">
        <v>43</v>
      </c>
      <c r="B30" s="33"/>
      <c r="C30" s="38" t="s">
        <v>84</v>
      </c>
      <c r="D30" s="38"/>
      <c r="E30" s="38" t="s">
        <v>85</v>
      </c>
    </row>
    <row r="31" spans="1:5" ht="11.25" customHeight="1" x14ac:dyDescent="0.2">
      <c r="A31" s="32" t="s">
        <v>86</v>
      </c>
      <c r="B31" s="33"/>
      <c r="C31" s="35" t="s">
        <v>87</v>
      </c>
      <c r="D31" s="35"/>
      <c r="E31" s="35" t="s">
        <v>88</v>
      </c>
    </row>
    <row r="32" spans="1:5" ht="11.25" customHeight="1" x14ac:dyDescent="0.2">
      <c r="A32" s="36" t="s">
        <v>50</v>
      </c>
      <c r="B32" s="37"/>
      <c r="C32" s="38" t="s">
        <v>51</v>
      </c>
      <c r="D32" s="38"/>
      <c r="E32" s="35" t="s">
        <v>52</v>
      </c>
    </row>
    <row r="33" spans="1:5" ht="11.25" customHeight="1" x14ac:dyDescent="0.2">
      <c r="A33" s="36" t="s">
        <v>144</v>
      </c>
      <c r="B33" s="33"/>
      <c r="C33" s="39" t="s">
        <v>73</v>
      </c>
      <c r="D33" s="35"/>
      <c r="E33" s="35" t="s">
        <v>74</v>
      </c>
    </row>
    <row r="34" spans="1:5" ht="11.25" customHeight="1" x14ac:dyDescent="0.2">
      <c r="A34" s="44" t="s">
        <v>43</v>
      </c>
      <c r="B34" s="37"/>
      <c r="C34" s="39" t="s">
        <v>63</v>
      </c>
      <c r="D34" s="35"/>
      <c r="E34" s="35" t="s">
        <v>91</v>
      </c>
    </row>
    <row r="35" spans="1:5" ht="11.25" customHeight="1" x14ac:dyDescent="0.2">
      <c r="A35" s="44" t="s">
        <v>43</v>
      </c>
      <c r="B35" s="37"/>
      <c r="C35" s="45" t="s">
        <v>44</v>
      </c>
      <c r="D35" s="35"/>
      <c r="E35" s="35" t="s">
        <v>64</v>
      </c>
    </row>
    <row r="36" spans="1:5" ht="11.25" customHeight="1" x14ac:dyDescent="0.2">
      <c r="A36" s="32" t="s">
        <v>43</v>
      </c>
      <c r="B36" s="37"/>
      <c r="C36" s="39" t="s">
        <v>92</v>
      </c>
      <c r="D36" s="35"/>
      <c r="E36" s="35" t="s">
        <v>93</v>
      </c>
    </row>
    <row r="37" spans="1:5" ht="11.25" customHeight="1" x14ac:dyDescent="0.2">
      <c r="A37" s="32" t="s">
        <v>43</v>
      </c>
      <c r="B37" s="37"/>
      <c r="C37" s="39" t="s">
        <v>76</v>
      </c>
      <c r="D37" s="35"/>
      <c r="E37" s="35" t="s">
        <v>94</v>
      </c>
    </row>
    <row r="38" spans="1:5" ht="11.25" customHeight="1" x14ac:dyDescent="0.2">
      <c r="A38" s="32" t="s">
        <v>43</v>
      </c>
      <c r="B38" s="33"/>
      <c r="C38" s="39" t="s">
        <v>95</v>
      </c>
      <c r="D38" s="35"/>
      <c r="E38" s="35" t="s">
        <v>96</v>
      </c>
    </row>
    <row r="39" spans="1:5" ht="11.25" customHeight="1" x14ac:dyDescent="0.2">
      <c r="A39" s="32" t="s">
        <v>43</v>
      </c>
      <c r="B39" s="33"/>
      <c r="C39" s="39" t="s">
        <v>97</v>
      </c>
      <c r="D39" s="35"/>
      <c r="E39" s="35" t="s">
        <v>98</v>
      </c>
    </row>
    <row r="40" spans="1:5" ht="11.25" customHeight="1" x14ac:dyDescent="0.2">
      <c r="A40" s="36" t="s">
        <v>145</v>
      </c>
      <c r="B40" s="33"/>
      <c r="C40" s="35" t="s">
        <v>58</v>
      </c>
      <c r="D40" s="35"/>
      <c r="E40" s="35" t="s">
        <v>99</v>
      </c>
    </row>
    <row r="41" spans="1:5" ht="11.25" customHeight="1" x14ac:dyDescent="0.2">
      <c r="A41" s="36" t="s">
        <v>209</v>
      </c>
      <c r="B41" s="33"/>
      <c r="C41" s="23" t="s">
        <v>73</v>
      </c>
      <c r="E41" s="23" t="s">
        <v>100</v>
      </c>
    </row>
    <row r="42" spans="1:5" ht="11.25" customHeight="1" x14ac:dyDescent="0.2">
      <c r="A42" s="32" t="s">
        <v>43</v>
      </c>
      <c r="B42" s="33"/>
      <c r="C42" s="35" t="s">
        <v>63</v>
      </c>
      <c r="D42" s="35"/>
      <c r="E42" s="35" t="s">
        <v>101</v>
      </c>
    </row>
    <row r="43" spans="1:5" ht="11.25" customHeight="1" x14ac:dyDescent="0.2">
      <c r="A43" s="46" t="s">
        <v>103</v>
      </c>
      <c r="B43" s="33"/>
      <c r="C43" s="35" t="s">
        <v>67</v>
      </c>
      <c r="D43" s="35"/>
      <c r="E43" s="35" t="s">
        <v>105</v>
      </c>
    </row>
    <row r="44" spans="1:5" ht="11.25" customHeight="1" x14ac:dyDescent="0.2">
      <c r="A44" s="47" t="s">
        <v>43</v>
      </c>
      <c r="B44" s="33"/>
      <c r="C44" s="35" t="s">
        <v>102</v>
      </c>
      <c r="D44" s="35"/>
      <c r="E44" s="35" t="s">
        <v>104</v>
      </c>
    </row>
    <row r="45" spans="1:5" ht="11.25" customHeight="1" x14ac:dyDescent="0.2">
      <c r="A45" s="36" t="s">
        <v>106</v>
      </c>
      <c r="B45" s="33"/>
      <c r="C45" s="35" t="s">
        <v>78</v>
      </c>
      <c r="D45" s="35"/>
      <c r="E45" s="35" t="s">
        <v>107</v>
      </c>
    </row>
    <row r="46" spans="1:5" ht="11.25" customHeight="1" x14ac:dyDescent="0.2">
      <c r="A46" s="32" t="s">
        <v>43</v>
      </c>
      <c r="B46" s="33"/>
      <c r="C46" s="35" t="s">
        <v>108</v>
      </c>
      <c r="D46" s="35"/>
      <c r="E46" s="35" t="s">
        <v>109</v>
      </c>
    </row>
    <row r="47" spans="1:5" ht="11.25" customHeight="1" x14ac:dyDescent="0.2">
      <c r="A47" s="32" t="s">
        <v>43</v>
      </c>
      <c r="B47" s="37"/>
      <c r="C47" s="35" t="s">
        <v>110</v>
      </c>
      <c r="D47" s="35"/>
      <c r="E47" s="35" t="s">
        <v>111</v>
      </c>
    </row>
    <row r="48" spans="1:5" ht="11.25" customHeight="1" x14ac:dyDescent="0.2">
      <c r="A48" s="44" t="s">
        <v>86</v>
      </c>
      <c r="B48" s="33"/>
      <c r="C48" s="35" t="s">
        <v>112</v>
      </c>
      <c r="D48" s="35"/>
      <c r="E48" s="35" t="s">
        <v>113</v>
      </c>
    </row>
    <row r="49" spans="1:5" ht="11.25" customHeight="1" x14ac:dyDescent="0.2">
      <c r="A49" s="32" t="s">
        <v>43</v>
      </c>
      <c r="B49" s="33"/>
      <c r="C49" s="35" t="s">
        <v>115</v>
      </c>
      <c r="D49" s="35"/>
      <c r="E49" s="35" t="s">
        <v>114</v>
      </c>
    </row>
    <row r="50" spans="1:5" ht="11.25" customHeight="1" x14ac:dyDescent="0.2">
      <c r="A50" s="30" t="s">
        <v>143</v>
      </c>
      <c r="B50" s="33"/>
      <c r="C50" s="38" t="s">
        <v>102</v>
      </c>
      <c r="D50" s="38"/>
      <c r="E50" s="38" t="s">
        <v>116</v>
      </c>
    </row>
    <row r="51" spans="1:5" ht="11.25" customHeight="1" x14ac:dyDescent="0.2">
      <c r="A51" s="36" t="s">
        <v>146</v>
      </c>
      <c r="B51" s="33"/>
      <c r="C51" s="35" t="s">
        <v>115</v>
      </c>
      <c r="D51" s="35"/>
      <c r="E51" s="35" t="s">
        <v>117</v>
      </c>
    </row>
    <row r="52" spans="1:5" ht="11.25" customHeight="1" x14ac:dyDescent="0.2">
      <c r="A52" s="36" t="s">
        <v>118</v>
      </c>
      <c r="B52" s="33"/>
      <c r="C52" s="35" t="s">
        <v>90</v>
      </c>
      <c r="D52" s="35"/>
      <c r="E52" s="35" t="s">
        <v>119</v>
      </c>
    </row>
    <row r="53" spans="1:5" ht="11.25" customHeight="1" x14ac:dyDescent="0.2">
      <c r="A53" s="36" t="s">
        <v>149</v>
      </c>
      <c r="B53" s="33"/>
      <c r="C53" s="35" t="s">
        <v>73</v>
      </c>
      <c r="D53" s="35"/>
      <c r="E53" s="35" t="s">
        <v>120</v>
      </c>
    </row>
    <row r="54" spans="1:5" ht="11.25" customHeight="1" x14ac:dyDescent="0.2">
      <c r="A54" s="36" t="s">
        <v>121</v>
      </c>
      <c r="B54" s="33"/>
      <c r="C54" s="35" t="s">
        <v>69</v>
      </c>
      <c r="D54" s="35"/>
      <c r="E54" s="35" t="s">
        <v>142</v>
      </c>
    </row>
    <row r="55" spans="1:5" ht="11.25" customHeight="1" x14ac:dyDescent="0.2">
      <c r="A55" s="46" t="s">
        <v>210</v>
      </c>
      <c r="B55" s="33"/>
      <c r="C55" s="35" t="s">
        <v>122</v>
      </c>
      <c r="D55" s="35"/>
      <c r="E55" s="35" t="s">
        <v>123</v>
      </c>
    </row>
    <row r="56" spans="1:5" ht="11.25" customHeight="1" x14ac:dyDescent="0.2">
      <c r="A56" s="46" t="s">
        <v>206</v>
      </c>
      <c r="B56" s="33"/>
      <c r="C56" s="35" t="s">
        <v>112</v>
      </c>
      <c r="D56" s="35"/>
      <c r="E56" s="35" t="s">
        <v>124</v>
      </c>
    </row>
    <row r="57" spans="1:5" ht="11.25" customHeight="1" x14ac:dyDescent="0.2">
      <c r="A57" s="36" t="s">
        <v>126</v>
      </c>
      <c r="B57" s="33"/>
      <c r="C57" s="35" t="s">
        <v>102</v>
      </c>
      <c r="D57" s="35"/>
      <c r="E57" s="35" t="s">
        <v>127</v>
      </c>
    </row>
    <row r="58" spans="1:5" ht="11.25" customHeight="1" x14ac:dyDescent="0.2">
      <c r="A58" s="36" t="s">
        <v>128</v>
      </c>
      <c r="B58" s="33"/>
      <c r="C58" s="35" t="s">
        <v>53</v>
      </c>
      <c r="D58" s="35"/>
      <c r="E58" s="35" t="s">
        <v>129</v>
      </c>
    </row>
    <row r="59" spans="1:5" ht="11.25" customHeight="1" x14ac:dyDescent="0.2">
      <c r="A59" s="32" t="s">
        <v>43</v>
      </c>
      <c r="B59" s="33"/>
      <c r="C59" s="35" t="s">
        <v>63</v>
      </c>
      <c r="D59" s="35"/>
      <c r="E59" s="35" t="s">
        <v>152</v>
      </c>
    </row>
    <row r="60" spans="1:5" ht="11.25" customHeight="1" x14ac:dyDescent="0.2">
      <c r="A60" s="36" t="s">
        <v>151</v>
      </c>
      <c r="B60" s="33"/>
      <c r="C60" s="35" t="s">
        <v>61</v>
      </c>
      <c r="D60" s="35"/>
      <c r="E60" s="35" t="s">
        <v>130</v>
      </c>
    </row>
    <row r="61" spans="1:5" ht="11.25" customHeight="1" x14ac:dyDescent="0.2">
      <c r="A61" s="30" t="s">
        <v>207</v>
      </c>
      <c r="B61" s="33"/>
      <c r="C61" s="34" t="s">
        <v>44</v>
      </c>
      <c r="D61" s="38"/>
      <c r="E61" s="34" t="s">
        <v>44</v>
      </c>
    </row>
    <row r="62" spans="1:5" ht="11.25" customHeight="1" x14ac:dyDescent="0.2">
      <c r="A62" s="32" t="s">
        <v>43</v>
      </c>
      <c r="B62" s="33"/>
      <c r="C62" s="38" t="s">
        <v>92</v>
      </c>
      <c r="D62" s="38"/>
      <c r="E62" s="38" t="s">
        <v>131</v>
      </c>
    </row>
    <row r="63" spans="1:5" ht="11.25" customHeight="1" x14ac:dyDescent="0.2">
      <c r="A63" s="36" t="s">
        <v>132</v>
      </c>
      <c r="B63" s="33"/>
      <c r="C63" s="35" t="s">
        <v>46</v>
      </c>
      <c r="D63" s="35"/>
      <c r="E63" s="35" t="s">
        <v>133</v>
      </c>
    </row>
    <row r="64" spans="1:5" ht="11.25" customHeight="1" x14ac:dyDescent="0.2">
      <c r="A64" s="36" t="s">
        <v>134</v>
      </c>
      <c r="B64" s="33"/>
      <c r="C64" s="38" t="s">
        <v>69</v>
      </c>
      <c r="D64" s="38"/>
      <c r="E64" s="38" t="s">
        <v>111</v>
      </c>
    </row>
    <row r="65" spans="1:5" ht="11.25" customHeight="1" x14ac:dyDescent="0.2">
      <c r="A65" s="36" t="s">
        <v>135</v>
      </c>
      <c r="B65" s="33"/>
      <c r="C65" s="38" t="s">
        <v>53</v>
      </c>
      <c r="D65" s="38"/>
      <c r="E65" s="38" t="s">
        <v>129</v>
      </c>
    </row>
    <row r="66" spans="1:5" ht="11.25" customHeight="1" x14ac:dyDescent="0.2">
      <c r="A66" s="36" t="s">
        <v>48</v>
      </c>
      <c r="B66" s="33"/>
      <c r="C66" s="38" t="s">
        <v>141</v>
      </c>
      <c r="D66" s="38"/>
      <c r="E66" s="38" t="s">
        <v>111</v>
      </c>
    </row>
    <row r="67" spans="1:5" ht="11.25" customHeight="1" x14ac:dyDescent="0.2">
      <c r="A67" s="32" t="s">
        <v>43</v>
      </c>
      <c r="B67" s="33"/>
      <c r="C67" s="38" t="s">
        <v>49</v>
      </c>
      <c r="D67" s="38"/>
      <c r="E67" s="38" t="s">
        <v>89</v>
      </c>
    </row>
    <row r="68" spans="1:5" ht="11.25" customHeight="1" x14ac:dyDescent="0.2">
      <c r="A68" s="36" t="s">
        <v>136</v>
      </c>
      <c r="B68" s="33"/>
      <c r="C68" s="35" t="s">
        <v>137</v>
      </c>
      <c r="D68" s="35"/>
      <c r="E68" s="35" t="s">
        <v>138</v>
      </c>
    </row>
    <row r="69" spans="1:5" ht="11.25" customHeight="1" x14ac:dyDescent="0.2">
      <c r="A69" s="30" t="s">
        <v>55</v>
      </c>
      <c r="B69" s="33"/>
      <c r="C69" s="38" t="s">
        <v>49</v>
      </c>
      <c r="D69" s="38"/>
      <c r="E69" s="38" t="s">
        <v>56</v>
      </c>
    </row>
    <row r="70" spans="1:5" x14ac:dyDescent="0.2">
      <c r="A70" s="152" t="s">
        <v>139</v>
      </c>
      <c r="B70" s="152"/>
      <c r="C70" s="152"/>
      <c r="D70" s="152"/>
      <c r="E70" s="152"/>
    </row>
    <row r="71" spans="1:5" ht="12.6" x14ac:dyDescent="0.2">
      <c r="A71" s="167" t="s">
        <v>208</v>
      </c>
      <c r="B71" s="167"/>
      <c r="C71" s="167"/>
      <c r="D71" s="167"/>
      <c r="E71" s="167"/>
    </row>
    <row r="72" spans="1:5" x14ac:dyDescent="0.2">
      <c r="A72" s="48"/>
    </row>
  </sheetData>
  <mergeCells count="5">
    <mergeCell ref="A1:E1"/>
    <mergeCell ref="A2:E2"/>
    <mergeCell ref="A3:E3"/>
    <mergeCell ref="A70:E70"/>
    <mergeCell ref="A71:E71"/>
  </mergeCells>
  <pageMargins left="0.5" right="0.5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322B-02D1-4592-A5E8-5B93336321C2}">
  <dimension ref="A1:N30"/>
  <sheetViews>
    <sheetView workbookViewId="0">
      <selection sqref="A1:L1"/>
    </sheetView>
  </sheetViews>
  <sheetFormatPr defaultColWidth="8.77734375" defaultRowHeight="12.6" x14ac:dyDescent="0.2"/>
  <cols>
    <col min="1" max="1" width="22.44140625" style="21" customWidth="1"/>
    <col min="2" max="2" width="1.77734375" style="15" customWidth="1"/>
    <col min="3" max="3" width="8.21875" style="22" customWidth="1"/>
    <col min="4" max="4" width="1.77734375" style="15" customWidth="1"/>
    <col min="5" max="5" width="8.21875" style="22" customWidth="1"/>
    <col min="6" max="6" width="2" style="15" bestFit="1" customWidth="1"/>
    <col min="7" max="7" width="8.21875" style="22" customWidth="1"/>
    <col min="8" max="8" width="1.77734375" style="15" customWidth="1"/>
    <col min="9" max="9" width="8.21875" style="22" customWidth="1"/>
    <col min="10" max="10" width="2" style="15" bestFit="1" customWidth="1"/>
    <col min="11" max="11" width="8.21875" style="22" customWidth="1"/>
    <col min="12" max="12" width="1.77734375" style="15" customWidth="1"/>
    <col min="13" max="16384" width="8.77734375" style="9"/>
  </cols>
  <sheetData>
    <row r="1" spans="1:13" ht="11.25" customHeight="1" x14ac:dyDescent="0.2">
      <c r="A1" s="171" t="s">
        <v>212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8"/>
    </row>
    <row r="2" spans="1:13" ht="11.25" customHeight="1" x14ac:dyDescent="0.2">
      <c r="A2" s="171" t="s">
        <v>157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8"/>
    </row>
    <row r="3" spans="1:13" ht="11.25" customHeight="1" x14ac:dyDescent="0.2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8"/>
    </row>
    <row r="4" spans="1:13" ht="11.25" customHeight="1" x14ac:dyDescent="0.2">
      <c r="A4" s="171" t="s">
        <v>158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8"/>
    </row>
    <row r="5" spans="1:13" ht="11.25" customHeight="1" x14ac:dyDescent="0.2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8"/>
    </row>
    <row r="6" spans="1:13" ht="11.25" customHeight="1" x14ac:dyDescent="0.2">
      <c r="A6" s="10" t="s">
        <v>159</v>
      </c>
      <c r="B6" s="11"/>
      <c r="C6" s="12">
        <v>2016</v>
      </c>
      <c r="D6" s="13"/>
      <c r="E6" s="12">
        <v>2017</v>
      </c>
      <c r="F6" s="13"/>
      <c r="G6" s="12">
        <v>2018</v>
      </c>
      <c r="H6" s="13"/>
      <c r="I6" s="12">
        <v>2019</v>
      </c>
      <c r="J6" s="13"/>
      <c r="K6" s="12">
        <v>2020</v>
      </c>
      <c r="L6" s="13"/>
      <c r="M6" s="8"/>
    </row>
    <row r="7" spans="1:13" ht="11.25" customHeight="1" x14ac:dyDescent="0.2">
      <c r="A7" s="14" t="s">
        <v>160</v>
      </c>
      <c r="C7" s="16">
        <v>17905</v>
      </c>
      <c r="D7" s="121"/>
      <c r="E7" s="16">
        <v>19924</v>
      </c>
      <c r="F7" s="121"/>
      <c r="G7" s="16">
        <v>18794</v>
      </c>
      <c r="H7" s="121"/>
      <c r="I7" s="16">
        <v>19000</v>
      </c>
      <c r="J7" s="121" t="s">
        <v>156</v>
      </c>
      <c r="K7" s="16">
        <v>18000</v>
      </c>
      <c r="L7" s="121" t="s">
        <v>156</v>
      </c>
      <c r="M7" s="8"/>
    </row>
    <row r="8" spans="1:13" ht="11.25" customHeight="1" x14ac:dyDescent="0.2">
      <c r="A8" s="17" t="s">
        <v>161</v>
      </c>
      <c r="C8" s="16">
        <v>44820</v>
      </c>
      <c r="D8" s="121"/>
      <c r="E8" s="16">
        <v>14036</v>
      </c>
      <c r="F8" s="121" t="s">
        <v>13</v>
      </c>
      <c r="G8" s="16">
        <v>51222</v>
      </c>
      <c r="H8" s="121" t="s">
        <v>13</v>
      </c>
      <c r="I8" s="16">
        <v>50000</v>
      </c>
      <c r="J8" s="121" t="s">
        <v>162</v>
      </c>
      <c r="K8" s="16">
        <v>50000</v>
      </c>
      <c r="L8" s="121" t="s">
        <v>156</v>
      </c>
      <c r="M8" s="8"/>
    </row>
    <row r="9" spans="1:13" ht="11.25" customHeight="1" x14ac:dyDescent="0.2">
      <c r="A9" s="17" t="s">
        <v>163</v>
      </c>
      <c r="C9" s="16">
        <v>800</v>
      </c>
      <c r="D9" s="121"/>
      <c r="E9" s="16">
        <v>500</v>
      </c>
      <c r="F9" s="121"/>
      <c r="G9" s="16">
        <v>500</v>
      </c>
      <c r="H9" s="121"/>
      <c r="I9" s="16">
        <v>500</v>
      </c>
      <c r="J9" s="121"/>
      <c r="K9" s="16">
        <v>600</v>
      </c>
      <c r="L9" s="121"/>
      <c r="M9" s="8"/>
    </row>
    <row r="10" spans="1:13" ht="11.25" customHeight="1" x14ac:dyDescent="0.2">
      <c r="A10" s="17" t="s">
        <v>164</v>
      </c>
      <c r="C10" s="16">
        <v>5000</v>
      </c>
      <c r="D10" s="121"/>
      <c r="E10" s="16">
        <v>5000</v>
      </c>
      <c r="F10" s="121"/>
      <c r="G10" s="16">
        <v>5300</v>
      </c>
      <c r="H10" s="121"/>
      <c r="I10" s="16">
        <v>5300</v>
      </c>
      <c r="J10" s="121"/>
      <c r="K10" s="16">
        <v>5200</v>
      </c>
      <c r="L10" s="121"/>
      <c r="M10" s="8"/>
    </row>
    <row r="11" spans="1:13" ht="11.25" customHeight="1" x14ac:dyDescent="0.2">
      <c r="A11" s="17" t="s">
        <v>165</v>
      </c>
      <c r="C11" s="16">
        <v>1930000</v>
      </c>
      <c r="D11" s="121"/>
      <c r="E11" s="16">
        <v>1219000</v>
      </c>
      <c r="F11" s="121"/>
      <c r="G11" s="16">
        <v>935600</v>
      </c>
      <c r="H11" s="121"/>
      <c r="I11" s="16">
        <v>1472100</v>
      </c>
      <c r="J11" s="121"/>
      <c r="K11" s="16">
        <v>1500000</v>
      </c>
      <c r="L11" s="121" t="s">
        <v>156</v>
      </c>
      <c r="M11" s="8"/>
    </row>
    <row r="12" spans="1:13" ht="11.25" customHeight="1" x14ac:dyDescent="0.2">
      <c r="A12" s="17" t="s">
        <v>166</v>
      </c>
      <c r="C12" s="16">
        <v>921410</v>
      </c>
      <c r="D12" s="121"/>
      <c r="E12" s="16">
        <v>700000</v>
      </c>
      <c r="F12" s="121"/>
      <c r="G12" s="16">
        <v>790412</v>
      </c>
      <c r="H12" s="121"/>
      <c r="I12" s="16">
        <v>700000</v>
      </c>
      <c r="J12" s="121" t="s">
        <v>13</v>
      </c>
      <c r="K12" s="16">
        <v>710000</v>
      </c>
      <c r="L12" s="121"/>
      <c r="M12" s="8"/>
    </row>
    <row r="13" spans="1:13" ht="11.25" customHeight="1" x14ac:dyDescent="0.2">
      <c r="A13" s="17" t="s">
        <v>167</v>
      </c>
      <c r="C13" s="16">
        <v>76254</v>
      </c>
      <c r="D13" s="121" t="s">
        <v>13</v>
      </c>
      <c r="E13" s="16">
        <v>71412</v>
      </c>
      <c r="F13" s="121" t="s">
        <v>13</v>
      </c>
      <c r="G13" s="16">
        <v>80396</v>
      </c>
      <c r="H13" s="121" t="s">
        <v>13</v>
      </c>
      <c r="I13" s="16">
        <v>80000</v>
      </c>
      <c r="J13" s="121" t="s">
        <v>162</v>
      </c>
      <c r="K13" s="16">
        <v>80000</v>
      </c>
      <c r="L13" s="121" t="s">
        <v>156</v>
      </c>
      <c r="M13" s="8"/>
    </row>
    <row r="14" spans="1:13" ht="11.25" customHeight="1" x14ac:dyDescent="0.2">
      <c r="A14" s="17" t="s">
        <v>168</v>
      </c>
      <c r="C14" s="16">
        <v>17083</v>
      </c>
      <c r="D14" s="121"/>
      <c r="E14" s="16">
        <v>24000</v>
      </c>
      <c r="F14" s="121" t="s">
        <v>162</v>
      </c>
      <c r="G14" s="16">
        <v>72000</v>
      </c>
      <c r="H14" s="121" t="s">
        <v>156</v>
      </c>
      <c r="I14" s="16">
        <v>72000</v>
      </c>
      <c r="J14" s="121" t="s">
        <v>156</v>
      </c>
      <c r="K14" s="16">
        <v>72000</v>
      </c>
      <c r="L14" s="121" t="s">
        <v>156</v>
      </c>
      <c r="M14" s="8"/>
    </row>
    <row r="15" spans="1:13" ht="11.25" customHeight="1" x14ac:dyDescent="0.2">
      <c r="A15" s="17" t="s">
        <v>169</v>
      </c>
      <c r="C15" s="16">
        <v>28431</v>
      </c>
      <c r="D15" s="121"/>
      <c r="E15" s="16">
        <v>15899</v>
      </c>
      <c r="F15" s="121"/>
      <c r="G15" s="16">
        <v>26400</v>
      </c>
      <c r="H15" s="121"/>
      <c r="I15" s="16">
        <v>20000</v>
      </c>
      <c r="J15" s="121" t="s">
        <v>156</v>
      </c>
      <c r="K15" s="16">
        <v>20000</v>
      </c>
      <c r="L15" s="121" t="s">
        <v>156</v>
      </c>
      <c r="M15" s="8"/>
    </row>
    <row r="16" spans="1:13" ht="11.25" customHeight="1" x14ac:dyDescent="0.2">
      <c r="A16" s="17" t="s">
        <v>170</v>
      </c>
      <c r="C16" s="16">
        <v>25000</v>
      </c>
      <c r="D16" s="121"/>
      <c r="E16" s="16">
        <v>17000</v>
      </c>
      <c r="F16" s="121"/>
      <c r="G16" s="16">
        <v>17000</v>
      </c>
      <c r="H16" s="121"/>
      <c r="I16" s="16">
        <v>17000</v>
      </c>
      <c r="J16" s="121"/>
      <c r="K16" s="16">
        <v>18000</v>
      </c>
      <c r="L16" s="121"/>
      <c r="M16" s="8"/>
    </row>
    <row r="17" spans="1:14" ht="11.25" customHeight="1" x14ac:dyDescent="0.2">
      <c r="A17" s="17" t="s">
        <v>171</v>
      </c>
      <c r="C17" s="16">
        <v>21645</v>
      </c>
      <c r="D17" s="121"/>
      <c r="E17" s="16">
        <v>11545</v>
      </c>
      <c r="F17" s="121"/>
      <c r="G17" s="16">
        <v>9696</v>
      </c>
      <c r="H17" s="121"/>
      <c r="I17" s="16">
        <v>6608</v>
      </c>
      <c r="J17" s="121"/>
      <c r="K17" s="16">
        <v>7000</v>
      </c>
      <c r="L17" s="121" t="s">
        <v>156</v>
      </c>
      <c r="M17" s="8"/>
    </row>
    <row r="18" spans="1:14" ht="11.25" customHeight="1" x14ac:dyDescent="0.2">
      <c r="A18" s="17" t="s">
        <v>172</v>
      </c>
      <c r="C18" s="16">
        <v>19000</v>
      </c>
      <c r="D18" s="121"/>
      <c r="E18" s="16">
        <v>47510</v>
      </c>
      <c r="F18" s="121"/>
      <c r="G18" s="16">
        <v>36000</v>
      </c>
      <c r="H18" s="121"/>
      <c r="I18" s="16">
        <v>32000</v>
      </c>
      <c r="J18" s="121" t="s">
        <v>13</v>
      </c>
      <c r="K18" s="16">
        <v>32000</v>
      </c>
      <c r="L18" s="121" t="s">
        <v>156</v>
      </c>
      <c r="M18" s="8"/>
    </row>
    <row r="19" spans="1:14" ht="11.25" customHeight="1" x14ac:dyDescent="0.2">
      <c r="A19" s="17" t="s">
        <v>173</v>
      </c>
      <c r="C19" s="16">
        <v>1000</v>
      </c>
      <c r="D19" s="121"/>
      <c r="E19" s="16">
        <v>1000</v>
      </c>
      <c r="F19" s="121"/>
      <c r="G19" s="16">
        <v>1000</v>
      </c>
      <c r="H19" s="121"/>
      <c r="I19" s="16">
        <v>1000</v>
      </c>
      <c r="J19" s="121"/>
      <c r="K19" s="16">
        <v>1100</v>
      </c>
      <c r="L19" s="121"/>
      <c r="M19" s="8"/>
    </row>
    <row r="20" spans="1:14" ht="11.25" customHeight="1" x14ac:dyDescent="0.2">
      <c r="A20" s="17" t="s">
        <v>174</v>
      </c>
      <c r="C20" s="16">
        <v>15690</v>
      </c>
      <c r="D20" s="121"/>
      <c r="E20" s="16">
        <v>5800</v>
      </c>
      <c r="F20" s="121"/>
      <c r="G20" s="16">
        <v>5600</v>
      </c>
      <c r="H20" s="121"/>
      <c r="I20" s="16">
        <v>15000</v>
      </c>
      <c r="J20" s="121"/>
      <c r="K20" s="16">
        <v>15000</v>
      </c>
      <c r="L20" s="121" t="s">
        <v>156</v>
      </c>
      <c r="M20" s="8"/>
    </row>
    <row r="21" spans="1:14" ht="11.25" customHeight="1" x14ac:dyDescent="0.2">
      <c r="A21" s="17" t="s">
        <v>175</v>
      </c>
      <c r="C21" s="16">
        <v>909254</v>
      </c>
      <c r="D21" s="121"/>
      <c r="E21" s="16">
        <v>1116629</v>
      </c>
      <c r="F21" s="121"/>
      <c r="G21" s="16">
        <v>1088983</v>
      </c>
      <c r="H21" s="121" t="s">
        <v>13</v>
      </c>
      <c r="I21" s="16">
        <v>1174486</v>
      </c>
      <c r="J21" s="121" t="s">
        <v>13</v>
      </c>
      <c r="K21" s="16">
        <v>1200000</v>
      </c>
      <c r="L21" s="121" t="s">
        <v>156</v>
      </c>
      <c r="M21" s="8"/>
    </row>
    <row r="22" spans="1:14" ht="11.25" customHeight="1" x14ac:dyDescent="0.2">
      <c r="A22" s="17" t="s">
        <v>176</v>
      </c>
      <c r="C22" s="16">
        <v>437000</v>
      </c>
      <c r="D22" s="121" t="s">
        <v>13</v>
      </c>
      <c r="E22" s="16">
        <v>479000</v>
      </c>
      <c r="F22" s="121" t="s">
        <v>13</v>
      </c>
      <c r="G22" s="16">
        <v>444000</v>
      </c>
      <c r="H22" s="121" t="s">
        <v>13</v>
      </c>
      <c r="I22" s="16">
        <v>397000</v>
      </c>
      <c r="J22" s="121" t="s">
        <v>13</v>
      </c>
      <c r="K22" s="16">
        <v>493000</v>
      </c>
      <c r="L22" s="121"/>
      <c r="M22" s="8"/>
    </row>
    <row r="23" spans="1:14" ht="11.25" customHeight="1" x14ac:dyDescent="0.2">
      <c r="A23" s="17" t="s">
        <v>177</v>
      </c>
      <c r="C23" s="16">
        <v>1000</v>
      </c>
      <c r="D23" s="121"/>
      <c r="E23" s="16">
        <v>1000</v>
      </c>
      <c r="F23" s="121"/>
      <c r="G23" s="16">
        <v>1000</v>
      </c>
      <c r="H23" s="121"/>
      <c r="I23" s="16">
        <v>1000</v>
      </c>
      <c r="J23" s="121"/>
      <c r="K23" s="16">
        <v>1100</v>
      </c>
      <c r="L23" s="121"/>
      <c r="M23" s="8"/>
    </row>
    <row r="24" spans="1:14" ht="11.25" customHeight="1" x14ac:dyDescent="0.2">
      <c r="A24" s="18" t="s">
        <v>178</v>
      </c>
      <c r="C24" s="19">
        <v>4470000</v>
      </c>
      <c r="D24" s="13" t="s">
        <v>13</v>
      </c>
      <c r="E24" s="19">
        <v>3750000</v>
      </c>
      <c r="F24" s="13" t="s">
        <v>13</v>
      </c>
      <c r="G24" s="19">
        <v>3580000</v>
      </c>
      <c r="H24" s="13" t="s">
        <v>13</v>
      </c>
      <c r="I24" s="19">
        <v>4060000</v>
      </c>
      <c r="J24" s="13" t="s">
        <v>13</v>
      </c>
      <c r="K24" s="19">
        <v>4220000</v>
      </c>
      <c r="L24" s="13"/>
      <c r="M24" s="8"/>
    </row>
    <row r="25" spans="1:14" ht="11.25" customHeight="1" x14ac:dyDescent="0.2">
      <c r="A25" s="170" t="s">
        <v>179</v>
      </c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20"/>
      <c r="N25" s="20"/>
    </row>
    <row r="26" spans="1:14" ht="22.5" customHeight="1" x14ac:dyDescent="0.2">
      <c r="A26" s="168" t="s">
        <v>180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20"/>
      <c r="N26" s="20"/>
    </row>
    <row r="27" spans="1:14" ht="22.5" customHeight="1" x14ac:dyDescent="0.2">
      <c r="A27" s="168" t="s">
        <v>181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20"/>
      <c r="N27" s="20"/>
    </row>
    <row r="28" spans="1:14" ht="11.25" customHeight="1" x14ac:dyDescent="0.2">
      <c r="A28" s="168" t="s">
        <v>182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20"/>
      <c r="N28" s="20"/>
    </row>
    <row r="29" spans="1:14" ht="22.5" customHeight="1" x14ac:dyDescent="0.2">
      <c r="A29" s="168" t="s">
        <v>183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20"/>
      <c r="N29" s="20"/>
    </row>
    <row r="30" spans="1:14" ht="11.25" customHeight="1" x14ac:dyDescent="0.2">
      <c r="A30" s="169" t="s">
        <v>184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20"/>
      <c r="N30" s="20"/>
    </row>
  </sheetData>
  <mergeCells count="11">
    <mergeCell ref="A25:L25"/>
    <mergeCell ref="A1:L1"/>
    <mergeCell ref="A2:L2"/>
    <mergeCell ref="A3:L3"/>
    <mergeCell ref="A4:L4"/>
    <mergeCell ref="A5:L5"/>
    <mergeCell ref="A26:L26"/>
    <mergeCell ref="A27:L27"/>
    <mergeCell ref="A28:L28"/>
    <mergeCell ref="A29:L29"/>
    <mergeCell ref="A30:L30"/>
  </mergeCells>
  <pageMargins left="0.5" right="0.5" top="0.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5D6EE138A004AB995AEEED5A5F060" ma:contentTypeVersion="12" ma:contentTypeDescription="Create a new document." ma:contentTypeScope="" ma:versionID="145ee0c0c5a254259e2b9cbe3c519f18">
  <xsd:schema xmlns:xsd="http://www.w3.org/2001/XMLSchema" xmlns:xs="http://www.w3.org/2001/XMLSchema" xmlns:p="http://schemas.microsoft.com/office/2006/metadata/properties" xmlns:ns1="http://schemas.microsoft.com/sharepoint/v3" xmlns:ns3="306a32c3-258c-4523-a766-ac593a1ad2d0" xmlns:ns4="74470756-9a4f-4b06-bf25-65d2ab5828b3" targetNamespace="http://schemas.microsoft.com/office/2006/metadata/properties" ma:root="true" ma:fieldsID="3e590ae1426e168d15484b7afdae1c6f" ns1:_="" ns3:_="" ns4:_="">
    <xsd:import namespace="http://schemas.microsoft.com/sharepoint/v3"/>
    <xsd:import namespace="306a32c3-258c-4523-a766-ac593a1ad2d0"/>
    <xsd:import namespace="74470756-9a4f-4b06-bf25-65d2ab5828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a32c3-258c-4523-a766-ac593a1ad2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70756-9a4f-4b06-bf25-65d2ab582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C80A1-A09B-4ED8-8671-3B5818FE93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A4C188-7074-4EB1-853F-7B3D7C81FC7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306a32c3-258c-4523-a766-ac593a1ad2d0"/>
    <ds:schemaRef ds:uri="http://purl.org/dc/dcmitype/"/>
    <ds:schemaRef ds:uri="http://purl.org/dc/terms/"/>
    <ds:schemaRef ds:uri="http://schemas.openxmlformats.org/package/2006/metadata/core-properties"/>
    <ds:schemaRef ds:uri="74470756-9a4f-4b06-bf25-65d2ab5828b3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1A8CA03-793A-435B-96F4-737C7DB0A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6a32c3-258c-4523-a766-ac593a1ad2d0"/>
    <ds:schemaRef ds:uri="74470756-9a4f-4b06-bf25-65d2ab582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T1</vt:lpstr>
      <vt:lpstr>T2</vt:lpstr>
      <vt:lpstr>T3 </vt:lpstr>
      <vt:lpstr>T4</vt:lpstr>
    </vt:vector>
  </TitlesOfParts>
  <Manager/>
  <Company>U.S. Geological Survey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Perlite in 2020 Annual</dc:title>
  <dc:subject>USGS Minerals Yearbook</dc:subject>
  <dc:creator>National Minerals Information Center</dc:creator>
  <cp:keywords>Perlite; Statistics</cp:keywords>
  <dc:description/>
  <cp:lastModifiedBy>Callaghan, Robert M</cp:lastModifiedBy>
  <cp:revision/>
  <cp:lastPrinted>2021-08-03T10:20:40Z</cp:lastPrinted>
  <dcterms:created xsi:type="dcterms:W3CDTF">2014-07-16T15:37:01Z</dcterms:created>
  <dcterms:modified xsi:type="dcterms:W3CDTF">2022-07-12T14:53:29Z</dcterms:modified>
  <cp:category>USGS National Minerals Information Center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0x01010037D5D6EE138A004AB995AEEED5A5F060</vt:lpwstr>
  </property>
</Properties>
</file>