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ras_realizadas" sheetId="1" r:id="rId4"/>
    <sheet state="visible" name="pessoas" sheetId="2" r:id="rId5"/>
  </sheets>
  <definedNames>
    <definedName hidden="1" localSheetId="1" name="_xlnm._FilterDatabase">pessoas!$A$1:$E$51</definedName>
  </definedNames>
  <calcPr/>
</workbook>
</file>

<file path=xl/sharedStrings.xml><?xml version="1.0" encoding="utf-8"?>
<sst xmlns="http://schemas.openxmlformats.org/spreadsheetml/2006/main" count="178" uniqueCount="32">
  <si>
    <t>id_compra</t>
  </si>
  <si>
    <t>produto_comprado</t>
  </si>
  <si>
    <t>preço_do_produto</t>
  </si>
  <si>
    <t>Smartphone</t>
  </si>
  <si>
    <t>Laptop</t>
  </si>
  <si>
    <t>Tablet</t>
  </si>
  <si>
    <t>Headphones</t>
  </si>
  <si>
    <t>Monitor</t>
  </si>
  <si>
    <t>Mouse</t>
  </si>
  <si>
    <t>Keyboard</t>
  </si>
  <si>
    <t>Speaker</t>
  </si>
  <si>
    <t>Printer</t>
  </si>
  <si>
    <t>Smartwatch</t>
  </si>
  <si>
    <t>nome_pessoa</t>
  </si>
  <si>
    <t>produto</t>
  </si>
  <si>
    <t>preço</t>
  </si>
  <si>
    <t>regiao</t>
  </si>
  <si>
    <t>qtd_regiao</t>
  </si>
  <si>
    <t>qtd_produtos</t>
  </si>
  <si>
    <t>João da Silva</t>
  </si>
  <si>
    <t>Norte</t>
  </si>
  <si>
    <t>região</t>
  </si>
  <si>
    <t>vendas região</t>
  </si>
  <si>
    <t>receita região</t>
  </si>
  <si>
    <t>Carlos Santos</t>
  </si>
  <si>
    <t>Centro-Oeste</t>
  </si>
  <si>
    <t>Nordeste</t>
  </si>
  <si>
    <t>Felipe Lima</t>
  </si>
  <si>
    <t>Sudeste</t>
  </si>
  <si>
    <t>Maria Oliveira</t>
  </si>
  <si>
    <t>Sul</t>
  </si>
  <si>
    <t>Ana Souza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</si>
</sst>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3" fontId="3" numFmtId="0" xfId="0" applyFill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x região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pessoas!$L$2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pessoas!$K$3:$K$7</c:f>
            </c:strRef>
          </c:cat>
          <c:val>
            <c:numRef>
              <c:f>pessoas!$L$3:$L$7</c:f>
              <c:numCache/>
            </c:numRef>
          </c:val>
        </c:ser>
        <c:ser>
          <c:idx val="1"/>
          <c:order val="1"/>
          <c:tx>
            <c:strRef>
              <c:f>pessoas!$M$2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pessoas!$K$3:$K$7</c:f>
            </c:strRef>
          </c:cat>
          <c:val>
            <c:numRef>
              <c:f>pessoas!$M$3:$M$7</c:f>
              <c:numCache/>
            </c:numRef>
          </c:val>
        </c:ser>
        <c:axId val="560760309"/>
        <c:axId val="1280565365"/>
      </c:barChart>
      <c:catAx>
        <c:axId val="56076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565365"/>
      </c:catAx>
      <c:valAx>
        <c:axId val="1280565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760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x produtos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pessoas!$K$29:$K$38</c:f>
            </c:strRef>
          </c:cat>
          <c:val>
            <c:numRef>
              <c:f>pessoas!$L$29:$L$38</c:f>
              <c:numCache/>
            </c:numRef>
          </c:val>
        </c:ser>
        <c:axId val="1763985029"/>
        <c:axId val="532130284"/>
      </c:barChart>
      <c:catAx>
        <c:axId val="17639850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130284"/>
      </c:catAx>
      <c:valAx>
        <c:axId val="5321302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9850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7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952500</xdr:colOff>
      <xdr:row>39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  <c r="C2" s="2">
        <v>1500.0</v>
      </c>
    </row>
    <row r="3">
      <c r="A3" s="1">
        <v>3.0</v>
      </c>
      <c r="B3" s="1" t="s">
        <v>4</v>
      </c>
      <c r="C3" s="2">
        <v>3000.0</v>
      </c>
    </row>
    <row r="4">
      <c r="A4" s="1">
        <v>5.0</v>
      </c>
      <c r="B4" s="1" t="s">
        <v>5</v>
      </c>
      <c r="C4" s="1">
        <v>800.0</v>
      </c>
    </row>
    <row r="5">
      <c r="A5" s="1">
        <v>8.0</v>
      </c>
      <c r="B5" s="1" t="s">
        <v>6</v>
      </c>
      <c r="C5" s="1">
        <v>150.0</v>
      </c>
    </row>
    <row r="6">
      <c r="A6" s="1">
        <v>10.0</v>
      </c>
      <c r="B6" s="1" t="s">
        <v>7</v>
      </c>
      <c r="C6" s="2">
        <v>1200.0</v>
      </c>
    </row>
    <row r="7">
      <c r="A7" s="1">
        <v>12.0</v>
      </c>
      <c r="B7" s="1" t="s">
        <v>8</v>
      </c>
      <c r="C7" s="1">
        <v>50.0</v>
      </c>
    </row>
    <row r="8">
      <c r="A8" s="1">
        <v>14.0</v>
      </c>
      <c r="B8" s="1" t="s">
        <v>9</v>
      </c>
      <c r="C8" s="1">
        <v>80.0</v>
      </c>
    </row>
    <row r="9">
      <c r="A9" s="1">
        <v>16.0</v>
      </c>
      <c r="B9" s="1" t="s">
        <v>10</v>
      </c>
      <c r="C9" s="1">
        <v>200.0</v>
      </c>
    </row>
    <row r="10">
      <c r="A10" s="1">
        <v>19.0</v>
      </c>
      <c r="B10" s="1" t="s">
        <v>11</v>
      </c>
      <c r="C10" s="1">
        <v>300.0</v>
      </c>
    </row>
    <row r="11">
      <c r="A11" s="1">
        <v>20.0</v>
      </c>
      <c r="B11" s="1" t="s">
        <v>12</v>
      </c>
      <c r="C11" s="1">
        <v>500.0</v>
      </c>
    </row>
    <row r="12">
      <c r="A12" s="1">
        <v>22.0</v>
      </c>
      <c r="B12" s="1" t="s">
        <v>9</v>
      </c>
      <c r="C12" s="1">
        <v>80.0</v>
      </c>
    </row>
    <row r="13">
      <c r="A13" s="1">
        <v>24.0</v>
      </c>
      <c r="B13" s="1" t="s">
        <v>5</v>
      </c>
      <c r="C13" s="1">
        <v>800.0</v>
      </c>
    </row>
    <row r="14">
      <c r="A14" s="1">
        <v>26.0</v>
      </c>
      <c r="B14" s="1" t="s">
        <v>4</v>
      </c>
      <c r="C14" s="2">
        <v>3000.0</v>
      </c>
    </row>
    <row r="15">
      <c r="A15" s="1">
        <v>28.0</v>
      </c>
      <c r="B15" s="1" t="s">
        <v>7</v>
      </c>
      <c r="C15" s="2">
        <v>1200.0</v>
      </c>
    </row>
    <row r="16">
      <c r="A16" s="1">
        <v>30.0</v>
      </c>
      <c r="B16" s="1" t="s">
        <v>8</v>
      </c>
      <c r="C16" s="1">
        <v>50.0</v>
      </c>
    </row>
    <row r="17">
      <c r="A17" s="1">
        <v>32.0</v>
      </c>
      <c r="B17" s="1" t="s">
        <v>10</v>
      </c>
      <c r="C17" s="1">
        <v>200.0</v>
      </c>
    </row>
    <row r="18">
      <c r="A18" s="1">
        <v>34.0</v>
      </c>
      <c r="B18" s="1" t="s">
        <v>3</v>
      </c>
      <c r="C18" s="2">
        <v>1500.0</v>
      </c>
    </row>
    <row r="19">
      <c r="A19" s="1">
        <v>36.0</v>
      </c>
      <c r="B19" s="1" t="s">
        <v>6</v>
      </c>
      <c r="C19" s="1">
        <v>150.0</v>
      </c>
    </row>
    <row r="20">
      <c r="A20" s="1">
        <v>39.0</v>
      </c>
      <c r="B20" s="1" t="s">
        <v>12</v>
      </c>
      <c r="C20" s="1">
        <v>500.0</v>
      </c>
    </row>
    <row r="21">
      <c r="A21" s="1">
        <v>40.0</v>
      </c>
      <c r="B21" s="1" t="s">
        <v>11</v>
      </c>
      <c r="C21" s="1">
        <v>300.0</v>
      </c>
    </row>
    <row r="22">
      <c r="A22" s="1">
        <v>42.0</v>
      </c>
      <c r="B22" s="1" t="s">
        <v>3</v>
      </c>
      <c r="C22" s="2">
        <v>1500.0</v>
      </c>
    </row>
    <row r="23">
      <c r="A23" s="1">
        <v>44.0</v>
      </c>
      <c r="B23" s="1" t="s">
        <v>10</v>
      </c>
      <c r="C23" s="1">
        <v>200.0</v>
      </c>
    </row>
    <row r="24">
      <c r="A24" s="1">
        <v>46.0</v>
      </c>
      <c r="B24" s="1" t="s">
        <v>8</v>
      </c>
      <c r="C24" s="1">
        <v>50.0</v>
      </c>
    </row>
    <row r="25">
      <c r="A25" s="1">
        <v>48.0</v>
      </c>
      <c r="B25" s="1" t="s">
        <v>4</v>
      </c>
      <c r="C25" s="2">
        <v>3000.0</v>
      </c>
    </row>
    <row r="26">
      <c r="A26" s="1">
        <v>50.0</v>
      </c>
      <c r="B26" s="1" t="s">
        <v>9</v>
      </c>
      <c r="C26" s="1">
        <v>80.0</v>
      </c>
    </row>
    <row r="27">
      <c r="A27" s="1">
        <v>52.0</v>
      </c>
      <c r="B27" s="1" t="s">
        <v>7</v>
      </c>
      <c r="C27" s="2">
        <v>1200.0</v>
      </c>
    </row>
    <row r="28">
      <c r="A28" s="1">
        <v>54.0</v>
      </c>
      <c r="B28" s="1" t="s">
        <v>5</v>
      </c>
      <c r="C28" s="1">
        <v>800.0</v>
      </c>
    </row>
    <row r="29">
      <c r="A29" s="1">
        <v>56.0</v>
      </c>
      <c r="B29" s="1" t="s">
        <v>10</v>
      </c>
      <c r="C29" s="1">
        <v>200.0</v>
      </c>
    </row>
    <row r="30">
      <c r="A30" s="1">
        <v>59.0</v>
      </c>
      <c r="B30" s="1" t="s">
        <v>3</v>
      </c>
      <c r="C30" s="2">
        <v>1500.0</v>
      </c>
    </row>
    <row r="31">
      <c r="A31" s="1">
        <v>60.0</v>
      </c>
      <c r="B31" s="1" t="s">
        <v>12</v>
      </c>
      <c r="C31" s="1">
        <v>500.0</v>
      </c>
    </row>
    <row r="32">
      <c r="A32" s="1">
        <v>62.0</v>
      </c>
      <c r="B32" s="1" t="s">
        <v>9</v>
      </c>
      <c r="C32" s="1">
        <v>80.0</v>
      </c>
    </row>
    <row r="33">
      <c r="A33" s="1">
        <v>64.0</v>
      </c>
      <c r="B33" s="1" t="s">
        <v>5</v>
      </c>
      <c r="C33" s="1">
        <v>800.0</v>
      </c>
    </row>
    <row r="34">
      <c r="A34" s="1">
        <v>66.0</v>
      </c>
      <c r="B34" s="1" t="s">
        <v>4</v>
      </c>
      <c r="C34" s="2">
        <v>3000.0</v>
      </c>
    </row>
    <row r="35">
      <c r="A35" s="1">
        <v>68.0</v>
      </c>
      <c r="B35" s="1" t="s">
        <v>7</v>
      </c>
      <c r="C35" s="2">
        <v>1200.0</v>
      </c>
    </row>
    <row r="36">
      <c r="A36" s="1">
        <v>70.0</v>
      </c>
      <c r="B36" s="1" t="s">
        <v>8</v>
      </c>
      <c r="C36" s="1">
        <v>50.0</v>
      </c>
    </row>
    <row r="37">
      <c r="A37" s="1">
        <v>72.0</v>
      </c>
      <c r="B37" s="1" t="s">
        <v>10</v>
      </c>
      <c r="C37" s="1">
        <v>200.0</v>
      </c>
    </row>
    <row r="38">
      <c r="A38" s="1">
        <v>74.0</v>
      </c>
      <c r="B38" s="1" t="s">
        <v>3</v>
      </c>
      <c r="C38" s="2">
        <v>1500.0</v>
      </c>
    </row>
    <row r="39">
      <c r="A39" s="1">
        <v>76.0</v>
      </c>
      <c r="B39" s="1" t="s">
        <v>6</v>
      </c>
      <c r="C39" s="1">
        <v>150.0</v>
      </c>
    </row>
    <row r="40">
      <c r="A40" s="1">
        <v>79.0</v>
      </c>
      <c r="B40" s="1" t="s">
        <v>12</v>
      </c>
      <c r="C40" s="1">
        <v>500.0</v>
      </c>
    </row>
    <row r="41">
      <c r="A41" s="1">
        <v>80.0</v>
      </c>
      <c r="B41" s="1" t="s">
        <v>11</v>
      </c>
      <c r="C41" s="1">
        <v>300.0</v>
      </c>
    </row>
    <row r="42">
      <c r="A42" s="1">
        <v>82.0</v>
      </c>
      <c r="B42" s="1" t="s">
        <v>3</v>
      </c>
      <c r="C42" s="2">
        <v>1500.0</v>
      </c>
    </row>
    <row r="43">
      <c r="A43" s="1">
        <v>84.0</v>
      </c>
      <c r="B43" s="1" t="s">
        <v>10</v>
      </c>
      <c r="C43" s="1">
        <v>200.0</v>
      </c>
    </row>
    <row r="44">
      <c r="A44" s="1">
        <v>86.0</v>
      </c>
      <c r="B44" s="1" t="s">
        <v>8</v>
      </c>
      <c r="C44" s="1">
        <v>50.0</v>
      </c>
    </row>
    <row r="45">
      <c r="A45" s="1">
        <v>88.0</v>
      </c>
      <c r="B45" s="1" t="s">
        <v>4</v>
      </c>
      <c r="C45" s="2">
        <v>3000.0</v>
      </c>
    </row>
    <row r="46">
      <c r="A46" s="1">
        <v>90.0</v>
      </c>
      <c r="B46" s="1" t="s">
        <v>9</v>
      </c>
      <c r="C46" s="1">
        <v>80.0</v>
      </c>
    </row>
    <row r="47">
      <c r="A47" s="1">
        <v>92.0</v>
      </c>
      <c r="B47" s="1" t="s">
        <v>7</v>
      </c>
      <c r="C47" s="2">
        <v>1200.0</v>
      </c>
    </row>
    <row r="48">
      <c r="A48" s="1">
        <v>94.0</v>
      </c>
      <c r="B48" s="1" t="s">
        <v>5</v>
      </c>
      <c r="C48" s="1">
        <v>800.0</v>
      </c>
    </row>
    <row r="49">
      <c r="A49" s="1">
        <v>96.0</v>
      </c>
      <c r="B49" s="1" t="s">
        <v>10</v>
      </c>
      <c r="C49" s="1">
        <v>200.0</v>
      </c>
    </row>
    <row r="50">
      <c r="A50" s="1">
        <v>99.0</v>
      </c>
      <c r="B50" s="1" t="s">
        <v>3</v>
      </c>
      <c r="C50" s="2">
        <v>1500.0</v>
      </c>
    </row>
    <row r="51">
      <c r="A51" s="1">
        <v>100.0</v>
      </c>
      <c r="B51" s="1" t="s">
        <v>12</v>
      </c>
      <c r="C51" s="1">
        <v>500.0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16.25"/>
  </cols>
  <sheetData>
    <row r="1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3" t="s">
        <v>17</v>
      </c>
      <c r="G1" s="3" t="s">
        <v>18</v>
      </c>
    </row>
    <row r="2">
      <c r="A2" s="1">
        <v>1.0</v>
      </c>
      <c r="B2" s="1" t="s">
        <v>19</v>
      </c>
      <c r="C2" s="1" t="str">
        <f>VLOOKUP(A2,compras_realizadas!A2:C51,2,false)</f>
        <v>Smartphone</v>
      </c>
      <c r="D2" s="2">
        <f>VLOOKUP(A2,compras_realizadas!A2:C51,3,false)</f>
        <v>1500</v>
      </c>
      <c r="E2" s="1" t="s">
        <v>20</v>
      </c>
      <c r="F2" s="4">
        <f t="shared" ref="F2:F51" si="1">COUNTIF(E:E,E2)</f>
        <v>8</v>
      </c>
      <c r="G2" s="4">
        <f t="shared" ref="G2:G51" si="2">countif(C:C,C2)</f>
        <v>7</v>
      </c>
      <c r="K2" s="5" t="s">
        <v>21</v>
      </c>
      <c r="L2" s="5" t="s">
        <v>22</v>
      </c>
      <c r="M2" s="5" t="s">
        <v>23</v>
      </c>
    </row>
    <row r="3">
      <c r="A3" s="1">
        <v>3.0</v>
      </c>
      <c r="B3" s="1" t="s">
        <v>24</v>
      </c>
      <c r="C3" s="1" t="str">
        <f>VLOOKUP(A3,compras_realizadas!A3:C52,2,false)</f>
        <v>Laptop</v>
      </c>
      <c r="D3" s="2">
        <f>VLOOKUP(A3,compras_realizadas!A3:C52,3,false)</f>
        <v>3000</v>
      </c>
      <c r="E3" s="1" t="s">
        <v>20</v>
      </c>
      <c r="F3" s="4">
        <f t="shared" si="1"/>
        <v>8</v>
      </c>
      <c r="G3" s="4">
        <f t="shared" si="2"/>
        <v>5</v>
      </c>
      <c r="K3" s="1" t="s">
        <v>20</v>
      </c>
      <c r="L3" s="6">
        <f>COUNTIF(E:E,E2)</f>
        <v>8</v>
      </c>
      <c r="M3" s="7">
        <f>sumif(E:E,"Norte",D:D)</f>
        <v>10650</v>
      </c>
    </row>
    <row r="4">
      <c r="A4" s="1">
        <v>5.0</v>
      </c>
      <c r="B4" s="1" t="s">
        <v>19</v>
      </c>
      <c r="C4" s="1" t="str">
        <f>VLOOKUP(A4,compras_realizadas!A4:C53,2,false)</f>
        <v>Tablet</v>
      </c>
      <c r="D4" s="1">
        <f>VLOOKUP(A4,compras_realizadas!A4:C53,3,false)</f>
        <v>800</v>
      </c>
      <c r="E4" s="1" t="s">
        <v>25</v>
      </c>
      <c r="F4" s="4">
        <f t="shared" si="1"/>
        <v>9</v>
      </c>
      <c r="G4" s="4">
        <f t="shared" si="2"/>
        <v>5</v>
      </c>
      <c r="J4" s="1"/>
      <c r="K4" s="1" t="s">
        <v>26</v>
      </c>
      <c r="L4" s="6">
        <f>COUNTIF(E:E,E6)</f>
        <v>13</v>
      </c>
      <c r="M4" s="7">
        <f>sumif(E:E,"Nordeste",D:D)</f>
        <v>9860</v>
      </c>
    </row>
    <row r="5">
      <c r="A5" s="1">
        <v>8.0</v>
      </c>
      <c r="B5" s="1" t="s">
        <v>27</v>
      </c>
      <c r="C5" s="1" t="str">
        <f>VLOOKUP(A5,compras_realizadas!A5:C54,2,false)</f>
        <v>Headphones</v>
      </c>
      <c r="D5" s="1">
        <f>VLOOKUP(A5,compras_realizadas!A5:C54,3,false)</f>
        <v>150</v>
      </c>
      <c r="E5" s="1" t="s">
        <v>20</v>
      </c>
      <c r="F5" s="4">
        <f t="shared" si="1"/>
        <v>8</v>
      </c>
      <c r="G5" s="4">
        <f t="shared" si="2"/>
        <v>3</v>
      </c>
      <c r="J5" s="1"/>
      <c r="K5" s="1" t="s">
        <v>25</v>
      </c>
      <c r="L5" s="6">
        <f>COUNTIF(E:E,E4)</f>
        <v>9</v>
      </c>
      <c r="M5" s="7">
        <f>sumif(E:E,"Centro-Oeste",D:D)</f>
        <v>6180</v>
      </c>
    </row>
    <row r="6">
      <c r="A6" s="1">
        <v>10.0</v>
      </c>
      <c r="B6" s="1" t="s">
        <v>24</v>
      </c>
      <c r="C6" s="1" t="str">
        <f>VLOOKUP(A6,compras_realizadas!A6:C55,2,false)</f>
        <v>Monitor</v>
      </c>
      <c r="D6" s="2">
        <f>VLOOKUP(A6,compras_realizadas!A6:C55,3,false)</f>
        <v>1200</v>
      </c>
      <c r="E6" s="1" t="s">
        <v>26</v>
      </c>
      <c r="F6" s="4">
        <f t="shared" si="1"/>
        <v>13</v>
      </c>
      <c r="G6" s="4">
        <f t="shared" si="2"/>
        <v>5</v>
      </c>
      <c r="J6" s="1"/>
      <c r="K6" s="1" t="s">
        <v>28</v>
      </c>
      <c r="L6" s="6">
        <f>COUNTIF(E:E,E7)</f>
        <v>10</v>
      </c>
      <c r="M6" s="7">
        <f>sumif(E:E,"Sudeste",D:D)</f>
        <v>9930</v>
      </c>
    </row>
    <row r="7">
      <c r="A7" s="1">
        <v>12.0</v>
      </c>
      <c r="B7" s="1" t="s">
        <v>29</v>
      </c>
      <c r="C7" s="1" t="str">
        <f>VLOOKUP(A7,compras_realizadas!A7:C56,2,false)</f>
        <v>Mouse</v>
      </c>
      <c r="D7" s="1">
        <f>VLOOKUP(A7,compras_realizadas!A7:C56,3,false)</f>
        <v>50</v>
      </c>
      <c r="E7" s="1" t="s">
        <v>28</v>
      </c>
      <c r="F7" s="4">
        <f t="shared" si="1"/>
        <v>10</v>
      </c>
      <c r="G7" s="4">
        <f t="shared" si="2"/>
        <v>5</v>
      </c>
      <c r="J7" s="1"/>
      <c r="K7" s="1" t="s">
        <v>30</v>
      </c>
      <c r="L7" s="6">
        <f>COUNTIF(E:E,E11)</f>
        <v>10</v>
      </c>
      <c r="M7" s="7">
        <f>sumif(E:E,"Sul",D:D)</f>
        <v>4780</v>
      </c>
    </row>
    <row r="8">
      <c r="A8" s="1">
        <v>14.0</v>
      </c>
      <c r="B8" s="1" t="s">
        <v>31</v>
      </c>
      <c r="C8" s="1" t="str">
        <f>VLOOKUP(A8,compras_realizadas!A8:C57,2,false)</f>
        <v>Keyboard</v>
      </c>
      <c r="D8" s="1">
        <f>VLOOKUP(A8,compras_realizadas!A8:C57,3,false)</f>
        <v>80</v>
      </c>
      <c r="E8" s="1" t="s">
        <v>26</v>
      </c>
      <c r="F8" s="4">
        <f t="shared" si="1"/>
        <v>13</v>
      </c>
      <c r="G8" s="4">
        <f t="shared" si="2"/>
        <v>5</v>
      </c>
      <c r="J8" s="1"/>
    </row>
    <row r="9">
      <c r="A9" s="1">
        <v>16.0</v>
      </c>
      <c r="B9" s="1" t="s">
        <v>19</v>
      </c>
      <c r="C9" s="1" t="str">
        <f>VLOOKUP(A9,compras_realizadas!A9:C58,2,false)</f>
        <v>Speaker</v>
      </c>
      <c r="D9" s="1">
        <f>VLOOKUP(A9,compras_realizadas!A9:C58,3,false)</f>
        <v>200</v>
      </c>
      <c r="E9" s="1" t="s">
        <v>25</v>
      </c>
      <c r="F9" s="4">
        <f t="shared" si="1"/>
        <v>9</v>
      </c>
      <c r="G9" s="4">
        <f t="shared" si="2"/>
        <v>7</v>
      </c>
      <c r="J9" s="1"/>
    </row>
    <row r="10">
      <c r="A10" s="1">
        <v>19.0</v>
      </c>
      <c r="B10" s="1" t="s">
        <v>31</v>
      </c>
      <c r="C10" s="1" t="str">
        <f>VLOOKUP(A10,compras_realizadas!A10:C59,2,false)</f>
        <v>Printer</v>
      </c>
      <c r="D10" s="1">
        <f>VLOOKUP(A10,compras_realizadas!A10:C59,3,false)</f>
        <v>300</v>
      </c>
      <c r="E10" s="1" t="s">
        <v>26</v>
      </c>
      <c r="F10" s="4">
        <f t="shared" si="1"/>
        <v>13</v>
      </c>
      <c r="G10" s="4">
        <f t="shared" si="2"/>
        <v>3</v>
      </c>
    </row>
    <row r="11">
      <c r="A11" s="1">
        <v>20.0</v>
      </c>
      <c r="B11" s="1" t="s">
        <v>24</v>
      </c>
      <c r="C11" s="1" t="str">
        <f>VLOOKUP(A11,compras_realizadas!A11:C60,2,false)</f>
        <v>Smartwatch</v>
      </c>
      <c r="D11" s="1">
        <f>VLOOKUP(A11,compras_realizadas!A11:C60,3,false)</f>
        <v>500</v>
      </c>
      <c r="E11" s="1" t="s">
        <v>30</v>
      </c>
      <c r="F11" s="4">
        <f t="shared" si="1"/>
        <v>10</v>
      </c>
      <c r="G11" s="4">
        <f t="shared" si="2"/>
        <v>5</v>
      </c>
    </row>
    <row r="12">
      <c r="A12" s="1">
        <v>22.0</v>
      </c>
      <c r="B12" s="1" t="s">
        <v>29</v>
      </c>
      <c r="C12" s="1" t="str">
        <f>VLOOKUP(A12,compras_realizadas!A12:C61,2,false)</f>
        <v>Keyboard</v>
      </c>
      <c r="D12" s="1">
        <f>VLOOKUP(A12,compras_realizadas!A12:C61,3,false)</f>
        <v>80</v>
      </c>
      <c r="E12" s="1" t="s">
        <v>26</v>
      </c>
      <c r="F12" s="4">
        <f t="shared" si="1"/>
        <v>13</v>
      </c>
      <c r="G12" s="4">
        <f t="shared" si="2"/>
        <v>5</v>
      </c>
    </row>
    <row r="13">
      <c r="A13" s="1">
        <v>24.0</v>
      </c>
      <c r="B13" s="1" t="s">
        <v>31</v>
      </c>
      <c r="C13" s="1" t="str">
        <f>VLOOKUP(A13,compras_realizadas!A13:C62,2,false)</f>
        <v>Tablet</v>
      </c>
      <c r="D13" s="1">
        <f>VLOOKUP(A13,compras_realizadas!A13:C62,3,false)</f>
        <v>800</v>
      </c>
      <c r="E13" s="1" t="s">
        <v>28</v>
      </c>
      <c r="F13" s="4">
        <f t="shared" si="1"/>
        <v>10</v>
      </c>
      <c r="G13" s="4">
        <f t="shared" si="2"/>
        <v>5</v>
      </c>
    </row>
    <row r="14">
      <c r="A14" s="1">
        <v>26.0</v>
      </c>
      <c r="B14" s="1" t="s">
        <v>19</v>
      </c>
      <c r="C14" s="1" t="str">
        <f>VLOOKUP(A14,compras_realizadas!A14:C63,2,false)</f>
        <v>Laptop</v>
      </c>
      <c r="D14" s="2">
        <f>VLOOKUP(A14,compras_realizadas!A14:C63,3,false)</f>
        <v>3000</v>
      </c>
      <c r="E14" s="1" t="s">
        <v>26</v>
      </c>
      <c r="F14" s="4">
        <f t="shared" si="1"/>
        <v>13</v>
      </c>
      <c r="G14" s="4">
        <f t="shared" si="2"/>
        <v>5</v>
      </c>
    </row>
    <row r="15">
      <c r="A15" s="1">
        <v>28.0</v>
      </c>
      <c r="B15" s="1" t="s">
        <v>27</v>
      </c>
      <c r="C15" s="1" t="str">
        <f>VLOOKUP(A15,compras_realizadas!A15:C64,2,false)</f>
        <v>Monitor</v>
      </c>
      <c r="D15" s="2">
        <f>VLOOKUP(A15,compras_realizadas!A15:C64,3,false)</f>
        <v>1200</v>
      </c>
      <c r="E15" s="1" t="s">
        <v>30</v>
      </c>
      <c r="F15" s="4">
        <f t="shared" si="1"/>
        <v>10</v>
      </c>
      <c r="G15" s="4">
        <f t="shared" si="2"/>
        <v>5</v>
      </c>
    </row>
    <row r="16">
      <c r="A16" s="1">
        <v>30.0</v>
      </c>
      <c r="B16" s="1" t="s">
        <v>24</v>
      </c>
      <c r="C16" s="1" t="str">
        <f>VLOOKUP(A16,compras_realizadas!A16:C65,2,false)</f>
        <v>Mouse</v>
      </c>
      <c r="D16" s="1">
        <f>VLOOKUP(A16,compras_realizadas!A16:C65,3,false)</f>
        <v>50</v>
      </c>
      <c r="E16" s="1" t="s">
        <v>26</v>
      </c>
      <c r="F16" s="4">
        <f t="shared" si="1"/>
        <v>13</v>
      </c>
      <c r="G16" s="4">
        <f t="shared" si="2"/>
        <v>5</v>
      </c>
    </row>
    <row r="17">
      <c r="A17" s="1">
        <v>32.0</v>
      </c>
      <c r="B17" s="1" t="s">
        <v>29</v>
      </c>
      <c r="C17" s="1" t="str">
        <f>VLOOKUP(A17,compras_realizadas!A17:C66,2,false)</f>
        <v>Speaker</v>
      </c>
      <c r="D17" s="1">
        <f>VLOOKUP(A17,compras_realizadas!A17:C66,3,false)</f>
        <v>200</v>
      </c>
      <c r="E17" s="1" t="s">
        <v>30</v>
      </c>
      <c r="F17" s="4">
        <f t="shared" si="1"/>
        <v>10</v>
      </c>
      <c r="G17" s="4">
        <f t="shared" si="2"/>
        <v>7</v>
      </c>
    </row>
    <row r="18">
      <c r="A18" s="1">
        <v>34.0</v>
      </c>
      <c r="B18" s="1" t="s">
        <v>31</v>
      </c>
      <c r="C18" s="1" t="str">
        <f>VLOOKUP(A18,compras_realizadas!A18:C67,2,false)</f>
        <v>Smartphone</v>
      </c>
      <c r="D18" s="2">
        <f>VLOOKUP(A18,compras_realizadas!A18:C67,3,false)</f>
        <v>1500</v>
      </c>
      <c r="E18" s="1" t="s">
        <v>28</v>
      </c>
      <c r="F18" s="4">
        <f t="shared" si="1"/>
        <v>10</v>
      </c>
      <c r="G18" s="4">
        <f t="shared" si="2"/>
        <v>7</v>
      </c>
    </row>
    <row r="19">
      <c r="A19" s="1">
        <v>36.0</v>
      </c>
      <c r="B19" s="1" t="s">
        <v>19</v>
      </c>
      <c r="C19" s="1" t="str">
        <f>VLOOKUP(A19,compras_realizadas!A19:C68,2,false)</f>
        <v>Headphones</v>
      </c>
      <c r="D19" s="1">
        <f>VLOOKUP(A19,compras_realizadas!A19:C68,3,false)</f>
        <v>150</v>
      </c>
      <c r="E19" s="1" t="s">
        <v>28</v>
      </c>
      <c r="F19" s="4">
        <f t="shared" si="1"/>
        <v>10</v>
      </c>
      <c r="G19" s="4">
        <f t="shared" si="2"/>
        <v>3</v>
      </c>
    </row>
    <row r="20">
      <c r="A20" s="1">
        <v>39.0</v>
      </c>
      <c r="B20" s="1" t="s">
        <v>31</v>
      </c>
      <c r="C20" s="1" t="str">
        <f>VLOOKUP(A20,compras_realizadas!A20:C69,2,false)</f>
        <v>Smartwatch</v>
      </c>
      <c r="D20" s="1">
        <f>VLOOKUP(A20,compras_realizadas!A20:C69,3,false)</f>
        <v>500</v>
      </c>
      <c r="E20" s="1" t="s">
        <v>20</v>
      </c>
      <c r="F20" s="4">
        <f t="shared" si="1"/>
        <v>8</v>
      </c>
      <c r="G20" s="4">
        <f t="shared" si="2"/>
        <v>5</v>
      </c>
    </row>
    <row r="21">
      <c r="A21" s="1">
        <v>40.0</v>
      </c>
      <c r="B21" s="1" t="s">
        <v>24</v>
      </c>
      <c r="C21" s="1" t="str">
        <f>VLOOKUP(A21,compras_realizadas!A21:C70,2,false)</f>
        <v>Printer</v>
      </c>
      <c r="D21" s="1">
        <f>VLOOKUP(A21,compras_realizadas!A21:C70,3,false)</f>
        <v>300</v>
      </c>
      <c r="E21" s="1" t="s">
        <v>30</v>
      </c>
      <c r="F21" s="4">
        <f t="shared" si="1"/>
        <v>10</v>
      </c>
      <c r="G21" s="4">
        <f t="shared" si="2"/>
        <v>3</v>
      </c>
    </row>
    <row r="22">
      <c r="A22" s="1">
        <v>42.0</v>
      </c>
      <c r="B22" s="1" t="s">
        <v>29</v>
      </c>
      <c r="C22" s="1" t="str">
        <f>VLOOKUP(A22,compras_realizadas!A22:C71,2,false)</f>
        <v>Smartphone</v>
      </c>
      <c r="D22" s="2">
        <f>VLOOKUP(A22,compras_realizadas!A22:C71,3,false)</f>
        <v>1500</v>
      </c>
      <c r="E22" s="1" t="s">
        <v>25</v>
      </c>
      <c r="F22" s="4">
        <f t="shared" si="1"/>
        <v>9</v>
      </c>
      <c r="G22" s="4">
        <f t="shared" si="2"/>
        <v>7</v>
      </c>
    </row>
    <row r="23">
      <c r="A23" s="1">
        <v>44.0</v>
      </c>
      <c r="B23" s="1" t="s">
        <v>31</v>
      </c>
      <c r="C23" s="1" t="str">
        <f>VLOOKUP(A23,compras_realizadas!A23:C72,2,false)</f>
        <v>Speaker</v>
      </c>
      <c r="D23" s="1">
        <f>VLOOKUP(A23,compras_realizadas!A23:C72,3,false)</f>
        <v>200</v>
      </c>
      <c r="E23" s="1" t="s">
        <v>26</v>
      </c>
      <c r="F23" s="4">
        <f t="shared" si="1"/>
        <v>13</v>
      </c>
      <c r="G23" s="4">
        <f t="shared" si="2"/>
        <v>7</v>
      </c>
    </row>
    <row r="24">
      <c r="A24" s="1">
        <v>46.0</v>
      </c>
      <c r="B24" s="1" t="s">
        <v>19</v>
      </c>
      <c r="C24" s="1" t="str">
        <f>VLOOKUP(A24,compras_realizadas!A24:C73,2,false)</f>
        <v>Mouse</v>
      </c>
      <c r="D24" s="1">
        <f>VLOOKUP(A24,compras_realizadas!A24:C73,3,false)</f>
        <v>50</v>
      </c>
      <c r="E24" s="1" t="s">
        <v>26</v>
      </c>
      <c r="F24" s="4">
        <f t="shared" si="1"/>
        <v>13</v>
      </c>
      <c r="G24" s="4">
        <f t="shared" si="2"/>
        <v>5</v>
      </c>
    </row>
    <row r="25">
      <c r="A25" s="1">
        <v>48.0</v>
      </c>
      <c r="B25" s="1" t="s">
        <v>27</v>
      </c>
      <c r="C25" s="1" t="str">
        <f>VLOOKUP(A25,compras_realizadas!A25:C74,2,false)</f>
        <v>Laptop</v>
      </c>
      <c r="D25" s="2">
        <f>VLOOKUP(A25,compras_realizadas!A25:C74,3,false)</f>
        <v>3000</v>
      </c>
      <c r="E25" s="1" t="s">
        <v>20</v>
      </c>
      <c r="F25" s="4">
        <f t="shared" si="1"/>
        <v>8</v>
      </c>
      <c r="G25" s="4">
        <f t="shared" si="2"/>
        <v>5</v>
      </c>
    </row>
    <row r="26">
      <c r="A26" s="1">
        <v>50.0</v>
      </c>
      <c r="B26" s="1" t="s">
        <v>24</v>
      </c>
      <c r="C26" s="1" t="str">
        <f>VLOOKUP(A26,compras_realizadas!A26:C75,2,false)</f>
        <v>Keyboard</v>
      </c>
      <c r="D26" s="1">
        <f>VLOOKUP(A26,compras_realizadas!A26:C75,3,false)</f>
        <v>80</v>
      </c>
      <c r="E26" s="1" t="s">
        <v>25</v>
      </c>
      <c r="F26" s="4">
        <f t="shared" si="1"/>
        <v>9</v>
      </c>
      <c r="G26" s="4">
        <f t="shared" si="2"/>
        <v>5</v>
      </c>
    </row>
    <row r="27">
      <c r="A27" s="1">
        <v>52.0</v>
      </c>
      <c r="B27" s="1" t="s">
        <v>29</v>
      </c>
      <c r="C27" s="1" t="str">
        <f>VLOOKUP(A27,compras_realizadas!A27:C76,2,false)</f>
        <v>Monitor</v>
      </c>
      <c r="D27" s="2">
        <f>VLOOKUP(A27,compras_realizadas!A27:C76,3,false)</f>
        <v>1200</v>
      </c>
      <c r="E27" s="1" t="s">
        <v>25</v>
      </c>
      <c r="F27" s="4">
        <f t="shared" si="1"/>
        <v>9</v>
      </c>
      <c r="G27" s="4">
        <f t="shared" si="2"/>
        <v>5</v>
      </c>
    </row>
    <row r="28">
      <c r="A28" s="1">
        <v>54.0</v>
      </c>
      <c r="B28" s="1" t="s">
        <v>31</v>
      </c>
      <c r="C28" s="1" t="str">
        <f>VLOOKUP(A28,compras_realizadas!A28:C77,2,false)</f>
        <v>Tablet</v>
      </c>
      <c r="D28" s="1">
        <f>VLOOKUP(A28,compras_realizadas!A28:C77,3,false)</f>
        <v>800</v>
      </c>
      <c r="E28" s="1" t="s">
        <v>25</v>
      </c>
      <c r="F28" s="4">
        <f t="shared" si="1"/>
        <v>9</v>
      </c>
      <c r="G28" s="4">
        <f t="shared" si="2"/>
        <v>5</v>
      </c>
    </row>
    <row r="29">
      <c r="A29" s="1">
        <v>56.0</v>
      </c>
      <c r="B29" s="1" t="s">
        <v>19</v>
      </c>
      <c r="C29" s="1" t="str">
        <f>VLOOKUP(A29,compras_realizadas!A29:C78,2,false)</f>
        <v>Speaker</v>
      </c>
      <c r="D29" s="1">
        <f>VLOOKUP(A29,compras_realizadas!A29:C78,3,false)</f>
        <v>200</v>
      </c>
      <c r="E29" s="1" t="s">
        <v>30</v>
      </c>
      <c r="F29" s="4">
        <f t="shared" si="1"/>
        <v>10</v>
      </c>
      <c r="G29" s="4">
        <f t="shared" si="2"/>
        <v>7</v>
      </c>
      <c r="K29" s="1" t="s">
        <v>3</v>
      </c>
      <c r="L29" s="4">
        <f t="shared" ref="L29:L38" si="3">G2</f>
        <v>7</v>
      </c>
    </row>
    <row r="30">
      <c r="A30" s="1">
        <v>59.0</v>
      </c>
      <c r="B30" s="1" t="s">
        <v>31</v>
      </c>
      <c r="C30" s="1" t="str">
        <f>VLOOKUP(A30,compras_realizadas!A30:C79,2,false)</f>
        <v>Smartphone</v>
      </c>
      <c r="D30" s="2">
        <f>VLOOKUP(A30,compras_realizadas!A30:C79,3,false)</f>
        <v>1500</v>
      </c>
      <c r="E30" s="1" t="s">
        <v>20</v>
      </c>
      <c r="F30" s="4">
        <f t="shared" si="1"/>
        <v>8</v>
      </c>
      <c r="G30" s="4">
        <f t="shared" si="2"/>
        <v>7</v>
      </c>
      <c r="K30" s="1" t="s">
        <v>4</v>
      </c>
      <c r="L30" s="4">
        <f t="shared" si="3"/>
        <v>5</v>
      </c>
    </row>
    <row r="31">
      <c r="A31" s="1">
        <v>60.0</v>
      </c>
      <c r="B31" s="1" t="s">
        <v>24</v>
      </c>
      <c r="C31" s="1" t="str">
        <f>VLOOKUP(A31,compras_realizadas!A31:C80,2,false)</f>
        <v>Smartwatch</v>
      </c>
      <c r="D31" s="1">
        <f>VLOOKUP(A31,compras_realizadas!A31:C80,3,false)</f>
        <v>500</v>
      </c>
      <c r="E31" s="1" t="s">
        <v>30</v>
      </c>
      <c r="F31" s="4">
        <f t="shared" si="1"/>
        <v>10</v>
      </c>
      <c r="G31" s="4">
        <f t="shared" si="2"/>
        <v>5</v>
      </c>
      <c r="K31" s="1" t="s">
        <v>5</v>
      </c>
      <c r="L31" s="4">
        <f t="shared" si="3"/>
        <v>5</v>
      </c>
    </row>
    <row r="32">
      <c r="A32" s="1">
        <v>62.0</v>
      </c>
      <c r="B32" s="1" t="s">
        <v>29</v>
      </c>
      <c r="C32" s="1" t="str">
        <f>VLOOKUP(A32,compras_realizadas!A32:C81,2,false)</f>
        <v>Keyboard</v>
      </c>
      <c r="D32" s="1">
        <f>VLOOKUP(A32,compras_realizadas!A32:C81,3,false)</f>
        <v>80</v>
      </c>
      <c r="E32" s="1" t="s">
        <v>28</v>
      </c>
      <c r="F32" s="4">
        <f t="shared" si="1"/>
        <v>10</v>
      </c>
      <c r="G32" s="4">
        <f t="shared" si="2"/>
        <v>5</v>
      </c>
      <c r="K32" s="1" t="s">
        <v>6</v>
      </c>
      <c r="L32" s="4">
        <f t="shared" si="3"/>
        <v>3</v>
      </c>
    </row>
    <row r="33">
      <c r="A33" s="1">
        <v>64.0</v>
      </c>
      <c r="B33" s="1" t="s">
        <v>31</v>
      </c>
      <c r="C33" s="1" t="str">
        <f>VLOOKUP(A33,compras_realizadas!A33:C82,2,false)</f>
        <v>Tablet</v>
      </c>
      <c r="D33" s="1">
        <f>VLOOKUP(A33,compras_realizadas!A33:C82,3,false)</f>
        <v>800</v>
      </c>
      <c r="E33" s="1" t="s">
        <v>30</v>
      </c>
      <c r="F33" s="4">
        <f t="shared" si="1"/>
        <v>10</v>
      </c>
      <c r="G33" s="4">
        <f t="shared" si="2"/>
        <v>5</v>
      </c>
      <c r="K33" s="1" t="s">
        <v>7</v>
      </c>
      <c r="L33" s="4">
        <f t="shared" si="3"/>
        <v>5</v>
      </c>
    </row>
    <row r="34">
      <c r="A34" s="1">
        <v>66.0</v>
      </c>
      <c r="B34" s="1" t="s">
        <v>19</v>
      </c>
      <c r="C34" s="1" t="str">
        <f>VLOOKUP(A34,compras_realizadas!A34:C83,2,false)</f>
        <v>Laptop</v>
      </c>
      <c r="D34" s="2">
        <f>VLOOKUP(A34,compras_realizadas!A34:C83,3,false)</f>
        <v>3000</v>
      </c>
      <c r="E34" s="1" t="s">
        <v>28</v>
      </c>
      <c r="F34" s="4">
        <f t="shared" si="1"/>
        <v>10</v>
      </c>
      <c r="G34" s="4">
        <f t="shared" si="2"/>
        <v>5</v>
      </c>
      <c r="K34" s="1" t="s">
        <v>8</v>
      </c>
      <c r="L34" s="4">
        <f t="shared" si="3"/>
        <v>5</v>
      </c>
    </row>
    <row r="35">
      <c r="A35" s="1">
        <v>68.0</v>
      </c>
      <c r="B35" s="1" t="s">
        <v>27</v>
      </c>
      <c r="C35" s="1" t="str">
        <f>VLOOKUP(A35,compras_realizadas!A35:C84,2,false)</f>
        <v>Monitor</v>
      </c>
      <c r="D35" s="2">
        <f>VLOOKUP(A35,compras_realizadas!A35:C84,3,false)</f>
        <v>1200</v>
      </c>
      <c r="E35" s="1" t="s">
        <v>25</v>
      </c>
      <c r="F35" s="4">
        <f t="shared" si="1"/>
        <v>9</v>
      </c>
      <c r="G35" s="4">
        <f t="shared" si="2"/>
        <v>5</v>
      </c>
      <c r="K35" s="1" t="s">
        <v>9</v>
      </c>
      <c r="L35" s="4">
        <f t="shared" si="3"/>
        <v>5</v>
      </c>
    </row>
    <row r="36">
      <c r="A36" s="1">
        <v>70.0</v>
      </c>
      <c r="B36" s="1" t="s">
        <v>24</v>
      </c>
      <c r="C36" s="1" t="str">
        <f>VLOOKUP(A36,compras_realizadas!A36:C85,2,false)</f>
        <v>Mouse</v>
      </c>
      <c r="D36" s="1">
        <f>VLOOKUP(A36,compras_realizadas!A36:C85,3,false)</f>
        <v>50</v>
      </c>
      <c r="E36" s="1" t="s">
        <v>26</v>
      </c>
      <c r="F36" s="4">
        <f t="shared" si="1"/>
        <v>13</v>
      </c>
      <c r="G36" s="4">
        <f t="shared" si="2"/>
        <v>5</v>
      </c>
      <c r="K36" s="1" t="s">
        <v>10</v>
      </c>
      <c r="L36" s="4">
        <f t="shared" si="3"/>
        <v>7</v>
      </c>
    </row>
    <row r="37">
      <c r="A37" s="1">
        <v>72.0</v>
      </c>
      <c r="B37" s="1" t="s">
        <v>29</v>
      </c>
      <c r="C37" s="1" t="str">
        <f>VLOOKUP(A37,compras_realizadas!A37:C86,2,false)</f>
        <v>Speaker</v>
      </c>
      <c r="D37" s="1">
        <f>VLOOKUP(A37,compras_realizadas!A37:C86,3,false)</f>
        <v>200</v>
      </c>
      <c r="E37" s="1" t="s">
        <v>25</v>
      </c>
      <c r="F37" s="4">
        <f t="shared" si="1"/>
        <v>9</v>
      </c>
      <c r="G37" s="4">
        <f t="shared" si="2"/>
        <v>7</v>
      </c>
      <c r="K37" s="1" t="s">
        <v>11</v>
      </c>
      <c r="L37" s="4">
        <f t="shared" si="3"/>
        <v>3</v>
      </c>
    </row>
    <row r="38">
      <c r="A38" s="1">
        <v>74.0</v>
      </c>
      <c r="B38" s="1" t="s">
        <v>31</v>
      </c>
      <c r="C38" s="1" t="str">
        <f>VLOOKUP(A38,compras_realizadas!A38:C87,2,false)</f>
        <v>Smartphone</v>
      </c>
      <c r="D38" s="2">
        <f>VLOOKUP(A38,compras_realizadas!A38:C87,3,false)</f>
        <v>1500</v>
      </c>
      <c r="E38" s="1" t="s">
        <v>26</v>
      </c>
      <c r="F38" s="4">
        <f t="shared" si="1"/>
        <v>13</v>
      </c>
      <c r="G38" s="4">
        <f t="shared" si="2"/>
        <v>7</v>
      </c>
      <c r="K38" s="1" t="s">
        <v>12</v>
      </c>
      <c r="L38" s="4">
        <f t="shared" si="3"/>
        <v>5</v>
      </c>
    </row>
    <row r="39">
      <c r="A39" s="1">
        <v>76.0</v>
      </c>
      <c r="B39" s="1" t="s">
        <v>19</v>
      </c>
      <c r="C39" s="1" t="str">
        <f>VLOOKUP(A39,compras_realizadas!A39:C88,2,false)</f>
        <v>Headphones</v>
      </c>
      <c r="D39" s="1">
        <f>VLOOKUP(A39,compras_realizadas!A39:C88,3,false)</f>
        <v>150</v>
      </c>
      <c r="E39" s="1" t="s">
        <v>28</v>
      </c>
      <c r="F39" s="4">
        <f t="shared" si="1"/>
        <v>10</v>
      </c>
      <c r="G39" s="4">
        <f t="shared" si="2"/>
        <v>3</v>
      </c>
    </row>
    <row r="40">
      <c r="A40" s="1">
        <v>79.0</v>
      </c>
      <c r="B40" s="1" t="s">
        <v>31</v>
      </c>
      <c r="C40" s="1" t="str">
        <f>VLOOKUP(A40,compras_realizadas!A40:C89,2,false)</f>
        <v>Smartwatch</v>
      </c>
      <c r="D40" s="1">
        <f>VLOOKUP(A40,compras_realizadas!A40:C89,3,false)</f>
        <v>500</v>
      </c>
      <c r="E40" s="1" t="s">
        <v>30</v>
      </c>
      <c r="F40" s="4">
        <f t="shared" si="1"/>
        <v>10</v>
      </c>
      <c r="G40" s="4">
        <f t="shared" si="2"/>
        <v>5</v>
      </c>
    </row>
    <row r="41">
      <c r="A41" s="1">
        <v>80.0</v>
      </c>
      <c r="B41" s="1" t="s">
        <v>24</v>
      </c>
      <c r="C41" s="1" t="str">
        <f>VLOOKUP(A41,compras_realizadas!A41:C90,2,false)</f>
        <v>Printer</v>
      </c>
      <c r="D41" s="1">
        <f>VLOOKUP(A41,compras_realizadas!A41:C90,3,false)</f>
        <v>300</v>
      </c>
      <c r="E41" s="1" t="s">
        <v>26</v>
      </c>
      <c r="F41" s="4">
        <f t="shared" si="1"/>
        <v>13</v>
      </c>
      <c r="G41" s="4">
        <f t="shared" si="2"/>
        <v>3</v>
      </c>
    </row>
    <row r="42">
      <c r="A42" s="1">
        <v>82.0</v>
      </c>
      <c r="B42" s="1" t="s">
        <v>29</v>
      </c>
      <c r="C42" s="1" t="str">
        <f>VLOOKUP(A42,compras_realizadas!A42:C91,2,false)</f>
        <v>Smartphone</v>
      </c>
      <c r="D42" s="2">
        <f>VLOOKUP(A42,compras_realizadas!A42:C91,3,false)</f>
        <v>1500</v>
      </c>
      <c r="E42" s="1" t="s">
        <v>28</v>
      </c>
      <c r="F42" s="4">
        <f t="shared" si="1"/>
        <v>10</v>
      </c>
      <c r="G42" s="4">
        <f t="shared" si="2"/>
        <v>7</v>
      </c>
    </row>
    <row r="43">
      <c r="A43" s="1">
        <v>84.0</v>
      </c>
      <c r="B43" s="1" t="s">
        <v>31</v>
      </c>
      <c r="C43" s="1" t="str">
        <f>VLOOKUP(A43,compras_realizadas!A43:C92,2,false)</f>
        <v>Speaker</v>
      </c>
      <c r="D43" s="1">
        <f>VLOOKUP(A43,compras_realizadas!A43:C92,3,false)</f>
        <v>200</v>
      </c>
      <c r="E43" s="1" t="s">
        <v>20</v>
      </c>
      <c r="F43" s="4">
        <f t="shared" si="1"/>
        <v>8</v>
      </c>
      <c r="G43" s="4">
        <f t="shared" si="2"/>
        <v>7</v>
      </c>
    </row>
    <row r="44">
      <c r="A44" s="1">
        <v>86.0</v>
      </c>
      <c r="B44" s="1" t="s">
        <v>19</v>
      </c>
      <c r="C44" s="1" t="str">
        <f>VLOOKUP(A44,compras_realizadas!A44:C93,2,false)</f>
        <v>Mouse</v>
      </c>
      <c r="D44" s="1">
        <f>VLOOKUP(A44,compras_realizadas!A44:C93,3,false)</f>
        <v>50</v>
      </c>
      <c r="E44" s="1" t="s">
        <v>26</v>
      </c>
      <c r="F44" s="4">
        <f t="shared" si="1"/>
        <v>13</v>
      </c>
      <c r="G44" s="4">
        <f t="shared" si="2"/>
        <v>5</v>
      </c>
    </row>
    <row r="45">
      <c r="A45" s="1">
        <v>88.0</v>
      </c>
      <c r="B45" s="1" t="s">
        <v>27</v>
      </c>
      <c r="C45" s="1" t="str">
        <f>VLOOKUP(A45,compras_realizadas!A45:C94,2,false)</f>
        <v>Laptop</v>
      </c>
      <c r="D45" s="2">
        <f>VLOOKUP(A45,compras_realizadas!A45:C94,3,false)</f>
        <v>3000</v>
      </c>
      <c r="E45" s="1" t="s">
        <v>26</v>
      </c>
      <c r="F45" s="4">
        <f t="shared" si="1"/>
        <v>13</v>
      </c>
      <c r="G45" s="4">
        <f t="shared" si="2"/>
        <v>5</v>
      </c>
    </row>
    <row r="46">
      <c r="A46" s="1">
        <v>90.0</v>
      </c>
      <c r="B46" s="1" t="s">
        <v>24</v>
      </c>
      <c r="C46" s="1" t="str">
        <f>VLOOKUP(A46,compras_realizadas!A46:C95,2,false)</f>
        <v>Keyboard</v>
      </c>
      <c r="D46" s="1">
        <f>VLOOKUP(A46,compras_realizadas!A46:C95,3,false)</f>
        <v>80</v>
      </c>
      <c r="E46" s="1" t="s">
        <v>30</v>
      </c>
      <c r="F46" s="4">
        <f t="shared" si="1"/>
        <v>10</v>
      </c>
      <c r="G46" s="4">
        <f t="shared" si="2"/>
        <v>5</v>
      </c>
    </row>
    <row r="47">
      <c r="A47" s="1">
        <v>92.0</v>
      </c>
      <c r="B47" s="1" t="s">
        <v>29</v>
      </c>
      <c r="C47" s="1" t="str">
        <f>VLOOKUP(A47,compras_realizadas!A47:C96,2,false)</f>
        <v>Monitor</v>
      </c>
      <c r="D47" s="2">
        <f>VLOOKUP(A47,compras_realizadas!A47:C96,3,false)</f>
        <v>1200</v>
      </c>
      <c r="E47" s="1" t="s">
        <v>28</v>
      </c>
      <c r="F47" s="4">
        <f t="shared" si="1"/>
        <v>10</v>
      </c>
      <c r="G47" s="4">
        <f t="shared" si="2"/>
        <v>5</v>
      </c>
    </row>
    <row r="48">
      <c r="A48" s="1">
        <v>94.0</v>
      </c>
      <c r="B48" s="1" t="s">
        <v>31</v>
      </c>
      <c r="C48" s="1" t="str">
        <f>VLOOKUP(A48,compras_realizadas!A48:C97,2,false)</f>
        <v>Tablet</v>
      </c>
      <c r="D48" s="1">
        <f>VLOOKUP(A48,compras_realizadas!A48:C97,3,false)</f>
        <v>800</v>
      </c>
      <c r="E48" s="1" t="s">
        <v>20</v>
      </c>
      <c r="F48" s="4">
        <f t="shared" si="1"/>
        <v>8</v>
      </c>
      <c r="G48" s="4">
        <f t="shared" si="2"/>
        <v>5</v>
      </c>
    </row>
    <row r="49">
      <c r="A49" s="1">
        <v>96.0</v>
      </c>
      <c r="B49" s="1" t="s">
        <v>19</v>
      </c>
      <c r="C49" s="1" t="str">
        <f>VLOOKUP(A49,compras_realizadas!A49:C98,2,false)</f>
        <v>Speaker</v>
      </c>
      <c r="D49" s="1">
        <f>VLOOKUP(A49,compras_realizadas!A49:C98,3,false)</f>
        <v>200</v>
      </c>
      <c r="E49" s="1" t="s">
        <v>25</v>
      </c>
      <c r="F49" s="4">
        <f t="shared" si="1"/>
        <v>9</v>
      </c>
      <c r="G49" s="4">
        <f t="shared" si="2"/>
        <v>7</v>
      </c>
    </row>
    <row r="50">
      <c r="A50" s="1">
        <v>99.0</v>
      </c>
      <c r="B50" s="1" t="s">
        <v>31</v>
      </c>
      <c r="C50" s="1" t="str">
        <f>VLOOKUP(A50,compras_realizadas!A50:C99,2,false)</f>
        <v>Smartphone</v>
      </c>
      <c r="D50" s="2">
        <f>VLOOKUP(A50,compras_realizadas!A50:C99,3,false)</f>
        <v>1500</v>
      </c>
      <c r="E50" s="1" t="s">
        <v>28</v>
      </c>
      <c r="F50" s="4">
        <f t="shared" si="1"/>
        <v>10</v>
      </c>
      <c r="G50" s="4">
        <f t="shared" si="2"/>
        <v>7</v>
      </c>
    </row>
    <row r="51">
      <c r="A51" s="1">
        <v>100.0</v>
      </c>
      <c r="B51" s="1" t="s">
        <v>24</v>
      </c>
      <c r="C51" s="1" t="str">
        <f>VLOOKUP(A51,compras_realizadas!A51:C100,2,false)</f>
        <v>Smartwatch</v>
      </c>
      <c r="D51" s="1">
        <f>VLOOKUP(A51,compras_realizadas!A51:C100,3,false)</f>
        <v>500</v>
      </c>
      <c r="E51" s="1" t="s">
        <v>30</v>
      </c>
      <c r="F51" s="4">
        <f t="shared" si="1"/>
        <v>10</v>
      </c>
      <c r="G51" s="4">
        <f t="shared" si="2"/>
        <v>5</v>
      </c>
    </row>
  </sheetData>
  <autoFilter ref="$A$1:$E$51">
    <sortState ref="A1:E51">
      <sortCondition ref="A1:A51"/>
    </sortState>
  </autoFilter>
  <drawing r:id="rId1"/>
</worksheet>
</file>