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4F5C7A7C-FA8C-454F-B3FB-C31CA50635BD}" xr6:coauthVersionLast="47" xr6:coauthVersionMax="47" xr10:uidLastSave="{00000000-0000-0000-0000-000000000000}"/>
  <bookViews>
    <workbookView xWindow="35280" yWindow="-860" windowWidth="25440" windowHeight="14400" activeTab="3" xr2:uid="{E50D0282-9BF7-F541-B69F-D7AC36D41BED}"/>
  </bookViews>
  <sheets>
    <sheet name="Chemistry.cs" sheetId="1" r:id="rId1"/>
    <sheet name="EnzymeKinematic" sheetId="2" r:id="rId2"/>
    <sheet name="void OutputEnzymeKinematic" sheetId="3" r:id="rId3"/>
    <sheet name="LinearRegression.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4" l="1"/>
  <c r="P8" i="4"/>
  <c r="P7" i="4"/>
  <c r="Q7" i="4"/>
  <c r="R7" i="4"/>
  <c r="L7" i="4"/>
  <c r="E7" i="4"/>
  <c r="F7" i="4"/>
  <c r="G7" i="4"/>
  <c r="H7" i="4"/>
  <c r="I7" i="4"/>
  <c r="J7" i="4"/>
  <c r="K7" i="4"/>
  <c r="M7" i="4"/>
  <c r="N7" i="4"/>
  <c r="O7" i="4"/>
  <c r="D7" i="4"/>
  <c r="F8" i="3"/>
  <c r="C9" i="3"/>
  <c r="D9" i="3"/>
  <c r="E9" i="3"/>
  <c r="F9" i="3"/>
  <c r="D8" i="3"/>
  <c r="E8" i="3"/>
  <c r="C8" i="3"/>
  <c r="C5" i="2"/>
  <c r="C4" i="2"/>
  <c r="C6" i="2"/>
  <c r="C3" i="2"/>
  <c r="E8" i="1"/>
  <c r="G12" i="1"/>
  <c r="F12" i="1"/>
  <c r="E12" i="1"/>
  <c r="E13" i="1" s="1"/>
  <c r="C12" i="1"/>
  <c r="D12" i="1"/>
  <c r="B12" i="1"/>
</calcChain>
</file>

<file path=xl/sharedStrings.xml><?xml version="1.0" encoding="utf-8"?>
<sst xmlns="http://schemas.openxmlformats.org/spreadsheetml/2006/main" count="85" uniqueCount="48">
  <si>
    <t>Méthode</t>
  </si>
  <si>
    <t>IL</t>
  </si>
  <si>
    <t>stack</t>
  </si>
  <si>
    <t>locals</t>
  </si>
  <si>
    <t>AminoAcidIsoelectric(r4,r4,u1,r4)</t>
  </si>
  <si>
    <t>AminoAcidIsoelectric(r4,r4)</t>
  </si>
  <si>
    <t>Itération 1</t>
  </si>
  <si>
    <t>CoreElementComposition</t>
  </si>
  <si>
    <t>CoreMolarMass</t>
  </si>
  <si>
    <t>ElementComposition</t>
  </si>
  <si>
    <t>InitElementMasses</t>
  </si>
  <si>
    <t>MatchChemicalGroups</t>
  </si>
  <si>
    <t>MolarMass</t>
  </si>
  <si>
    <t>RemoveChemicalGroups</t>
  </si>
  <si>
    <t>ToString()</t>
  </si>
  <si>
    <t>EnzymeKinematic</t>
  </si>
  <si>
    <t>ToString(,)</t>
  </si>
  <si>
    <t>LinearRegressionResult</t>
  </si>
  <si>
    <t>ChangeModel</t>
  </si>
  <si>
    <t>DecimalLinearRegressionResult</t>
  </si>
  <si>
    <t>EnzymeKinematicExtension</t>
  </si>
  <si>
    <t>*</t>
  </si>
  <si>
    <t>ESR, bool, PointD[]</t>
  </si>
  <si>
    <t>string</t>
  </si>
  <si>
    <t>ESR, bool, PointM[]</t>
  </si>
  <si>
    <t>Itération 2</t>
  </si>
  <si>
    <t>Structure/Module</t>
  </si>
  <si>
    <t>Delta</t>
  </si>
  <si>
    <t>№1</t>
  </si>
  <si>
    <t>№2</t>
  </si>
  <si>
    <t>Surcharge</t>
  </si>
  <si>
    <t>№3</t>
  </si>
  <si>
    <t>OutputEnzymeKinematic</t>
  </si>
  <si>
    <t>EK&lt;T&gt;</t>
  </si>
  <si>
    <t>OutputRoundedEnzymeKinematic</t>
  </si>
  <si>
    <t>EK&lt;double&gt;</t>
  </si>
  <si>
    <t>?</t>
  </si>
  <si>
    <t>№4</t>
  </si>
  <si>
    <t>EnzymeSpeedFloat</t>
  </si>
  <si>
    <t>Module</t>
  </si>
  <si>
    <t>RegressionModel</t>
  </si>
  <si>
    <t>Compute</t>
  </si>
  <si>
    <t>IEnumerable&lt;PointD&gt;</t>
  </si>
  <si>
    <t>IEnumerable&lt;PointM&gt;</t>
  </si>
  <si>
    <t>Itération 3</t>
  </si>
  <si>
    <t>LinearRegression</t>
  </si>
  <si>
    <t>Itération 4</t>
  </si>
  <si>
    <t>Itération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</si>
</sst>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5EFD-832C-3644-BF11-30C65FA80A90}">
  <dimension ref="A1:G13"/>
  <sheetViews>
    <sheetView zoomScale="130" zoomScaleNormal="130" workbookViewId="0">
      <selection activeCell="F9" sqref="F9"/>
    </sheetView>
  </sheetViews>
  <sheetFormatPr baseColWidth="10" defaultRowHeight="16" x14ac:dyDescent="0.2"/>
  <cols>
    <col min="1" max="1" width="28.6640625" bestFit="1" customWidth="1"/>
    <col min="2" max="2" width="4.1640625" bestFit="1" customWidth="1"/>
    <col min="3" max="3" width="5.5" bestFit="1" customWidth="1"/>
    <col min="4" max="4" width="6" bestFit="1" customWidth="1"/>
    <col min="5" max="5" width="4.83203125" bestFit="1" customWidth="1"/>
    <col min="6" max="6" width="5.5" bestFit="1" customWidth="1"/>
    <col min="7" max="7" width="6" bestFit="1" customWidth="1"/>
  </cols>
  <sheetData>
    <row r="1" spans="1:7" x14ac:dyDescent="0.2">
      <c r="B1" s="2" t="s">
        <v>6</v>
      </c>
      <c r="C1" s="2"/>
      <c r="D1" s="2"/>
      <c r="E1" s="2" t="s">
        <v>25</v>
      </c>
      <c r="F1" s="2"/>
      <c r="G1" s="2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2">
      <c r="A3" t="s">
        <v>4</v>
      </c>
      <c r="B3">
        <v>67</v>
      </c>
      <c r="C3">
        <v>3</v>
      </c>
      <c r="D3">
        <v>1</v>
      </c>
      <c r="E3">
        <v>67</v>
      </c>
      <c r="F3">
        <v>3</v>
      </c>
      <c r="G3">
        <v>1</v>
      </c>
    </row>
    <row r="4" spans="1:7" x14ac:dyDescent="0.2">
      <c r="A4" t="s">
        <v>5</v>
      </c>
      <c r="B4">
        <v>15</v>
      </c>
      <c r="C4">
        <v>8</v>
      </c>
      <c r="D4">
        <v>0</v>
      </c>
      <c r="E4">
        <v>15</v>
      </c>
      <c r="F4">
        <v>8</v>
      </c>
      <c r="G4">
        <v>0</v>
      </c>
    </row>
    <row r="5" spans="1:7" x14ac:dyDescent="0.2">
      <c r="A5" t="s">
        <v>7</v>
      </c>
      <c r="B5">
        <v>130</v>
      </c>
      <c r="C5">
        <v>5</v>
      </c>
      <c r="D5">
        <v>7</v>
      </c>
      <c r="E5">
        <v>111</v>
      </c>
      <c r="F5">
        <v>5</v>
      </c>
      <c r="G5">
        <v>7</v>
      </c>
    </row>
    <row r="6" spans="1:7" x14ac:dyDescent="0.2">
      <c r="A6" t="s">
        <v>8</v>
      </c>
      <c r="B6">
        <v>119</v>
      </c>
      <c r="C6">
        <v>4</v>
      </c>
      <c r="D6">
        <v>7</v>
      </c>
      <c r="E6">
        <v>115</v>
      </c>
      <c r="F6">
        <v>4</v>
      </c>
      <c r="G6">
        <v>7</v>
      </c>
    </row>
    <row r="7" spans="1:7" x14ac:dyDescent="0.2">
      <c r="A7" t="s">
        <v>9</v>
      </c>
      <c r="B7">
        <v>98</v>
      </c>
      <c r="C7">
        <v>4</v>
      </c>
      <c r="D7">
        <v>5</v>
      </c>
      <c r="E7">
        <v>98</v>
      </c>
      <c r="F7">
        <v>4</v>
      </c>
      <c r="G7">
        <v>5</v>
      </c>
    </row>
    <row r="8" spans="1:7" x14ac:dyDescent="0.2">
      <c r="A8" t="s">
        <v>10</v>
      </c>
      <c r="B8">
        <v>315</v>
      </c>
      <c r="C8">
        <v>4</v>
      </c>
      <c r="D8">
        <v>0</v>
      </c>
      <c r="E8">
        <f>229+76</f>
        <v>305</v>
      </c>
      <c r="F8">
        <v>4</v>
      </c>
      <c r="G8">
        <v>4</v>
      </c>
    </row>
    <row r="9" spans="1:7" x14ac:dyDescent="0.2">
      <c r="A9" t="s">
        <v>11</v>
      </c>
      <c r="B9">
        <v>42</v>
      </c>
      <c r="C9">
        <v>2</v>
      </c>
      <c r="D9">
        <v>1</v>
      </c>
      <c r="E9">
        <v>42</v>
      </c>
      <c r="F9">
        <v>2</v>
      </c>
      <c r="G9">
        <v>1</v>
      </c>
    </row>
    <row r="10" spans="1:7" x14ac:dyDescent="0.2">
      <c r="A10" t="s">
        <v>12</v>
      </c>
      <c r="B10">
        <v>129</v>
      </c>
      <c r="C10">
        <v>4</v>
      </c>
      <c r="D10">
        <v>5</v>
      </c>
      <c r="E10">
        <v>124</v>
      </c>
      <c r="F10">
        <v>4</v>
      </c>
      <c r="G10">
        <v>5</v>
      </c>
    </row>
    <row r="11" spans="1:7" x14ac:dyDescent="0.2">
      <c r="A11" t="s">
        <v>13</v>
      </c>
      <c r="B11">
        <v>60</v>
      </c>
      <c r="C11">
        <v>4</v>
      </c>
      <c r="D11">
        <v>3</v>
      </c>
      <c r="E11">
        <v>60</v>
      </c>
      <c r="F11">
        <v>4</v>
      </c>
      <c r="G11">
        <v>3</v>
      </c>
    </row>
    <row r="12" spans="1:7" x14ac:dyDescent="0.2">
      <c r="B12" s="1">
        <f t="shared" ref="B12:G12" si="0">SUM(B3:B11)</f>
        <v>975</v>
      </c>
      <c r="C12" s="1">
        <f t="shared" si="0"/>
        <v>38</v>
      </c>
      <c r="D12" s="1">
        <f t="shared" si="0"/>
        <v>29</v>
      </c>
      <c r="E12" s="1">
        <f t="shared" si="0"/>
        <v>937</v>
      </c>
      <c r="F12" s="1">
        <f t="shared" si="0"/>
        <v>38</v>
      </c>
      <c r="G12" s="1">
        <f t="shared" si="0"/>
        <v>33</v>
      </c>
    </row>
    <row r="13" spans="1:7" x14ac:dyDescent="0.2">
      <c r="E13">
        <f>E12-B12</f>
        <v>-38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0503-4F5B-E64E-832A-2C886DE2735D}">
  <dimension ref="A1:C6"/>
  <sheetViews>
    <sheetView zoomScale="130" zoomScaleNormal="130" workbookViewId="0">
      <selection activeCell="C1" sqref="C1"/>
    </sheetView>
  </sheetViews>
  <sheetFormatPr baseColWidth="10" defaultRowHeight="16" x14ac:dyDescent="0.2"/>
  <cols>
    <col min="1" max="1" width="27.83203125" bestFit="1" customWidth="1"/>
    <col min="2" max="2" width="12.33203125" bestFit="1" customWidth="1"/>
    <col min="3" max="3" width="5.6640625" bestFit="1" customWidth="1"/>
  </cols>
  <sheetData>
    <row r="1" spans="1:3" x14ac:dyDescent="0.2">
      <c r="A1" t="s">
        <v>26</v>
      </c>
      <c r="B1" t="s">
        <v>0</v>
      </c>
      <c r="C1" t="s">
        <v>27</v>
      </c>
    </row>
    <row r="2" spans="1:3" x14ac:dyDescent="0.2">
      <c r="A2" t="s">
        <v>15</v>
      </c>
      <c r="B2" t="s">
        <v>14</v>
      </c>
      <c r="C2">
        <v>-14</v>
      </c>
    </row>
    <row r="3" spans="1:3" x14ac:dyDescent="0.2">
      <c r="A3" t="s">
        <v>15</v>
      </c>
      <c r="B3" t="s">
        <v>16</v>
      </c>
      <c r="C3">
        <f>(50+103)-207</f>
        <v>-54</v>
      </c>
    </row>
    <row r="4" spans="1:3" x14ac:dyDescent="0.2">
      <c r="A4" t="s">
        <v>20</v>
      </c>
      <c r="B4" t="s">
        <v>21</v>
      </c>
      <c r="C4">
        <f>6*-14</f>
        <v>-84</v>
      </c>
    </row>
    <row r="5" spans="1:3" x14ac:dyDescent="0.2">
      <c r="A5" t="s">
        <v>17</v>
      </c>
      <c r="B5" t="s">
        <v>18</v>
      </c>
      <c r="C5">
        <f>88-108</f>
        <v>-20</v>
      </c>
    </row>
    <row r="6" spans="1:3" x14ac:dyDescent="0.2">
      <c r="A6" t="s">
        <v>19</v>
      </c>
      <c r="B6" t="s">
        <v>18</v>
      </c>
      <c r="C6">
        <f>110-141</f>
        <v>-31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056-9034-D44D-B934-446C62FAF677}">
  <dimension ref="A1:F9"/>
  <sheetViews>
    <sheetView zoomScale="130" zoomScaleNormal="130" workbookViewId="0">
      <selection activeCell="F8" sqref="F8"/>
    </sheetView>
  </sheetViews>
  <sheetFormatPr baseColWidth="10" defaultRowHeight="16" x14ac:dyDescent="0.2"/>
  <cols>
    <col min="1" max="1" width="29.33203125" bestFit="1" customWidth="1"/>
    <col min="2" max="2" width="16" bestFit="1" customWidth="1"/>
    <col min="3" max="4" width="4.1640625" bestFit="1" customWidth="1"/>
    <col min="5" max="5" width="5.1640625" bestFit="1" customWidth="1"/>
    <col min="6" max="6" width="4.1640625" bestFit="1" customWidth="1"/>
  </cols>
  <sheetData>
    <row r="1" spans="1:6" x14ac:dyDescent="0.2">
      <c r="A1" t="s">
        <v>0</v>
      </c>
      <c r="B1" t="s">
        <v>30</v>
      </c>
      <c r="C1" t="s">
        <v>28</v>
      </c>
      <c r="D1" t="s">
        <v>29</v>
      </c>
      <c r="E1" t="s">
        <v>31</v>
      </c>
      <c r="F1" t="s">
        <v>37</v>
      </c>
    </row>
    <row r="2" spans="1:6" x14ac:dyDescent="0.2">
      <c r="A2" t="s">
        <v>32</v>
      </c>
      <c r="B2" t="s">
        <v>22</v>
      </c>
      <c r="C2">
        <v>58</v>
      </c>
      <c r="D2">
        <v>44</v>
      </c>
      <c r="E2">
        <v>44</v>
      </c>
      <c r="F2">
        <v>38</v>
      </c>
    </row>
    <row r="3" spans="1:6" x14ac:dyDescent="0.2">
      <c r="A3" t="s">
        <v>32</v>
      </c>
      <c r="B3" t="s">
        <v>24</v>
      </c>
      <c r="C3">
        <v>58</v>
      </c>
      <c r="D3">
        <v>44</v>
      </c>
      <c r="E3">
        <v>44</v>
      </c>
      <c r="F3">
        <v>44</v>
      </c>
    </row>
    <row r="4" spans="1:6" x14ac:dyDescent="0.2">
      <c r="A4" t="s">
        <v>32</v>
      </c>
      <c r="B4" t="s">
        <v>23</v>
      </c>
      <c r="C4">
        <v>47</v>
      </c>
      <c r="D4">
        <v>60</v>
      </c>
    </row>
    <row r="5" spans="1:6" x14ac:dyDescent="0.2">
      <c r="A5" t="s">
        <v>32</v>
      </c>
      <c r="B5" t="s">
        <v>33</v>
      </c>
      <c r="E5">
        <v>64</v>
      </c>
      <c r="F5">
        <v>64</v>
      </c>
    </row>
    <row r="6" spans="1:6" x14ac:dyDescent="0.2">
      <c r="A6" t="s">
        <v>34</v>
      </c>
      <c r="B6" t="s">
        <v>35</v>
      </c>
      <c r="F6">
        <v>13</v>
      </c>
    </row>
    <row r="7" spans="1:6" x14ac:dyDescent="0.2">
      <c r="A7" t="s">
        <v>38</v>
      </c>
      <c r="C7" t="s">
        <v>36</v>
      </c>
      <c r="D7" t="s">
        <v>36</v>
      </c>
      <c r="E7">
        <v>472</v>
      </c>
      <c r="F7">
        <v>460</v>
      </c>
    </row>
    <row r="8" spans="1:6" x14ac:dyDescent="0.2">
      <c r="C8" s="1">
        <f>SUM(C$2:C6)</f>
        <v>163</v>
      </c>
      <c r="D8" s="1">
        <f>SUM(D$2:D6)</f>
        <v>148</v>
      </c>
      <c r="E8" s="1">
        <f>SUM(E$2:E6)</f>
        <v>152</v>
      </c>
      <c r="F8" s="1">
        <f>SUM(F$2:F7)</f>
        <v>619</v>
      </c>
    </row>
    <row r="9" spans="1:6" x14ac:dyDescent="0.2">
      <c r="C9" s="1">
        <f>SUM(C$2:C7)</f>
        <v>163</v>
      </c>
      <c r="D9" s="1">
        <f>SUM(D$2:D7)</f>
        <v>148</v>
      </c>
      <c r="E9" s="1">
        <f>SUM(E$2:E7)</f>
        <v>624</v>
      </c>
      <c r="F9" s="1">
        <f>SUM(F$2:F7)</f>
        <v>619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DCA3-71A5-DD4D-9D0E-D63068092BC8}">
  <dimension ref="A1:R9"/>
  <sheetViews>
    <sheetView tabSelected="1" zoomScale="130" zoomScaleNormal="130" workbookViewId="0">
      <selection activeCell="P9" sqref="P9"/>
    </sheetView>
  </sheetViews>
  <sheetFormatPr baseColWidth="10" defaultRowHeight="16" x14ac:dyDescent="0.2"/>
  <cols>
    <col min="1" max="1" width="15.1640625" bestFit="1" customWidth="1"/>
    <col min="2" max="2" width="8.6640625" bestFit="1" customWidth="1"/>
    <col min="3" max="3" width="19.33203125" bestFit="1" customWidth="1"/>
    <col min="4" max="4" width="5.1640625" bestFit="1" customWidth="1"/>
    <col min="5" max="5" width="5.5" bestFit="1" customWidth="1"/>
    <col min="6" max="6" width="6" bestFit="1" customWidth="1"/>
    <col min="7" max="7" width="5.1640625" bestFit="1" customWidth="1"/>
    <col min="8" max="8" width="5.5" bestFit="1" customWidth="1"/>
    <col min="9" max="9" width="6" bestFit="1" customWidth="1"/>
    <col min="10" max="10" width="5.1640625" bestFit="1" customWidth="1"/>
    <col min="11" max="11" width="5.5" bestFit="1" customWidth="1"/>
    <col min="12" max="12" width="6" bestFit="1" customWidth="1"/>
    <col min="13" max="13" width="5.1640625" bestFit="1" customWidth="1"/>
    <col min="14" max="14" width="5.5" bestFit="1" customWidth="1"/>
    <col min="15" max="15" width="6" bestFit="1" customWidth="1"/>
    <col min="16" max="16" width="6.83203125" bestFit="1" customWidth="1"/>
    <col min="17" max="17" width="5.5" bestFit="1" customWidth="1"/>
    <col min="18" max="18" width="6" bestFit="1" customWidth="1"/>
  </cols>
  <sheetData>
    <row r="1" spans="1:18" x14ac:dyDescent="0.2">
      <c r="D1" s="2" t="s">
        <v>6</v>
      </c>
      <c r="E1" s="2"/>
      <c r="F1" s="2"/>
      <c r="G1" s="2" t="s">
        <v>25</v>
      </c>
      <c r="H1" s="2"/>
      <c r="I1" s="2"/>
      <c r="J1" s="2" t="s">
        <v>44</v>
      </c>
      <c r="K1" s="2"/>
      <c r="L1" s="2"/>
      <c r="M1" s="2" t="s">
        <v>46</v>
      </c>
      <c r="N1" s="2"/>
      <c r="O1" s="2"/>
      <c r="P1" s="2" t="s">
        <v>47</v>
      </c>
      <c r="Q1" s="2"/>
      <c r="R1" s="2"/>
    </row>
    <row r="2" spans="1:18" x14ac:dyDescent="0.2">
      <c r="A2" t="s">
        <v>39</v>
      </c>
      <c r="B2" t="s">
        <v>0</v>
      </c>
      <c r="C2" t="s">
        <v>30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</row>
    <row r="3" spans="1:18" x14ac:dyDescent="0.2">
      <c r="A3" t="s">
        <v>40</v>
      </c>
      <c r="B3" t="s">
        <v>41</v>
      </c>
      <c r="C3" t="s">
        <v>42</v>
      </c>
      <c r="D3">
        <v>275</v>
      </c>
      <c r="E3">
        <v>5</v>
      </c>
      <c r="F3">
        <v>8</v>
      </c>
      <c r="G3">
        <v>262</v>
      </c>
      <c r="H3">
        <v>4</v>
      </c>
      <c r="I3">
        <v>9</v>
      </c>
      <c r="J3">
        <v>260</v>
      </c>
      <c r="K3">
        <v>4</v>
      </c>
      <c r="L3">
        <v>11</v>
      </c>
      <c r="M3">
        <v>241</v>
      </c>
      <c r="N3">
        <v>4</v>
      </c>
      <c r="O3">
        <v>10</v>
      </c>
      <c r="P3">
        <v>241</v>
      </c>
      <c r="Q3">
        <v>4</v>
      </c>
      <c r="R3">
        <v>10</v>
      </c>
    </row>
    <row r="4" spans="1:18" x14ac:dyDescent="0.2">
      <c r="A4" t="s">
        <v>40</v>
      </c>
      <c r="B4" t="s">
        <v>41</v>
      </c>
      <c r="C4" t="s">
        <v>43</v>
      </c>
      <c r="D4">
        <v>297</v>
      </c>
      <c r="E4">
        <v>5</v>
      </c>
      <c r="F4">
        <v>8</v>
      </c>
      <c r="G4">
        <v>287</v>
      </c>
      <c r="H4">
        <v>4</v>
      </c>
      <c r="I4">
        <v>9</v>
      </c>
      <c r="J4">
        <v>282</v>
      </c>
      <c r="K4">
        <v>4</v>
      </c>
      <c r="L4">
        <v>11</v>
      </c>
      <c r="M4">
        <v>263</v>
      </c>
      <c r="N4">
        <v>4</v>
      </c>
      <c r="O4">
        <v>10</v>
      </c>
      <c r="P4">
        <v>263</v>
      </c>
      <c r="Q4">
        <v>4</v>
      </c>
      <c r="R4">
        <v>10</v>
      </c>
    </row>
    <row r="5" spans="1:18" x14ac:dyDescent="0.2">
      <c r="A5" t="s">
        <v>45</v>
      </c>
      <c r="B5" t="s">
        <v>41</v>
      </c>
      <c r="C5" t="s">
        <v>42</v>
      </c>
      <c r="D5">
        <v>493</v>
      </c>
      <c r="E5">
        <v>12</v>
      </c>
      <c r="F5">
        <v>19</v>
      </c>
      <c r="G5">
        <v>471</v>
      </c>
      <c r="H5">
        <v>12</v>
      </c>
      <c r="I5">
        <v>21</v>
      </c>
      <c r="J5">
        <v>461</v>
      </c>
      <c r="K5">
        <v>12</v>
      </c>
      <c r="L5">
        <v>19</v>
      </c>
      <c r="M5">
        <v>453</v>
      </c>
      <c r="N5">
        <v>12</v>
      </c>
      <c r="O5">
        <v>16</v>
      </c>
      <c r="P5">
        <v>447</v>
      </c>
      <c r="Q5">
        <v>12</v>
      </c>
      <c r="R5">
        <v>16</v>
      </c>
    </row>
    <row r="6" spans="1:18" x14ac:dyDescent="0.2">
      <c r="A6" t="s">
        <v>45</v>
      </c>
      <c r="B6" t="s">
        <v>41</v>
      </c>
      <c r="C6" t="s">
        <v>43</v>
      </c>
      <c r="D6">
        <v>596</v>
      </c>
      <c r="E6">
        <v>12</v>
      </c>
      <c r="F6">
        <v>19</v>
      </c>
      <c r="G6">
        <v>568</v>
      </c>
      <c r="H6">
        <v>12</v>
      </c>
      <c r="I6">
        <v>21</v>
      </c>
      <c r="J6">
        <v>558</v>
      </c>
      <c r="K6">
        <v>12</v>
      </c>
      <c r="L6">
        <v>19</v>
      </c>
      <c r="M6">
        <v>550</v>
      </c>
      <c r="N6">
        <v>12</v>
      </c>
      <c r="O6">
        <v>16</v>
      </c>
      <c r="P6">
        <v>543</v>
      </c>
      <c r="Q6">
        <v>12</v>
      </c>
      <c r="R6">
        <v>16</v>
      </c>
    </row>
    <row r="7" spans="1:18" x14ac:dyDescent="0.2">
      <c r="D7" s="1">
        <f>SUM(D3:D6)</f>
        <v>1661</v>
      </c>
      <c r="E7" s="1">
        <f t="shared" ref="E7:O7" si="0">SUM(E3:E6)</f>
        <v>34</v>
      </c>
      <c r="F7" s="1">
        <f t="shared" si="0"/>
        <v>54</v>
      </c>
      <c r="G7" s="1">
        <f t="shared" si="0"/>
        <v>1588</v>
      </c>
      <c r="H7" s="1">
        <f t="shared" si="0"/>
        <v>32</v>
      </c>
      <c r="I7" s="1">
        <f t="shared" si="0"/>
        <v>60</v>
      </c>
      <c r="J7" s="1">
        <f t="shared" si="0"/>
        <v>1561</v>
      </c>
      <c r="K7" s="1">
        <f t="shared" si="0"/>
        <v>32</v>
      </c>
      <c r="L7" s="1">
        <f>SUM(L3:L6)</f>
        <v>60</v>
      </c>
      <c r="M7" s="1">
        <f t="shared" si="0"/>
        <v>1507</v>
      </c>
      <c r="N7" s="1">
        <f t="shared" si="0"/>
        <v>32</v>
      </c>
      <c r="O7" s="1">
        <f t="shared" si="0"/>
        <v>52</v>
      </c>
      <c r="P7" s="1">
        <f t="shared" ref="P7" si="1">SUM(P3:P6)</f>
        <v>1494</v>
      </c>
      <c r="Q7" s="1">
        <f t="shared" ref="Q7" si="2">SUM(Q3:Q6)</f>
        <v>32</v>
      </c>
      <c r="R7" s="1">
        <f t="shared" ref="R7" si="3">SUM(R3:R6)</f>
        <v>52</v>
      </c>
    </row>
    <row r="8" spans="1:18" x14ac:dyDescent="0.2">
      <c r="P8">
        <f>P7-D7</f>
        <v>-167</v>
      </c>
    </row>
    <row r="9" spans="1:18" x14ac:dyDescent="0.2">
      <c r="P9" s="3">
        <f>P8/D7</f>
        <v>-0.10054184226369657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Chemistry.cs</vt:lpstr>
      <vt:lpstr>EnzymeKinematic</vt:lpstr>
      <vt:lpstr>void OutputEnzymeKinematic</vt:lpstr>
      <vt:lpstr>LinearRegression.cs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2024-07-03T12:03:39Z</dcterms:created>
  <dcterms:modified xsi:type="dcterms:W3CDTF">2024-07-21T11:50:45Z</dcterms:modified>
</cp:coreProperties>
</file>